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trlProps/ctrlProp1.xml" ContentType="application/vnd.ms-excel.controlproperties+xml"/>
  <Override PartName="/xl/tables/table4.xml" ContentType="application/vnd.openxmlformats-officedocument.spreadsheetml.table+xml"/>
  <Override PartName="/xl/slicers/slicer5.xml" ContentType="application/vnd.ms-excel.slicer+xml"/>
  <Override PartName="/xl/tables/table5.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hidePivotFieldList="1"/>
  <mc:AlternateContent xmlns:mc="http://schemas.openxmlformats.org/markup-compatibility/2006">
    <mc:Choice Requires="x15">
      <x15ac:absPath xmlns:x15ac="http://schemas.microsoft.com/office/spreadsheetml/2010/11/ac" url="https://genmills-my.sharepoint.com/personal/chittaranjan_sahoo_genmills_com/Documents/Desktop/Non Working Analysis/"/>
    </mc:Choice>
  </mc:AlternateContent>
  <xr:revisionPtr revIDLastSave="5374" documentId="13_ncr:1_{D402BA12-8CB5-47E7-9753-E29F1505D04B}" xr6:coauthVersionLast="47" xr6:coauthVersionMax="47" xr10:uidLastSave="{6CE5D10E-0E8D-4927-88F1-D5260496BED1}"/>
  <bookViews>
    <workbookView xWindow="-120" yWindow="-120" windowWidth="24240" windowHeight="13140" xr2:uid="{00000000-000D-0000-FFFF-FFFF00000000}"/>
  </bookViews>
  <sheets>
    <sheet name="Data Source" sheetId="1" r:id="rId1"/>
    <sheet name="NW Mapping" sheetId="4" state="hidden" r:id="rId2"/>
    <sheet name="Uniques From Each Column" sheetId="3" state="hidden" r:id="rId3"/>
    <sheet name="Sheet1" sheetId="6" state="hidden" r:id="rId4"/>
    <sheet name="Sheet2" sheetId="7" state="hidden" r:id="rId5"/>
    <sheet name="Design Sheet" sheetId="2" r:id="rId6"/>
    <sheet name="Sheet4" sheetId="16" state="hidden" r:id="rId7"/>
    <sheet name="Summary" sheetId="5" r:id="rId8"/>
    <sheet name="Overview" sheetId="12" r:id="rId9"/>
    <sheet name="Report" sheetId="13" r:id="rId10"/>
    <sheet name="Trend, Recommendations" sheetId="14" r:id="rId11"/>
  </sheets>
  <definedNames>
    <definedName name="Slicer_Account">#N/A</definedName>
    <definedName name="Slicer_Account1">#N/A</definedName>
    <definedName name="Slicer_Category">#N/A</definedName>
    <definedName name="Slicer_Category1">#N/A</definedName>
    <definedName name="Slicer_Classification_I">#N/A</definedName>
    <definedName name="Slicer_Classification_II">#N/A</definedName>
    <definedName name="Slicer_Core_Non_Core">#N/A</definedName>
    <definedName name="Slicer_Division">#N/A</definedName>
    <definedName name="Slicer_Division1">#N/A</definedName>
    <definedName name="Slicer_Fiscal_Year">#N/A</definedName>
    <definedName name="Slicer_Fiscal_Year1">#N/A</definedName>
    <definedName name="Slicer_Performance_Type">#N/A</definedName>
    <definedName name="Slicer_Plan_Type">#N/A</definedName>
    <definedName name="Slicer_Region">#N/A</definedName>
  </definedNames>
  <calcPr calcId="191028"/>
  <pivotCaches>
    <pivotCache cacheId="1488"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2"/>
        <x14:slicerCache r:id="rId23"/>
        <x14:slicerCache r:id="rId24"/>
        <x14:slicerCache r:id="rId25"/>
        <x14:slicerCache r:id="rId2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13" l="1" a="1"/>
  <c r="B10" i="13" s="1"/>
  <c r="C10" i="13" a="1"/>
  <c r="C10" i="13" s="1"/>
  <c r="D10" i="13" a="1"/>
  <c r="D10" i="13" s="1"/>
  <c r="E10" i="13" a="1"/>
  <c r="E10" i="13" s="1"/>
  <c r="F10" i="13" a="1"/>
  <c r="F10" i="13" s="1"/>
  <c r="G10" i="13" a="1"/>
  <c r="G10" i="13" s="1"/>
  <c r="H10" i="13" a="1"/>
  <c r="H10" i="13" s="1"/>
  <c r="B11" i="13" a="1"/>
  <c r="B11" i="13" s="1"/>
  <c r="C11" i="13" a="1"/>
  <c r="C11" i="13" s="1"/>
  <c r="D11" i="13" a="1"/>
  <c r="D11" i="13" s="1"/>
  <c r="E11" i="13" a="1"/>
  <c r="E11" i="13" s="1"/>
  <c r="F11" i="13" a="1"/>
  <c r="F11" i="13" s="1"/>
  <c r="G11" i="13" a="1"/>
  <c r="G11" i="13" s="1"/>
  <c r="H11" i="13" a="1"/>
  <c r="H11" i="13" s="1"/>
  <c r="B12" i="13" a="1"/>
  <c r="B12" i="13" s="1"/>
  <c r="C12" i="13" a="1"/>
  <c r="C12" i="13" s="1"/>
  <c r="D12" i="13" a="1"/>
  <c r="D12" i="13" s="1"/>
  <c r="E12" i="13" a="1"/>
  <c r="E12" i="13" s="1"/>
  <c r="F12" i="13" a="1"/>
  <c r="F12" i="13" s="1"/>
  <c r="G12" i="13" a="1"/>
  <c r="G12" i="13" s="1"/>
  <c r="H12" i="13" a="1"/>
  <c r="H12" i="13" s="1"/>
  <c r="B13" i="13" a="1"/>
  <c r="B13" i="13" s="1"/>
  <c r="C13" i="13" a="1"/>
  <c r="C13" i="13" s="1"/>
  <c r="D13" i="13" a="1"/>
  <c r="D13" i="13" s="1"/>
  <c r="E13" i="13" a="1"/>
  <c r="E13" i="13" s="1"/>
  <c r="F13" i="13" a="1"/>
  <c r="F13" i="13" s="1"/>
  <c r="G13" i="13" a="1"/>
  <c r="G13" i="13" s="1"/>
  <c r="H13" i="13" a="1"/>
  <c r="H13" i="13" s="1"/>
  <c r="B14" i="13" a="1"/>
  <c r="B14" i="13" s="1"/>
  <c r="C14" i="13" a="1"/>
  <c r="C14" i="13" s="1"/>
  <c r="D14" i="13" a="1"/>
  <c r="D14" i="13" s="1"/>
  <c r="E14" i="13" a="1"/>
  <c r="E14" i="13" s="1"/>
  <c r="F14" i="13" a="1"/>
  <c r="F14" i="13" s="1"/>
  <c r="G14" i="13" a="1"/>
  <c r="G14" i="13" s="1"/>
  <c r="H14" i="13" a="1"/>
  <c r="H14" i="13" s="1"/>
  <c r="B15" i="13" a="1"/>
  <c r="B15" i="13" s="1"/>
  <c r="C15" i="13" a="1"/>
  <c r="C15" i="13" s="1"/>
  <c r="D15" i="13" a="1"/>
  <c r="D15" i="13" s="1"/>
  <c r="E15" i="13" a="1"/>
  <c r="E15" i="13" s="1"/>
  <c r="F15" i="13" a="1"/>
  <c r="F15" i="13" s="1"/>
  <c r="G15" i="13" a="1"/>
  <c r="G15" i="13" s="1"/>
  <c r="H15" i="13" a="1"/>
  <c r="H15" i="13" s="1"/>
  <c r="B16" i="13" a="1"/>
  <c r="B16" i="13" s="1"/>
  <c r="C16" i="13" a="1"/>
  <c r="C16" i="13" s="1"/>
  <c r="D16" i="13" a="1"/>
  <c r="D16" i="13" s="1"/>
  <c r="E16" i="13" a="1"/>
  <c r="E16" i="13" s="1"/>
  <c r="F16" i="13" a="1"/>
  <c r="F16" i="13" s="1"/>
  <c r="G16" i="13" a="1"/>
  <c r="G16" i="13" s="1"/>
  <c r="H16" i="13" a="1"/>
  <c r="H16" i="13" s="1"/>
  <c r="B17" i="13" a="1"/>
  <c r="B17" i="13" s="1"/>
  <c r="C17" i="13" a="1"/>
  <c r="C17" i="13" s="1"/>
  <c r="D17" i="13" a="1"/>
  <c r="D17" i="13" s="1"/>
  <c r="E17" i="13" a="1"/>
  <c r="E17" i="13" s="1"/>
  <c r="F17" i="13" a="1"/>
  <c r="F17" i="13" s="1"/>
  <c r="G17" i="13" a="1"/>
  <c r="G17" i="13" s="1"/>
  <c r="H17" i="13" a="1"/>
  <c r="H17" i="13" s="1"/>
  <c r="B18" i="13" a="1"/>
  <c r="B18" i="13" s="1"/>
  <c r="C18" i="13" a="1"/>
  <c r="C18" i="13" s="1"/>
  <c r="D18" i="13" a="1"/>
  <c r="D18" i="13" s="1"/>
  <c r="E18" i="13" a="1"/>
  <c r="E18" i="13" s="1"/>
  <c r="F18" i="13" a="1"/>
  <c r="F18" i="13" s="1"/>
  <c r="G18" i="13" a="1"/>
  <c r="G18" i="13" s="1"/>
  <c r="H18" i="13" a="1"/>
  <c r="H18" i="13" s="1"/>
  <c r="B19" i="13" a="1"/>
  <c r="B19" i="13" s="1"/>
  <c r="C19" i="13" a="1"/>
  <c r="C19" i="13" s="1"/>
  <c r="D19" i="13" a="1"/>
  <c r="D19" i="13" s="1"/>
  <c r="E19" i="13" a="1"/>
  <c r="E19" i="13" s="1"/>
  <c r="F19" i="13" a="1"/>
  <c r="F19" i="13" s="1"/>
  <c r="G19" i="13" a="1"/>
  <c r="G19" i="13" s="1"/>
  <c r="H19" i="13" a="1"/>
  <c r="H19" i="13" s="1"/>
  <c r="B20" i="13" a="1"/>
  <c r="B20" i="13" s="1"/>
  <c r="C20" i="13" a="1"/>
  <c r="C20" i="13" s="1"/>
  <c r="D20" i="13" a="1"/>
  <c r="D20" i="13" s="1"/>
  <c r="E20" i="13" a="1"/>
  <c r="E20" i="13" s="1"/>
  <c r="F20" i="13" a="1"/>
  <c r="F20" i="13" s="1"/>
  <c r="G20" i="13" a="1"/>
  <c r="G20" i="13" s="1"/>
  <c r="H20" i="13" a="1"/>
  <c r="H20" i="13" s="1"/>
  <c r="B21" i="13" a="1"/>
  <c r="B21" i="13" s="1"/>
  <c r="C21" i="13" a="1"/>
  <c r="C21" i="13" s="1"/>
  <c r="D21" i="13" a="1"/>
  <c r="D21" i="13" s="1"/>
  <c r="E21" i="13" a="1"/>
  <c r="E21" i="13" s="1"/>
  <c r="F21" i="13" a="1"/>
  <c r="F21" i="13" s="1"/>
  <c r="G21" i="13" a="1"/>
  <c r="G21" i="13" s="1"/>
  <c r="H21" i="13" a="1"/>
  <c r="H21" i="13" s="1"/>
  <c r="B22" i="13" a="1"/>
  <c r="B22" i="13" s="1"/>
  <c r="C22" i="13" a="1"/>
  <c r="C22" i="13" s="1"/>
  <c r="D22" i="13" a="1"/>
  <c r="D22" i="13" s="1"/>
  <c r="E22" i="13" a="1"/>
  <c r="E22" i="13" s="1"/>
  <c r="F22" i="13" a="1"/>
  <c r="F22" i="13" s="1"/>
  <c r="G22" i="13" a="1"/>
  <c r="G22" i="13" s="1"/>
  <c r="H22" i="13" a="1"/>
  <c r="H22" i="13" s="1"/>
  <c r="B23" i="13" a="1"/>
  <c r="B23" i="13" s="1"/>
  <c r="C23" i="13" a="1"/>
  <c r="C23" i="13" s="1"/>
  <c r="D23" i="13" a="1"/>
  <c r="D23" i="13" s="1"/>
  <c r="E23" i="13" a="1"/>
  <c r="E23" i="13" s="1"/>
  <c r="F23" i="13" a="1"/>
  <c r="F23" i="13" s="1"/>
  <c r="G23" i="13" a="1"/>
  <c r="G23" i="13" s="1"/>
  <c r="H23" i="13" a="1"/>
  <c r="H23" i="13" s="1"/>
  <c r="B24" i="13" a="1"/>
  <c r="B24" i="13" s="1"/>
  <c r="C24" i="13" a="1"/>
  <c r="C24" i="13" s="1"/>
  <c r="D24" i="13" a="1"/>
  <c r="D24" i="13" s="1"/>
  <c r="E24" i="13" a="1"/>
  <c r="E24" i="13" s="1"/>
  <c r="F24" i="13" a="1"/>
  <c r="F24" i="13" s="1"/>
  <c r="G24" i="13" a="1"/>
  <c r="G24" i="13" s="1"/>
  <c r="H24" i="13" a="1"/>
  <c r="H24" i="13" s="1"/>
  <c r="B25" i="13" a="1"/>
  <c r="B25" i="13" s="1"/>
  <c r="C25" i="13" a="1"/>
  <c r="C25" i="13" s="1"/>
  <c r="D25" i="13" a="1"/>
  <c r="D25" i="13" s="1"/>
  <c r="E25" i="13" a="1"/>
  <c r="E25" i="13" s="1"/>
  <c r="F25" i="13" a="1"/>
  <c r="F25" i="13" s="1"/>
  <c r="G25" i="13" a="1"/>
  <c r="G25" i="13" s="1"/>
  <c r="H25" i="13" a="1"/>
  <c r="H25" i="13" s="1"/>
  <c r="B26" i="13" a="1"/>
  <c r="B26" i="13" s="1"/>
  <c r="C26" i="13" a="1"/>
  <c r="C26" i="13" s="1"/>
  <c r="D26" i="13" a="1"/>
  <c r="D26" i="13" s="1"/>
  <c r="E26" i="13" a="1"/>
  <c r="E26" i="13" s="1"/>
  <c r="F26" i="13" a="1"/>
  <c r="F26" i="13" s="1"/>
  <c r="G26" i="13" a="1"/>
  <c r="G26" i="13" s="1"/>
  <c r="H26" i="13" a="1"/>
  <c r="H26" i="13" s="1"/>
  <c r="B27" i="13" a="1"/>
  <c r="B27" i="13" s="1"/>
  <c r="C27" i="13" a="1"/>
  <c r="C27" i="13" s="1"/>
  <c r="D27" i="13" a="1"/>
  <c r="D27" i="13" s="1"/>
  <c r="E27" i="13" a="1"/>
  <c r="E27" i="13" s="1"/>
  <c r="F27" i="13" a="1"/>
  <c r="F27" i="13" s="1"/>
  <c r="G27" i="13" a="1"/>
  <c r="G27" i="13" s="1"/>
  <c r="H27" i="13" a="1"/>
  <c r="H27" i="13" s="1"/>
  <c r="B28" i="13" a="1"/>
  <c r="B28" i="13" s="1"/>
  <c r="C28" i="13" a="1"/>
  <c r="C28" i="13" s="1"/>
  <c r="D28" i="13" a="1"/>
  <c r="D28" i="13" s="1"/>
  <c r="E28" i="13" a="1"/>
  <c r="E28" i="13" s="1"/>
  <c r="F28" i="13" a="1"/>
  <c r="F28" i="13" s="1"/>
  <c r="G28" i="13" a="1"/>
  <c r="G28" i="13" s="1"/>
  <c r="H28" i="13" a="1"/>
  <c r="H28" i="13" s="1"/>
  <c r="B29" i="13" a="1"/>
  <c r="B29" i="13" s="1"/>
  <c r="C29" i="13" a="1"/>
  <c r="C29" i="13" s="1"/>
  <c r="D29" i="13" a="1"/>
  <c r="D29" i="13" s="1"/>
  <c r="E29" i="13" a="1"/>
  <c r="E29" i="13" s="1"/>
  <c r="F29" i="13" a="1"/>
  <c r="F29" i="13" s="1"/>
  <c r="G29" i="13" a="1"/>
  <c r="G29" i="13" s="1"/>
  <c r="H29" i="13" a="1"/>
  <c r="H29" i="13" s="1"/>
  <c r="B30" i="13" a="1"/>
  <c r="B30" i="13" s="1"/>
  <c r="C30" i="13" a="1"/>
  <c r="C30" i="13" s="1"/>
  <c r="D30" i="13" a="1"/>
  <c r="D30" i="13" s="1"/>
  <c r="E30" i="13" a="1"/>
  <c r="E30" i="13" s="1"/>
  <c r="F30" i="13" a="1"/>
  <c r="F30" i="13" s="1"/>
  <c r="G30" i="13" a="1"/>
  <c r="G30" i="13" s="1"/>
  <c r="H30" i="13" a="1"/>
  <c r="H30" i="13" s="1"/>
  <c r="B31" i="13" a="1"/>
  <c r="B31" i="13" s="1"/>
  <c r="C31" i="13" a="1"/>
  <c r="C31" i="13" s="1"/>
  <c r="D31" i="13" a="1"/>
  <c r="D31" i="13" s="1"/>
  <c r="E31" i="13" a="1"/>
  <c r="E31" i="13" s="1"/>
  <c r="F31" i="13" a="1"/>
  <c r="F31" i="13" s="1"/>
  <c r="G31" i="13" a="1"/>
  <c r="G31" i="13" s="1"/>
  <c r="H31" i="13" a="1"/>
  <c r="H31" i="13" s="1"/>
  <c r="B32" i="13" a="1"/>
  <c r="B32" i="13" s="1"/>
  <c r="C32" i="13" a="1"/>
  <c r="C32" i="13" s="1"/>
  <c r="D32" i="13" a="1"/>
  <c r="D32" i="13" s="1"/>
  <c r="E32" i="13" a="1"/>
  <c r="E32" i="13" s="1"/>
  <c r="F32" i="13" a="1"/>
  <c r="F32" i="13" s="1"/>
  <c r="G32" i="13" a="1"/>
  <c r="G32" i="13" s="1"/>
  <c r="H32" i="13" a="1"/>
  <c r="H32" i="13" s="1"/>
  <c r="B33" i="13" a="1"/>
  <c r="B33" i="13" s="1"/>
  <c r="C33" i="13" a="1"/>
  <c r="C33" i="13" s="1"/>
  <c r="D33" i="13" a="1"/>
  <c r="D33" i="13" s="1"/>
  <c r="E33" i="13" a="1"/>
  <c r="E33" i="13" s="1"/>
  <c r="F33" i="13" a="1"/>
  <c r="F33" i="13" s="1"/>
  <c r="G33" i="13" a="1"/>
  <c r="G33" i="13" s="1"/>
  <c r="H33" i="13" a="1"/>
  <c r="H33" i="13" s="1"/>
  <c r="B34" i="13" a="1"/>
  <c r="B34" i="13" s="1"/>
  <c r="C34" i="13" a="1"/>
  <c r="C34" i="13" s="1"/>
  <c r="D34" i="13" a="1"/>
  <c r="D34" i="13" s="1"/>
  <c r="E34" i="13" a="1"/>
  <c r="E34" i="13" s="1"/>
  <c r="F34" i="13" a="1"/>
  <c r="F34" i="13" s="1"/>
  <c r="G34" i="13" a="1"/>
  <c r="G34" i="13" s="1"/>
  <c r="H34" i="13" a="1"/>
  <c r="H34" i="13" s="1"/>
  <c r="B35" i="13" a="1"/>
  <c r="B35" i="13" s="1"/>
  <c r="C35" i="13" a="1"/>
  <c r="C35" i="13" s="1"/>
  <c r="D35" i="13" a="1"/>
  <c r="D35" i="13" s="1"/>
  <c r="E35" i="13" a="1"/>
  <c r="E35" i="13" s="1"/>
  <c r="F35" i="13" a="1"/>
  <c r="F35" i="13" s="1"/>
  <c r="G35" i="13" a="1"/>
  <c r="G35" i="13" s="1"/>
  <c r="H35" i="13" a="1"/>
  <c r="H35" i="13" s="1"/>
  <c r="B36" i="13" a="1"/>
  <c r="B36" i="13" s="1"/>
  <c r="C36" i="13" a="1"/>
  <c r="C36" i="13" s="1"/>
  <c r="D36" i="13" a="1"/>
  <c r="D36" i="13" s="1"/>
  <c r="E36" i="13" a="1"/>
  <c r="E36" i="13" s="1"/>
  <c r="F36" i="13" a="1"/>
  <c r="F36" i="13" s="1"/>
  <c r="G36" i="13" a="1"/>
  <c r="G36" i="13" s="1"/>
  <c r="H36" i="13" a="1"/>
  <c r="H36" i="13" s="1"/>
  <c r="B37" i="13" a="1"/>
  <c r="B37" i="13" s="1"/>
  <c r="C37" i="13" a="1"/>
  <c r="C37" i="13" s="1"/>
  <c r="D37" i="13" a="1"/>
  <c r="D37" i="13" s="1"/>
  <c r="E37" i="13" a="1"/>
  <c r="E37" i="13" s="1"/>
  <c r="F37" i="13" a="1"/>
  <c r="F37" i="13" s="1"/>
  <c r="G37" i="13" a="1"/>
  <c r="G37" i="13" s="1"/>
  <c r="H37" i="13" a="1"/>
  <c r="H37" i="13" s="1"/>
  <c r="B38" i="13" a="1"/>
  <c r="B38" i="13" s="1"/>
  <c r="C38" i="13" a="1"/>
  <c r="C38" i="13" s="1"/>
  <c r="D38" i="13" a="1"/>
  <c r="D38" i="13" s="1"/>
  <c r="E38" i="13" a="1"/>
  <c r="E38" i="13" s="1"/>
  <c r="F38" i="13" a="1"/>
  <c r="F38" i="13" s="1"/>
  <c r="G38" i="13" a="1"/>
  <c r="G38" i="13" s="1"/>
  <c r="H38" i="13" a="1"/>
  <c r="H38" i="13" s="1"/>
  <c r="B39" i="13" a="1"/>
  <c r="B39" i="13" s="1"/>
  <c r="C39" i="13" a="1"/>
  <c r="C39" i="13" s="1"/>
  <c r="D39" i="13" a="1"/>
  <c r="D39" i="13" s="1"/>
  <c r="E39" i="13" a="1"/>
  <c r="E39" i="13" s="1"/>
  <c r="F39" i="13" a="1"/>
  <c r="F39" i="13" s="1"/>
  <c r="G39" i="13" a="1"/>
  <c r="G39" i="13" s="1"/>
  <c r="H39" i="13" a="1"/>
  <c r="H39" i="13" s="1"/>
  <c r="B40" i="13" a="1"/>
  <c r="B40" i="13" s="1"/>
  <c r="C40" i="13" a="1"/>
  <c r="C40" i="13" s="1"/>
  <c r="D40" i="13" a="1"/>
  <c r="D40" i="13" s="1"/>
  <c r="E40" i="13" a="1"/>
  <c r="E40" i="13" s="1"/>
  <c r="F40" i="13" a="1"/>
  <c r="F40" i="13" s="1"/>
  <c r="G40" i="13" a="1"/>
  <c r="G40" i="13" s="1"/>
  <c r="H40" i="13" a="1"/>
  <c r="H40" i="13" s="1"/>
  <c r="B41" i="13" a="1"/>
  <c r="B41" i="13" s="1"/>
  <c r="C41" i="13" a="1"/>
  <c r="C41" i="13" s="1"/>
  <c r="D41" i="13" a="1"/>
  <c r="D41" i="13" s="1"/>
  <c r="E41" i="13" a="1"/>
  <c r="E41" i="13" s="1"/>
  <c r="F41" i="13" a="1"/>
  <c r="F41" i="13" s="1"/>
  <c r="G41" i="13" a="1"/>
  <c r="G41" i="13" s="1"/>
  <c r="H41" i="13" a="1"/>
  <c r="H41" i="13" s="1"/>
  <c r="B42" i="13" a="1"/>
  <c r="B42" i="13" s="1"/>
  <c r="C42" i="13" a="1"/>
  <c r="C42" i="13" s="1"/>
  <c r="D42" i="13" a="1"/>
  <c r="D42" i="13" s="1"/>
  <c r="E42" i="13" a="1"/>
  <c r="E42" i="13" s="1"/>
  <c r="F42" i="13" a="1"/>
  <c r="F42" i="13" s="1"/>
  <c r="G42" i="13" a="1"/>
  <c r="G42" i="13" s="1"/>
  <c r="H42" i="13" a="1"/>
  <c r="H42" i="13" s="1"/>
  <c r="B43" i="13" a="1"/>
  <c r="B43" i="13" s="1"/>
  <c r="C43" i="13" a="1"/>
  <c r="C43" i="13" s="1"/>
  <c r="D43" i="13" a="1"/>
  <c r="D43" i="13" s="1"/>
  <c r="E43" i="13" a="1"/>
  <c r="E43" i="13" s="1"/>
  <c r="F43" i="13" a="1"/>
  <c r="F43" i="13" s="1"/>
  <c r="G43" i="13" a="1"/>
  <c r="G43" i="13" s="1"/>
  <c r="H43" i="13" a="1"/>
  <c r="H43" i="13" s="1"/>
  <c r="B44" i="13" a="1"/>
  <c r="B44" i="13" s="1"/>
  <c r="C44" i="13" a="1"/>
  <c r="C44" i="13" s="1"/>
  <c r="D44" i="13" a="1"/>
  <c r="D44" i="13" s="1"/>
  <c r="E44" i="13" a="1"/>
  <c r="E44" i="13" s="1"/>
  <c r="F44" i="13" a="1"/>
  <c r="F44" i="13" s="1"/>
  <c r="G44" i="13" a="1"/>
  <c r="G44" i="13" s="1"/>
  <c r="H44" i="13" a="1"/>
  <c r="H44" i="13" s="1"/>
  <c r="B45" i="13" a="1"/>
  <c r="B45" i="13" s="1"/>
  <c r="C45" i="13" a="1"/>
  <c r="C45" i="13" s="1"/>
  <c r="D45" i="13" a="1"/>
  <c r="D45" i="13" s="1"/>
  <c r="E45" i="13" a="1"/>
  <c r="E45" i="13" s="1"/>
  <c r="F45" i="13" a="1"/>
  <c r="F45" i="13" s="1"/>
  <c r="G45" i="13" a="1"/>
  <c r="G45" i="13" s="1"/>
  <c r="H45" i="13" a="1"/>
  <c r="H45" i="13" s="1"/>
  <c r="B46" i="13" a="1"/>
  <c r="B46" i="13" s="1"/>
  <c r="C46" i="13" a="1"/>
  <c r="C46" i="13" s="1"/>
  <c r="D46" i="13" a="1"/>
  <c r="D46" i="13" s="1"/>
  <c r="E46" i="13" a="1"/>
  <c r="E46" i="13" s="1"/>
  <c r="F46" i="13" a="1"/>
  <c r="F46" i="13" s="1"/>
  <c r="G46" i="13" a="1"/>
  <c r="G46" i="13" s="1"/>
  <c r="H46" i="13" a="1"/>
  <c r="H46" i="13" s="1"/>
  <c r="B47" i="13" a="1"/>
  <c r="B47" i="13" s="1"/>
  <c r="C47" i="13" a="1"/>
  <c r="C47" i="13" s="1"/>
  <c r="D47" i="13" a="1"/>
  <c r="D47" i="13" s="1"/>
  <c r="E47" i="13" a="1"/>
  <c r="E47" i="13" s="1"/>
  <c r="F47" i="13" a="1"/>
  <c r="F47" i="13" s="1"/>
  <c r="G47" i="13" a="1"/>
  <c r="G47" i="13" s="1"/>
  <c r="H47" i="13" a="1"/>
  <c r="H47" i="13" s="1"/>
  <c r="C9" i="13" a="1"/>
  <c r="C9" i="13" s="1"/>
  <c r="D9" i="13" a="1"/>
  <c r="D9" i="13" s="1"/>
  <c r="E9" i="13" a="1"/>
  <c r="E9" i="13" s="1"/>
  <c r="F9" i="13" a="1"/>
  <c r="F9" i="13" s="1"/>
  <c r="G9" i="13" a="1"/>
  <c r="G9" i="13" s="1"/>
  <c r="H9" i="13" a="1"/>
  <c r="H9" i="13" s="1"/>
  <c r="B9" i="13" a="1"/>
  <c r="B9" i="13" s="1"/>
  <c r="N1" i="12"/>
  <c r="A8" i="2"/>
  <c r="G816" i="2"/>
  <c r="G831" i="2"/>
  <c r="K933" i="2"/>
  <c r="J831" i="2"/>
  <c r="K571" i="6" l="1"/>
  <c r="K570" i="6"/>
  <c r="K569" i="6"/>
  <c r="K568" i="6"/>
  <c r="K567" i="6"/>
  <c r="K566" i="6"/>
  <c r="K565" i="6"/>
  <c r="K564" i="6"/>
  <c r="K563" i="6"/>
  <c r="K562" i="6"/>
  <c r="K561" i="6"/>
  <c r="K560" i="6"/>
  <c r="K559" i="6"/>
  <c r="K558" i="6"/>
  <c r="K557" i="6"/>
  <c r="K556" i="6"/>
  <c r="K555" i="6"/>
  <c r="K554" i="6"/>
  <c r="K553" i="6"/>
  <c r="K552" i="6"/>
  <c r="K551" i="6"/>
  <c r="K550" i="6"/>
  <c r="K549" i="6"/>
  <c r="K548" i="6"/>
  <c r="K547" i="6"/>
  <c r="K546" i="6"/>
  <c r="K545" i="6"/>
  <c r="K544" i="6"/>
  <c r="K543" i="6"/>
  <c r="K542" i="6"/>
  <c r="K541" i="6"/>
  <c r="K540" i="6"/>
  <c r="K539" i="6"/>
  <c r="K538" i="6"/>
  <c r="K537" i="6"/>
  <c r="K536" i="6"/>
  <c r="K535" i="6"/>
  <c r="K534" i="6"/>
  <c r="K533" i="6"/>
  <c r="K532" i="6"/>
  <c r="K531" i="6"/>
  <c r="K530" i="6"/>
  <c r="K529" i="6"/>
  <c r="K528" i="6"/>
  <c r="K527" i="6"/>
  <c r="K526" i="6"/>
  <c r="K525" i="6"/>
  <c r="K524" i="6"/>
  <c r="K523" i="6"/>
  <c r="K522" i="6"/>
  <c r="K521" i="6"/>
  <c r="K520" i="6"/>
  <c r="K519" i="6"/>
  <c r="K518" i="6"/>
  <c r="K517" i="6"/>
  <c r="K516" i="6"/>
  <c r="K515" i="6"/>
  <c r="K514" i="6"/>
  <c r="K513" i="6"/>
  <c r="K512" i="6"/>
  <c r="K511" i="6"/>
  <c r="K510" i="6"/>
  <c r="K509" i="6"/>
  <c r="K508" i="6"/>
  <c r="K507" i="6"/>
  <c r="K506" i="6"/>
  <c r="K505" i="6"/>
  <c r="K504" i="6"/>
  <c r="K503" i="6"/>
  <c r="K502" i="6"/>
  <c r="K501" i="6"/>
  <c r="K500" i="6"/>
  <c r="K499" i="6"/>
  <c r="K498" i="6"/>
  <c r="K497" i="6"/>
  <c r="K496" i="6"/>
  <c r="K495" i="6"/>
  <c r="K494" i="6"/>
  <c r="K493" i="6"/>
  <c r="K492" i="6"/>
  <c r="K491" i="6"/>
  <c r="K490" i="6"/>
  <c r="K489" i="6"/>
  <c r="K488" i="6"/>
  <c r="K487" i="6"/>
  <c r="K486" i="6"/>
  <c r="K485" i="6"/>
  <c r="K484" i="6"/>
  <c r="K483" i="6"/>
  <c r="K482" i="6"/>
  <c r="K481" i="6"/>
  <c r="K480" i="6"/>
  <c r="K479" i="6"/>
  <c r="K478" i="6"/>
  <c r="K477" i="6"/>
  <c r="K476" i="6"/>
  <c r="K475" i="6"/>
  <c r="K474" i="6"/>
  <c r="K473" i="6"/>
  <c r="K472" i="6"/>
  <c r="K471" i="6"/>
  <c r="K470" i="6"/>
  <c r="K469" i="6"/>
  <c r="H1673" i="2" s="1"/>
  <c r="K468" i="6"/>
  <c r="K467" i="6"/>
  <c r="K466" i="6"/>
  <c r="K465" i="6"/>
  <c r="K464" i="6"/>
  <c r="K463" i="6"/>
  <c r="H1667" i="2" s="1"/>
  <c r="K462" i="6"/>
  <c r="K461" i="6"/>
  <c r="K460" i="6"/>
  <c r="H1664" i="2" s="1"/>
  <c r="K459" i="6"/>
  <c r="K458" i="6"/>
  <c r="K457" i="6"/>
  <c r="K456" i="6"/>
  <c r="K455" i="6"/>
  <c r="K454" i="6"/>
  <c r="K453" i="6"/>
  <c r="H1657" i="2" s="1"/>
  <c r="K452" i="6"/>
  <c r="K451" i="6"/>
  <c r="K450" i="6"/>
  <c r="K449" i="6"/>
  <c r="K448" i="6"/>
  <c r="K447" i="6"/>
  <c r="K446" i="6"/>
  <c r="K445" i="6"/>
  <c r="K444" i="6"/>
  <c r="H1648" i="2" s="1"/>
  <c r="K443" i="6"/>
  <c r="K442" i="6"/>
  <c r="H1646" i="2" s="1"/>
  <c r="K441" i="6"/>
  <c r="K440" i="6"/>
  <c r="K439" i="6"/>
  <c r="K438" i="6"/>
  <c r="K437" i="6"/>
  <c r="K436" i="6"/>
  <c r="K435" i="6"/>
  <c r="K434" i="6"/>
  <c r="K433" i="6"/>
  <c r="K432" i="6"/>
  <c r="K431" i="6"/>
  <c r="K430" i="6"/>
  <c r="K429" i="6"/>
  <c r="K428" i="6"/>
  <c r="K427" i="6"/>
  <c r="K426" i="6"/>
  <c r="H1630" i="2" s="1"/>
  <c r="K425" i="6"/>
  <c r="K424" i="6"/>
  <c r="H1628" i="2" s="1"/>
  <c r="K423" i="6"/>
  <c r="K422" i="6"/>
  <c r="K421" i="6"/>
  <c r="K420" i="6"/>
  <c r="K419" i="6"/>
  <c r="K418" i="6"/>
  <c r="K417" i="6"/>
  <c r="K416" i="6"/>
  <c r="K415" i="6"/>
  <c r="K414" i="6"/>
  <c r="K413" i="6"/>
  <c r="K412" i="6"/>
  <c r="K411" i="6"/>
  <c r="K410" i="6"/>
  <c r="K409" i="6"/>
  <c r="K408" i="6"/>
  <c r="K407" i="6"/>
  <c r="K406" i="6"/>
  <c r="K405" i="6"/>
  <c r="K404" i="6"/>
  <c r="K403" i="6"/>
  <c r="K402" i="6"/>
  <c r="K401" i="6"/>
  <c r="K400" i="6"/>
  <c r="K399" i="6"/>
  <c r="H1603" i="2" s="1"/>
  <c r="K398" i="6"/>
  <c r="K397" i="6"/>
  <c r="K396" i="6"/>
  <c r="H1600" i="2" s="1"/>
  <c r="K395" i="6"/>
  <c r="K394" i="6"/>
  <c r="K393" i="6"/>
  <c r="K392" i="6"/>
  <c r="K391" i="6"/>
  <c r="K390" i="6"/>
  <c r="K389" i="6"/>
  <c r="K388" i="6"/>
  <c r="K387" i="6"/>
  <c r="H1591" i="2" s="1"/>
  <c r="K386" i="6"/>
  <c r="K385" i="6"/>
  <c r="K384" i="6"/>
  <c r="K383" i="6"/>
  <c r="K382" i="6"/>
  <c r="K381" i="6"/>
  <c r="K380" i="6"/>
  <c r="H1584" i="2" s="1"/>
  <c r="K379" i="6"/>
  <c r="K378" i="6"/>
  <c r="K377" i="6"/>
  <c r="K376" i="6"/>
  <c r="K375" i="6"/>
  <c r="K374" i="6"/>
  <c r="K373" i="6"/>
  <c r="K372" i="6"/>
  <c r="K371" i="6"/>
  <c r="H1575" i="2" s="1"/>
  <c r="K370" i="6"/>
  <c r="K369" i="6"/>
  <c r="K368" i="6"/>
  <c r="K367" i="6"/>
  <c r="K366" i="6"/>
  <c r="K365" i="6"/>
  <c r="K364" i="6"/>
  <c r="K363" i="6"/>
  <c r="K362" i="6"/>
  <c r="K361" i="6"/>
  <c r="K360" i="6"/>
  <c r="H1564" i="2" s="1"/>
  <c r="K359" i="6"/>
  <c r="K358" i="6"/>
  <c r="K357" i="6"/>
  <c r="K356" i="6"/>
  <c r="K355" i="6"/>
  <c r="K354" i="6"/>
  <c r="K353" i="6"/>
  <c r="K352" i="6"/>
  <c r="K351" i="6"/>
  <c r="H1555" i="2" s="1"/>
  <c r="K350" i="6"/>
  <c r="K349" i="6"/>
  <c r="K348" i="6"/>
  <c r="K347" i="6"/>
  <c r="K346" i="6"/>
  <c r="K345" i="6"/>
  <c r="K344" i="6"/>
  <c r="K343" i="6"/>
  <c r="K342" i="6"/>
  <c r="K341" i="6"/>
  <c r="K340" i="6"/>
  <c r="H1544" i="2" s="1"/>
  <c r="K339" i="6"/>
  <c r="K338" i="6"/>
  <c r="K337" i="6"/>
  <c r="K336" i="6"/>
  <c r="K335" i="6"/>
  <c r="K334" i="6"/>
  <c r="K333" i="6"/>
  <c r="K332" i="6"/>
  <c r="H1536" i="2" s="1"/>
  <c r="K331" i="6"/>
  <c r="K330" i="6"/>
  <c r="K329" i="6"/>
  <c r="H1533" i="2" s="1"/>
  <c r="K328" i="6"/>
  <c r="K327" i="6"/>
  <c r="K326" i="6"/>
  <c r="K325" i="6"/>
  <c r="K324" i="6"/>
  <c r="K323" i="6"/>
  <c r="K322" i="6"/>
  <c r="K321" i="6"/>
  <c r="K320" i="6"/>
  <c r="K319" i="6"/>
  <c r="H1523" i="2" s="1"/>
  <c r="K318" i="6"/>
  <c r="K317" i="6"/>
  <c r="K316" i="6"/>
  <c r="K315" i="6"/>
  <c r="K314" i="6"/>
  <c r="K313" i="6"/>
  <c r="K312" i="6"/>
  <c r="K311" i="6"/>
  <c r="K310" i="6"/>
  <c r="K309" i="6"/>
  <c r="K308" i="6"/>
  <c r="H1512" i="2" s="1"/>
  <c r="K307" i="6"/>
  <c r="K306" i="6"/>
  <c r="K305" i="6"/>
  <c r="K304" i="6"/>
  <c r="K303" i="6"/>
  <c r="K302" i="6"/>
  <c r="K301" i="6"/>
  <c r="K300" i="6"/>
  <c r="H1504" i="2" s="1"/>
  <c r="K299" i="6"/>
  <c r="K298" i="6"/>
  <c r="K297" i="6"/>
  <c r="K296" i="6"/>
  <c r="K295" i="6"/>
  <c r="K294" i="6"/>
  <c r="K293" i="6"/>
  <c r="K292" i="6"/>
  <c r="K291" i="6"/>
  <c r="K290" i="6"/>
  <c r="K289" i="6"/>
  <c r="H1493" i="2" s="1"/>
  <c r="K288" i="6"/>
  <c r="K287" i="6"/>
  <c r="H1491" i="2" s="1"/>
  <c r="K286" i="6"/>
  <c r="K285" i="6"/>
  <c r="K284" i="6"/>
  <c r="K283" i="6"/>
  <c r="K282" i="6"/>
  <c r="K281" i="6"/>
  <c r="K280" i="6"/>
  <c r="K279" i="6"/>
  <c r="H1483" i="2" s="1"/>
  <c r="K278" i="6"/>
  <c r="K277" i="6"/>
  <c r="K276" i="6"/>
  <c r="H1480" i="2" s="1"/>
  <c r="K275" i="6"/>
  <c r="K274" i="6"/>
  <c r="K273" i="6"/>
  <c r="K272" i="6"/>
  <c r="K271" i="6"/>
  <c r="K270" i="6"/>
  <c r="K269" i="6"/>
  <c r="K268" i="6"/>
  <c r="H1472" i="2" s="1"/>
  <c r="K267" i="6"/>
  <c r="K266" i="6"/>
  <c r="K265" i="6"/>
  <c r="H1469" i="2" s="1"/>
  <c r="K264" i="6"/>
  <c r="K263" i="6"/>
  <c r="K262" i="6"/>
  <c r="K261" i="6"/>
  <c r="K260" i="6"/>
  <c r="K259" i="6"/>
  <c r="K258" i="6"/>
  <c r="K257" i="6"/>
  <c r="H1461" i="2" s="1"/>
  <c r="K256" i="6"/>
  <c r="K255" i="6"/>
  <c r="H1459" i="2" s="1"/>
  <c r="K254" i="6"/>
  <c r="K253" i="6"/>
  <c r="K252" i="6"/>
  <c r="K251" i="6"/>
  <c r="K250" i="6"/>
  <c r="K249" i="6"/>
  <c r="K248" i="6"/>
  <c r="K247" i="6"/>
  <c r="H1451" i="2" s="1"/>
  <c r="K246" i="6"/>
  <c r="K245" i="6"/>
  <c r="K244" i="6"/>
  <c r="H1448" i="2" s="1"/>
  <c r="K243" i="6"/>
  <c r="K242" i="6"/>
  <c r="K241" i="6"/>
  <c r="K240" i="6"/>
  <c r="K239" i="6"/>
  <c r="K238" i="6"/>
  <c r="K237" i="6"/>
  <c r="K236" i="6"/>
  <c r="H1440" i="2" s="1"/>
  <c r="K235" i="6"/>
  <c r="K234" i="6"/>
  <c r="K233" i="6"/>
  <c r="H1437" i="2" s="1"/>
  <c r="K232" i="6"/>
  <c r="K231" i="6"/>
  <c r="K230" i="6"/>
  <c r="K229" i="6"/>
  <c r="K228" i="6"/>
  <c r="K227" i="6"/>
  <c r="K226" i="6"/>
  <c r="K225" i="6"/>
  <c r="H1429" i="2" s="1"/>
  <c r="K224" i="6"/>
  <c r="K223" i="6"/>
  <c r="H1427" i="2" s="1"/>
  <c r="K222" i="6"/>
  <c r="K221" i="6"/>
  <c r="K220" i="6"/>
  <c r="K219" i="6"/>
  <c r="K218" i="6"/>
  <c r="K217" i="6"/>
  <c r="K216" i="6"/>
  <c r="K215" i="6"/>
  <c r="H1419" i="2" s="1"/>
  <c r="K214" i="6"/>
  <c r="K213" i="6"/>
  <c r="K212" i="6"/>
  <c r="H1416" i="2" s="1"/>
  <c r="K211" i="6"/>
  <c r="K210" i="6"/>
  <c r="K209" i="6"/>
  <c r="K208" i="6"/>
  <c r="K207" i="6"/>
  <c r="K206" i="6"/>
  <c r="K205" i="6"/>
  <c r="K204" i="6"/>
  <c r="H1408" i="2" s="1"/>
  <c r="K203" i="6"/>
  <c r="K202" i="6"/>
  <c r="K201" i="6"/>
  <c r="H1405" i="2" s="1"/>
  <c r="K200" i="6"/>
  <c r="K199" i="6"/>
  <c r="K198" i="6"/>
  <c r="K197" i="6"/>
  <c r="K196" i="6"/>
  <c r="K195" i="6"/>
  <c r="K194" i="6"/>
  <c r="K193" i="6"/>
  <c r="K192" i="6"/>
  <c r="K191" i="6"/>
  <c r="K190" i="6"/>
  <c r="K189" i="6"/>
  <c r="K188" i="6"/>
  <c r="K187" i="6"/>
  <c r="K186" i="6"/>
  <c r="K185" i="6"/>
  <c r="K184" i="6"/>
  <c r="K183" i="6"/>
  <c r="K182" i="6"/>
  <c r="K181" i="6"/>
  <c r="K180" i="6"/>
  <c r="H1384" i="2" s="1"/>
  <c r="K179" i="6"/>
  <c r="K178" i="6"/>
  <c r="K177" i="6"/>
  <c r="K176" i="6"/>
  <c r="H1380" i="2" s="1"/>
  <c r="K175" i="6"/>
  <c r="K174" i="6"/>
  <c r="K173" i="6"/>
  <c r="K172" i="6"/>
  <c r="K171" i="6"/>
  <c r="K170" i="6"/>
  <c r="K169" i="6"/>
  <c r="K168" i="6"/>
  <c r="K167" i="6"/>
  <c r="K166" i="6"/>
  <c r="K165" i="6"/>
  <c r="K164" i="6"/>
  <c r="H1368" i="2" s="1"/>
  <c r="K163" i="6"/>
  <c r="K162" i="6"/>
  <c r="K161" i="6"/>
  <c r="K160" i="6"/>
  <c r="K159" i="6"/>
  <c r="K158" i="6"/>
  <c r="K157" i="6"/>
  <c r="K156" i="6"/>
  <c r="K155" i="6"/>
  <c r="K154" i="6"/>
  <c r="K153" i="6"/>
  <c r="K152" i="6"/>
  <c r="K151" i="6"/>
  <c r="H1355" i="2" s="1"/>
  <c r="K150" i="6"/>
  <c r="K149" i="6"/>
  <c r="K148" i="6"/>
  <c r="K147" i="6"/>
  <c r="K146" i="6"/>
  <c r="K145" i="6"/>
  <c r="K144" i="6"/>
  <c r="K143" i="6"/>
  <c r="K142" i="6"/>
  <c r="K141" i="6"/>
  <c r="K140" i="6"/>
  <c r="H1344" i="2" s="1"/>
  <c r="K139" i="6"/>
  <c r="K138" i="6"/>
  <c r="K137" i="6"/>
  <c r="K136" i="6"/>
  <c r="K135" i="6"/>
  <c r="H1339" i="2" s="1"/>
  <c r="K134" i="6"/>
  <c r="K133" i="6"/>
  <c r="K132" i="6"/>
  <c r="K131" i="6"/>
  <c r="K130" i="6"/>
  <c r="K129" i="6"/>
  <c r="K128" i="6"/>
  <c r="K127" i="6"/>
  <c r="K126" i="6"/>
  <c r="K125" i="6"/>
  <c r="K124" i="6"/>
  <c r="K123" i="6"/>
  <c r="K122" i="6"/>
  <c r="K121" i="6"/>
  <c r="K120" i="6"/>
  <c r="H1324" i="2" s="1"/>
  <c r="K119" i="6"/>
  <c r="K118" i="6"/>
  <c r="K117" i="6"/>
  <c r="K116" i="6"/>
  <c r="K115" i="6"/>
  <c r="H1319" i="2" s="1"/>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H1288" i="2" s="1"/>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H1257" i="2" s="1"/>
  <c r="K52" i="6"/>
  <c r="K51" i="6"/>
  <c r="K50" i="6"/>
  <c r="K49" i="6"/>
  <c r="K48" i="6"/>
  <c r="K47" i="6"/>
  <c r="K46" i="6"/>
  <c r="K45" i="6"/>
  <c r="K44" i="6"/>
  <c r="K43" i="6"/>
  <c r="K42" i="6"/>
  <c r="K41" i="6"/>
  <c r="K40" i="6"/>
  <c r="K39" i="6"/>
  <c r="K38" i="6"/>
  <c r="K37" i="6"/>
  <c r="K36" i="6"/>
  <c r="K35" i="6"/>
  <c r="K34" i="6"/>
  <c r="K33" i="6"/>
  <c r="K32" i="6"/>
  <c r="K31" i="6"/>
  <c r="K30" i="6"/>
  <c r="K29" i="6"/>
  <c r="K28" i="6"/>
  <c r="K27" i="6"/>
  <c r="H1231" i="2" s="1"/>
  <c r="K26" i="6"/>
  <c r="K25" i="6"/>
  <c r="K24" i="6"/>
  <c r="K23" i="6"/>
  <c r="K22" i="6"/>
  <c r="K21" i="6"/>
  <c r="K20" i="6"/>
  <c r="K19" i="6"/>
  <c r="K18" i="6"/>
  <c r="K17" i="6"/>
  <c r="K16" i="6"/>
  <c r="K15" i="6"/>
  <c r="K14" i="6"/>
  <c r="K13" i="6"/>
  <c r="K12" i="6"/>
  <c r="K11" i="6"/>
  <c r="K10" i="6"/>
  <c r="K9" i="6"/>
  <c r="K8" i="6"/>
  <c r="K7" i="6"/>
  <c r="K6" i="6"/>
  <c r="K5" i="6"/>
  <c r="K4" i="6"/>
  <c r="K3" i="6"/>
  <c r="K2" i="6"/>
  <c r="H1206" i="2" s="1"/>
  <c r="H2" i="7"/>
  <c r="I2" i="7" a="1"/>
  <c r="I2" i="7" s="1"/>
  <c r="H3" i="7"/>
  <c r="I3" i="7" a="1"/>
  <c r="I3" i="7" s="1"/>
  <c r="H4" i="7"/>
  <c r="I4" i="7" a="1"/>
  <c r="I4" i="7" s="1"/>
  <c r="H5" i="7"/>
  <c r="I5" i="7" a="1"/>
  <c r="I5" i="7"/>
  <c r="H6" i="7"/>
  <c r="I6" i="7" a="1"/>
  <c r="I6" i="7" s="1"/>
  <c r="H7" i="7"/>
  <c r="I7" i="7" a="1"/>
  <c r="I7" i="7"/>
  <c r="H8" i="7"/>
  <c r="I8" i="7" a="1"/>
  <c r="I8" i="7" s="1"/>
  <c r="H9" i="7"/>
  <c r="I9" i="7" a="1"/>
  <c r="I9" i="7" s="1"/>
  <c r="H10" i="7"/>
  <c r="I10" i="7" a="1"/>
  <c r="I10" i="7" s="1"/>
  <c r="H11" i="7"/>
  <c r="I11" i="7" a="1"/>
  <c r="I11" i="7"/>
  <c r="H12" i="7"/>
  <c r="I12" i="7" a="1"/>
  <c r="I12" i="7" s="1"/>
  <c r="H13" i="7"/>
  <c r="I13" i="7" a="1"/>
  <c r="I13" i="7" s="1"/>
  <c r="H14" i="7"/>
  <c r="I14" i="7" a="1"/>
  <c r="I14" i="7" s="1"/>
  <c r="H15" i="7"/>
  <c r="I15" i="7" a="1"/>
  <c r="I15" i="7"/>
  <c r="H16" i="7"/>
  <c r="I16" i="7" a="1"/>
  <c r="I16" i="7" s="1"/>
  <c r="H17" i="7"/>
  <c r="I17" i="7" a="1"/>
  <c r="I17" i="7" s="1"/>
  <c r="H18" i="7"/>
  <c r="I18" i="7" a="1"/>
  <c r="I18" i="7" s="1"/>
  <c r="H19" i="7"/>
  <c r="I19" i="7" a="1"/>
  <c r="I19" i="7" s="1"/>
  <c r="H20" i="7"/>
  <c r="I20" i="7" a="1"/>
  <c r="I20" i="7" s="1"/>
  <c r="H21" i="7"/>
  <c r="I21" i="7" a="1"/>
  <c r="I21" i="7" s="1"/>
  <c r="H22" i="7"/>
  <c r="I22" i="7" a="1"/>
  <c r="I22" i="7" s="1"/>
  <c r="H23" i="7"/>
  <c r="I23" i="7" a="1"/>
  <c r="I23" i="7" s="1"/>
  <c r="H24" i="7"/>
  <c r="I24" i="7" a="1"/>
  <c r="I24" i="7" s="1"/>
  <c r="H25" i="7"/>
  <c r="I25" i="7" a="1"/>
  <c r="I25" i="7" s="1"/>
  <c r="H26" i="7"/>
  <c r="I26" i="7" a="1"/>
  <c r="I26" i="7" s="1"/>
  <c r="H27" i="7"/>
  <c r="I27" i="7" a="1"/>
  <c r="I27" i="7"/>
  <c r="H28" i="7"/>
  <c r="I28" i="7" a="1"/>
  <c r="I28" i="7" s="1"/>
  <c r="H29" i="7"/>
  <c r="I29" i="7" a="1"/>
  <c r="I29" i="7" s="1"/>
  <c r="H30" i="7"/>
  <c r="I30" i="7" a="1"/>
  <c r="I30" i="7"/>
  <c r="H31" i="7"/>
  <c r="I31" i="7" a="1"/>
  <c r="I31" i="7" s="1"/>
  <c r="H32" i="7"/>
  <c r="I32" i="7" a="1"/>
  <c r="I32" i="7" s="1"/>
  <c r="H33" i="7"/>
  <c r="I33" i="7" a="1"/>
  <c r="I33" i="7" s="1"/>
  <c r="H34" i="7"/>
  <c r="I34" i="7" a="1"/>
  <c r="I34" i="7"/>
  <c r="H35" i="7"/>
  <c r="I35" i="7" a="1"/>
  <c r="I35" i="7" s="1"/>
  <c r="H36" i="7"/>
  <c r="I36" i="7" a="1"/>
  <c r="I36" i="7" s="1"/>
  <c r="H37" i="7"/>
  <c r="I37" i="7" a="1"/>
  <c r="I37" i="7"/>
  <c r="H38" i="7"/>
  <c r="I38" i="7" a="1"/>
  <c r="I38" i="7" s="1"/>
  <c r="H39" i="7"/>
  <c r="I39" i="7" a="1"/>
  <c r="I39" i="7" s="1"/>
  <c r="H40" i="7"/>
  <c r="I40" i="7" a="1"/>
  <c r="I40" i="7" s="1"/>
  <c r="H41" i="7"/>
  <c r="I41" i="7" a="1"/>
  <c r="I41" i="7"/>
  <c r="H42" i="7"/>
  <c r="I42" i="7" a="1"/>
  <c r="I42" i="7"/>
  <c r="H43" i="7"/>
  <c r="I43" i="7" a="1"/>
  <c r="I43" i="7" s="1"/>
  <c r="H44" i="7"/>
  <c r="I44" i="7" a="1"/>
  <c r="I44" i="7" s="1"/>
  <c r="H45" i="7"/>
  <c r="I45" i="7" a="1"/>
  <c r="I45" i="7"/>
  <c r="H46" i="7"/>
  <c r="I46" i="7" a="1"/>
  <c r="I46" i="7" s="1"/>
  <c r="H47" i="7"/>
  <c r="I47" i="7" a="1"/>
  <c r="I47" i="7" s="1"/>
  <c r="H48" i="7"/>
  <c r="I48" i="7" a="1"/>
  <c r="I48" i="7" s="1"/>
  <c r="H49" i="7"/>
  <c r="I49" i="7" a="1"/>
  <c r="I49" i="7"/>
  <c r="H50" i="7"/>
  <c r="I50" i="7" a="1"/>
  <c r="I50" i="7"/>
  <c r="H51" i="7"/>
  <c r="I51" i="7" a="1"/>
  <c r="I51" i="7"/>
  <c r="H52" i="7"/>
  <c r="I52" i="7" a="1"/>
  <c r="I52" i="7" s="1"/>
  <c r="H53" i="7"/>
  <c r="I53" i="7" a="1"/>
  <c r="I53" i="7"/>
  <c r="H54" i="7"/>
  <c r="I54" i="7" a="1"/>
  <c r="I54" i="7" s="1"/>
  <c r="H55" i="7"/>
  <c r="I55" i="7" a="1"/>
  <c r="I55" i="7" s="1"/>
  <c r="H56" i="7"/>
  <c r="I56" i="7" a="1"/>
  <c r="I56" i="7" s="1"/>
  <c r="H57" i="7"/>
  <c r="I57" i="7" a="1"/>
  <c r="I57" i="7"/>
  <c r="H58" i="7"/>
  <c r="I58" i="7" a="1"/>
  <c r="I58" i="7" s="1"/>
  <c r="H59" i="7"/>
  <c r="I59" i="7" a="1"/>
  <c r="I59" i="7"/>
  <c r="H60" i="7"/>
  <c r="I60" i="7" a="1"/>
  <c r="I60" i="7" s="1"/>
  <c r="H61" i="7"/>
  <c r="I61" i="7" a="1"/>
  <c r="I61" i="7" s="1"/>
  <c r="H62" i="7"/>
  <c r="I62" i="7" a="1"/>
  <c r="I62" i="7" s="1"/>
  <c r="H63" i="7"/>
  <c r="I63" i="7" a="1"/>
  <c r="I63" i="7" s="1"/>
  <c r="H64" i="7"/>
  <c r="I64" i="7" a="1"/>
  <c r="I64" i="7" s="1"/>
  <c r="H65" i="7"/>
  <c r="I65" i="7" a="1"/>
  <c r="I65" i="7" s="1"/>
  <c r="H66" i="7"/>
  <c r="I66" i="7" a="1"/>
  <c r="I66" i="7"/>
  <c r="H67" i="7"/>
  <c r="I67" i="7" a="1"/>
  <c r="I67" i="7"/>
  <c r="H68" i="7"/>
  <c r="I68" i="7" a="1"/>
  <c r="I68" i="7" s="1"/>
  <c r="H69" i="7"/>
  <c r="I69" i="7" a="1"/>
  <c r="I69" i="7"/>
  <c r="H70" i="7"/>
  <c r="I70" i="7" a="1"/>
  <c r="I70" i="7"/>
  <c r="H71" i="7"/>
  <c r="I71" i="7" a="1"/>
  <c r="I71" i="7" s="1"/>
  <c r="H72" i="7"/>
  <c r="I72" i="7" a="1"/>
  <c r="I72" i="7" s="1"/>
  <c r="H73" i="7"/>
  <c r="I73" i="7" a="1"/>
  <c r="I73" i="7" s="1"/>
  <c r="H74" i="7"/>
  <c r="I74" i="7" a="1"/>
  <c r="I74" i="7" s="1"/>
  <c r="H75" i="7"/>
  <c r="I75" i="7" a="1"/>
  <c r="I75" i="7"/>
  <c r="H76" i="7"/>
  <c r="I76" i="7" a="1"/>
  <c r="I76" i="7" s="1"/>
  <c r="H77" i="7"/>
  <c r="I77" i="7" a="1"/>
  <c r="I77" i="7" s="1"/>
  <c r="H78" i="7"/>
  <c r="I78" i="7" a="1"/>
  <c r="I78" i="7"/>
  <c r="H79" i="7"/>
  <c r="I79" i="7" a="1"/>
  <c r="I79" i="7" s="1"/>
  <c r="H80" i="7"/>
  <c r="I80" i="7" a="1"/>
  <c r="I80" i="7" s="1"/>
  <c r="H81" i="7"/>
  <c r="I81" i="7" a="1"/>
  <c r="I81" i="7" s="1"/>
  <c r="H82" i="7"/>
  <c r="I82" i="7" a="1"/>
  <c r="I82" i="7" s="1"/>
  <c r="H83" i="7"/>
  <c r="I83" i="7" a="1"/>
  <c r="I83" i="7"/>
  <c r="H84" i="7"/>
  <c r="I84" i="7" a="1"/>
  <c r="I84" i="7" s="1"/>
  <c r="H85" i="7"/>
  <c r="I85" i="7" a="1"/>
  <c r="I85" i="7" s="1"/>
  <c r="H86" i="7"/>
  <c r="I86" i="7" a="1"/>
  <c r="I86" i="7" s="1"/>
  <c r="H87" i="7"/>
  <c r="I87" i="7" a="1"/>
  <c r="I87" i="7" s="1"/>
  <c r="H88" i="7"/>
  <c r="I88" i="7" a="1"/>
  <c r="I88" i="7" s="1"/>
  <c r="H89" i="7"/>
  <c r="I89" i="7" a="1"/>
  <c r="I89" i="7"/>
  <c r="H90" i="7"/>
  <c r="I90" i="7" a="1"/>
  <c r="I90" i="7" s="1"/>
  <c r="H91" i="7"/>
  <c r="I91" i="7" a="1"/>
  <c r="I91" i="7"/>
  <c r="H92" i="7"/>
  <c r="I92" i="7" a="1"/>
  <c r="I92" i="7" s="1"/>
  <c r="H93" i="7"/>
  <c r="I93" i="7" a="1"/>
  <c r="I93" i="7" s="1"/>
  <c r="H94" i="7"/>
  <c r="I94" i="7" a="1"/>
  <c r="I94" i="7" s="1"/>
  <c r="H95" i="7"/>
  <c r="I95" i="7" a="1"/>
  <c r="I95" i="7" s="1"/>
  <c r="H96" i="7"/>
  <c r="I96" i="7" a="1"/>
  <c r="I96" i="7" s="1"/>
  <c r="H97" i="7"/>
  <c r="I97" i="7" a="1"/>
  <c r="I97" i="7" s="1"/>
  <c r="H98" i="7"/>
  <c r="I98" i="7" a="1"/>
  <c r="I98" i="7" s="1"/>
  <c r="H99" i="7"/>
  <c r="I99" i="7" a="1"/>
  <c r="I99" i="7" s="1"/>
  <c r="H100" i="7"/>
  <c r="I100" i="7" a="1"/>
  <c r="I100" i="7" s="1"/>
  <c r="H101" i="7"/>
  <c r="I101" i="7" a="1"/>
  <c r="I101" i="7" s="1"/>
  <c r="H102" i="7"/>
  <c r="I102" i="7" a="1"/>
  <c r="I102" i="7" s="1"/>
  <c r="H103" i="7"/>
  <c r="I103" i="7" a="1"/>
  <c r="I103" i="7" s="1"/>
  <c r="H104" i="7"/>
  <c r="I104" i="7" a="1"/>
  <c r="I104" i="7" s="1"/>
  <c r="H105" i="7"/>
  <c r="I105" i="7" a="1"/>
  <c r="I105" i="7" s="1"/>
  <c r="H106" i="7"/>
  <c r="I106" i="7" a="1"/>
  <c r="I106" i="7"/>
  <c r="H107" i="7"/>
  <c r="I107" i="7" a="1"/>
  <c r="I107" i="7" s="1"/>
  <c r="H108" i="7"/>
  <c r="I108" i="7" a="1"/>
  <c r="I108" i="7" s="1"/>
  <c r="H109" i="7"/>
  <c r="I109" i="7" a="1"/>
  <c r="I109" i="7"/>
  <c r="H110" i="7"/>
  <c r="I110" i="7" a="1"/>
  <c r="I110" i="7" s="1"/>
  <c r="H111" i="7"/>
  <c r="I111" i="7" a="1"/>
  <c r="I111" i="7" s="1"/>
  <c r="H112" i="7"/>
  <c r="I112" i="7" a="1"/>
  <c r="I112" i="7" s="1"/>
  <c r="H113" i="7"/>
  <c r="I113" i="7" a="1"/>
  <c r="I113" i="7"/>
  <c r="H114" i="7"/>
  <c r="I114" i="7" a="1"/>
  <c r="I114" i="7"/>
  <c r="H115" i="7"/>
  <c r="I115" i="7" a="1"/>
  <c r="I115" i="7"/>
  <c r="H116" i="7"/>
  <c r="I116" i="7" a="1"/>
  <c r="I116" i="7" s="1"/>
  <c r="H117" i="7"/>
  <c r="I117" i="7" a="1"/>
  <c r="I117" i="7"/>
  <c r="H118" i="7"/>
  <c r="I118" i="7" a="1"/>
  <c r="I118" i="7" s="1"/>
  <c r="H119" i="7"/>
  <c r="I119" i="7" a="1"/>
  <c r="I119" i="7" s="1"/>
  <c r="H120" i="7"/>
  <c r="I120" i="7" a="1"/>
  <c r="I120" i="7" s="1"/>
  <c r="H121" i="7"/>
  <c r="I121" i="7" a="1"/>
  <c r="I121" i="7"/>
  <c r="H122" i="7"/>
  <c r="I122" i="7" a="1"/>
  <c r="I122" i="7" s="1"/>
  <c r="H123" i="7"/>
  <c r="I123" i="7" a="1"/>
  <c r="I123" i="7" s="1"/>
  <c r="H124" i="7"/>
  <c r="I124" i="7" a="1"/>
  <c r="I124" i="7" s="1"/>
  <c r="H125" i="7"/>
  <c r="I125" i="7" a="1"/>
  <c r="I125" i="7" s="1"/>
  <c r="H126" i="7"/>
  <c r="I126" i="7" a="1"/>
  <c r="I126" i="7" s="1"/>
  <c r="H127" i="7"/>
  <c r="I127" i="7" a="1"/>
  <c r="I127" i="7" s="1"/>
  <c r="H128" i="7"/>
  <c r="I128" i="7" a="1"/>
  <c r="I128" i="7" s="1"/>
  <c r="H129" i="7"/>
  <c r="I129" i="7" a="1"/>
  <c r="I129" i="7" s="1"/>
  <c r="H130" i="7"/>
  <c r="I130" i="7" a="1"/>
  <c r="I130" i="7"/>
  <c r="H131" i="7"/>
  <c r="I131" i="7" a="1"/>
  <c r="I131" i="7"/>
  <c r="H132" i="7"/>
  <c r="I132" i="7" a="1"/>
  <c r="I132" i="7" s="1"/>
  <c r="H133" i="7"/>
  <c r="I133" i="7" a="1"/>
  <c r="I133" i="7" s="1"/>
  <c r="H134" i="7"/>
  <c r="I134" i="7" a="1"/>
  <c r="I134" i="7"/>
  <c r="H135" i="7"/>
  <c r="I135" i="7" a="1"/>
  <c r="I135" i="7" s="1"/>
  <c r="H136" i="7"/>
  <c r="I136" i="7" a="1"/>
  <c r="I136" i="7" s="1"/>
  <c r="H137" i="7"/>
  <c r="I137" i="7" a="1"/>
  <c r="I137" i="7" s="1"/>
  <c r="H138" i="7"/>
  <c r="I138" i="7" a="1"/>
  <c r="I138" i="7" s="1"/>
  <c r="H139" i="7"/>
  <c r="I139" i="7" a="1"/>
  <c r="I139" i="7" s="1"/>
  <c r="H140" i="7"/>
  <c r="I140" i="7" a="1"/>
  <c r="I140" i="7" s="1"/>
  <c r="H141" i="7"/>
  <c r="I141" i="7" a="1"/>
  <c r="I141" i="7" s="1"/>
  <c r="H142" i="7"/>
  <c r="I142" i="7" a="1"/>
  <c r="I142" i="7" s="1"/>
  <c r="H143" i="7"/>
  <c r="I143" i="7" a="1"/>
  <c r="I143" i="7" s="1"/>
  <c r="H144" i="7"/>
  <c r="I144" i="7" a="1"/>
  <c r="I144" i="7" s="1"/>
  <c r="H145" i="7"/>
  <c r="I145" i="7" a="1"/>
  <c r="I145" i="7" s="1"/>
  <c r="H146" i="7"/>
  <c r="I146" i="7" a="1"/>
  <c r="I146" i="7" s="1"/>
  <c r="H147" i="7"/>
  <c r="I147" i="7" a="1"/>
  <c r="I147" i="7"/>
  <c r="H148" i="7"/>
  <c r="I148" i="7" a="1"/>
  <c r="I148" i="7" s="1"/>
  <c r="H149" i="7"/>
  <c r="I149" i="7" a="1"/>
  <c r="I149" i="7" s="1"/>
  <c r="H150" i="7"/>
  <c r="I150" i="7" a="1"/>
  <c r="I150" i="7" s="1"/>
  <c r="H151" i="7"/>
  <c r="I151" i="7" a="1"/>
  <c r="I151" i="7" s="1"/>
  <c r="H152" i="7"/>
  <c r="I152" i="7" a="1"/>
  <c r="I152" i="7" s="1"/>
  <c r="H153" i="7"/>
  <c r="I153" i="7" a="1"/>
  <c r="I153" i="7"/>
  <c r="H154" i="7"/>
  <c r="I154" i="7" a="1"/>
  <c r="I154" i="7" s="1"/>
  <c r="H155" i="7"/>
  <c r="I155" i="7" a="1"/>
  <c r="I155" i="7" s="1"/>
  <c r="H156" i="7"/>
  <c r="I156" i="7" a="1"/>
  <c r="I156" i="7" s="1"/>
  <c r="H157" i="7"/>
  <c r="I157" i="7" a="1"/>
  <c r="I157" i="7" s="1"/>
  <c r="H158" i="7"/>
  <c r="I158" i="7" a="1"/>
  <c r="I158" i="7" s="1"/>
  <c r="H159" i="7"/>
  <c r="I159" i="7" a="1"/>
  <c r="I159" i="7" s="1"/>
  <c r="H160" i="7"/>
  <c r="I160" i="7" a="1"/>
  <c r="I160" i="7" s="1"/>
  <c r="H161" i="7"/>
  <c r="I161" i="7" a="1"/>
  <c r="I161" i="7" s="1"/>
  <c r="H162" i="7"/>
  <c r="I162" i="7" a="1"/>
  <c r="I162" i="7" s="1"/>
  <c r="H163" i="7"/>
  <c r="I163" i="7" a="1"/>
  <c r="I163" i="7" s="1"/>
  <c r="H164" i="7"/>
  <c r="I164" i="7" a="1"/>
  <c r="I164" i="7" s="1"/>
  <c r="H165" i="7"/>
  <c r="I165" i="7" a="1"/>
  <c r="I165" i="7" s="1"/>
  <c r="H166" i="7"/>
  <c r="I166" i="7" a="1"/>
  <c r="I166" i="7" s="1"/>
  <c r="H167" i="7"/>
  <c r="I167" i="7" a="1"/>
  <c r="I167" i="7" s="1"/>
  <c r="H168" i="7"/>
  <c r="I168" i="7" a="1"/>
  <c r="I168" i="7" s="1"/>
  <c r="H169" i="7"/>
  <c r="I169" i="7" a="1"/>
  <c r="I169" i="7" s="1"/>
  <c r="H170" i="7"/>
  <c r="I170" i="7" a="1"/>
  <c r="I170" i="7"/>
  <c r="H171" i="7"/>
  <c r="I171" i="7" a="1"/>
  <c r="I171" i="7" s="1"/>
  <c r="H172" i="7"/>
  <c r="I172" i="7" a="1"/>
  <c r="I172" i="7" s="1"/>
  <c r="H173" i="7"/>
  <c r="I173" i="7" a="1"/>
  <c r="I173" i="7"/>
  <c r="H174" i="7"/>
  <c r="I174" i="7" a="1"/>
  <c r="I174" i="7" s="1"/>
  <c r="H175" i="7"/>
  <c r="I175" i="7" a="1"/>
  <c r="I175" i="7" s="1"/>
  <c r="H176" i="7"/>
  <c r="I176" i="7" a="1"/>
  <c r="I176" i="7" s="1"/>
  <c r="H177" i="7"/>
  <c r="I177" i="7" a="1"/>
  <c r="I177" i="7"/>
  <c r="H178" i="7"/>
  <c r="I178" i="7" a="1"/>
  <c r="I178" i="7"/>
  <c r="H179" i="7"/>
  <c r="I179" i="7" a="1"/>
  <c r="I179" i="7"/>
  <c r="H180" i="7"/>
  <c r="I180" i="7" a="1"/>
  <c r="I180" i="7" s="1"/>
  <c r="H181" i="7"/>
  <c r="I181" i="7" a="1"/>
  <c r="I181" i="7" s="1"/>
  <c r="H182" i="7"/>
  <c r="I182" i="7" a="1"/>
  <c r="I182" i="7" s="1"/>
  <c r="H183" i="7"/>
  <c r="I183" i="7" a="1"/>
  <c r="I183" i="7" s="1"/>
  <c r="H184" i="7"/>
  <c r="I184" i="7" a="1"/>
  <c r="I184" i="7" s="1"/>
  <c r="H185" i="7"/>
  <c r="I185" i="7" a="1"/>
  <c r="I185" i="7"/>
  <c r="H186" i="7"/>
  <c r="I186" i="7" a="1"/>
  <c r="I186" i="7" s="1"/>
  <c r="H187" i="7"/>
  <c r="I187" i="7" a="1"/>
  <c r="I187" i="7" s="1"/>
  <c r="H188" i="7"/>
  <c r="I188" i="7" a="1"/>
  <c r="I188" i="7" s="1"/>
  <c r="H189" i="7"/>
  <c r="I189" i="7" a="1"/>
  <c r="I189" i="7" s="1"/>
  <c r="H190" i="7"/>
  <c r="I190" i="7" a="1"/>
  <c r="I190" i="7" s="1"/>
  <c r="H191" i="7"/>
  <c r="I191" i="7" a="1"/>
  <c r="I191" i="7" s="1"/>
  <c r="H192" i="7"/>
  <c r="I192" i="7" a="1"/>
  <c r="I192" i="7" s="1"/>
  <c r="H1396" i="2" s="1"/>
  <c r="H193" i="7"/>
  <c r="I193" i="7" a="1"/>
  <c r="I193" i="7" s="1"/>
  <c r="H194" i="7"/>
  <c r="I194" i="7" a="1"/>
  <c r="I194" i="7" s="1"/>
  <c r="H195" i="7"/>
  <c r="I195" i="7" a="1"/>
  <c r="I195" i="7"/>
  <c r="H196" i="7"/>
  <c r="I196" i="7" a="1"/>
  <c r="I196" i="7" s="1"/>
  <c r="H197" i="7"/>
  <c r="I197" i="7" a="1"/>
  <c r="I197" i="7" s="1"/>
  <c r="H198" i="7"/>
  <c r="I198" i="7" a="1"/>
  <c r="I198" i="7"/>
  <c r="H199" i="7"/>
  <c r="I199" i="7" a="1"/>
  <c r="I199" i="7" s="1"/>
  <c r="H200" i="7"/>
  <c r="I200" i="7" a="1"/>
  <c r="I200" i="7" s="1"/>
  <c r="H201" i="7"/>
  <c r="I201" i="7" a="1"/>
  <c r="I201" i="7" s="1"/>
  <c r="H202" i="7"/>
  <c r="I202" i="7" a="1"/>
  <c r="I202" i="7" s="1"/>
  <c r="H203" i="7"/>
  <c r="I203" i="7" a="1"/>
  <c r="I203" i="7" s="1"/>
  <c r="H204" i="7"/>
  <c r="I204" i="7" a="1"/>
  <c r="I204" i="7" s="1"/>
  <c r="H205" i="7"/>
  <c r="I205" i="7" a="1"/>
  <c r="I205" i="7" s="1"/>
  <c r="H206" i="7"/>
  <c r="I206" i="7" a="1"/>
  <c r="I206" i="7" s="1"/>
  <c r="H207" i="7"/>
  <c r="I207" i="7" a="1"/>
  <c r="I207" i="7" s="1"/>
  <c r="H208" i="7"/>
  <c r="I208" i="7" a="1"/>
  <c r="I208" i="7" s="1"/>
  <c r="H209" i="7"/>
  <c r="I209" i="7" a="1"/>
  <c r="I209" i="7" s="1"/>
  <c r="H210" i="7"/>
  <c r="I210" i="7" a="1"/>
  <c r="I210" i="7"/>
  <c r="H211" i="7"/>
  <c r="I211" i="7" a="1"/>
  <c r="I211" i="7" s="1"/>
  <c r="H212" i="7"/>
  <c r="I212" i="7" a="1"/>
  <c r="I212" i="7" s="1"/>
  <c r="H213" i="7"/>
  <c r="I213" i="7" a="1"/>
  <c r="I213" i="7"/>
  <c r="H214" i="7"/>
  <c r="I214" i="7" a="1"/>
  <c r="I214" i="7" s="1"/>
  <c r="H215" i="7"/>
  <c r="I215" i="7" a="1"/>
  <c r="I215" i="7" s="1"/>
  <c r="H216" i="7"/>
  <c r="I216" i="7" a="1"/>
  <c r="I216" i="7" s="1"/>
  <c r="H217" i="7"/>
  <c r="I217" i="7" a="1"/>
  <c r="I217" i="7" s="1"/>
  <c r="H218" i="7"/>
  <c r="I218" i="7" a="1"/>
  <c r="I218" i="7"/>
  <c r="H219" i="7"/>
  <c r="I219" i="7" a="1"/>
  <c r="I219" i="7" s="1"/>
  <c r="H220" i="7"/>
  <c r="I220" i="7" a="1"/>
  <c r="I220" i="7" s="1"/>
  <c r="H221" i="7"/>
  <c r="I221" i="7" a="1"/>
  <c r="I221" i="7"/>
  <c r="H222" i="7"/>
  <c r="I222" i="7" a="1"/>
  <c r="I222" i="7" s="1"/>
  <c r="H223" i="7"/>
  <c r="I223" i="7" a="1"/>
  <c r="I223" i="7" s="1"/>
  <c r="H224" i="7"/>
  <c r="I224" i="7" a="1"/>
  <c r="I224" i="7" s="1"/>
  <c r="H225" i="7"/>
  <c r="I225" i="7" a="1"/>
  <c r="I225" i="7" s="1"/>
  <c r="H226" i="7"/>
  <c r="I226" i="7" a="1"/>
  <c r="I226" i="7" s="1"/>
  <c r="H227" i="7"/>
  <c r="I227" i="7" a="1"/>
  <c r="I227" i="7"/>
  <c r="H228" i="7"/>
  <c r="I228" i="7" a="1"/>
  <c r="I228" i="7" s="1"/>
  <c r="H229" i="7"/>
  <c r="I229" i="7" a="1"/>
  <c r="I229" i="7" s="1"/>
  <c r="H230" i="7"/>
  <c r="I230" i="7" a="1"/>
  <c r="I230" i="7" s="1"/>
  <c r="H231" i="7"/>
  <c r="I231" i="7" a="1"/>
  <c r="I231" i="7" s="1"/>
  <c r="H232" i="7"/>
  <c r="I232" i="7" a="1"/>
  <c r="I232" i="7" s="1"/>
  <c r="H233" i="7"/>
  <c r="I233" i="7" a="1"/>
  <c r="I233" i="7"/>
  <c r="H234" i="7"/>
  <c r="I234" i="7" a="1"/>
  <c r="I234" i="7" s="1"/>
  <c r="H235" i="7"/>
  <c r="I235" i="7" a="1"/>
  <c r="I235" i="7" s="1"/>
  <c r="H236" i="7"/>
  <c r="I236" i="7" a="1"/>
  <c r="I236" i="7" s="1"/>
  <c r="H237" i="7"/>
  <c r="I237" i="7" a="1"/>
  <c r="I237" i="7" s="1"/>
  <c r="H238" i="7"/>
  <c r="I238" i="7" a="1"/>
  <c r="I238" i="7" s="1"/>
  <c r="H239" i="7"/>
  <c r="I239" i="7" a="1"/>
  <c r="I239" i="7" s="1"/>
  <c r="H240" i="7"/>
  <c r="I240" i="7" a="1"/>
  <c r="I240" i="7" s="1"/>
  <c r="H241" i="7"/>
  <c r="I241" i="7" a="1"/>
  <c r="I241" i="7"/>
  <c r="H242" i="7"/>
  <c r="I242" i="7" a="1"/>
  <c r="I242" i="7" s="1"/>
  <c r="H243" i="7"/>
  <c r="I243" i="7" a="1"/>
  <c r="I243" i="7"/>
  <c r="H244" i="7"/>
  <c r="I244" i="7" a="1"/>
  <c r="I244" i="7" s="1"/>
  <c r="H245" i="7"/>
  <c r="I245" i="7" a="1"/>
  <c r="I245" i="7" s="1"/>
  <c r="H246" i="7"/>
  <c r="I246" i="7" a="1"/>
  <c r="I246" i="7" s="1"/>
  <c r="H247" i="7"/>
  <c r="I247" i="7" a="1"/>
  <c r="I247" i="7" s="1"/>
  <c r="H248" i="7"/>
  <c r="I248" i="7" a="1"/>
  <c r="I248" i="7" s="1"/>
  <c r="H249" i="7"/>
  <c r="I249" i="7" a="1"/>
  <c r="I249" i="7"/>
  <c r="H250" i="7"/>
  <c r="I250" i="7" a="1"/>
  <c r="I250" i="7" s="1"/>
  <c r="H251" i="7"/>
  <c r="I251" i="7" a="1"/>
  <c r="I251" i="7" s="1"/>
  <c r="H252" i="7"/>
  <c r="I252" i="7" a="1"/>
  <c r="I252" i="7" s="1"/>
  <c r="H253" i="7"/>
  <c r="I253" i="7" a="1"/>
  <c r="I253" i="7" s="1"/>
  <c r="H254" i="7"/>
  <c r="I254" i="7" a="1"/>
  <c r="I254" i="7" s="1"/>
  <c r="H255" i="7"/>
  <c r="I255" i="7" a="1"/>
  <c r="I255" i="7" s="1"/>
  <c r="H256" i="7"/>
  <c r="I256" i="7" a="1"/>
  <c r="I256" i="7" s="1"/>
  <c r="H257" i="7"/>
  <c r="I257" i="7" a="1"/>
  <c r="I257" i="7" s="1"/>
  <c r="H258" i="7"/>
  <c r="I258" i="7" a="1"/>
  <c r="I258" i="7" s="1"/>
  <c r="H259" i="7"/>
  <c r="I259" i="7" a="1"/>
  <c r="I259" i="7"/>
  <c r="H260" i="7"/>
  <c r="I260" i="7" a="1"/>
  <c r="I260" i="7" s="1"/>
  <c r="H261" i="7"/>
  <c r="I261" i="7" a="1"/>
  <c r="I261" i="7" s="1"/>
  <c r="H262" i="7"/>
  <c r="I262" i="7" a="1"/>
  <c r="I262" i="7"/>
  <c r="H263" i="7"/>
  <c r="I263" i="7" a="1"/>
  <c r="I263" i="7" s="1"/>
  <c r="H264" i="7"/>
  <c r="I264" i="7" a="1"/>
  <c r="I264" i="7" s="1"/>
  <c r="H265" i="7"/>
  <c r="I265" i="7" a="1"/>
  <c r="I265" i="7" s="1"/>
  <c r="H266" i="7"/>
  <c r="I266" i="7" a="1"/>
  <c r="I266" i="7" s="1"/>
  <c r="H267" i="7"/>
  <c r="I267" i="7" a="1"/>
  <c r="I267" i="7" s="1"/>
  <c r="H268" i="7"/>
  <c r="I268" i="7" a="1"/>
  <c r="I268" i="7" s="1"/>
  <c r="H269" i="7"/>
  <c r="I269" i="7" a="1"/>
  <c r="I269" i="7" s="1"/>
  <c r="H270" i="7"/>
  <c r="I270" i="7" a="1"/>
  <c r="I270" i="7" s="1"/>
  <c r="H271" i="7"/>
  <c r="I271" i="7" a="1"/>
  <c r="I271" i="7" s="1"/>
  <c r="H272" i="7"/>
  <c r="I272" i="7" a="1"/>
  <c r="I272" i="7" s="1"/>
  <c r="H273" i="7"/>
  <c r="I273" i="7" a="1"/>
  <c r="I273" i="7" s="1"/>
  <c r="H274" i="7"/>
  <c r="I274" i="7" a="1"/>
  <c r="I274" i="7" s="1"/>
  <c r="H275" i="7"/>
  <c r="I275" i="7" a="1"/>
  <c r="I275" i="7"/>
  <c r="H276" i="7"/>
  <c r="I276" i="7" a="1"/>
  <c r="I276" i="7" s="1"/>
  <c r="H277" i="7"/>
  <c r="I277" i="7" a="1"/>
  <c r="I277" i="7" s="1"/>
  <c r="H278" i="7"/>
  <c r="I278" i="7" a="1"/>
  <c r="I278" i="7" s="1"/>
  <c r="H279" i="7"/>
  <c r="I279" i="7" a="1"/>
  <c r="I279" i="7" s="1"/>
  <c r="H280" i="7"/>
  <c r="I280" i="7" a="1"/>
  <c r="I280" i="7" s="1"/>
  <c r="H281" i="7"/>
  <c r="I281" i="7" a="1"/>
  <c r="I281" i="7"/>
  <c r="H282" i="7"/>
  <c r="I282" i="7" a="1"/>
  <c r="I282" i="7" s="1"/>
  <c r="H283" i="7"/>
  <c r="I283" i="7" a="1"/>
  <c r="I283" i="7" s="1"/>
  <c r="H284" i="7"/>
  <c r="I284" i="7" a="1"/>
  <c r="I284" i="7" s="1"/>
  <c r="H285" i="7"/>
  <c r="I285" i="7" a="1"/>
  <c r="I285" i="7" s="1"/>
  <c r="H286" i="7"/>
  <c r="I286" i="7" a="1"/>
  <c r="I286" i="7" s="1"/>
  <c r="H287" i="7"/>
  <c r="I287" i="7" a="1"/>
  <c r="I287" i="7" s="1"/>
  <c r="H288" i="7"/>
  <c r="I288" i="7" a="1"/>
  <c r="I288" i="7" s="1"/>
  <c r="H289" i="7"/>
  <c r="I289" i="7" a="1"/>
  <c r="I289" i="7" s="1"/>
  <c r="H290" i="7"/>
  <c r="I290" i="7" a="1"/>
  <c r="I290" i="7" s="1"/>
  <c r="H291" i="7"/>
  <c r="I291" i="7" a="1"/>
  <c r="I291" i="7" s="1"/>
  <c r="H292" i="7"/>
  <c r="I292" i="7" a="1"/>
  <c r="I292" i="7" s="1"/>
  <c r="H293" i="7"/>
  <c r="I293" i="7" a="1"/>
  <c r="I293" i="7" s="1"/>
  <c r="H294" i="7"/>
  <c r="I294" i="7" a="1"/>
  <c r="I294" i="7" s="1"/>
  <c r="H295" i="7"/>
  <c r="I295" i="7" a="1"/>
  <c r="I295" i="7" s="1"/>
  <c r="H296" i="7"/>
  <c r="I296" i="7" a="1"/>
  <c r="I296" i="7" s="1"/>
  <c r="H297" i="7"/>
  <c r="I297" i="7" a="1"/>
  <c r="I297" i="7" s="1"/>
  <c r="H1501" i="2" s="1"/>
  <c r="H298" i="7"/>
  <c r="I298" i="7" a="1"/>
  <c r="I298" i="7"/>
  <c r="H299" i="7"/>
  <c r="I299" i="7" a="1"/>
  <c r="I299" i="7" s="1"/>
  <c r="H300" i="7"/>
  <c r="I300" i="7" a="1"/>
  <c r="I300" i="7" s="1"/>
  <c r="H301" i="7"/>
  <c r="I301" i="7" a="1"/>
  <c r="I301" i="7"/>
  <c r="H302" i="7"/>
  <c r="I302" i="7" a="1"/>
  <c r="I302" i="7" s="1"/>
  <c r="H303" i="7"/>
  <c r="I303" i="7" a="1"/>
  <c r="I303" i="7" s="1"/>
  <c r="H304" i="7"/>
  <c r="I304" i="7" a="1"/>
  <c r="I304" i="7" s="1"/>
  <c r="H305" i="7"/>
  <c r="I305" i="7" a="1"/>
  <c r="I305" i="7" s="1"/>
  <c r="H306" i="7"/>
  <c r="I306" i="7" a="1"/>
  <c r="I306" i="7" s="1"/>
  <c r="H307" i="7"/>
  <c r="I307" i="7" a="1"/>
  <c r="I307" i="7" s="1"/>
  <c r="H308" i="7"/>
  <c r="I308" i="7" a="1"/>
  <c r="I308" i="7" s="1"/>
  <c r="H309" i="7"/>
  <c r="I309" i="7" a="1"/>
  <c r="I309" i="7" s="1"/>
  <c r="H310" i="7"/>
  <c r="I310" i="7" a="1"/>
  <c r="I310" i="7" s="1"/>
  <c r="H311" i="7"/>
  <c r="I311" i="7" a="1"/>
  <c r="I311" i="7" s="1"/>
  <c r="H312" i="7"/>
  <c r="I312" i="7" a="1"/>
  <c r="I312" i="7" s="1"/>
  <c r="H313" i="7"/>
  <c r="I313" i="7" a="1"/>
  <c r="I313" i="7" s="1"/>
  <c r="H314" i="7"/>
  <c r="I314" i="7" a="1"/>
  <c r="I314" i="7"/>
  <c r="H315" i="7"/>
  <c r="I315" i="7" a="1"/>
  <c r="I315" i="7" s="1"/>
  <c r="H316" i="7"/>
  <c r="I316" i="7" a="1"/>
  <c r="I316" i="7" s="1"/>
  <c r="H317" i="7"/>
  <c r="I317" i="7" a="1"/>
  <c r="I317" i="7"/>
  <c r="H318" i="7"/>
  <c r="I318" i="7" a="1"/>
  <c r="I318" i="7" s="1"/>
  <c r="H319" i="7"/>
  <c r="I319" i="7" a="1"/>
  <c r="I319" i="7" s="1"/>
  <c r="H320" i="7"/>
  <c r="I320" i="7" a="1"/>
  <c r="I320" i="7" s="1"/>
  <c r="H321" i="7"/>
  <c r="I321" i="7" a="1"/>
  <c r="I321" i="7" s="1"/>
  <c r="H322" i="7"/>
  <c r="I322" i="7" a="1"/>
  <c r="I322" i="7" s="1"/>
  <c r="H323" i="7"/>
  <c r="I323" i="7" a="1"/>
  <c r="I323" i="7" s="1"/>
  <c r="H324" i="7"/>
  <c r="I324" i="7" a="1"/>
  <c r="I324" i="7" s="1"/>
  <c r="H325" i="7"/>
  <c r="I325" i="7" a="1"/>
  <c r="I325" i="7" s="1"/>
  <c r="H326" i="7"/>
  <c r="I326" i="7" a="1"/>
  <c r="I326" i="7" s="1"/>
  <c r="H327" i="7"/>
  <c r="I327" i="7" a="1"/>
  <c r="I327" i="7" s="1"/>
  <c r="H328" i="7"/>
  <c r="I328" i="7" a="1"/>
  <c r="I328" i="7" s="1"/>
  <c r="H329" i="7"/>
  <c r="I329" i="7" a="1"/>
  <c r="I329" i="7" s="1"/>
  <c r="H330" i="7"/>
  <c r="I330" i="7" a="1"/>
  <c r="I330" i="7"/>
  <c r="H331" i="7"/>
  <c r="I331" i="7" a="1"/>
  <c r="I331" i="7" s="1"/>
  <c r="H332" i="7"/>
  <c r="I332" i="7" a="1"/>
  <c r="I332" i="7" s="1"/>
  <c r="H333" i="7"/>
  <c r="I333" i="7" a="1"/>
  <c r="I333" i="7"/>
  <c r="H334" i="7"/>
  <c r="I334" i="7" a="1"/>
  <c r="I334" i="7" s="1"/>
  <c r="H335" i="7"/>
  <c r="I335" i="7" a="1"/>
  <c r="I335" i="7" s="1"/>
  <c r="H336" i="7"/>
  <c r="I336" i="7" a="1"/>
  <c r="I336" i="7" s="1"/>
  <c r="H337" i="7"/>
  <c r="I337" i="7" a="1"/>
  <c r="I337" i="7" s="1"/>
  <c r="H338" i="7"/>
  <c r="I338" i="7" a="1"/>
  <c r="I338" i="7" s="1"/>
  <c r="H339" i="7"/>
  <c r="I339" i="7" a="1"/>
  <c r="I339" i="7" s="1"/>
  <c r="H340" i="7"/>
  <c r="I340" i="7" a="1"/>
  <c r="I340" i="7" s="1"/>
  <c r="H341" i="7"/>
  <c r="I341" i="7" a="1"/>
  <c r="I341" i="7" s="1"/>
  <c r="H342" i="7"/>
  <c r="I342" i="7" a="1"/>
  <c r="I342" i="7" s="1"/>
  <c r="H343" i="7"/>
  <c r="I343" i="7" a="1"/>
  <c r="I343" i="7" s="1"/>
  <c r="H344" i="7"/>
  <c r="I344" i="7" a="1"/>
  <c r="I344" i="7" s="1"/>
  <c r="H345" i="7"/>
  <c r="I345" i="7" a="1"/>
  <c r="I345" i="7" s="1"/>
  <c r="H346" i="7"/>
  <c r="I346" i="7" a="1"/>
  <c r="I346" i="7"/>
  <c r="H347" i="7"/>
  <c r="I347" i="7" a="1"/>
  <c r="I347" i="7" s="1"/>
  <c r="H348" i="7"/>
  <c r="I348" i="7" a="1"/>
  <c r="I348" i="7" s="1"/>
  <c r="H349" i="7"/>
  <c r="I349" i="7" a="1"/>
  <c r="I349" i="7"/>
  <c r="H350" i="7"/>
  <c r="I350" i="7" a="1"/>
  <c r="I350" i="7" s="1"/>
  <c r="H351" i="7"/>
  <c r="I351" i="7" a="1"/>
  <c r="I351" i="7" s="1"/>
  <c r="H352" i="7"/>
  <c r="I352" i="7" a="1"/>
  <c r="I352" i="7" s="1"/>
  <c r="H353" i="7"/>
  <c r="I353" i="7" a="1"/>
  <c r="I353" i="7" s="1"/>
  <c r="H1557" i="2" s="1"/>
  <c r="H354" i="7"/>
  <c r="I354" i="7" a="1"/>
  <c r="I354" i="7" s="1"/>
  <c r="H355" i="7"/>
  <c r="I355" i="7" a="1"/>
  <c r="I355" i="7"/>
  <c r="H356" i="7"/>
  <c r="I356" i="7" a="1"/>
  <c r="I356" i="7" s="1"/>
  <c r="H357" i="7"/>
  <c r="I357" i="7" a="1"/>
  <c r="I357" i="7" s="1"/>
  <c r="H358" i="7"/>
  <c r="I358" i="7" a="1"/>
  <c r="I358" i="7" s="1"/>
  <c r="H359" i="7"/>
  <c r="I359" i="7" a="1"/>
  <c r="I359" i="7" s="1"/>
  <c r="H360" i="7"/>
  <c r="I360" i="7" a="1"/>
  <c r="I360" i="7" s="1"/>
  <c r="H361" i="7"/>
  <c r="I361" i="7" a="1"/>
  <c r="I361" i="7" s="1"/>
  <c r="H362" i="7"/>
  <c r="I362" i="7" a="1"/>
  <c r="I362" i="7" s="1"/>
  <c r="H363" i="7"/>
  <c r="I363" i="7" a="1"/>
  <c r="I363" i="7"/>
  <c r="H364" i="7"/>
  <c r="I364" i="7" a="1"/>
  <c r="I364" i="7" s="1"/>
  <c r="H365" i="7"/>
  <c r="I365" i="7" a="1"/>
  <c r="I365" i="7" s="1"/>
  <c r="H366" i="7"/>
  <c r="I366" i="7" a="1"/>
  <c r="I366" i="7" s="1"/>
  <c r="H367" i="7"/>
  <c r="I367" i="7" a="1"/>
  <c r="I367" i="7" s="1"/>
  <c r="H368" i="7"/>
  <c r="I368" i="7" a="1"/>
  <c r="I368" i="7" s="1"/>
  <c r="H369" i="7"/>
  <c r="I369" i="7" a="1"/>
  <c r="I369" i="7"/>
  <c r="H1573" i="2" s="1"/>
  <c r="H370" i="7"/>
  <c r="I370" i="7" a="1"/>
  <c r="I370" i="7" s="1"/>
  <c r="H371" i="7"/>
  <c r="I371" i="7" a="1"/>
  <c r="I371" i="7"/>
  <c r="H372" i="7"/>
  <c r="I372" i="7" a="1"/>
  <c r="I372" i="7" s="1"/>
  <c r="H373" i="7"/>
  <c r="I373" i="7" a="1"/>
  <c r="I373" i="7" s="1"/>
  <c r="H374" i="7"/>
  <c r="I374" i="7" a="1"/>
  <c r="I374" i="7" s="1"/>
  <c r="H375" i="7"/>
  <c r="I375" i="7" a="1"/>
  <c r="I375" i="7" s="1"/>
  <c r="H376" i="7"/>
  <c r="I376" i="7" a="1"/>
  <c r="I376" i="7" s="1"/>
  <c r="H377" i="7"/>
  <c r="I377" i="7" a="1"/>
  <c r="I377" i="7" s="1"/>
  <c r="H378" i="7"/>
  <c r="I378" i="7" a="1"/>
  <c r="I378" i="7" s="1"/>
  <c r="H379" i="7"/>
  <c r="I379" i="7" a="1"/>
  <c r="I379" i="7"/>
  <c r="H380" i="7"/>
  <c r="I380" i="7" a="1"/>
  <c r="I380" i="7" s="1"/>
  <c r="H381" i="7"/>
  <c r="I381" i="7" a="1"/>
  <c r="I381" i="7" s="1"/>
  <c r="H382" i="7"/>
  <c r="I382" i="7" a="1"/>
  <c r="I382" i="7"/>
  <c r="H383" i="7"/>
  <c r="I383" i="7" a="1"/>
  <c r="I383" i="7" s="1"/>
  <c r="H384" i="7"/>
  <c r="I384" i="7" a="1"/>
  <c r="I384" i="7" s="1"/>
  <c r="H385" i="7"/>
  <c r="I385" i="7" a="1"/>
  <c r="I385" i="7" s="1"/>
  <c r="H386" i="7"/>
  <c r="I386" i="7" a="1"/>
  <c r="I386" i="7" s="1"/>
  <c r="H387" i="7"/>
  <c r="I387" i="7" a="1"/>
  <c r="I387" i="7"/>
  <c r="H388" i="7"/>
  <c r="I388" i="7" a="1"/>
  <c r="I388" i="7" s="1"/>
  <c r="H389" i="7"/>
  <c r="I389" i="7" a="1"/>
  <c r="I389" i="7" s="1"/>
  <c r="H390" i="7"/>
  <c r="I390" i="7" a="1"/>
  <c r="I390" i="7"/>
  <c r="H391" i="7"/>
  <c r="I391" i="7" a="1"/>
  <c r="I391" i="7" s="1"/>
  <c r="H392" i="7"/>
  <c r="I392" i="7" a="1"/>
  <c r="I392" i="7" s="1"/>
  <c r="H393" i="7"/>
  <c r="I393" i="7" a="1"/>
  <c r="I393" i="7" s="1"/>
  <c r="H394" i="7"/>
  <c r="I394" i="7" a="1"/>
  <c r="I394" i="7" s="1"/>
  <c r="H395" i="7"/>
  <c r="I395" i="7" a="1"/>
  <c r="I395" i="7"/>
  <c r="H396" i="7"/>
  <c r="I396" i="7" a="1"/>
  <c r="I396" i="7" s="1"/>
  <c r="H397" i="7"/>
  <c r="I397" i="7" a="1"/>
  <c r="I397" i="7" s="1"/>
  <c r="H398" i="7"/>
  <c r="I398" i="7" a="1"/>
  <c r="I398" i="7"/>
  <c r="H399" i="7"/>
  <c r="I399" i="7" a="1"/>
  <c r="I399" i="7" s="1"/>
  <c r="H400" i="7"/>
  <c r="I400" i="7" a="1"/>
  <c r="I400" i="7" s="1"/>
  <c r="H401" i="7"/>
  <c r="I401" i="7" a="1"/>
  <c r="I401" i="7" s="1"/>
  <c r="H402" i="7"/>
  <c r="I402" i="7" a="1"/>
  <c r="I402" i="7" s="1"/>
  <c r="H403" i="7"/>
  <c r="I403" i="7" a="1"/>
  <c r="I403" i="7"/>
  <c r="H404" i="7"/>
  <c r="I404" i="7" a="1"/>
  <c r="I404" i="7" s="1"/>
  <c r="H405" i="7"/>
  <c r="I405" i="7" a="1"/>
  <c r="I405" i="7" s="1"/>
  <c r="H1609" i="2" s="1"/>
  <c r="H406" i="7"/>
  <c r="I406" i="7" a="1"/>
  <c r="I406" i="7" s="1"/>
  <c r="H407" i="7"/>
  <c r="I407" i="7" a="1"/>
  <c r="I407" i="7" s="1"/>
  <c r="H408" i="7"/>
  <c r="I408" i="7" a="1"/>
  <c r="I408" i="7" s="1"/>
  <c r="H409" i="7"/>
  <c r="I409" i="7" a="1"/>
  <c r="I409" i="7" s="1"/>
  <c r="H410" i="7"/>
  <c r="I410" i="7" a="1"/>
  <c r="I410" i="7"/>
  <c r="H411" i="7"/>
  <c r="I411" i="7" a="1"/>
  <c r="I411" i="7" s="1"/>
  <c r="H412" i="7"/>
  <c r="I412" i="7" a="1"/>
  <c r="I412" i="7" s="1"/>
  <c r="H413" i="7"/>
  <c r="I413" i="7" a="1"/>
  <c r="I413" i="7" s="1"/>
  <c r="H414" i="7"/>
  <c r="I414" i="7" a="1"/>
  <c r="I414" i="7"/>
  <c r="H415" i="7"/>
  <c r="I415" i="7" a="1"/>
  <c r="I415" i="7" s="1"/>
  <c r="H416" i="7"/>
  <c r="I416" i="7" a="1"/>
  <c r="I416" i="7" s="1"/>
  <c r="H417" i="7"/>
  <c r="I417" i="7" a="1"/>
  <c r="I417" i="7" s="1"/>
  <c r="H418" i="7"/>
  <c r="I418" i="7" a="1"/>
  <c r="I418" i="7" s="1"/>
  <c r="H419" i="7"/>
  <c r="I419" i="7" a="1"/>
  <c r="I419" i="7" s="1"/>
  <c r="H420" i="7"/>
  <c r="I420" i="7" a="1"/>
  <c r="I420" i="7" s="1"/>
  <c r="H421" i="7"/>
  <c r="I421" i="7" a="1"/>
  <c r="I421" i="7" s="1"/>
  <c r="H422" i="7"/>
  <c r="I422" i="7" a="1"/>
  <c r="I422" i="7" s="1"/>
  <c r="H423" i="7"/>
  <c r="I423" i="7" a="1"/>
  <c r="I423" i="7" s="1"/>
  <c r="H424" i="7"/>
  <c r="I424" i="7" a="1"/>
  <c r="I424" i="7" s="1"/>
  <c r="H425" i="7"/>
  <c r="I425" i="7" a="1"/>
  <c r="I425" i="7"/>
  <c r="H426" i="7"/>
  <c r="I426" i="7" a="1"/>
  <c r="I426" i="7"/>
  <c r="H427" i="7"/>
  <c r="I427" i="7" a="1"/>
  <c r="I427" i="7"/>
  <c r="H428" i="7"/>
  <c r="I428" i="7" a="1"/>
  <c r="I428" i="7" s="1"/>
  <c r="H429" i="7"/>
  <c r="I429" i="7" a="1"/>
  <c r="I429" i="7"/>
  <c r="H430" i="7"/>
  <c r="I430" i="7" a="1"/>
  <c r="I430" i="7" s="1"/>
  <c r="H431" i="7"/>
  <c r="I431" i="7" a="1"/>
  <c r="I431" i="7" s="1"/>
  <c r="H432" i="7"/>
  <c r="I432" i="7" a="1"/>
  <c r="I432" i="7" s="1"/>
  <c r="H433" i="7"/>
  <c r="I433" i="7" a="1"/>
  <c r="I433" i="7"/>
  <c r="H434" i="7"/>
  <c r="I434" i="7" a="1"/>
  <c r="I434" i="7" s="1"/>
  <c r="H435" i="7"/>
  <c r="I435" i="7" a="1"/>
  <c r="I435" i="7" s="1"/>
  <c r="H436" i="7"/>
  <c r="I436" i="7" a="1"/>
  <c r="I436" i="7" s="1"/>
  <c r="H437" i="7"/>
  <c r="I437" i="7" a="1"/>
  <c r="I437" i="7" s="1"/>
  <c r="H438" i="7"/>
  <c r="I438" i="7" a="1"/>
  <c r="I438" i="7" s="1"/>
  <c r="H439" i="7"/>
  <c r="I439" i="7" a="1"/>
  <c r="I439" i="7" s="1"/>
  <c r="H440" i="7"/>
  <c r="I440" i="7" a="1"/>
  <c r="I440" i="7" s="1"/>
  <c r="H441" i="7"/>
  <c r="I441" i="7" a="1"/>
  <c r="I441" i="7" s="1"/>
  <c r="H442" i="7"/>
  <c r="I442" i="7" a="1"/>
  <c r="I442" i="7"/>
  <c r="H443" i="7"/>
  <c r="I443" i="7" a="1"/>
  <c r="I443" i="7"/>
  <c r="H444" i="7"/>
  <c r="I444" i="7" a="1"/>
  <c r="I444" i="7" s="1"/>
  <c r="H445" i="7"/>
  <c r="I445" i="7" a="1"/>
  <c r="I445" i="7" s="1"/>
  <c r="H446" i="7"/>
  <c r="I446" i="7" a="1"/>
  <c r="I446" i="7" s="1"/>
  <c r="H447" i="7"/>
  <c r="I447" i="7" a="1"/>
  <c r="I447" i="7" s="1"/>
  <c r="H448" i="7"/>
  <c r="I448" i="7" a="1"/>
  <c r="I448" i="7" s="1"/>
  <c r="H449" i="7"/>
  <c r="I449" i="7" a="1"/>
  <c r="I449" i="7" s="1"/>
  <c r="H450" i="7"/>
  <c r="I450" i="7" a="1"/>
  <c r="I450" i="7" s="1"/>
  <c r="H451" i="7"/>
  <c r="I451" i="7" a="1"/>
  <c r="I451" i="7"/>
  <c r="H452" i="7"/>
  <c r="I452" i="7" a="1"/>
  <c r="I452" i="7" s="1"/>
  <c r="H453" i="7"/>
  <c r="I453" i="7" a="1"/>
  <c r="I453" i="7" s="1"/>
  <c r="H454" i="7"/>
  <c r="I454" i="7" a="1"/>
  <c r="I454" i="7" s="1"/>
  <c r="H455" i="7"/>
  <c r="I455" i="7" a="1"/>
  <c r="I455" i="7" s="1"/>
  <c r="H456" i="7"/>
  <c r="I456" i="7" a="1"/>
  <c r="I456" i="7" s="1"/>
  <c r="H457" i="7"/>
  <c r="I457" i="7" a="1"/>
  <c r="I457" i="7" s="1"/>
  <c r="H458" i="7"/>
  <c r="I458" i="7" a="1"/>
  <c r="I458" i="7"/>
  <c r="H459" i="7"/>
  <c r="I459" i="7" a="1"/>
  <c r="I459" i="7" s="1"/>
  <c r="H460" i="7"/>
  <c r="I460" i="7" a="1"/>
  <c r="I460" i="7" s="1"/>
  <c r="H461" i="7"/>
  <c r="I461" i="7" a="1"/>
  <c r="I461" i="7" s="1"/>
  <c r="H462" i="7"/>
  <c r="I462" i="7" a="1"/>
  <c r="I462" i="7" s="1"/>
  <c r="H463" i="7"/>
  <c r="I463" i="7" a="1"/>
  <c r="I463" i="7" s="1"/>
  <c r="H464" i="7"/>
  <c r="I464" i="7" a="1"/>
  <c r="I464" i="7" s="1"/>
  <c r="H465" i="7"/>
  <c r="I465" i="7" a="1"/>
  <c r="I465" i="7" s="1"/>
  <c r="H466" i="7"/>
  <c r="I466" i="7" a="1"/>
  <c r="I466" i="7" s="1"/>
  <c r="H467" i="7"/>
  <c r="I467" i="7" a="1"/>
  <c r="I467" i="7" s="1"/>
  <c r="H468" i="7"/>
  <c r="I468" i="7" a="1"/>
  <c r="I468" i="7" s="1"/>
  <c r="H469" i="7"/>
  <c r="I469" i="7" a="1"/>
  <c r="I469" i="7" s="1"/>
  <c r="H470" i="7"/>
  <c r="I470" i="7" a="1"/>
  <c r="I470" i="7"/>
  <c r="H471" i="7"/>
  <c r="I471" i="7" a="1"/>
  <c r="I471" i="7" s="1"/>
  <c r="H472" i="7"/>
  <c r="I472" i="7" a="1"/>
  <c r="I472" i="7" s="1"/>
  <c r="H473" i="7"/>
  <c r="I473" i="7" a="1"/>
  <c r="I473" i="7" s="1"/>
  <c r="H474" i="7"/>
  <c r="I474" i="7" a="1"/>
  <c r="I474" i="7" s="1"/>
  <c r="H475" i="7"/>
  <c r="I475" i="7" a="1"/>
  <c r="I475" i="7"/>
  <c r="H476" i="7"/>
  <c r="I476" i="7" a="1"/>
  <c r="I476" i="7" s="1"/>
  <c r="H477" i="7"/>
  <c r="I477" i="7" a="1"/>
  <c r="I477" i="7" s="1"/>
  <c r="H478" i="7"/>
  <c r="I478" i="7" a="1"/>
  <c r="I478" i="7" s="1"/>
  <c r="H479" i="7"/>
  <c r="I479" i="7" a="1"/>
  <c r="I479" i="7" s="1"/>
  <c r="H480" i="7"/>
  <c r="I480" i="7" a="1"/>
  <c r="I480" i="7" s="1"/>
  <c r="H481" i="7"/>
  <c r="I481" i="7" a="1"/>
  <c r="I481" i="7" s="1"/>
  <c r="H482" i="7"/>
  <c r="I482" i="7" a="1"/>
  <c r="I482" i="7" s="1"/>
  <c r="H483" i="7"/>
  <c r="I483" i="7" a="1"/>
  <c r="I483" i="7" s="1"/>
  <c r="H484" i="7"/>
  <c r="I484" i="7" a="1"/>
  <c r="I484" i="7" s="1"/>
  <c r="H485" i="7"/>
  <c r="I485" i="7" a="1"/>
  <c r="I485" i="7" s="1"/>
  <c r="H486" i="7"/>
  <c r="I486" i="7" a="1"/>
  <c r="I486" i="7" s="1"/>
  <c r="H487" i="7"/>
  <c r="I487" i="7" a="1"/>
  <c r="I487" i="7" s="1"/>
  <c r="H488" i="7"/>
  <c r="I488" i="7" a="1"/>
  <c r="I488" i="7" s="1"/>
  <c r="H489" i="7"/>
  <c r="I489" i="7" a="1"/>
  <c r="I489" i="7" s="1"/>
  <c r="H490" i="7"/>
  <c r="I490" i="7" a="1"/>
  <c r="I490" i="7" s="1"/>
  <c r="H491" i="7"/>
  <c r="I491" i="7" a="1"/>
  <c r="I491" i="7" s="1"/>
  <c r="H492" i="7"/>
  <c r="I492" i="7" a="1"/>
  <c r="I492" i="7" s="1"/>
  <c r="H493" i="7"/>
  <c r="I493" i="7" a="1"/>
  <c r="I493" i="7" s="1"/>
  <c r="H494" i="7"/>
  <c r="I494" i="7" a="1"/>
  <c r="I494" i="7" s="1"/>
  <c r="H495" i="7"/>
  <c r="I495" i="7" a="1"/>
  <c r="I495" i="7" s="1"/>
  <c r="H496" i="7"/>
  <c r="I496" i="7" a="1"/>
  <c r="I496" i="7" s="1"/>
  <c r="H497" i="7"/>
  <c r="I497" i="7" a="1"/>
  <c r="I497" i="7" s="1"/>
  <c r="H498" i="7"/>
  <c r="I498" i="7" a="1"/>
  <c r="I498" i="7"/>
  <c r="H499" i="7"/>
  <c r="I499" i="7" a="1"/>
  <c r="I499" i="7" s="1"/>
  <c r="H500" i="7"/>
  <c r="I500" i="7" a="1"/>
  <c r="I500" i="7" s="1"/>
  <c r="H501" i="7"/>
  <c r="I501" i="7" a="1"/>
  <c r="I501" i="7" s="1"/>
  <c r="H502" i="7"/>
  <c r="I502" i="7" a="1"/>
  <c r="I502" i="7"/>
  <c r="H503" i="7"/>
  <c r="I503" i="7" a="1"/>
  <c r="I503" i="7" s="1"/>
  <c r="H504" i="7"/>
  <c r="I504" i="7" a="1"/>
  <c r="I504" i="7" s="1"/>
  <c r="H505" i="7"/>
  <c r="I505" i="7" a="1"/>
  <c r="I505" i="7" s="1"/>
  <c r="H506" i="7"/>
  <c r="I506" i="7" a="1"/>
  <c r="I506" i="7" s="1"/>
  <c r="H507" i="7"/>
  <c r="I507" i="7" a="1"/>
  <c r="I507" i="7" s="1"/>
  <c r="H508" i="7"/>
  <c r="I508" i="7" a="1"/>
  <c r="I508" i="7" s="1"/>
  <c r="H509" i="7"/>
  <c r="I509" i="7" a="1"/>
  <c r="I509" i="7" s="1"/>
  <c r="H510" i="7"/>
  <c r="I510" i="7" a="1"/>
  <c r="I510" i="7" s="1"/>
  <c r="H511" i="7"/>
  <c r="I511" i="7" a="1"/>
  <c r="I511" i="7" s="1"/>
  <c r="H512" i="7"/>
  <c r="I512" i="7" a="1"/>
  <c r="I512" i="7" s="1"/>
  <c r="H513" i="7"/>
  <c r="I513" i="7" a="1"/>
  <c r="I513" i="7" s="1"/>
  <c r="H514" i="7"/>
  <c r="I514" i="7" a="1"/>
  <c r="I514" i="7" s="1"/>
  <c r="H515" i="7"/>
  <c r="I515" i="7" a="1"/>
  <c r="I515" i="7"/>
  <c r="H516" i="7"/>
  <c r="I516" i="7" a="1"/>
  <c r="I516" i="7" s="1"/>
  <c r="H517" i="7"/>
  <c r="I517" i="7" a="1"/>
  <c r="I517" i="7" s="1"/>
  <c r="H518" i="7"/>
  <c r="I518" i="7" a="1"/>
  <c r="I518" i="7" s="1"/>
  <c r="H519" i="7"/>
  <c r="I519" i="7" a="1"/>
  <c r="I519" i="7" s="1"/>
  <c r="H520" i="7"/>
  <c r="I520" i="7" a="1"/>
  <c r="I520" i="7" s="1"/>
  <c r="H521" i="7"/>
  <c r="I521" i="7" a="1"/>
  <c r="I521" i="7" s="1"/>
  <c r="H522" i="7"/>
  <c r="I522" i="7" a="1"/>
  <c r="I522" i="7"/>
  <c r="H523" i="7"/>
  <c r="I523" i="7" a="1"/>
  <c r="I523" i="7" s="1"/>
  <c r="H524" i="7"/>
  <c r="I524" i="7" a="1"/>
  <c r="I524" i="7" s="1"/>
  <c r="H525" i="7"/>
  <c r="I525" i="7" a="1"/>
  <c r="I525" i="7" s="1"/>
  <c r="H526" i="7"/>
  <c r="I526" i="7" a="1"/>
  <c r="I526" i="7" s="1"/>
  <c r="H527" i="7"/>
  <c r="I527" i="7" a="1"/>
  <c r="I527" i="7" s="1"/>
  <c r="H528" i="7"/>
  <c r="I528" i="7" a="1"/>
  <c r="I528" i="7" s="1"/>
  <c r="H529" i="7"/>
  <c r="I529" i="7" a="1"/>
  <c r="I529" i="7" s="1"/>
  <c r="H530" i="7"/>
  <c r="I530" i="7" a="1"/>
  <c r="I530" i="7"/>
  <c r="H531" i="7"/>
  <c r="I531" i="7" a="1"/>
  <c r="I531" i="7" s="1"/>
  <c r="H532" i="7"/>
  <c r="I532" i="7" a="1"/>
  <c r="I532" i="7" s="1"/>
  <c r="H533" i="7"/>
  <c r="I533" i="7" a="1"/>
  <c r="I533" i="7" s="1"/>
  <c r="H534" i="7"/>
  <c r="I534" i="7" a="1"/>
  <c r="I534" i="7"/>
  <c r="H535" i="7"/>
  <c r="I535" i="7" a="1"/>
  <c r="I535" i="7" s="1"/>
  <c r="H536" i="7"/>
  <c r="I536" i="7" a="1"/>
  <c r="I536" i="7" s="1"/>
  <c r="H537" i="7"/>
  <c r="I537" i="7" a="1"/>
  <c r="I537" i="7" s="1"/>
  <c r="H538" i="7"/>
  <c r="I538" i="7" a="1"/>
  <c r="I538" i="7" s="1"/>
  <c r="H539" i="7"/>
  <c r="I539" i="7" a="1"/>
  <c r="I539" i="7"/>
  <c r="H540" i="7"/>
  <c r="I540" i="7" a="1"/>
  <c r="I540" i="7" s="1"/>
  <c r="H541" i="7"/>
  <c r="I541" i="7" a="1"/>
  <c r="I541" i="7" s="1"/>
  <c r="H542" i="7"/>
  <c r="I542" i="7" a="1"/>
  <c r="I542" i="7" s="1"/>
  <c r="H543" i="7"/>
  <c r="I543" i="7" a="1"/>
  <c r="I543" i="7" s="1"/>
  <c r="H544" i="7"/>
  <c r="I544" i="7" a="1"/>
  <c r="I544" i="7" s="1"/>
  <c r="H545" i="7"/>
  <c r="I545" i="7" a="1"/>
  <c r="I545" i="7" s="1"/>
  <c r="H546" i="7"/>
  <c r="I546" i="7" a="1"/>
  <c r="I546" i="7"/>
  <c r="H547" i="7"/>
  <c r="I547" i="7" a="1"/>
  <c r="I547" i="7"/>
  <c r="H548" i="7"/>
  <c r="I548" i="7" a="1"/>
  <c r="I548" i="7" s="1"/>
  <c r="H549" i="7"/>
  <c r="I549" i="7" a="1"/>
  <c r="I549" i="7" s="1"/>
  <c r="H550" i="7"/>
  <c r="I550" i="7" a="1"/>
  <c r="I550" i="7" s="1"/>
  <c r="H551" i="7"/>
  <c r="I551" i="7" a="1"/>
  <c r="I551" i="7" s="1"/>
  <c r="H552" i="7"/>
  <c r="I552" i="7" a="1"/>
  <c r="I552" i="7" s="1"/>
  <c r="H553" i="7"/>
  <c r="I553" i="7" a="1"/>
  <c r="I553" i="7" s="1"/>
  <c r="H554" i="7"/>
  <c r="I554" i="7" a="1"/>
  <c r="I554" i="7"/>
  <c r="H555" i="7"/>
  <c r="I555" i="7" a="1"/>
  <c r="I555" i="7" s="1"/>
  <c r="H556" i="7"/>
  <c r="I556" i="7" a="1"/>
  <c r="I556" i="7" s="1"/>
  <c r="H557" i="7"/>
  <c r="I557" i="7" a="1"/>
  <c r="I557" i="7" s="1"/>
  <c r="H558" i="7"/>
  <c r="I558" i="7" a="1"/>
  <c r="I558" i="7" s="1"/>
  <c r="H559" i="7"/>
  <c r="I559" i="7" a="1"/>
  <c r="I559" i="7" s="1"/>
  <c r="H560" i="7"/>
  <c r="I560" i="7" a="1"/>
  <c r="I560" i="7" s="1"/>
  <c r="H561" i="7"/>
  <c r="I561" i="7" a="1"/>
  <c r="I561" i="7" s="1"/>
  <c r="H562" i="7"/>
  <c r="I562" i="7" a="1"/>
  <c r="I562" i="7"/>
  <c r="H563" i="7"/>
  <c r="I563" i="7" a="1"/>
  <c r="I563" i="7"/>
  <c r="H564" i="7"/>
  <c r="I564" i="7" a="1"/>
  <c r="I564" i="7" s="1"/>
  <c r="H565" i="7"/>
  <c r="I565" i="7" a="1"/>
  <c r="I565" i="7" s="1"/>
  <c r="H566" i="7"/>
  <c r="I566" i="7" a="1"/>
  <c r="I566" i="7" s="1"/>
  <c r="H567" i="7"/>
  <c r="I567" i="7" a="1"/>
  <c r="I567" i="7" s="1"/>
  <c r="H568" i="7"/>
  <c r="I568" i="7" a="1"/>
  <c r="I568" i="7" s="1"/>
  <c r="H569" i="7"/>
  <c r="I569" i="7" a="1"/>
  <c r="I569" i="7" s="1"/>
  <c r="H570" i="7"/>
  <c r="I570" i="7" a="1"/>
  <c r="I570" i="7"/>
  <c r="H571" i="7"/>
  <c r="I571" i="7" a="1"/>
  <c r="I571" i="7"/>
  <c r="H1357" i="2"/>
  <c r="H1525" i="2"/>
  <c r="H1621" i="2"/>
  <c r="H1637" i="2"/>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D926" i="2"/>
  <c r="D925" i="2"/>
  <c r="D1041" i="2"/>
  <c r="C8" i="2"/>
  <c r="D1051" i="2"/>
  <c r="G823" i="2"/>
  <c r="J828" i="2"/>
  <c r="D1032" i="2"/>
  <c r="G828" i="2"/>
  <c r="D1042" i="2"/>
  <c r="D924" i="2"/>
  <c r="G820" i="2"/>
  <c r="E8" i="2"/>
  <c r="D1033" i="2"/>
  <c r="D1050" i="2"/>
  <c r="D996" i="2"/>
  <c r="J823" i="2"/>
  <c r="D995" i="2"/>
  <c r="J816" i="2"/>
  <c r="K925" i="2" l="1"/>
  <c r="H1612" i="2"/>
  <c r="H1566" i="2"/>
  <c r="H1619" i="2"/>
  <c r="H1393" i="2"/>
  <c r="H1593" i="2"/>
  <c r="H1655" i="2"/>
  <c r="H1223" i="2"/>
  <c r="H1207" i="2"/>
  <c r="H1547" i="2"/>
  <c r="H1371" i="2"/>
  <c r="H1297" i="2"/>
  <c r="H1639" i="2"/>
  <c r="H1582" i="2"/>
  <c r="H1515" i="2"/>
  <c r="H1265" i="2"/>
  <c r="H1224" i="2"/>
  <c r="H1665" i="2"/>
  <c r="H1656" i="2"/>
  <c r="H1647" i="2"/>
  <c r="H1638" i="2"/>
  <c r="H1629" i="2"/>
  <c r="H1620" i="2"/>
  <c r="H1611" i="2"/>
  <c r="H1601" i="2"/>
  <c r="H1592" i="2"/>
  <c r="H1583" i="2"/>
  <c r="H1574" i="2"/>
  <c r="H1565" i="2"/>
  <c r="H1556" i="2"/>
  <c r="H1545" i="2"/>
  <c r="H1534" i="2"/>
  <c r="H1524" i="2"/>
  <c r="H1513" i="2"/>
  <c r="H1502" i="2"/>
  <c r="H1492" i="2"/>
  <c r="H1481" i="2"/>
  <c r="H1470" i="2"/>
  <c r="H1460" i="2"/>
  <c r="H1449" i="2"/>
  <c r="H1438" i="2"/>
  <c r="H1428" i="2"/>
  <c r="H1417" i="2"/>
  <c r="H1406" i="2"/>
  <c r="H1395" i="2"/>
  <c r="H1381" i="2"/>
  <c r="H1369" i="2"/>
  <c r="H1356" i="2"/>
  <c r="H1340" i="2"/>
  <c r="H1320" i="2"/>
  <c r="H1292" i="2"/>
  <c r="H1264" i="2"/>
  <c r="H1209" i="2"/>
  <c r="H1210" i="2"/>
  <c r="H1218" i="2"/>
  <c r="H1226" i="2"/>
  <c r="H1234" i="2"/>
  <c r="H1242" i="2"/>
  <c r="H1250" i="2"/>
  <c r="H1258" i="2"/>
  <c r="H1266" i="2"/>
  <c r="H1274" i="2"/>
  <c r="H1282" i="2"/>
  <c r="H1290" i="2"/>
  <c r="H1298" i="2"/>
  <c r="H1306" i="2"/>
  <c r="H1314" i="2"/>
  <c r="H1322" i="2"/>
  <c r="H1211" i="2"/>
  <c r="H1219" i="2"/>
  <c r="H1227" i="2"/>
  <c r="H1235" i="2"/>
  <c r="H1212" i="2"/>
  <c r="H1220" i="2"/>
  <c r="H1228" i="2"/>
  <c r="H1236" i="2"/>
  <c r="H1244" i="2"/>
  <c r="H1252" i="2"/>
  <c r="H1260" i="2"/>
  <c r="H1268" i="2"/>
  <c r="H1213" i="2"/>
  <c r="H1221" i="2"/>
  <c r="H1229" i="2"/>
  <c r="H1237" i="2"/>
  <c r="H1245" i="2"/>
  <c r="H1253" i="2"/>
  <c r="H1261" i="2"/>
  <c r="H1269" i="2"/>
  <c r="H1277" i="2"/>
  <c r="H1285" i="2"/>
  <c r="H1293" i="2"/>
  <c r="H1301" i="2"/>
  <c r="H1309" i="2"/>
  <c r="H1317" i="2"/>
  <c r="H1216" i="2"/>
  <c r="H1232" i="2"/>
  <c r="H1247" i="2"/>
  <c r="H1259" i="2"/>
  <c r="H1272" i="2"/>
  <c r="H1283" i="2"/>
  <c r="H1294" i="2"/>
  <c r="H1304" i="2"/>
  <c r="H1315" i="2"/>
  <c r="H1325" i="2"/>
  <c r="H1333" i="2"/>
  <c r="H1341" i="2"/>
  <c r="H1349" i="2"/>
  <c r="H1217" i="2"/>
  <c r="H1233" i="2"/>
  <c r="H1248" i="2"/>
  <c r="H1262" i="2"/>
  <c r="H1273" i="2"/>
  <c r="H1284" i="2"/>
  <c r="H1295" i="2"/>
  <c r="H1305" i="2"/>
  <c r="H1316" i="2"/>
  <c r="H1326" i="2"/>
  <c r="H1334" i="2"/>
  <c r="H1342" i="2"/>
  <c r="H1350" i="2"/>
  <c r="H1358" i="2"/>
  <c r="H1366" i="2"/>
  <c r="H1374" i="2"/>
  <c r="H1382" i="2"/>
  <c r="H1390" i="2"/>
  <c r="H1398" i="2"/>
  <c r="H1222" i="2"/>
  <c r="H1238" i="2"/>
  <c r="H1249" i="2"/>
  <c r="H1263" i="2"/>
  <c r="H1275" i="2"/>
  <c r="H1286" i="2"/>
  <c r="H1296" i="2"/>
  <c r="H1307" i="2"/>
  <c r="H1318" i="2"/>
  <c r="H1327" i="2"/>
  <c r="H1335" i="2"/>
  <c r="H1343" i="2"/>
  <c r="H1351" i="2"/>
  <c r="H1359" i="2"/>
  <c r="H1367" i="2"/>
  <c r="H1375" i="2"/>
  <c r="H1383" i="2"/>
  <c r="H1391" i="2"/>
  <c r="H1399" i="2"/>
  <c r="H1407" i="2"/>
  <c r="H1415" i="2"/>
  <c r="H1423" i="2"/>
  <c r="H1431" i="2"/>
  <c r="H1439" i="2"/>
  <c r="H1447" i="2"/>
  <c r="H1455" i="2"/>
  <c r="H1463" i="2"/>
  <c r="H1471" i="2"/>
  <c r="H1479" i="2"/>
  <c r="H1487" i="2"/>
  <c r="H1495" i="2"/>
  <c r="H1503" i="2"/>
  <c r="H1511" i="2"/>
  <c r="H1519" i="2"/>
  <c r="H1527" i="2"/>
  <c r="H1535" i="2"/>
  <c r="H1543" i="2"/>
  <c r="H1551" i="2"/>
  <c r="H1208" i="2"/>
  <c r="H1225" i="2"/>
  <c r="H1241" i="2"/>
  <c r="H1255" i="2"/>
  <c r="H1267" i="2"/>
  <c r="H1279" i="2"/>
  <c r="H1289" i="2"/>
  <c r="H1300" i="2"/>
  <c r="H1311" i="2"/>
  <c r="H1321" i="2"/>
  <c r="H1330" i="2"/>
  <c r="H1338" i="2"/>
  <c r="H1346" i="2"/>
  <c r="H1354" i="2"/>
  <c r="H1362" i="2"/>
  <c r="H1370" i="2"/>
  <c r="H1378" i="2"/>
  <c r="H1386" i="2"/>
  <c r="H1394" i="2"/>
  <c r="H1402" i="2"/>
  <c r="H1410" i="2"/>
  <c r="H1418" i="2"/>
  <c r="H1426" i="2"/>
  <c r="H1434" i="2"/>
  <c r="H1442" i="2"/>
  <c r="H1450" i="2"/>
  <c r="H1458" i="2"/>
  <c r="H1466" i="2"/>
  <c r="H1474" i="2"/>
  <c r="H1482" i="2"/>
  <c r="H1490" i="2"/>
  <c r="H1498" i="2"/>
  <c r="H1506" i="2"/>
  <c r="H1514" i="2"/>
  <c r="H1522" i="2"/>
  <c r="H1530" i="2"/>
  <c r="H1538" i="2"/>
  <c r="H1546" i="2"/>
  <c r="H1554" i="2"/>
  <c r="H1562" i="2"/>
  <c r="H1570" i="2"/>
  <c r="H1578" i="2"/>
  <c r="H1586" i="2"/>
  <c r="H1594" i="2"/>
  <c r="H1602" i="2"/>
  <c r="H1610" i="2"/>
  <c r="H1618" i="2"/>
  <c r="H1626" i="2"/>
  <c r="H1634" i="2"/>
  <c r="H1642" i="2"/>
  <c r="H1650" i="2"/>
  <c r="H1658" i="2"/>
  <c r="H1666" i="2"/>
  <c r="H1214" i="2"/>
  <c r="H1230" i="2"/>
  <c r="H1243" i="2"/>
  <c r="H1256" i="2"/>
  <c r="H1270" i="2"/>
  <c r="H1280" i="2"/>
  <c r="H1291" i="2"/>
  <c r="H1302" i="2"/>
  <c r="H1312" i="2"/>
  <c r="H1323" i="2"/>
  <c r="H1331" i="2"/>
  <c r="H1672" i="2"/>
  <c r="H1663" i="2"/>
  <c r="H1654" i="2"/>
  <c r="H1645" i="2"/>
  <c r="H1636" i="2"/>
  <c r="H1627" i="2"/>
  <c r="H1617" i="2"/>
  <c r="H1608" i="2"/>
  <c r="H1599" i="2"/>
  <c r="H1590" i="2"/>
  <c r="H1581" i="2"/>
  <c r="H1572" i="2"/>
  <c r="H1563" i="2"/>
  <c r="H1553" i="2"/>
  <c r="H1542" i="2"/>
  <c r="H1532" i="2"/>
  <c r="H1521" i="2"/>
  <c r="H1510" i="2"/>
  <c r="H1500" i="2"/>
  <c r="H1489" i="2"/>
  <c r="H1478" i="2"/>
  <c r="H1468" i="2"/>
  <c r="H1457" i="2"/>
  <c r="H1446" i="2"/>
  <c r="H1436" i="2"/>
  <c r="H1425" i="2"/>
  <c r="H1414" i="2"/>
  <c r="H1404" i="2"/>
  <c r="H1392" i="2"/>
  <c r="H1379" i="2"/>
  <c r="H1365" i="2"/>
  <c r="H1353" i="2"/>
  <c r="H1337" i="2"/>
  <c r="H1313" i="2"/>
  <c r="H1287" i="2"/>
  <c r="H1254" i="2"/>
  <c r="H1215" i="2"/>
  <c r="H1671" i="2"/>
  <c r="H1662" i="2"/>
  <c r="H1653" i="2"/>
  <c r="H1644" i="2"/>
  <c r="H1635" i="2"/>
  <c r="H1625" i="2"/>
  <c r="H1616" i="2"/>
  <c r="H1607" i="2"/>
  <c r="H1598" i="2"/>
  <c r="H1589" i="2"/>
  <c r="H1580" i="2"/>
  <c r="H1571" i="2"/>
  <c r="H1561" i="2"/>
  <c r="H1552" i="2"/>
  <c r="H1541" i="2"/>
  <c r="H1531" i="2"/>
  <c r="H1520" i="2"/>
  <c r="H1509" i="2"/>
  <c r="H1499" i="2"/>
  <c r="H1488" i="2"/>
  <c r="H1477" i="2"/>
  <c r="H1467" i="2"/>
  <c r="H1456" i="2"/>
  <c r="H1445" i="2"/>
  <c r="H1435" i="2"/>
  <c r="H1424" i="2"/>
  <c r="H1413" i="2"/>
  <c r="H1403" i="2"/>
  <c r="H1389" i="2"/>
  <c r="H1377" i="2"/>
  <c r="H1364" i="2"/>
  <c r="H1352" i="2"/>
  <c r="H1336" i="2"/>
  <c r="H1310" i="2"/>
  <c r="H1281" i="2"/>
  <c r="H1251" i="2"/>
  <c r="H1670" i="2"/>
  <c r="H1661" i="2"/>
  <c r="H1652" i="2"/>
  <c r="H1643" i="2"/>
  <c r="H1633" i="2"/>
  <c r="H1624" i="2"/>
  <c r="H1615" i="2"/>
  <c r="H1606" i="2"/>
  <c r="H1597" i="2"/>
  <c r="H1588" i="2"/>
  <c r="H1579" i="2"/>
  <c r="H1569" i="2"/>
  <c r="H1560" i="2"/>
  <c r="H1550" i="2"/>
  <c r="H1540" i="2"/>
  <c r="H1529" i="2"/>
  <c r="H1518" i="2"/>
  <c r="H1508" i="2"/>
  <c r="H1497" i="2"/>
  <c r="H1486" i="2"/>
  <c r="H1476" i="2"/>
  <c r="H1465" i="2"/>
  <c r="H1454" i="2"/>
  <c r="H1444" i="2"/>
  <c r="H1433" i="2"/>
  <c r="H1422" i="2"/>
  <c r="H1412" i="2"/>
  <c r="H1401" i="2"/>
  <c r="H1388" i="2"/>
  <c r="H1376" i="2"/>
  <c r="H1363" i="2"/>
  <c r="H1348" i="2"/>
  <c r="H1332" i="2"/>
  <c r="H1308" i="2"/>
  <c r="H1278" i="2"/>
  <c r="H1246" i="2"/>
  <c r="H1669" i="2"/>
  <c r="H1660" i="2"/>
  <c r="H1651" i="2"/>
  <c r="H1641" i="2"/>
  <c r="H1632" i="2"/>
  <c r="H1623" i="2"/>
  <c r="H1614" i="2"/>
  <c r="H1605" i="2"/>
  <c r="H1596" i="2"/>
  <c r="H1587" i="2"/>
  <c r="H1577" i="2"/>
  <c r="H1568" i="2"/>
  <c r="H1559" i="2"/>
  <c r="H1549" i="2"/>
  <c r="H1539" i="2"/>
  <c r="H1528" i="2"/>
  <c r="H1517" i="2"/>
  <c r="H1507" i="2"/>
  <c r="H1496" i="2"/>
  <c r="H1485" i="2"/>
  <c r="H1475" i="2"/>
  <c r="H1464" i="2"/>
  <c r="H1453" i="2"/>
  <c r="H1443" i="2"/>
  <c r="H1432" i="2"/>
  <c r="H1421" i="2"/>
  <c r="H1411" i="2"/>
  <c r="H1400" i="2"/>
  <c r="H1387" i="2"/>
  <c r="H1373" i="2"/>
  <c r="H1361" i="2"/>
  <c r="H1347" i="2"/>
  <c r="H1329" i="2"/>
  <c r="H1303" i="2"/>
  <c r="H1276" i="2"/>
  <c r="H1240" i="2"/>
  <c r="H1668" i="2"/>
  <c r="H1659" i="2"/>
  <c r="H1649" i="2"/>
  <c r="H1640" i="2"/>
  <c r="H1631" i="2"/>
  <c r="H1622" i="2"/>
  <c r="H1613" i="2"/>
  <c r="H1604" i="2"/>
  <c r="H1595" i="2"/>
  <c r="H1585" i="2"/>
  <c r="H1576" i="2"/>
  <c r="H1567" i="2"/>
  <c r="H1558" i="2"/>
  <c r="H1548" i="2"/>
  <c r="H1537" i="2"/>
  <c r="H1526" i="2"/>
  <c r="H1516" i="2"/>
  <c r="H1505" i="2"/>
  <c r="H1494" i="2"/>
  <c r="H1484" i="2"/>
  <c r="H1473" i="2"/>
  <c r="H1462" i="2"/>
  <c r="H1452" i="2"/>
  <c r="H1441" i="2"/>
  <c r="H1430" i="2"/>
  <c r="H1420" i="2"/>
  <c r="H1409" i="2"/>
  <c r="H1397" i="2"/>
  <c r="H1385" i="2"/>
  <c r="H1372" i="2"/>
  <c r="H1360" i="2"/>
  <c r="H1345" i="2"/>
  <c r="H1328" i="2"/>
  <c r="H1299" i="2"/>
  <c r="H1271" i="2"/>
  <c r="H1239" i="2"/>
  <c r="G994" i="2"/>
  <c r="G1031" i="2"/>
  <c r="K1049" i="2"/>
  <c r="K994" i="2"/>
  <c r="K1031" i="2"/>
  <c r="G1040" i="2"/>
  <c r="K1040" i="2"/>
  <c r="G922" i="2"/>
  <c r="G925" i="2"/>
  <c r="G104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<sst xmlns="http://schemas.openxmlformats.org/spreadsheetml/2006/main" count="23151" uniqueCount="267">
  <si>
    <t>Fiscal Year</t>
  </si>
  <si>
    <t>Plan Type</t>
  </si>
  <si>
    <t>Region</t>
  </si>
  <si>
    <t>Account</t>
  </si>
  <si>
    <t>Division</t>
  </si>
  <si>
    <t>Category</t>
  </si>
  <si>
    <t>Performance Type</t>
  </si>
  <si>
    <t>High/Low</t>
  </si>
  <si>
    <t>Core/Non-Core</t>
  </si>
  <si>
    <t>Classification I</t>
  </si>
  <si>
    <t>Classification II</t>
  </si>
  <si>
    <t>Total Cost</t>
  </si>
  <si>
    <t>Menu Cost</t>
  </si>
  <si>
    <t>Base</t>
  </si>
  <si>
    <t>NAR REGIONAL-GROCERY</t>
  </si>
  <si>
    <t>BROOKSHIRE-TYLER</t>
  </si>
  <si>
    <t>MEALS-BAKING</t>
  </si>
  <si>
    <t>MBOU DRY</t>
  </si>
  <si>
    <t>Ad at RSP</t>
  </si>
  <si>
    <t>MBOU FRZ</t>
  </si>
  <si>
    <t>MBOU REF</t>
  </si>
  <si>
    <t>MORNING FOODS</t>
  </si>
  <si>
    <t>BIG G</t>
  </si>
  <si>
    <t>SNACKS</t>
  </si>
  <si>
    <t>SNACKS DRY</t>
  </si>
  <si>
    <t>HY VEE FOODS</t>
  </si>
  <si>
    <t>NGR CENTRALIZED WHLSLR</t>
  </si>
  <si>
    <t>SSI GROUP</t>
  </si>
  <si>
    <t>Ad at RSP and Display at RSP</t>
  </si>
  <si>
    <t>Ad Front Page at RSP</t>
  </si>
  <si>
    <t>Ad Front Page/Dsp at RSP</t>
  </si>
  <si>
    <t>Admin</t>
  </si>
  <si>
    <t>Consumer Overlay</t>
  </si>
  <si>
    <t>Demos</t>
  </si>
  <si>
    <t>Display</t>
  </si>
  <si>
    <t>Display at RSP</t>
  </si>
  <si>
    <t>Display Set-Up/ Reset</t>
  </si>
  <si>
    <t>EDLP</t>
  </si>
  <si>
    <t>Homestore-Customer</t>
  </si>
  <si>
    <t>Homestore-Vendor</t>
  </si>
  <si>
    <t>Markdown</t>
  </si>
  <si>
    <t>MKTG Vendor</t>
  </si>
  <si>
    <t>Online Activations</t>
  </si>
  <si>
    <t>Prior Year Trade</t>
  </si>
  <si>
    <t>Reduced Shelf Price (RSP)</t>
  </si>
  <si>
    <t>SF INVALID AUDIT</t>
  </si>
  <si>
    <t>SF INVALID FINE/FEE</t>
  </si>
  <si>
    <t>SF NO BACKUP/UNEXPLAINED</t>
  </si>
  <si>
    <t>SF TRADE</t>
  </si>
  <si>
    <t>SF UNA CASH DISCOUNT</t>
  </si>
  <si>
    <t>SF UNA NON-TRADE OTHER</t>
  </si>
  <si>
    <t>SF UNA PRICING DISCREPANCY</t>
  </si>
  <si>
    <t>SF UNA TERMS</t>
  </si>
  <si>
    <t>SF UNA UNLOAD FEE</t>
  </si>
  <si>
    <t>SF UNA UNSALABLES, DONATIONS</t>
  </si>
  <si>
    <t>SF VALID AUDIT</t>
  </si>
  <si>
    <t>Small Invoices</t>
  </si>
  <si>
    <t>Special Media</t>
  </si>
  <si>
    <t>Stocking</t>
  </si>
  <si>
    <t>Vendor Payment</t>
  </si>
  <si>
    <t>NIFDA</t>
  </si>
  <si>
    <t>Other</t>
  </si>
  <si>
    <t>MKTG Coupons (PEP)</t>
  </si>
  <si>
    <t>3BOU DRY</t>
  </si>
  <si>
    <t>MBOU SOUP-SIDES</t>
  </si>
  <si>
    <t>YOGURT</t>
  </si>
  <si>
    <t>SNACKS FRZ</t>
  </si>
  <si>
    <t>3BOU FRZ</t>
  </si>
  <si>
    <t>Consumer Promotions-Online</t>
  </si>
  <si>
    <t>Consumer Promotions X-Coupons</t>
  </si>
  <si>
    <t>Rebate</t>
  </si>
  <si>
    <t>MBS FRZ</t>
  </si>
  <si>
    <t>MBS REF</t>
  </si>
  <si>
    <t>MBS SOUP-SIDES</t>
  </si>
  <si>
    <t>MBS TACOS-TREATS</t>
  </si>
  <si>
    <t>NOBU DRY</t>
  </si>
  <si>
    <t>NOBU FRZ</t>
  </si>
  <si>
    <t>CMA Rack</t>
  </si>
  <si>
    <t>JBP</t>
  </si>
  <si>
    <t>SF ALL OTHER</t>
  </si>
  <si>
    <t>SF AUDIT</t>
  </si>
  <si>
    <t>SF GMI PROGRAMS</t>
  </si>
  <si>
    <t>SF RTL TRADE</t>
  </si>
  <si>
    <t>Incr Capped</t>
  </si>
  <si>
    <t>Food/Tradeshow Fees</t>
  </si>
  <si>
    <t>MKTG Cust</t>
  </si>
  <si>
    <t>MKTG Vendor in ISM</t>
  </si>
  <si>
    <t>MBS MEXICAN</t>
  </si>
  <si>
    <t>High</t>
  </si>
  <si>
    <t>Core NW</t>
  </si>
  <si>
    <t>ADMIN</t>
  </si>
  <si>
    <t>OTHER</t>
  </si>
  <si>
    <t>Low</t>
  </si>
  <si>
    <t>DSD STOP OFF CHARGE</t>
  </si>
  <si>
    <t>Package Design</t>
  </si>
  <si>
    <t>Professional Services</t>
  </si>
  <si>
    <t>Rack Expense</t>
  </si>
  <si>
    <t>Trial Balance Credit</t>
  </si>
  <si>
    <t>Non-Core NW</t>
  </si>
  <si>
    <t>MERCH MENU</t>
  </si>
  <si>
    <t>PVA/JBP</t>
  </si>
  <si>
    <t>Preferred Vendor Agreements</t>
  </si>
  <si>
    <t>Single Funding</t>
  </si>
  <si>
    <t>SINGLE FUNDING</t>
  </si>
  <si>
    <t>Merch Menu</t>
  </si>
  <si>
    <t>CMA Display</t>
  </si>
  <si>
    <t>MKTG Cust in ISM</t>
  </si>
  <si>
    <t>DSR Incentives</t>
  </si>
  <si>
    <t>MBOU SKILLET</t>
  </si>
  <si>
    <t>FSTG</t>
  </si>
  <si>
    <t>Sum of Menu Cost</t>
  </si>
  <si>
    <t>Key</t>
  </si>
  <si>
    <t>Core NW Total</t>
  </si>
  <si>
    <t>EDLP Total</t>
  </si>
  <si>
    <t>MERCH MENU Total</t>
  </si>
  <si>
    <t>Base Total</t>
  </si>
  <si>
    <t>NIFDA Total</t>
  </si>
  <si>
    <t>Other Total</t>
  </si>
  <si>
    <t>MBOU DRY Total</t>
  </si>
  <si>
    <t>MBOU FRZ Total</t>
  </si>
  <si>
    <t>MBOU REF Total</t>
  </si>
  <si>
    <t>MEALS-BAKING Total</t>
  </si>
  <si>
    <t>BIG G Total</t>
  </si>
  <si>
    <t>MORNING FOODS Total</t>
  </si>
  <si>
    <t>SNACKS DRY Total</t>
  </si>
  <si>
    <t>SNACKS Total</t>
  </si>
  <si>
    <t>3BOU DRY Total</t>
  </si>
  <si>
    <t>3BOU FRZ Total</t>
  </si>
  <si>
    <t>MBOU SOUP-SIDES Total</t>
  </si>
  <si>
    <t>YOGURT Total</t>
  </si>
  <si>
    <t>SNACKS FRZ Total</t>
  </si>
  <si>
    <t>MBS FRZ Total</t>
  </si>
  <si>
    <t>MBS REF Total</t>
  </si>
  <si>
    <t>Incr Capped Total</t>
  </si>
  <si>
    <t>MBS SOUP-SIDES Total</t>
  </si>
  <si>
    <t>MBS TACOS-TREATS Total</t>
  </si>
  <si>
    <t>NOBU DRY Total</t>
  </si>
  <si>
    <t>NOBU FRZ Total</t>
  </si>
  <si>
    <t>MBS MEXICAN Total</t>
  </si>
  <si>
    <t>Total Trade</t>
  </si>
  <si>
    <t>Total Working $</t>
  </si>
  <si>
    <t>Total Non Working $</t>
  </si>
  <si>
    <t>Year Wise Total Trade</t>
  </si>
  <si>
    <t xml:space="preserve">Fiscal Year </t>
  </si>
  <si>
    <t>Grand Total</t>
  </si>
  <si>
    <t>Year Wise Total Non-Working</t>
  </si>
  <si>
    <t xml:space="preserve"> % of Total Trade (Non-Working)</t>
  </si>
  <si>
    <t>Plan Wise Total Trade</t>
  </si>
  <si>
    <t>Plan Wise Non-Working</t>
  </si>
  <si>
    <t xml:space="preserve">  % of Total Trade (Non-Working)</t>
  </si>
  <si>
    <t>Year Wise Plan Wise Non-Working</t>
  </si>
  <si>
    <t>Division Wise Total Trade</t>
  </si>
  <si>
    <t>Division Wise Non-Working</t>
  </si>
  <si>
    <t>Year Wise Division Wise Non-Working</t>
  </si>
  <si>
    <t>Year, Division, Category Wise</t>
  </si>
  <si>
    <t>Division Wise - Category WiseTotal Trade</t>
  </si>
  <si>
    <t>Year Wise Division Wise - Category WiseTotal Trade</t>
  </si>
  <si>
    <t>Core Non Core Wise Non Working</t>
  </si>
  <si>
    <t>Non Core NW</t>
  </si>
  <si>
    <t>Classification I Wise Non Working</t>
  </si>
  <si>
    <t>Classification I Wise Non Working % Total (For Core NW)</t>
  </si>
  <si>
    <t>% of Total Core NW</t>
  </si>
  <si>
    <t>% of Total of Total Core NW</t>
  </si>
  <si>
    <t>=</t>
  </si>
  <si>
    <t>Classification I Wise Non Working % Total (For Non Core NW)</t>
  </si>
  <si>
    <t xml:space="preserve">% of Total of Total Non Core NW </t>
  </si>
  <si>
    <t>% of Total Non-Core NW</t>
  </si>
  <si>
    <t>% of Total Non-Working (2yrs ago)</t>
  </si>
  <si>
    <t>% of Total Non Working 2023</t>
  </si>
  <si>
    <t>% of Total Non-Working (Last yr)</t>
  </si>
  <si>
    <t>% of Total Non Working 2024</t>
  </si>
  <si>
    <t>% of Total Non-Working (Present yr)</t>
  </si>
  <si>
    <t>% of Total Non Working 2025</t>
  </si>
  <si>
    <t>Total Non Working</t>
  </si>
  <si>
    <t>% Total of Total NW</t>
  </si>
  <si>
    <t>Performance Type Wise Non working</t>
  </si>
  <si>
    <t>Division Wise Non Working</t>
  </si>
  <si>
    <t>2021 Total</t>
  </si>
  <si>
    <t xml:space="preserve">Count </t>
  </si>
  <si>
    <t>2022 Total</t>
  </si>
  <si>
    <t>2023 Total</t>
  </si>
  <si>
    <t>2024 Total</t>
  </si>
  <si>
    <t>2025 Total</t>
  </si>
  <si>
    <t xml:space="preserve">1) </t>
  </si>
  <si>
    <t>Over the past five fiscal years, there has been a noticeable decline in the total trade after 2023. The figures show a clear decreasing trend:</t>
  </si>
  <si>
    <r>
      <t>2021:</t>
    </r>
    <r>
      <rPr>
        <sz val="12"/>
        <color rgb="FF000000"/>
        <rFont val="Calibri"/>
        <family val="2"/>
      </rPr>
      <t xml:space="preserve"> $15.77M</t>
    </r>
  </si>
  <si>
    <r>
      <t>2022:</t>
    </r>
    <r>
      <rPr>
        <sz val="12"/>
        <color rgb="FF000000"/>
        <rFont val="Calibri"/>
        <family val="2"/>
      </rPr>
      <t xml:space="preserve"> $15.96M (a slight increase)</t>
    </r>
  </si>
  <si>
    <r>
      <t>2023:</t>
    </r>
    <r>
      <rPr>
        <sz val="12"/>
        <color rgb="FF000000"/>
        <rFont val="Calibri"/>
        <family val="2"/>
      </rPr>
      <t xml:space="preserve"> $16.90M (another increase)</t>
    </r>
  </si>
  <si>
    <r>
      <t>2024:</t>
    </r>
    <r>
      <rPr>
        <sz val="12"/>
        <color rgb="FF000000"/>
        <rFont val="Calibri"/>
        <family val="2"/>
      </rPr>
      <t xml:space="preserve"> $13.21M (a significant decrease)</t>
    </r>
  </si>
  <si>
    <r>
      <t>2025:</t>
    </r>
    <r>
      <rPr>
        <sz val="12"/>
        <color rgb="FF000000"/>
        <rFont val="Calibri"/>
        <family val="2"/>
      </rPr>
      <t xml:space="preserve"> $10.42M (further decrease)</t>
    </r>
  </si>
  <si>
    <t xml:space="preserve">From 2021 to 2023, the total trade showed an upward trend, increasing from $15.77M to $16.90M. </t>
  </si>
  <si>
    <t xml:space="preserve">However, after 2023, the total trade significantly decreased, dropping to $13.21M in 2024 and further to $10.42M in 2025. </t>
  </si>
  <si>
    <t>This decline highlights a potential concern for sustaining trade activities.</t>
  </si>
  <si>
    <t xml:space="preserve">Recommendation </t>
  </si>
  <si>
    <r>
      <t>Investigate Decline Causes:</t>
    </r>
    <r>
      <rPr>
        <b/>
        <sz val="10"/>
        <color rgb="FF000000"/>
        <rFont val="Arial"/>
        <family val="2"/>
      </rPr>
      <t xml:space="preserve"> </t>
    </r>
  </si>
  <si>
    <t xml:space="preserve">Conduct a thorough analysis to identify the root causes of the sharp decline in total trade after 2023. </t>
  </si>
  <si>
    <t>Understanding whether these are due to market conditions, internal inefficiencies, or external factors is crucial.</t>
  </si>
  <si>
    <t>2)</t>
  </si>
  <si>
    <t>1. Highest Spending:</t>
  </si>
  <si>
    <r>
      <rPr>
        <b/>
        <sz val="12"/>
        <color rgb="FF000000"/>
        <rFont val="Calibri"/>
        <family val="2"/>
      </rPr>
      <t>Base Plan:</t>
    </r>
    <r>
      <rPr>
        <sz val="10"/>
        <color rgb="FF000000"/>
        <rFont val="Arial"/>
        <family val="2"/>
      </rPr>
      <t xml:space="preserve"> The highest total trade amount is 72.10M, with a significant portion allocated to working dollars (64.01M) and a smaller portion to non-working dollars (8.09M).</t>
    </r>
  </si>
  <si>
    <t>2. Lowest Spending:</t>
  </si>
  <si>
    <r>
      <rPr>
        <b/>
        <sz val="12"/>
        <color rgb="FF000000"/>
        <rFont val="Calibri"/>
        <family val="2"/>
      </rPr>
      <t>Incr Capped Plan:</t>
    </r>
    <r>
      <rPr>
        <sz val="10"/>
        <color rgb="FF000000"/>
        <rFont val="Arial"/>
        <family val="2"/>
      </rPr>
      <t xml:space="preserve"> The lowest total trade amount is 46.91K, with all of it allocated to working dollars and none to non-working dollars.</t>
    </r>
  </si>
  <si>
    <t>Non-Working Trade Analysis:</t>
  </si>
  <si>
    <t>NIFDA Plan (New Item Funding Distribution Allowance):</t>
  </si>
  <si>
    <t>The NIFDA plan has a total trade amount of 105.19K, with all of it allocated to non-working dollars.</t>
  </si>
  <si>
    <t>This means the NIFDA plan has the highest percentage of non-working trade relative to its total trade, as 100% of its trade amount is non-working.</t>
  </si>
  <si>
    <t>3)</t>
  </si>
  <si>
    <t>Trend in Non-Working Dollars:</t>
  </si>
  <si>
    <t>The total non-working dollars have fluctuated over the years, with the highest amount in 2023 (2.51M) and the lowest in 2025 (0.85M).</t>
  </si>
  <si>
    <t>There is a noticeable increase in non-working dollars from 2021 (1.40M) to 2023 (2.51M), followed by a decline in 2024 (1.55M) and 2025 (0.85M).</t>
  </si>
  <si>
    <t>Percentage of Non-Working Trade:</t>
  </si>
  <si>
    <t>The percentage of total trade that is non-working has generally increased from 9% in 2021 to a peak of 15% in 2023, then decreased to 12% in 2024 and 8% in 2025.</t>
  </si>
  <si>
    <t>On average, over the five years, 11% of total trade has been non-working.</t>
  </si>
  <si>
    <t>Plan-Specific Observations:</t>
  </si>
  <si>
    <r>
      <t>Base Plan:</t>
    </r>
    <r>
      <rPr>
        <sz val="10"/>
        <color rgb="FF000000"/>
        <rFont val="Arial"/>
        <family val="2"/>
      </rPr>
      <t xml:space="preserve"> Consistently has non-working dollars each year, ranging from 8% to 15% of total trade.</t>
    </r>
  </si>
  <si>
    <r>
      <t>NIFDA Plan:</t>
    </r>
    <r>
      <rPr>
        <sz val="10"/>
        <color rgb="FF000000"/>
        <rFont val="Arial"/>
        <family val="2"/>
      </rPr>
      <t xml:space="preserve"> Only recorded non-working dollars in 2021 (105.19K, 100% of its total trade), with no non-working dollars in subsequent years.</t>
    </r>
  </si>
  <si>
    <t>Total Non-Working Dollars by Plan Type:</t>
  </si>
  <si>
    <t>The majority of non-working dollars are attributed to the Base plan each year.</t>
  </si>
  <si>
    <t>NIFDA's non-working dollars are only significant in 2021.</t>
  </si>
  <si>
    <t>4)</t>
  </si>
  <si>
    <t>Observations:</t>
  </si>
  <si>
    <r>
      <t>MEALS-BAKING</t>
    </r>
    <r>
      <rPr>
        <sz val="10"/>
        <color rgb="FF000000"/>
        <rFont val="Arial"/>
        <family val="2"/>
      </rPr>
      <t xml:space="preserve"> division has the highest percentage of non-working dollars relative to its total trade at approximately 12.16%.</t>
    </r>
  </si>
  <si>
    <t>MEALS-BAKING division consistently showed fluctuations in the percentage of non-working dollars relative to its total trade, with a peak in 2023 at 16% and a low in 2025 at 7%.</t>
  </si>
  <si>
    <t>MORNING FOODS and SNACKS divisions generally maintained lower percentages of non-working dollars compared to MEALS-BAKING, with MORNING FOODS ranging from 7% to 14% and SNACKS from 7% to 11% over the years.</t>
  </si>
  <si>
    <t>Year 2023:</t>
  </si>
  <si>
    <r>
      <t>MEALS-BAKING:</t>
    </r>
    <r>
      <rPr>
        <sz val="10"/>
        <color rgb="FF000000"/>
        <rFont val="Arial"/>
        <family val="2"/>
      </rPr>
      <t xml:space="preserve"> Non-working dollars accounted for 16% of total trade.</t>
    </r>
  </si>
  <si>
    <t>This is the only instance where any division had non-working dollars higher than 15% of total trade during the observed years.</t>
  </si>
  <si>
    <t>5)</t>
  </si>
  <si>
    <t>Key Observations:</t>
  </si>
  <si>
    <t>High Non-Working Categories (15% or Higher of Total Non-Working):</t>
  </si>
  <si>
    <t>MBOU DRY in MEALS-BAKING: 27.3%</t>
  </si>
  <si>
    <t>BIG G in MORNING FOODS: 22.4%</t>
  </si>
  <si>
    <t>MBOU SOUP-SIDES in MEALS-BAKING: 24.9%</t>
  </si>
  <si>
    <t>BIG G in MORNING FOODS: 18.7%</t>
  </si>
  <si>
    <t>SNACKS in SNACKS: 21.3%</t>
  </si>
  <si>
    <t>MBS TACOS-TREATS in MEALS-BAKING: 12.7%</t>
  </si>
  <si>
    <t>BIG G in MORNING FOODS: 19.2%</t>
  </si>
  <si>
    <t>Moderate Non-Working Categories (13-15% of Total Non-Working):</t>
  </si>
  <si>
    <t>MBOU FRZ in MEALS-BAKING: 17.6%</t>
  </si>
  <si>
    <t>MBOU REF in MEALS-BAKING: 18.4%</t>
  </si>
  <si>
    <t>MORNING FOODS in MORNING FOODS: 22.1%</t>
  </si>
  <si>
    <t>SNACKS DRY in SNACKS: 13.4%</t>
  </si>
  <si>
    <t>MBOU REF in MEALS-BAKING: 15.6%</t>
  </si>
  <si>
    <t>SNACKS FRZ in SNACKS: 10.7%</t>
  </si>
  <si>
    <t>MBS FRZ in MEALS-BAKING: 9.6%</t>
  </si>
  <si>
    <t>SNACKS FRZ in SNACKS: 4.9%</t>
  </si>
  <si>
    <t>MBS FRZ in MEALS-BAKING: 6.6%</t>
  </si>
  <si>
    <t>MBS REF in MEALS-BAKING: 10.0%</t>
  </si>
  <si>
    <t>MBS FRZ in MEALS-BAKING: 9.5%</t>
  </si>
  <si>
    <t>MBS REF in MEALS-BAKING: 11.3%</t>
  </si>
  <si>
    <t>SNACKS FRZ in SNACKS: 8.8%</t>
  </si>
  <si>
    <t>6)</t>
  </si>
  <si>
    <t>Observation:</t>
  </si>
  <si>
    <t>1. Core Non-Working:</t>
  </si>
  <si>
    <r>
      <t>Total Non-Working:</t>
    </r>
    <r>
      <rPr>
        <sz val="10"/>
        <color rgb="FF000000"/>
        <rFont val="Arial"/>
        <family val="2"/>
      </rPr>
      <t xml:space="preserve"> $8.11 million, constituting 98% of the total non-working dollars.</t>
    </r>
  </si>
  <si>
    <t>Breakdown:</t>
  </si>
  <si>
    <r>
      <t>ADMIN:</t>
    </r>
    <r>
      <rPr>
        <sz val="10"/>
        <color rgb="FF000000"/>
        <rFont val="Arial"/>
        <family val="2"/>
      </rPr>
      <t xml:space="preserve"> $2.67 million, utilizing 100% of its allocated funds.</t>
    </r>
  </si>
  <si>
    <r>
      <t>OTHER:</t>
    </r>
    <r>
      <rPr>
        <sz val="10"/>
        <color rgb="FF000000"/>
        <rFont val="Arial"/>
        <family val="2"/>
      </rPr>
      <t xml:space="preserve"> $3.39 million, utilizing 96% of its allocated funds.</t>
    </r>
  </si>
  <si>
    <r>
      <t>SINGLE FUNDING:</t>
    </r>
    <r>
      <rPr>
        <sz val="10"/>
        <color rgb="FF000000"/>
        <rFont val="Arial"/>
        <family val="2"/>
      </rPr>
      <t xml:space="preserve"> $2.04 million, utilizing 100% of its allocated funds.</t>
    </r>
  </si>
  <si>
    <t>2. Non-Core Non-Working:</t>
  </si>
  <si>
    <r>
      <t>Total Non-Working:</t>
    </r>
    <r>
      <rPr>
        <sz val="10"/>
        <color rgb="FF000000"/>
        <rFont val="Arial"/>
        <family val="2"/>
      </rPr>
      <t xml:space="preserve"> $89.24 thousand, which is a minimal 1% of the total non-working dollars.</t>
    </r>
  </si>
  <si>
    <r>
      <t>EDLP:</t>
    </r>
    <r>
      <rPr>
        <sz val="10"/>
        <color rgb="FF000000"/>
        <rFont val="Arial"/>
        <family val="2"/>
      </rPr>
      <t xml:space="preserve"> $38.78 thousand, utilizing 1% of its allocated funds.</t>
    </r>
  </si>
  <si>
    <r>
      <t>MERCH MENU:</t>
    </r>
    <r>
      <rPr>
        <sz val="10"/>
        <color rgb="FF000000"/>
        <rFont val="Arial"/>
        <family val="2"/>
      </rPr>
      <t xml:space="preserve"> $50.46 thousand, utilizing 0% of its allocated funds.</t>
    </r>
  </si>
  <si>
    <t>Recommendation:</t>
  </si>
  <si>
    <t>Core Non-Working Categories:</t>
  </si>
  <si>
    <t>Continue monitoring and optimizing fund allocation within the ADMIN and OTHER categories to potentially reduce non-working percentages while maintaining operational efficiency.</t>
  </si>
  <si>
    <t>Ensure that SINGLE FUNDING continues to effectively utilize its allocated funds without exceeding the budgeted amounts.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</si>
</sst>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quot;M&quot;"/>
    <numFmt numFmtId="165" formatCode="0.00,&quot;K&quot;"/>
  </numFmts>
  <fonts count="17">
    <font>
      <sz val="10"/>
      <color rgb="FF000000"/>
      <name val="Arial"/>
    </font>
    <font>
      <sz val="11"/>
      <color theme="1"/>
      <name val="Aptos Narrow"/>
      <family val="2"/>
      <scheme val="minor"/>
    </font>
    <font>
      <sz val="9"/>
      <color rgb="FF333333"/>
      <name val="Arial"/>
      <family val="2"/>
    </font>
    <font>
      <b/>
      <sz val="9"/>
      <color rgb="FFFFFFFF"/>
      <name val="Arial"/>
      <family val="2"/>
    </font>
    <font>
      <u/>
      <sz val="16"/>
      <color rgb="FF333333"/>
      <name val="Arial"/>
      <family val="2"/>
    </font>
    <font>
      <sz val="10"/>
      <color rgb="FF000000"/>
      <name val="Arial"/>
      <family val="2"/>
    </font>
    <font>
      <b/>
      <sz val="10"/>
      <color theme="1"/>
      <name val="Arial"/>
      <family val="2"/>
    </font>
    <font>
      <sz val="12"/>
      <color rgb="FF000000"/>
      <name val="Arial"/>
      <family val="2"/>
    </font>
    <font>
      <sz val="8"/>
      <name val="Arial"/>
      <family val="2"/>
    </font>
    <font>
      <sz val="12"/>
      <color theme="1" tint="4.9989318521683403E-2"/>
      <name val="Arial"/>
      <family val="2"/>
    </font>
    <font>
      <b/>
      <sz val="12"/>
      <color theme="1" tint="4.9989318521683403E-2"/>
      <name val="Arial"/>
      <family val="2"/>
    </font>
    <font>
      <sz val="12"/>
      <color rgb="FF000000"/>
      <name val="Calibri"/>
      <family val="2"/>
    </font>
    <font>
      <b/>
      <sz val="12"/>
      <color rgb="FF000000"/>
      <name val="Calibri"/>
      <family val="2"/>
    </font>
    <font>
      <b/>
      <sz val="10"/>
      <color rgb="FF000000"/>
      <name val="Arial"/>
      <family val="2"/>
    </font>
    <font>
      <b/>
      <sz val="12"/>
      <color rgb="FF000000"/>
      <name val="Arial"/>
      <family val="2"/>
    </font>
    <font>
      <sz val="14"/>
      <color theme="0"/>
      <name val="Abadi"/>
      <family val="2"/>
    </font>
    <font>
      <b/>
      <u/>
      <sz val="12"/>
      <color rgb="FF000000"/>
      <name val="Calibri"/>
      <family val="2"/>
    </font>
  </fonts>
  <fills count="19">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9CDA9"/>
        <bgColor indexed="64"/>
      </patternFill>
    </fill>
    <fill>
      <patternFill patternType="solid">
        <fgColor rgb="FFE3DFEF"/>
        <bgColor indexed="64"/>
      </patternFill>
    </fill>
    <fill>
      <patternFill patternType="solid">
        <fgColor rgb="FFC7C7C7"/>
        <bgColor indexed="64"/>
      </patternFill>
    </fill>
    <fill>
      <patternFill patternType="solid">
        <fgColor rgb="FFACB4FE"/>
        <bgColor indexed="64"/>
      </patternFill>
    </fill>
    <fill>
      <patternFill patternType="solid">
        <fgColor rgb="FFF7F7B3"/>
        <bgColor indexed="64"/>
      </patternFill>
    </fill>
    <fill>
      <patternFill patternType="solid">
        <fgColor rgb="FFFFFF00"/>
        <bgColor indexed="64"/>
      </patternFill>
    </fill>
    <fill>
      <patternFill patternType="solid">
        <fgColor theme="4" tint="0.79998168889431442"/>
        <bgColor indexed="64"/>
      </patternFill>
    </fill>
    <fill>
      <patternFill patternType="solid">
        <fgColor rgb="FF312B57"/>
        <bgColor indexed="64"/>
      </patternFill>
    </fill>
    <fill>
      <patternFill patternType="solid">
        <fgColor rgb="FFB9B4D4"/>
        <bgColor indexed="64"/>
      </patternFill>
    </fill>
    <fill>
      <patternFill patternType="solid">
        <fgColor theme="8" tint="0.39997558519241921"/>
        <bgColor indexed="64"/>
      </patternFill>
    </fill>
  </fills>
  <borders count="25">
    <border>
      <left/>
      <right/>
      <top/>
      <bottom/>
      <diagonal/>
    </border>
    <border>
      <left style="thin">
        <color rgb="FFEBEBEB"/>
      </left>
      <right style="thin">
        <color rgb="FFEBEBEB"/>
      </right>
      <top style="thin">
        <color rgb="FFEBEBEB"/>
      </top>
      <bottom style="thin">
        <color rgb="FFEBEBEB"/>
      </bottom>
      <diagonal/>
    </border>
    <border>
      <left style="thin">
        <color rgb="FF3877A6"/>
      </left>
      <right style="thin">
        <color rgb="FF3877A6"/>
      </right>
      <top/>
      <bottom style="thin">
        <color rgb="FFA5A5B1"/>
      </bottom>
      <diagonal/>
    </border>
    <border>
      <left style="thin">
        <color rgb="FFEBEBEB"/>
      </left>
      <right style="thin">
        <color rgb="FFEBEBEB"/>
      </right>
      <top style="thin">
        <color rgb="FFEBEBEB"/>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EBEBEB"/>
      </left>
      <right/>
      <top style="thin">
        <color rgb="FFA5A5B1"/>
      </top>
      <bottom/>
      <diagonal/>
    </border>
    <border>
      <left style="thin">
        <color rgb="FFEBEBEB"/>
      </left>
      <right style="thin">
        <color rgb="FFEBEBEB"/>
      </right>
      <top style="thin">
        <color rgb="FFA5A5B1"/>
      </top>
      <bottom/>
      <diagonal/>
    </border>
    <border>
      <left style="thin">
        <color rgb="FFEBEBEB"/>
      </left>
      <right/>
      <top style="thin">
        <color rgb="FFEBEBEB"/>
      </top>
      <bottom/>
      <diagonal/>
    </border>
    <border>
      <left style="thin">
        <color rgb="FF3877A6"/>
      </left>
      <right/>
      <top/>
      <bottom/>
      <diagonal/>
    </border>
    <border>
      <left style="thin">
        <color rgb="FF3877A6"/>
      </left>
      <right style="thin">
        <color rgb="FF3877A6"/>
      </right>
      <top/>
      <bottom/>
      <diagonal/>
    </border>
    <border>
      <left style="thin">
        <color indexed="64"/>
      </left>
      <right style="thin">
        <color indexed="64"/>
      </right>
      <top style="thin">
        <color indexed="64"/>
      </top>
      <bottom style="thin">
        <color theme="4" tint="0.39997558519241921"/>
      </bottom>
      <diagonal/>
    </border>
  </borders>
  <cellStyleXfs count="3">
    <xf numFmtId="0" fontId="0" fillId="0" borderId="0"/>
    <xf numFmtId="9" fontId="5" fillId="0" borderId="0" applyFont="0" applyFill="0" applyBorder="0" applyAlignment="0" applyProtection="0"/>
    <xf numFmtId="0" fontId="1" fillId="0" borderId="0"/>
  </cellStyleXfs>
  <cellXfs count="160">
    <xf numFmtId="0" fontId="0" fillId="0" borderId="0" xfId="0"/>
    <xf numFmtId="0" fontId="2" fillId="2" borderId="0" xfId="0" applyFont="1" applyFill="1" applyAlignment="1">
      <alignment horizontal="left"/>
    </xf>
    <xf numFmtId="1" fontId="2" fillId="4" borderId="1" xfId="0" applyNumberFormat="1" applyFont="1" applyFill="1" applyBorder="1" applyAlignment="1">
      <alignment horizontal="right"/>
    </xf>
    <xf numFmtId="49" fontId="2" fillId="4" borderId="1" xfId="0" applyNumberFormat="1" applyFont="1" applyFill="1" applyBorder="1" applyAlignment="1">
      <alignment horizontal="left"/>
    </xf>
    <xf numFmtId="1" fontId="2" fillId="2" borderId="1" xfId="0" applyNumberFormat="1" applyFont="1" applyFill="1" applyBorder="1" applyAlignment="1">
      <alignment horizontal="right"/>
    </xf>
    <xf numFmtId="49" fontId="2" fillId="2" borderId="1" xfId="0" applyNumberFormat="1" applyFont="1" applyFill="1" applyBorder="1" applyAlignment="1">
      <alignment horizontal="left"/>
    </xf>
    <xf numFmtId="49" fontId="3" fillId="3" borderId="2" xfId="0" applyNumberFormat="1" applyFont="1" applyFill="1" applyBorder="1" applyAlignment="1">
      <alignment horizontal="left"/>
    </xf>
    <xf numFmtId="1" fontId="2" fillId="4" borderId="3" xfId="0" applyNumberFormat="1" applyFont="1" applyFill="1" applyBorder="1" applyAlignment="1">
      <alignment horizontal="right"/>
    </xf>
    <xf numFmtId="49" fontId="2" fillId="4" borderId="3" xfId="0" applyNumberFormat="1" applyFont="1" applyFill="1" applyBorder="1" applyAlignment="1">
      <alignment horizontal="left"/>
    </xf>
    <xf numFmtId="164" fontId="0" fillId="0" borderId="0" xfId="0" applyNumberFormat="1"/>
    <xf numFmtId="164" fontId="0" fillId="0" borderId="4" xfId="0" applyNumberFormat="1" applyBorder="1"/>
    <xf numFmtId="164" fontId="0" fillId="0" borderId="4" xfId="0" applyNumberFormat="1" applyBorder="1" applyAlignment="1">
      <alignment horizontal="center" vertical="center"/>
    </xf>
    <xf numFmtId="0" fontId="0" fillId="0" borderId="5" xfId="0" pivotButton="1" applyBorder="1"/>
    <xf numFmtId="0" fontId="0" fillId="0" borderId="6" xfId="0" applyBorder="1"/>
    <xf numFmtId="0" fontId="0" fillId="0" borderId="7" xfId="0" applyBorder="1"/>
    <xf numFmtId="164" fontId="0" fillId="0" borderId="9" xfId="0" applyNumberFormat="1" applyBorder="1"/>
    <xf numFmtId="164" fontId="0" fillId="0" borderId="12" xfId="0" applyNumberFormat="1" applyBorder="1"/>
    <xf numFmtId="0" fontId="0" fillId="0" borderId="6" xfId="0" pivotButton="1" applyBorder="1"/>
    <xf numFmtId="164" fontId="0" fillId="0" borderId="5" xfId="0" applyNumberFormat="1" applyBorder="1"/>
    <xf numFmtId="164" fontId="0" fillId="0" borderId="7" xfId="0" applyNumberFormat="1" applyBorder="1"/>
    <xf numFmtId="164" fontId="0" fillId="0" borderId="8" xfId="0" applyNumberFormat="1" applyBorder="1"/>
    <xf numFmtId="164" fontId="0" fillId="0" borderId="10" xfId="0" applyNumberFormat="1" applyBorder="1"/>
    <xf numFmtId="0" fontId="0" fillId="0" borderId="4" xfId="0" pivotButton="1" applyBorder="1"/>
    <xf numFmtId="1" fontId="0" fillId="0" borderId="13" xfId="0" applyNumberFormat="1" applyBorder="1" applyAlignment="1">
      <alignment horizontal="left"/>
    </xf>
    <xf numFmtId="1" fontId="0" fillId="0" borderId="14" xfId="0" applyNumberFormat="1" applyBorder="1" applyAlignment="1">
      <alignment horizontal="left"/>
    </xf>
    <xf numFmtId="1" fontId="0" fillId="0" borderId="15" xfId="0" applyNumberFormat="1" applyBorder="1" applyAlignment="1">
      <alignment horizontal="left"/>
    </xf>
    <xf numFmtId="1" fontId="0" fillId="0" borderId="4" xfId="0" applyNumberFormat="1" applyBorder="1" applyAlignment="1">
      <alignment horizontal="left"/>
    </xf>
    <xf numFmtId="0" fontId="0" fillId="0" borderId="16" xfId="0" applyBorder="1"/>
    <xf numFmtId="164" fontId="0" fillId="0" borderId="13" xfId="0" applyNumberFormat="1" applyBorder="1"/>
    <xf numFmtId="164" fontId="0" fillId="0" borderId="14" xfId="0" applyNumberFormat="1" applyBorder="1"/>
    <xf numFmtId="164" fontId="0" fillId="0" borderId="15" xfId="0" applyNumberFormat="1" applyBorder="1"/>
    <xf numFmtId="0" fontId="0" fillId="0" borderId="4" xfId="0" applyBorder="1"/>
    <xf numFmtId="9" fontId="0" fillId="0" borderId="7" xfId="0" applyNumberFormat="1" applyBorder="1"/>
    <xf numFmtId="9" fontId="0" fillId="0" borderId="9" xfId="0" applyNumberFormat="1" applyBorder="1"/>
    <xf numFmtId="9" fontId="0" fillId="0" borderId="12" xfId="0" applyNumberFormat="1" applyBorder="1"/>
    <xf numFmtId="0" fontId="0" fillId="0" borderId="13" xfId="0" applyBorder="1"/>
    <xf numFmtId="9" fontId="0" fillId="0" borderId="13" xfId="0" applyNumberFormat="1" applyBorder="1"/>
    <xf numFmtId="9" fontId="0" fillId="0" borderId="14" xfId="0" applyNumberFormat="1" applyBorder="1"/>
    <xf numFmtId="9" fontId="0" fillId="0" borderId="15" xfId="0" applyNumberFormat="1" applyBorder="1"/>
    <xf numFmtId="164" fontId="0" fillId="0" borderId="16" xfId="0" applyNumberFormat="1" applyBorder="1"/>
    <xf numFmtId="164" fontId="0" fillId="0" borderId="17" xfId="0" applyNumberFormat="1" applyBorder="1"/>
    <xf numFmtId="9" fontId="0" fillId="0" borderId="4" xfId="0" applyNumberFormat="1" applyBorder="1"/>
    <xf numFmtId="0" fontId="6" fillId="5" borderId="4" xfId="0" applyFont="1" applyFill="1" applyBorder="1" applyAlignment="1">
      <alignment horizontal="center" vertical="center"/>
    </xf>
    <xf numFmtId="9" fontId="0" fillId="0" borderId="0" xfId="1" applyFont="1"/>
    <xf numFmtId="0" fontId="0" fillId="0" borderId="13" xfId="0" pivotButton="1" applyBorder="1"/>
    <xf numFmtId="0" fontId="0" fillId="0" borderId="8" xfId="0" applyBorder="1" applyAlignment="1">
      <alignment horizontal="left"/>
    </xf>
    <xf numFmtId="0" fontId="0" fillId="0" borderId="4" xfId="0" applyBorder="1" applyAlignment="1">
      <alignment horizontal="left"/>
    </xf>
    <xf numFmtId="165" fontId="0" fillId="0" borderId="0" xfId="0" applyNumberFormat="1"/>
    <xf numFmtId="165" fontId="0" fillId="0" borderId="8" xfId="0" applyNumberFormat="1" applyBorder="1"/>
    <xf numFmtId="165" fontId="0" fillId="0" borderId="14" xfId="0" applyNumberFormat="1" applyBorder="1"/>
    <xf numFmtId="1" fontId="0" fillId="0" borderId="8" xfId="0" applyNumberFormat="1" applyBorder="1"/>
    <xf numFmtId="0" fontId="0" fillId="0" borderId="8" xfId="0" applyBorder="1"/>
    <xf numFmtId="1" fontId="0" fillId="0" borderId="10" xfId="0" applyNumberFormat="1" applyBorder="1"/>
    <xf numFmtId="0" fontId="0" fillId="0" borderId="11" xfId="0" applyBorder="1"/>
    <xf numFmtId="1" fontId="0" fillId="0" borderId="16" xfId="0" applyNumberFormat="1" applyBorder="1"/>
    <xf numFmtId="0" fontId="0" fillId="0" borderId="15" xfId="0" applyBorder="1" applyAlignment="1">
      <alignment horizontal="left"/>
    </xf>
    <xf numFmtId="0" fontId="0" fillId="0" borderId="18" xfId="0" pivotButton="1" applyBorder="1"/>
    <xf numFmtId="0" fontId="0" fillId="0" borderId="14" xfId="0" applyBorder="1"/>
    <xf numFmtId="0" fontId="0" fillId="0" borderId="9" xfId="0" applyBorder="1"/>
    <xf numFmtId="0" fontId="0" fillId="0" borderId="10" xfId="0" applyBorder="1"/>
    <xf numFmtId="0" fontId="0" fillId="0" borderId="16" xfId="0" pivotButton="1" applyBorder="1"/>
    <xf numFmtId="0" fontId="0" fillId="0" borderId="14" xfId="0" applyBorder="1" applyAlignment="1">
      <alignment horizontal="left"/>
    </xf>
    <xf numFmtId="0" fontId="0" fillId="0" borderId="15" xfId="0" applyBorder="1"/>
    <xf numFmtId="0" fontId="0" fillId="0" borderId="13" xfId="0" applyBorder="1" applyAlignment="1">
      <alignment horizontal="left"/>
    </xf>
    <xf numFmtId="0" fontId="0" fillId="10" borderId="0" xfId="0" applyFill="1"/>
    <xf numFmtId="49" fontId="4" fillId="2" borderId="0" xfId="0" applyNumberFormat="1" applyFont="1" applyFill="1" applyAlignment="1">
      <alignment vertical="center"/>
    </xf>
    <xf numFmtId="0" fontId="7" fillId="8" borderId="8" xfId="0" applyFont="1" applyFill="1" applyBorder="1"/>
    <xf numFmtId="0" fontId="9" fillId="8" borderId="8" xfId="0" applyFont="1" applyFill="1" applyBorder="1"/>
    <xf numFmtId="0" fontId="0" fillId="0" borderId="5" xfId="0" applyBorder="1"/>
    <xf numFmtId="0" fontId="0" fillId="0" borderId="18" xfId="0" applyBorder="1"/>
    <xf numFmtId="0" fontId="0" fillId="0" borderId="17" xfId="0" applyBorder="1"/>
    <xf numFmtId="0" fontId="0" fillId="0" borderId="4" xfId="0" applyBorder="1" applyAlignment="1">
      <alignment horizontal="left" indent="1"/>
    </xf>
    <xf numFmtId="9" fontId="0" fillId="0" borderId="4" xfId="1" applyFont="1" applyBorder="1"/>
    <xf numFmtId="9" fontId="0" fillId="0" borderId="0" xfId="1" applyFont="1" applyBorder="1"/>
    <xf numFmtId="0" fontId="0" fillId="0" borderId="0" xfId="0" applyAlignment="1">
      <alignment horizontal="left" indent="1"/>
    </xf>
    <xf numFmtId="0" fontId="10" fillId="12" borderId="0" xfId="0" applyFont="1" applyFill="1"/>
    <xf numFmtId="9" fontId="0" fillId="0" borderId="0" xfId="0" applyNumberFormat="1"/>
    <xf numFmtId="0" fontId="6" fillId="5" borderId="4" xfId="0" applyFont="1" applyFill="1" applyBorder="1"/>
    <xf numFmtId="9" fontId="0" fillId="0" borderId="13" xfId="1" applyFont="1" applyBorder="1"/>
    <xf numFmtId="9" fontId="0" fillId="0" borderId="14" xfId="1" applyFont="1" applyBorder="1"/>
    <xf numFmtId="9" fontId="0" fillId="0" borderId="15" xfId="1" applyFont="1" applyBorder="1"/>
    <xf numFmtId="0" fontId="9" fillId="11" borderId="8" xfId="0" applyFont="1" applyFill="1" applyBorder="1"/>
    <xf numFmtId="0" fontId="9" fillId="12" borderId="8" xfId="0" applyFont="1" applyFill="1" applyBorder="1"/>
    <xf numFmtId="9" fontId="0" fillId="0" borderId="0" xfId="1" applyFont="1" applyFill="1" applyBorder="1"/>
    <xf numFmtId="0" fontId="6" fillId="5" borderId="7" xfId="0" applyFont="1" applyFill="1" applyBorder="1"/>
    <xf numFmtId="0" fontId="0" fillId="0" borderId="0" xfId="0" applyAlignment="1">
      <alignment horizontal="center" vertical="center"/>
    </xf>
    <xf numFmtId="9" fontId="0" fillId="0" borderId="0" xfId="0" applyNumberFormat="1" applyAlignment="1">
      <alignment horizontal="center" vertical="center"/>
    </xf>
    <xf numFmtId="0" fontId="9" fillId="13" borderId="8" xfId="0" applyFont="1" applyFill="1" applyBorder="1"/>
    <xf numFmtId="165" fontId="0" fillId="0" borderId="10" xfId="0" applyNumberFormat="1" applyBorder="1"/>
    <xf numFmtId="165" fontId="0" fillId="0" borderId="11" xfId="0" applyNumberFormat="1" applyBorder="1"/>
    <xf numFmtId="165" fontId="0" fillId="0" borderId="13" xfId="0" applyNumberFormat="1" applyBorder="1"/>
    <xf numFmtId="165" fontId="0" fillId="0" borderId="15" xfId="0" applyNumberFormat="1" applyBorder="1"/>
    <xf numFmtId="165" fontId="0" fillId="0" borderId="5" xfId="0" applyNumberFormat="1" applyBorder="1"/>
    <xf numFmtId="165" fontId="0" fillId="0" borderId="6" xfId="0" applyNumberFormat="1" applyBorder="1"/>
    <xf numFmtId="165" fontId="0" fillId="0" borderId="4" xfId="0" applyNumberFormat="1" applyBorder="1"/>
    <xf numFmtId="10" fontId="0" fillId="0" borderId="0" xfId="0" applyNumberFormat="1"/>
    <xf numFmtId="10" fontId="0" fillId="0" borderId="7" xfId="0" applyNumberFormat="1" applyBorder="1"/>
    <xf numFmtId="10" fontId="0" fillId="0" borderId="9" xfId="0" applyNumberFormat="1" applyBorder="1"/>
    <xf numFmtId="10" fontId="0" fillId="0" borderId="12" xfId="0" applyNumberFormat="1" applyBorder="1"/>
    <xf numFmtId="1" fontId="0" fillId="0" borderId="4" xfId="0" applyNumberFormat="1" applyBorder="1"/>
    <xf numFmtId="1" fontId="0" fillId="0" borderId="4" xfId="0" applyNumberFormat="1" applyBorder="1" applyAlignment="1">
      <alignment horizontal="right"/>
    </xf>
    <xf numFmtId="165" fontId="0" fillId="0" borderId="9" xfId="0" applyNumberFormat="1" applyBorder="1"/>
    <xf numFmtId="165" fontId="0" fillId="0" borderId="12" xfId="0" applyNumberFormat="1" applyBorder="1"/>
    <xf numFmtId="9" fontId="0" fillId="0" borderId="17" xfId="0" applyNumberFormat="1" applyBorder="1"/>
    <xf numFmtId="1" fontId="0" fillId="0" borderId="13" xfId="0" applyNumberFormat="1" applyBorder="1"/>
    <xf numFmtId="1" fontId="0" fillId="0" borderId="14" xfId="0" applyNumberFormat="1" applyBorder="1"/>
    <xf numFmtId="0" fontId="1" fillId="0" borderId="0" xfId="2"/>
    <xf numFmtId="0" fontId="10" fillId="13" borderId="0" xfId="0" applyFont="1" applyFill="1" applyAlignment="1">
      <alignment horizontal="center"/>
    </xf>
    <xf numFmtId="0" fontId="7" fillId="9" borderId="11" xfId="0" applyFont="1" applyFill="1" applyBorder="1" applyAlignment="1">
      <alignment horizontal="left"/>
    </xf>
    <xf numFmtId="10" fontId="0" fillId="0" borderId="13" xfId="0" applyNumberFormat="1" applyBorder="1"/>
    <xf numFmtId="10" fontId="0" fillId="0" borderId="14" xfId="0" applyNumberFormat="1" applyBorder="1"/>
    <xf numFmtId="10" fontId="0" fillId="0" borderId="15" xfId="0" applyNumberFormat="1" applyBorder="1"/>
    <xf numFmtId="1" fontId="0" fillId="0" borderId="0" xfId="0" applyNumberFormat="1" applyAlignment="1">
      <alignment horizontal="left"/>
    </xf>
    <xf numFmtId="0" fontId="0" fillId="0" borderId="0" xfId="0" applyAlignment="1">
      <alignment horizontal="left" vertical="center" indent="1"/>
    </xf>
    <xf numFmtId="0" fontId="11" fillId="0" borderId="0" xfId="0" applyFont="1"/>
    <xf numFmtId="0" fontId="12" fillId="0" borderId="0" xfId="0" applyFont="1"/>
    <xf numFmtId="0" fontId="13" fillId="0" borderId="0" xfId="0" applyFont="1"/>
    <xf numFmtId="0" fontId="14" fillId="14" borderId="0" xfId="0" applyFont="1" applyFill="1"/>
    <xf numFmtId="0" fontId="0" fillId="15" borderId="0" xfId="0" applyFill="1"/>
    <xf numFmtId="0" fontId="13" fillId="0" borderId="0" xfId="0" applyFont="1" applyAlignment="1">
      <alignment horizontal="left" vertical="center" indent="1"/>
    </xf>
    <xf numFmtId="164" fontId="0" fillId="0" borderId="0" xfId="0" applyNumberFormat="1" applyAlignment="1">
      <alignment horizontal="center" vertical="center"/>
    </xf>
    <xf numFmtId="9" fontId="0" fillId="10" borderId="0" xfId="0" applyNumberFormat="1" applyFill="1"/>
    <xf numFmtId="0" fontId="0" fillId="0" borderId="4" xfId="0" applyBorder="1" applyAlignment="1">
      <alignment horizontal="right"/>
    </xf>
    <xf numFmtId="0" fontId="15" fillId="16" borderId="0" xfId="0" applyFont="1" applyFill="1" applyAlignment="1">
      <alignment horizontal="center" vertical="center"/>
    </xf>
    <xf numFmtId="0" fontId="11" fillId="17" borderId="0" xfId="0" applyFont="1" applyFill="1" applyAlignment="1">
      <alignment horizontal="center" vertical="center"/>
    </xf>
    <xf numFmtId="9" fontId="11" fillId="17" borderId="0" xfId="1" applyFont="1" applyFill="1" applyAlignment="1">
      <alignment horizontal="center" vertical="center"/>
    </xf>
    <xf numFmtId="0" fontId="5" fillId="0" borderId="0" xfId="0" applyFont="1"/>
    <xf numFmtId="0" fontId="5" fillId="0" borderId="0" xfId="0" applyFont="1" applyAlignment="1">
      <alignment horizontal="left" vertical="center" indent="1"/>
    </xf>
    <xf numFmtId="0" fontId="11" fillId="0" borderId="8" xfId="0" applyFont="1" applyBorder="1"/>
    <xf numFmtId="0" fontId="11" fillId="0" borderId="16" xfId="0" applyFont="1" applyBorder="1"/>
    <xf numFmtId="0" fontId="11" fillId="0" borderId="4" xfId="0" applyFont="1" applyBorder="1"/>
    <xf numFmtId="9" fontId="0" fillId="0" borderId="9" xfId="1" applyFont="1" applyBorder="1"/>
    <xf numFmtId="9" fontId="0" fillId="0" borderId="17" xfId="1" applyFont="1" applyBorder="1"/>
    <xf numFmtId="164" fontId="0" fillId="0" borderId="5" xfId="1" applyNumberFormat="1" applyFont="1" applyBorder="1"/>
    <xf numFmtId="164" fontId="0" fillId="0" borderId="8" xfId="1" applyNumberFormat="1" applyFont="1" applyBorder="1"/>
    <xf numFmtId="164" fontId="0" fillId="0" borderId="16" xfId="1" applyNumberFormat="1" applyFont="1" applyBorder="1"/>
    <xf numFmtId="0" fontId="5" fillId="0" borderId="12" xfId="0" applyFont="1" applyBorder="1"/>
    <xf numFmtId="0" fontId="12" fillId="0" borderId="0" xfId="0" applyFont="1" applyAlignment="1">
      <alignment horizontal="left"/>
    </xf>
    <xf numFmtId="0" fontId="16" fillId="0" borderId="0" xfId="0" applyFont="1"/>
    <xf numFmtId="9" fontId="0" fillId="0" borderId="7" xfId="1" applyFont="1" applyBorder="1"/>
    <xf numFmtId="9" fontId="6" fillId="0" borderId="24" xfId="0" applyNumberFormat="1" applyFont="1" applyBorder="1"/>
    <xf numFmtId="9" fontId="6" fillId="0" borderId="14" xfId="0" applyNumberFormat="1" applyFont="1" applyBorder="1"/>
    <xf numFmtId="0" fontId="5" fillId="0" borderId="4" xfId="0" applyFont="1" applyBorder="1"/>
    <xf numFmtId="0" fontId="5" fillId="18" borderId="0" xfId="0" applyFont="1" applyFill="1"/>
    <xf numFmtId="0" fontId="7" fillId="7" borderId="11" xfId="0" applyFont="1" applyFill="1" applyBorder="1" applyAlignment="1">
      <alignment horizontal="left"/>
    </xf>
    <xf numFmtId="0" fontId="7" fillId="6" borderId="11" xfId="0" applyFont="1" applyFill="1" applyBorder="1" applyAlignment="1">
      <alignment horizontal="left"/>
    </xf>
    <xf numFmtId="49" fontId="3" fillId="3" borderId="22" xfId="0" applyNumberFormat="1" applyFont="1" applyFill="1" applyBorder="1" applyAlignment="1">
      <alignment horizontal="left"/>
    </xf>
    <xf numFmtId="49" fontId="3" fillId="3" borderId="23" xfId="0" applyNumberFormat="1" applyFont="1" applyFill="1" applyBorder="1" applyAlignment="1">
      <alignment horizontal="left"/>
    </xf>
    <xf numFmtId="1" fontId="2" fillId="4" borderId="19" xfId="0" applyNumberFormat="1" applyFont="1" applyFill="1" applyBorder="1" applyAlignment="1">
      <alignment horizontal="right"/>
    </xf>
    <xf numFmtId="49" fontId="2" fillId="4" borderId="19" xfId="0" applyNumberFormat="1" applyFont="1" applyFill="1" applyBorder="1" applyAlignment="1">
      <alignment horizontal="left"/>
    </xf>
    <xf numFmtId="49" fontId="2" fillId="4" borderId="20" xfId="0" applyNumberFormat="1" applyFont="1" applyFill="1" applyBorder="1" applyAlignment="1">
      <alignment horizontal="left"/>
    </xf>
    <xf numFmtId="0" fontId="2" fillId="4" borderId="19" xfId="0" applyFont="1" applyFill="1" applyBorder="1" applyAlignment="1">
      <alignment horizontal="right"/>
    </xf>
    <xf numFmtId="1" fontId="2" fillId="2" borderId="21" xfId="0" applyNumberFormat="1" applyFont="1" applyFill="1" applyBorder="1" applyAlignment="1">
      <alignment horizontal="right"/>
    </xf>
    <xf numFmtId="49" fontId="2" fillId="2" borderId="21" xfId="0" applyNumberFormat="1" applyFont="1" applyFill="1" applyBorder="1" applyAlignment="1">
      <alignment horizontal="left"/>
    </xf>
    <xf numFmtId="49" fontId="2" fillId="4" borderId="21" xfId="0" applyNumberFormat="1" applyFont="1" applyFill="1" applyBorder="1" applyAlignment="1">
      <alignment horizontal="left"/>
    </xf>
    <xf numFmtId="0" fontId="2" fillId="2" borderId="21" xfId="0" applyFont="1" applyFill="1" applyBorder="1" applyAlignment="1">
      <alignment horizontal="right"/>
    </xf>
    <xf numFmtId="1" fontId="2" fillId="4" borderId="21" xfId="0" applyNumberFormat="1" applyFont="1" applyFill="1" applyBorder="1" applyAlignment="1">
      <alignment horizontal="right"/>
    </xf>
    <xf numFmtId="0" fontId="2" fillId="4" borderId="21" xfId="0" applyFont="1" applyFill="1" applyBorder="1" applyAlignment="1">
      <alignment horizontal="right"/>
    </xf>
    <xf numFmtId="0" fontId="0" fillId="0" borderId="0" xfId="0" applyAlignment="1"/>
    <xf numFmtId="10" fontId="0" fillId="0" borderId="0" xfId="0" applyNumberFormat="1" applyAlignment="1"/>
  </cellXfs>
  <cellStyles count="3">
    <cellStyle name="Normal" xfId="0" builtinId="0"/>
    <cellStyle name="Normal 2" xfId="2" xr:uid="{8B53FC5C-A653-4074-B2E0-81DBBA20D1B1}"/>
    <cellStyle name="Percent" xfId="1" builtinId="5"/>
  </cellStyles>
  <dxfs count="694">
    <dxf>
      <numFmt numFmtId="13" formatCode="0%"/>
      <border diagonalUp="0" diagonalDown="0">
        <left style="thin">
          <color indexed="64"/>
        </left>
        <right style="thin">
          <color indexed="64"/>
        </right>
        <top style="thin">
          <color indexed="64"/>
        </top>
        <bottom style="thin">
          <color indexed="64"/>
        </bottom>
        <vertical/>
        <horizontal/>
      </border>
    </dxf>
    <dxf>
      <numFmt numFmtId="164" formatCode="0.00,,&quot;M&quot;"/>
      <border diagonalUp="0" diagonalDown="0">
        <left style="thin">
          <color indexed="64"/>
        </left>
        <right style="thin">
          <color indexed="64"/>
        </right>
        <top/>
        <bottom style="thin">
          <color indexed="64"/>
        </bottom>
        <vertical/>
        <horizontal/>
      </border>
    </dxf>
    <dxf>
      <border diagonalUp="0" diagonalDown="0">
        <left/>
        <right style="thin">
          <color indexed="64"/>
        </right>
        <top/>
        <bottom/>
        <vertical/>
        <horizontal/>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bgColor rgb="FFFF5B5B"/>
        </patternFill>
      </fill>
    </dxf>
    <dxf>
      <fill>
        <patternFill>
          <bgColor rgb="FFFFB7B7"/>
        </patternFill>
      </fill>
    </dxf>
    <dxf>
      <fill>
        <patternFill>
          <bgColor rgb="FFF5F79F"/>
        </patternFill>
      </fill>
    </dxf>
    <dxf>
      <fill>
        <patternFill>
          <bgColor rgb="FFFDA7A5"/>
        </patternFill>
      </fill>
    </dxf>
    <dxf>
      <fill>
        <patternFill>
          <bgColor rgb="FFFFFFA3"/>
        </patternFill>
      </fill>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solid">
          <fgColor indexed="64"/>
          <bgColor rgb="FFB9B4D4"/>
        </patternFill>
      </fill>
      <alignment horizontal="center" vertical="center" textRotation="0" wrapText="0" indent="0" justifyLastLine="0" shrinkToFit="0" readingOrder="0"/>
    </dxf>
    <dxf>
      <font>
        <strike val="0"/>
        <outline val="0"/>
        <shadow val="0"/>
        <u val="none"/>
        <vertAlign val="baseline"/>
        <sz val="14"/>
        <color theme="0"/>
        <name val="Abadi"/>
        <family val="2"/>
        <scheme val="none"/>
      </font>
      <fill>
        <patternFill patternType="solid">
          <fgColor indexed="64"/>
          <bgColor rgb="FF312B57"/>
        </patternFill>
      </fill>
      <alignment horizontal="center" vertical="center" textRotation="0" wrapText="0" indent="0" justifyLastLine="0" shrinkToFit="0" readingOrder="0"/>
    </dxf>
    <dxf>
      <fill>
        <patternFill>
          <bgColor rgb="FFFF5B5B"/>
        </patternFill>
      </fill>
    </dxf>
    <dxf>
      <fill>
        <patternFill>
          <bgColor rgb="FFF5F79F"/>
        </patternFill>
      </fill>
    </dxf>
    <dxf>
      <fill>
        <patternFill>
          <bgColor rgb="FFFFB7B7"/>
        </patternFill>
      </fill>
    </dxf>
    <dxf>
      <fill>
        <patternFill>
          <bgColor rgb="FFFFA3A3"/>
        </patternFill>
      </fill>
    </dxf>
    <dxf>
      <fill>
        <patternFill>
          <bgColor rgb="FFFFFFA3"/>
        </patternFill>
      </fill>
    </dxf>
    <dxf>
      <fill>
        <patternFill>
          <bgColor rgb="FFFF8F8F"/>
        </patternFill>
      </fill>
    </dxf>
    <dxf>
      <fill>
        <patternFill>
          <bgColor rgb="FFFFFF6D"/>
        </patternFill>
      </fill>
    </dxf>
    <dxf>
      <fill>
        <patternFill>
          <bgColor rgb="FFFF0000"/>
        </patternFill>
      </fill>
    </dxf>
    <dxf>
      <fill>
        <patternFill>
          <bgColor rgb="FFFF2F2F"/>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sz val="9"/>
        <color rgb="FF333333"/>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sz val="9"/>
        <color rgb="FF333333"/>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sz val="9"/>
        <color rgb="FF333333"/>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sz val="9"/>
        <color rgb="FF333333"/>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font>
        <sz val="9"/>
        <color rgb="FF333333"/>
      </font>
      <numFmt numFmtId="1" formatCode="0"/>
      <fill>
        <patternFill patternType="solid">
          <fgColor rgb="FFFFFFFF"/>
          <bgColor rgb="FFF8FBFC"/>
        </patternFill>
      </fill>
      <alignment horizontal="right" vertical="bottom" textRotation="0" wrapText="0" indent="0" justifyLastLine="0" shrinkToFit="0" readingOrder="0"/>
      <border diagonalUp="0" diagonalDown="0">
        <left style="thin">
          <color rgb="FFEBEBEB"/>
        </left>
        <right style="thin">
          <color rgb="FFEBEBEB"/>
        </right>
        <top style="thin">
          <color rgb="FFEBEBEB"/>
        </top>
        <bottom style="thin">
          <color rgb="FFEBEBEB"/>
        </bottom>
        <vertical/>
        <horizontal/>
      </border>
    </dxf>
    <dxf>
      <border outline="0">
        <bottom style="thin">
          <color rgb="FFA5A5B1"/>
        </bottom>
      </border>
    </dxf>
    <dxf>
      <border outline="0">
        <bottom style="thin">
          <color rgb="FFEBEBEB"/>
        </bottom>
      </border>
    </dxf>
    <dxf>
      <font>
        <sz val="9"/>
        <color rgb="FF333333"/>
      </font>
      <fill>
        <patternFill patternType="solid">
          <fgColor rgb="FFFFFFFF"/>
          <bgColor rgb="FFF8FBFC"/>
        </patternFill>
      </fill>
      <alignment horizontal="left" vertical="bottom" textRotation="0" wrapText="0" indent="0" justifyLastLine="0" shrinkToFit="0" readingOrder="0"/>
    </dxf>
    <dxf>
      <font>
        <b/>
        <i val="0"/>
        <strike val="0"/>
        <condense val="0"/>
        <extend val="0"/>
        <outline val="0"/>
        <shadow val="0"/>
        <u val="none"/>
        <vertAlign val="baseline"/>
        <sz val="9"/>
        <color rgb="FFFFFFFF"/>
        <name val="Arial"/>
        <scheme val="none"/>
      </font>
      <numFmt numFmtId="30" formatCode="@"/>
      <fill>
        <patternFill patternType="solid">
          <fgColor rgb="FFFFFFFF"/>
          <bgColor rgb="FF0B64A0"/>
        </patternFill>
      </fill>
      <alignment horizontal="left" vertical="bottom" textRotation="0" wrapText="0" indent="0" justifyLastLine="0" shrinkToFit="0" readingOrder="0"/>
      <border diagonalUp="0" diagonalDown="0" outline="0">
        <left style="thin">
          <color rgb="FF3877A6"/>
        </left>
        <right style="thin">
          <color rgb="FF3877A6"/>
        </right>
        <top/>
        <bottom/>
      </border>
    </dxf>
    <dxf>
      <font>
        <b val="0"/>
        <i val="0"/>
        <strike val="0"/>
        <condense val="0"/>
        <extend val="0"/>
        <outline val="0"/>
        <shadow val="0"/>
        <u val="none"/>
        <vertAlign val="baseline"/>
        <sz val="9"/>
        <color rgb="FF333333"/>
        <name val="Arial"/>
        <family val="2"/>
        <scheme val="none"/>
      </font>
      <fill>
        <patternFill patternType="solid">
          <fgColor rgb="FFFFFFFF"/>
          <bgColor rgb="FFF8FBFC"/>
        </patternFill>
      </fill>
      <alignment horizontal="righ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fill>
        <patternFill patternType="solid">
          <fgColor rgb="FFFFFFFF"/>
          <bgColor rgb="FFF8FBFC"/>
        </patternFill>
      </fill>
      <alignment horizontal="righ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style="thin">
          <color rgb="FFEBEBEB"/>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30" formatCode="@"/>
      <fill>
        <patternFill patternType="solid">
          <fgColor rgb="FFFFFFFF"/>
          <bgColor rgb="FFF8FBFC"/>
        </patternFill>
      </fill>
      <alignment horizontal="left" vertical="bottom" textRotation="0" wrapText="0" indent="0" justifyLastLine="0" shrinkToFit="0" readingOrder="0"/>
      <border diagonalUp="0" diagonalDown="0">
        <left style="thin">
          <color rgb="FFEBEBEB"/>
        </left>
        <right/>
        <top style="thin">
          <color rgb="FFEBEBEB"/>
        </top>
        <bottom/>
        <vertical/>
        <horizontal/>
      </border>
    </dxf>
    <dxf>
      <font>
        <b val="0"/>
        <i val="0"/>
        <strike val="0"/>
        <condense val="0"/>
        <extend val="0"/>
        <outline val="0"/>
        <shadow val="0"/>
        <u val="none"/>
        <vertAlign val="baseline"/>
        <sz val="9"/>
        <color rgb="FF333333"/>
        <name val="Arial"/>
        <family val="2"/>
        <scheme val="none"/>
      </font>
      <numFmt numFmtId="1" formatCode="0"/>
      <fill>
        <patternFill patternType="solid">
          <fgColor rgb="FFFFFFFF"/>
          <bgColor rgb="FFF8FBFC"/>
        </patternFill>
      </fill>
      <alignment horizontal="right" vertical="bottom" textRotation="0" wrapText="0" indent="0" justifyLastLine="0" shrinkToFit="0" readingOrder="0"/>
      <border diagonalUp="0" diagonalDown="0">
        <left style="thin">
          <color rgb="FFEBEBEB"/>
        </left>
        <right/>
        <top style="thin">
          <color rgb="FFEBEBEB"/>
        </top>
        <bottom/>
        <vertical/>
        <horizontal/>
      </border>
    </dxf>
    <dxf>
      <border outline="0">
        <top style="thin">
          <color rgb="FF3877A6"/>
        </top>
        <bottom style="thin">
          <color rgb="FFEBEBEB"/>
        </bottom>
      </border>
    </dxf>
    <dxf>
      <font>
        <b/>
        <i val="0"/>
        <strike val="0"/>
        <condense val="0"/>
        <extend val="0"/>
        <outline val="0"/>
        <shadow val="0"/>
        <u val="none"/>
        <vertAlign val="baseline"/>
        <sz val="9"/>
        <color rgb="FFFFFFFF"/>
        <name val="Arial"/>
        <family val="2"/>
        <scheme val="none"/>
      </font>
      <numFmt numFmtId="30" formatCode="@"/>
      <fill>
        <patternFill patternType="solid">
          <fgColor rgb="FFFFFFFF"/>
          <bgColor rgb="FF0B64A0"/>
        </patternFill>
      </fill>
      <alignment horizontal="left" vertical="bottom" textRotation="0" wrapText="0" indent="0" justifyLastLine="0" shrinkToFit="0" readingOrder="0"/>
      <border diagonalUp="0" diagonalDown="0" outline="0">
        <left style="thin">
          <color rgb="FF3877A6"/>
        </left>
        <right style="thin">
          <color rgb="FF3877A6"/>
        </right>
        <top/>
        <bottom/>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border>
        <top style="thin">
          <color indexed="64"/>
        </top>
        <bottom style="thin">
          <color indexed="64"/>
        </bottom>
        <vertical style="thin">
          <color indexed="64"/>
        </vertical>
        <horizontal style="thin">
          <color indexed="64"/>
        </horizontal>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left style="thin">
          <color indexed="64"/>
        </left>
      </border>
    </dxf>
    <dxf>
      <border>
        <left style="thin">
          <color indexed="64"/>
        </left>
      </border>
    </dxf>
    <dxf>
      <border>
        <right style="thin">
          <color indexed="64"/>
        </right>
      </border>
    </dxf>
    <dxf>
      <border>
        <right style="thin">
          <color indexed="64"/>
        </righ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numFmt numFmtId="165" formatCode="0.00,&quot;K&quot;"/>
    </dxf>
    <dxf>
      <border>
        <right style="thin">
          <color indexed="64"/>
        </right>
        <bottom style="thin">
          <color indexed="64"/>
        </bottom>
        <vertical style="thin">
          <color indexed="64"/>
        </vertical>
        <horizontal style="thin">
          <color indexed="64"/>
        </horizontal>
      </border>
    </dxf>
    <dxf>
      <border>
        <left style="thin">
          <color indexed="64"/>
        </left>
      </border>
    </dxf>
    <dxf>
      <border>
        <left style="thin">
          <color indexed="64"/>
        </left>
      </border>
    </dxf>
    <dxf>
      <border>
        <left style="thin">
          <color indexed="64"/>
        </left>
      </border>
    </dxf>
    <dxf>
      <border>
        <left style="thin">
          <color indexed="64"/>
        </lef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left/>
        <right/>
        <top/>
        <bottom/>
        <horizontal/>
      </border>
    </dxf>
    <dxf>
      <border>
        <left style="thin">
          <color indexed="64"/>
        </left>
      </border>
    </dxf>
    <dxf>
      <border>
        <right style="thin">
          <color indexed="64"/>
        </right>
      </border>
    </dxf>
    <dxf>
      <border>
        <bottom style="thin">
          <color indexed="64"/>
        </bottom>
      </border>
    </dxf>
    <dxf>
      <numFmt numFmtId="165" formatCode="0.00,&quot;K&quot;"/>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13" formatCode="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border>
        <top style="thin">
          <color indexed="64"/>
        </top>
        <bottom style="thin">
          <color indexed="64"/>
        </bottom>
      </border>
    </dxf>
    <dxf>
      <border>
        <left/>
        <right/>
        <top/>
        <bottom/>
        <horizontal/>
      </border>
    </dxf>
    <dxf>
      <numFmt numFmtId="165" formatCode="0.00,&quot;K&quot;"/>
    </dxf>
    <dxf>
      <border>
        <left/>
        <right/>
        <top/>
        <bottom/>
        <vertical/>
        <horizontal/>
      </border>
    </dxf>
    <dxf>
      <border>
        <left/>
        <right/>
        <top/>
        <bottom/>
        <vertical/>
        <horizontal/>
      </border>
    </dxf>
    <dxf>
      <border>
        <left style="thin">
          <color indexed="64"/>
        </left>
      </border>
    </dxf>
    <dxf>
      <border>
        <left/>
        <right/>
        <bottom/>
      </border>
    </dxf>
    <dxf>
      <border>
        <left/>
        <right/>
        <bottom/>
      </border>
    </dxf>
    <dxf>
      <border>
        <left/>
        <right/>
        <bottom/>
      </border>
    </dxf>
    <dxf>
      <border>
        <left/>
        <right/>
        <bottom/>
      </border>
    </dxf>
    <dxf>
      <border>
        <left/>
        <right/>
        <bottom/>
      </border>
    </dxf>
    <dxf>
      <border>
        <left/>
        <right/>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bottom/>
      </border>
    </dxf>
    <dxf>
      <border>
        <top/>
        <bottom/>
      </border>
    </dxf>
    <dxf>
      <border>
        <top/>
        <bottom/>
      </border>
    </dxf>
    <dxf>
      <border>
        <top/>
        <bottom/>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left/>
        <right/>
        <top/>
        <bottom/>
      </border>
    </dxf>
    <dxf>
      <border>
        <left/>
        <right/>
        <top/>
        <bottom/>
      </border>
    </dxf>
    <dxf>
      <border>
        <left/>
        <right/>
        <top/>
        <bottom/>
      </border>
    </dxf>
    <dxf>
      <border>
        <left/>
        <right/>
        <top/>
        <bottom/>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left/>
        <top/>
        <bottom/>
      </border>
    </dxf>
    <dxf>
      <border>
        <left/>
        <top/>
        <bottom/>
      </border>
    </dxf>
    <dxf>
      <border>
        <left/>
        <top/>
        <bottom/>
      </border>
    </dxf>
    <dxf>
      <border>
        <left/>
        <top/>
        <bottom/>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left/>
        <right/>
        <top/>
        <bottom/>
      </border>
    </dxf>
    <dxf>
      <border>
        <left/>
        <right/>
        <top/>
        <bottom/>
      </border>
    </dxf>
    <dxf>
      <border>
        <left/>
        <right/>
        <top/>
        <bottom/>
      </border>
    </dxf>
    <dxf>
      <border>
        <left/>
        <right/>
        <top/>
        <bottom/>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right style="thin">
          <color indexed="64"/>
        </right>
        <bottom style="thin">
          <color indexed="64"/>
        </bottom>
        <vertical style="thin">
          <color indexed="64"/>
        </vertical>
        <horizontal style="thin">
          <color indexed="64"/>
        </horizontal>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5" formatCode="0.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left style="thin">
          <color indexed="64"/>
        </left>
      </border>
    </dxf>
    <dxf>
      <border>
        <left style="thin">
          <color indexed="64"/>
        </lef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numFmt numFmtId="0" formatCode="General"/>
    </dxf>
    <dxf>
      <border>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alignment horizontal="right"/>
    </dxf>
    <dxf>
      <alignment horizontal="right"/>
    </dxf>
    <dxf>
      <alignment horizontal="right"/>
    </dxf>
    <dxf>
      <alignment horizontal="right"/>
    </dxf>
    <dxf>
      <alignment horizontal="right"/>
    </dxf>
    <dxf>
      <border>
        <left style="thin">
          <color indexed="64"/>
        </lef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top style="thin">
          <color indexed="64"/>
        </top>
      </border>
    </dxf>
    <dxf>
      <border>
        <left style="thin">
          <color indexed="64"/>
        </left>
      </border>
    </dxf>
    <dxf>
      <border>
        <left style="thin">
          <color indexed="64"/>
        </left>
      </border>
    </dxf>
    <dxf>
      <border>
        <bottom style="thin">
          <color indexed="64"/>
        </bottom>
      </border>
    </dxf>
    <dxf>
      <border>
        <bottom style="thin">
          <color indexed="64"/>
        </bottom>
      </border>
    </dxf>
    <dxf>
      <border>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top style="thin">
          <color indexed="64"/>
        </top>
      </border>
    </dxf>
    <dxf>
      <border>
        <top style="thin">
          <color indexed="64"/>
        </top>
      </border>
    </dxf>
    <dxf>
      <border>
        <top style="thin">
          <color indexed="64"/>
        </top>
      </border>
    </dxf>
    <dxf>
      <border>
        <top style="thin">
          <color indexed="64"/>
        </top>
      </border>
    </dxf>
    <dxf>
      <border>
        <left style="thin">
          <color indexed="64"/>
        </left>
      </border>
    </dxf>
    <dxf>
      <border>
        <left style="thin">
          <color indexed="64"/>
        </left>
      </border>
    </dxf>
    <dxf>
      <border>
        <left style="thin">
          <color indexed="64"/>
        </left>
      </border>
    </dxf>
    <dxf>
      <border>
        <left style="thin">
          <color indexed="64"/>
        </left>
      </border>
    </dxf>
    <dxf>
      <border>
        <bottom style="thin">
          <color indexed="64"/>
        </bottom>
      </border>
    </dxf>
    <dxf>
      <border>
        <bottom style="thin">
          <color indexed="64"/>
        </bottom>
      </border>
    </dxf>
    <dxf>
      <border>
        <bottom style="thin">
          <color indexed="64"/>
        </bottom>
      </border>
    </dxf>
    <dxf>
      <numFmt numFmtId="13" formatCode="0%"/>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bottom style="thin">
          <color indexed="64"/>
        </bottom>
      </border>
    </dxf>
    <dxf>
      <border>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13" formatCode="0%"/>
    </dxf>
    <dxf>
      <border>
        <left style="thin">
          <color indexed="64"/>
        </left>
      </border>
    </dxf>
    <dxf>
      <numFmt numFmtId="165" formatCode="0.00,&quot;K&quot;"/>
    </dxf>
    <dxf>
      <numFmt numFmtId="165" formatCode="0.00,&quot;K&quot;"/>
    </dxf>
    <dxf>
      <numFmt numFmtId="165" formatCode="0.00,&quot;K&quot;"/>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numFmt numFmtId="13" formatCode="0%"/>
    </dxf>
    <dxf>
      <numFmt numFmtId="165" formatCode="0.00,&quot;K&quot;"/>
    </dxf>
    <dxf>
      <numFmt numFmtId="14" formatCode="0.00%"/>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left style="thin">
          <color indexed="64"/>
        </left>
      </border>
    </dxf>
    <dxf>
      <border>
        <left style="thin">
          <color indexed="64"/>
        </left>
      </border>
    </dxf>
    <dxf>
      <border>
        <right style="thin">
          <color indexed="64"/>
        </right>
      </border>
    </dxf>
    <dxf>
      <border>
        <right style="thin">
          <color indexed="64"/>
        </righ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right style="thin">
          <color indexed="64"/>
        </right>
        <bottom style="thin">
          <color indexed="64"/>
        </bottom>
        <vertical style="thin">
          <color indexed="64"/>
        </vertical>
        <horizontal style="thin">
          <color indexed="64"/>
        </horizontal>
      </border>
    </dxf>
    <dxf>
      <numFmt numFmtId="13" formatCode="0%"/>
    </dxf>
    <dxf>
      <border>
        <left style="thin">
          <color indexed="64"/>
        </left>
      </border>
    </dxf>
    <dxf>
      <border>
        <left style="thin">
          <color indexed="64"/>
        </left>
      </border>
    </dxf>
    <dxf>
      <numFmt numFmtId="165" formatCode="0.00,&quot;K&quot;"/>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0" formatCode="General"/>
    </dxf>
    <dxf>
      <numFmt numFmtId="0" formatCode="General"/>
    </dxf>
    <dxf>
      <border>
        <top style="thin">
          <color indexed="64"/>
        </top>
        <bottom style="thin">
          <color indexed="64"/>
        </bottom>
        <vertical style="thin">
          <color indexed="64"/>
        </vertical>
        <horizontal style="thin">
          <color indexed="64"/>
        </horizontal>
      </border>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alignment horizontal="right"/>
    </dxf>
    <dxf>
      <alignment horizontal="right"/>
    </dxf>
    <dxf>
      <alignment horizontal="right"/>
    </dxf>
    <dxf>
      <alignment horizontal="right"/>
    </dxf>
    <dxf>
      <alignment horizontal="right"/>
    </dxf>
    <dxf>
      <numFmt numFmtId="13" formatCode="0%"/>
    </dxf>
    <dxf>
      <border>
        <left style="thin">
          <color indexed="64"/>
        </lef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3" formatCode="0%"/>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border>
    </dxf>
    <dxf>
      <border>
        <right style="thin">
          <color indexed="64"/>
        </right>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rder>
    </dxf>
    <dxf>
      <border>
        <left style="thin">
          <color indexed="64"/>
        </left>
      </border>
    </dxf>
    <dxf>
      <numFmt numFmtId="13" formatCode="0%"/>
    </dxf>
    <dxf>
      <numFmt numFmtId="164" formatCode="0.00,,&quot;M&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right style="thin">
          <color indexed="64"/>
        </right>
      </border>
    </dxf>
    <dxf>
      <border>
        <bottom style="thin">
          <color indexed="64"/>
        </bottom>
      </border>
    </dxf>
    <dxf>
      <border>
        <bottom style="thin">
          <color indexed="64"/>
        </bottom>
      </border>
    </dxf>
    <dxf>
      <border>
        <bottom style="thin">
          <color indexed="64"/>
        </bottom>
      </border>
    </dxf>
    <dxf>
      <border>
        <bottom style="thin">
          <color indexed="64"/>
        </bottom>
      </border>
    </dxf>
    <dxf>
      <numFmt numFmtId="13" formatCode="0%"/>
    </dxf>
    <dxf>
      <border>
        <left style="thin">
          <color indexed="64"/>
        </left>
      </border>
    </dxf>
    <dxf>
      <border>
        <top style="thin">
          <color indexed="64"/>
        </top>
      </border>
    </dxf>
    <dxf>
      <numFmt numFmtId="164" formatCode="0.00,,&quot;M&quot;"/>
    </dxf>
    <dxf>
      <border>
        <top style="thin">
          <color indexed="64"/>
        </top>
        <bottom style="thin">
          <color indexed="64"/>
        </bottom>
        <vertical style="thin">
          <color indexed="64"/>
        </vertical>
        <horizontal style="thin">
          <color indexed="64"/>
        </horizontal>
      </border>
    </dxf>
    <dxf>
      <font>
        <b val="0"/>
        <i val="0"/>
        <sz val="10"/>
      </font>
    </dxf>
    <dxf>
      <font>
        <sz val="8"/>
      </font>
      <border diagonalUp="0" diagonalDown="0">
        <left/>
        <right/>
        <top/>
        <bottom/>
        <vertical/>
        <horizontal/>
      </border>
    </dxf>
  </dxfs>
  <tableStyles count="1" defaultTableStyle="TableStyleMedium2" defaultPivotStyle="PivotStyleLight16">
    <tableStyle name="Slicer Style 1" pivot="0" table="0" count="6" xr9:uid="{F15A2A73-C438-4AEB-84AF-3BA59AA20B69}">
      <tableStyleElement type="wholeTable" dxfId="693"/>
      <tableStyleElement type="headerRow" dxfId="692"/>
    </tableStyle>
  </tableStyles>
  <colors>
    <mruColors>
      <color rgb="FF1FD35B"/>
      <color rgb="FFFFC000"/>
      <color rgb="FFF7A197"/>
      <color rgb="FF312B57"/>
      <color rgb="FF675B9B"/>
      <color rgb="FFFF3737"/>
      <color rgb="FFFFFFA3"/>
      <color rgb="FFFDA7A5"/>
      <color rgb="FFFF5B5B"/>
      <color rgb="FFB9B4D4"/>
    </mruColors>
  </colors>
  <extLst>
    <ext xmlns:x14="http://schemas.microsoft.com/office/spreadsheetml/2009/9/main" uri="{46F421CA-312F-682f-3DD2-61675219B42D}">
      <x14:dxfs count="4">
        <dxf>
          <fill>
            <patternFill>
              <bgColor rgb="FFFFFF99"/>
            </patternFill>
          </fill>
        </dxf>
        <dxf>
          <fill>
            <patternFill>
              <bgColor rgb="FFFFFF99"/>
            </patternFill>
          </fill>
        </dxf>
        <dxf>
          <font>
            <b val="0"/>
            <i val="0"/>
            <sz val="9"/>
          </font>
          <fill>
            <patternFill>
              <bgColor rgb="FFF2CEEF"/>
            </patternFill>
          </fill>
        </dxf>
        <dxf>
          <fill>
            <patternFill>
              <bgColor theme="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07/relationships/slicerCache" Target="slicerCaches/slicerCache13.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theme" Target="theme/theme1.xml"/><Relationship Id="rId30" Type="http://schemas.openxmlformats.org/officeDocument/2006/relationships/sheetMetadata" Target="metadata.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Sheet!PivotTable3</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
          <c:idx val="0"/>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8"/>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9"/>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0"/>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1"/>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47625" cap="rnd">
            <a:solidFill>
              <a:schemeClr val="accent1"/>
            </a:solidFill>
            <a:round/>
          </a:ln>
          <a:effectLst/>
        </c:spPr>
        <c:marker>
          <c:symbol val="circle"/>
          <c:size val="9"/>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0"/>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1"/>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2"/>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3"/>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s>
    <c:plotArea>
      <c:layout/>
      <c:barChart>
        <c:barDir val="col"/>
        <c:grouping val="clustered"/>
        <c:varyColors val="0"/>
        <c:ser>
          <c:idx val="0"/>
          <c:order val="0"/>
          <c:tx>
            <c:strRef>
              <c:f>'Design Sheet'!$B$31</c:f>
              <c:strCache>
                <c:ptCount val="1"/>
                <c:pt idx="0">
                  <c:v>Total Non Working $</c:v>
                </c:pt>
              </c:strCache>
            </c:strRef>
          </c:tx>
          <c:spPr>
            <a:ln w="28575" cap="rnd">
              <a:solidFill>
                <a:schemeClr val="accent1"/>
              </a:solidFill>
              <a:round/>
            </a:ln>
            <a:effectLst/>
          </c:spPr>
          <c:invertIfNegative val="0"/>
          <c:dLbls>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'Design Sheet'!$A$32:$A$37</c:f>
              <c:strCache>
                <c:ptCount val="5"/>
                <c:pt idx="0">
                  <c:v>2021</c:v>
                </c:pt>
                <c:pt idx="1">
                  <c:v>2022</c:v>
                </c:pt>
                <c:pt idx="2">
                  <c:v>2023</c:v>
                </c:pt>
                <c:pt idx="3">
                  <c:v>2024</c:v>
                </c:pt>
                <c:pt idx="4">
                  <c:v>2025</c:v>
                </c:pt>
              </c:strCache>
            </c:strRef>
          </c:cat>
          <c:val>
            <c:numRef>
              <c:f>'Design Sheet'!$B$32:$B$37</c:f>
              <c:numCache>
                <c:formatCode>0.00,,"M"</c:formatCode>
                <c:ptCount val="5"/>
                <c:pt idx="0">
                  <c:v>1402618.4900000005</c:v>
                </c:pt>
                <c:pt idx="1">
                  <c:v>1892951.4499999997</c:v>
                </c:pt>
                <c:pt idx="2">
                  <c:v>2505507.4300000002</c:v>
                </c:pt>
                <c:pt idx="3">
                  <c:v>1545454.37</c:v>
                </c:pt>
                <c:pt idx="4">
                  <c:v>849652.2</c:v>
                </c:pt>
              </c:numCache>
            </c:numRef>
          </c:val>
          <c:extLst>
            <c:ext xmlns:c16="http://schemas.microsoft.com/office/drawing/2014/chart" uri="{C3380CC4-5D6E-409C-BE32-E72D297353CC}">
              <c16:uniqueId val="{00000019-6481-49A1-8AE0-23D6F74A08A9}"/>
            </c:ext>
          </c:extLst>
        </c:ser>
        <c:dLbls>
          <c:dLblPos val="outEnd"/>
          <c:showLegendKey val="0"/>
          <c:showVal val="1"/>
          <c:showCatName val="0"/>
          <c:showSerName val="0"/>
          <c:showPercent val="0"/>
          <c:showBubbleSize val="0"/>
        </c:dLbls>
        <c:gapWidth val="100"/>
        <c:axId val="1372136576"/>
        <c:axId val="1372137296"/>
      </c:barChart>
      <c:lineChart>
        <c:grouping val="standard"/>
        <c:varyColors val="0"/>
        <c:ser>
          <c:idx val="1"/>
          <c:order val="1"/>
          <c:tx>
            <c:strRef>
              <c:f>'Design Sheet'!$C$31</c:f>
              <c:strCache>
                <c:ptCount val="1"/>
                <c:pt idx="0">
                  <c:v> % of Total Trade (Non-Working)</c:v>
                </c:pt>
              </c:strCache>
            </c:strRef>
          </c:tx>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s>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'Design Sheet'!$A$32:$A$37</c:f>
              <c:strCache>
                <c:ptCount val="5"/>
                <c:pt idx="0">
                  <c:v>2021</c:v>
                </c:pt>
                <c:pt idx="1">
                  <c:v>2022</c:v>
                </c:pt>
                <c:pt idx="2">
                  <c:v>2023</c:v>
                </c:pt>
                <c:pt idx="3">
                  <c:v>2024</c:v>
                </c:pt>
                <c:pt idx="4">
                  <c:v>2025</c:v>
                </c:pt>
              </c:strCache>
            </c:strRef>
          </c:cat>
          <c:val>
            <c:numRef>
              <c:f>'Design Sheet'!$C$32:$C$37</c:f>
              <c:numCache>
                <c:formatCode>0%</c:formatCode>
                <c:ptCount val="5"/>
                <c:pt idx="0">
                  <c:v>8.8954720526662562E-2</c:v>
                </c:pt>
                <c:pt idx="1">
                  <c:v>0.11859182779595293</c:v>
                </c:pt>
                <c:pt idx="2">
                  <c:v>0.14825407162557069</c:v>
                </c:pt>
                <c:pt idx="3">
                  <c:v>0.11703090038497739</c:v>
                </c:pt>
                <c:pt idx="4">
                  <c:v>8.1556400028777759E-2</c:v>
                </c:pt>
              </c:numCache>
            </c:numRef>
          </c:val>
          <c:smooth val="0"/>
          <c:extLst>
            <c:ext xmlns:c16="http://schemas.microsoft.com/office/drawing/2014/chart" uri="{C3380CC4-5D6E-409C-BE32-E72D297353CC}">
              <c16:uniqueId val="{0000001A-6481-49A1-8AE0-23D6F74A08A9}"/>
            </c:ext>
          </c:extLst>
        </c:ser>
        <c:dLbls>
          <c:showLegendKey val="0"/>
          <c:showVal val="0"/>
          <c:showCatName val="0"/>
          <c:showSerName val="0"/>
          <c:showPercent val="0"/>
          <c:showBubbleSize val="0"/>
        </c:dLbls>
        <c:marker val="1"/>
        <c:smooth val="0"/>
        <c:axId val="870268408"/>
        <c:axId val="1015498016"/>
      </c:lineChart>
      <c:catAx>
        <c:axId val="1372136576"/>
        <c:scaling>
          <c:orientation val="minMax"/>
        </c:scaling>
        <c:delete val="0"/>
        <c:axPos val="b"/>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372137296"/>
        <c:crosses val="autoZero"/>
        <c:auto val="1"/>
        <c:lblAlgn val="ctr"/>
        <c:lblOffset val="100"/>
        <c:noMultiLvlLbl val="0"/>
      </c:catAx>
      <c:valAx>
        <c:axId val="1372137296"/>
        <c:scaling>
          <c:orientation val="minMax"/>
        </c:scaling>
        <c:delete val="0"/>
        <c:axPos val="l"/>
        <c:numFmt formatCode="0.00,,&quot;M&quot;"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136576"/>
        <c:crosses val="autoZero"/>
        <c:crossBetween val="between"/>
      </c:valAx>
      <c:valAx>
        <c:axId val="1015498016"/>
        <c:scaling>
          <c:orientation val="minMax"/>
        </c:scaling>
        <c:delete val="0"/>
        <c:axPos val="r"/>
        <c:numFmt formatCode="0%" sourceLinked="1"/>
        <c:majorTickMark val="none"/>
        <c:minorTickMark val="none"/>
        <c:tickLblPos val="none"/>
        <c:crossAx val="870268408"/>
        <c:crosses val="max"/>
        <c:crossBetween val="between"/>
      </c:valAx>
      <c:catAx>
        <c:axId val="870268408"/>
        <c:scaling>
          <c:orientation val="minMax"/>
        </c:scaling>
        <c:delete val="1"/>
        <c:axPos val="b"/>
        <c:numFmt formatCode="General" sourceLinked="1"/>
        <c:majorTickMark val="out"/>
        <c:minorTickMark val="none"/>
        <c:tickLblPos val="nextTo"/>
        <c:crossAx val="1015498016"/>
        <c:crossesAt val="0"/>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'Design Sheet'!$B$16</c:f>
              <c:strCache>
                <c:ptCount val="1"/>
                <c:pt idx="0">
                  <c:v>Total Trade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Sheet'!$B$17:$B$22</c:f>
              <c:numCache>
                <c:formatCode>0.00,,"M"</c:formatCode>
                <c:ptCount val="5"/>
                <c:pt idx="0">
                  <c:v>15767780.300985726</c:v>
                </c:pt>
                <c:pt idx="1">
                  <c:v>15961904.670674101</c:v>
                </c:pt>
                <c:pt idx="2">
                  <c:v>16900091.866130259</c:v>
                </c:pt>
                <c:pt idx="3">
                  <c:v>13205524.053187422</c:v>
                </c:pt>
                <c:pt idx="4">
                  <c:v>10417970.872919772</c:v>
                </c:pt>
              </c:numCache>
            </c:numRef>
          </c:val>
          <c:extLst>
            <c:ext xmlns:c16="http://schemas.microsoft.com/office/drawing/2014/chart" uri="{C3380CC4-5D6E-409C-BE32-E72D297353CC}">
              <c16:uniqueId val="{00000000-9942-4987-86E0-E39BD50B1D16}"/>
            </c:ext>
          </c:extLst>
        </c:ser>
        <c:ser>
          <c:idx val="1"/>
          <c:order val="1"/>
          <c:tx>
            <c:strRef>
              <c:f>'Design Sheet'!$C$16</c:f>
              <c:strCache>
                <c:ptCount val="1"/>
                <c:pt idx="0">
                  <c:v>Total Working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Sheet'!$C$17:$C$22</c:f>
              <c:numCache>
                <c:formatCode>0.00,,"M"</c:formatCode>
                <c:ptCount val="5"/>
                <c:pt idx="0">
                  <c:v>14365161.810985725</c:v>
                </c:pt>
                <c:pt idx="1">
                  <c:v>14068953.220674101</c:v>
                </c:pt>
                <c:pt idx="2">
                  <c:v>14394584.436130259</c:v>
                </c:pt>
                <c:pt idx="3">
                  <c:v>11660069.683187421</c:v>
                </c:pt>
                <c:pt idx="4">
                  <c:v>9568318.6729197726</c:v>
                </c:pt>
              </c:numCache>
            </c:numRef>
          </c:val>
          <c:extLst>
            <c:ext xmlns:c16="http://schemas.microsoft.com/office/drawing/2014/chart" uri="{C3380CC4-5D6E-409C-BE32-E72D297353CC}">
              <c16:uniqueId val="{00000001-9942-4987-86E0-E39BD50B1D16}"/>
            </c:ext>
          </c:extLst>
        </c:ser>
        <c:ser>
          <c:idx val="2"/>
          <c:order val="2"/>
          <c:tx>
            <c:strRef>
              <c:f>'Design Sheet'!$D$16</c:f>
              <c:strCache>
                <c:ptCount val="1"/>
                <c:pt idx="0">
                  <c:v>Total Non Working $</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Sheet'!$D$17:$D$22</c:f>
              <c:numCache>
                <c:formatCode>0.00,,"M"</c:formatCode>
                <c:ptCount val="5"/>
                <c:pt idx="0">
                  <c:v>1402618.4900000005</c:v>
                </c:pt>
                <c:pt idx="1">
                  <c:v>1892951.4499999997</c:v>
                </c:pt>
                <c:pt idx="2">
                  <c:v>2505507.4300000002</c:v>
                </c:pt>
                <c:pt idx="3">
                  <c:v>1545454.37</c:v>
                </c:pt>
                <c:pt idx="4">
                  <c:v>849652.2</c:v>
                </c:pt>
              </c:numCache>
            </c:numRef>
          </c:val>
          <c:extLst>
            <c:ext xmlns:c16="http://schemas.microsoft.com/office/drawing/2014/chart" uri="{C3380CC4-5D6E-409C-BE32-E72D297353CC}">
              <c16:uniqueId val="{00000008-DA29-484E-8ABC-081942E9B171}"/>
            </c:ext>
          </c:extLst>
        </c:ser>
        <c:dLbls>
          <c:dLblPos val="ctr"/>
          <c:showLegendKey val="0"/>
          <c:showVal val="1"/>
          <c:showCatName val="0"/>
          <c:showSerName val="0"/>
          <c:showPercent val="0"/>
          <c:showBubbleSize val="0"/>
        </c:dLbls>
        <c:gapWidth val="150"/>
        <c:overlap val="100"/>
        <c:axId val="1339485320"/>
        <c:axId val="1339482800"/>
      </c:barChart>
      <c:catAx>
        <c:axId val="1339485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82800"/>
        <c:crosses val="autoZero"/>
        <c:auto val="1"/>
        <c:lblAlgn val="ctr"/>
        <c:lblOffset val="100"/>
        <c:noMultiLvlLbl val="0"/>
      </c:catAx>
      <c:valAx>
        <c:axId val="1339482800"/>
        <c:scaling>
          <c:orientation val="minMax"/>
        </c:scaling>
        <c:delete val="1"/>
        <c:axPos val="l"/>
        <c:numFmt formatCode="0.00,,&quot;M&quot;" sourceLinked="1"/>
        <c:majorTickMark val="none"/>
        <c:minorTickMark val="none"/>
        <c:tickLblPos val="nextTo"/>
        <c:crossAx val="1339485320"/>
        <c:crosses val="autoZero"/>
        <c:crossBetween val="between"/>
      </c:valAx>
      <c:spPr>
        <a:noFill/>
        <a:ln>
          <a:solidFill>
            <a:schemeClr val="tx1">
              <a:lumMod val="15000"/>
              <a:lumOff val="85000"/>
              <a:alpha val="96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Sheet!PivotTable8</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E01D553-BE04-4EE0-87E3-C04490D5C930}" type="VALUE">
                  <a:rPr lang="en-US"/>
                  <a:pPr>
                    <a:defRPr sz="1200" b="1">
                      <a:solidFill>
                        <a:schemeClr val="bg1"/>
                      </a:solidFill>
                      <a:latin typeface="Calibri" panose="020F0502020204030204" pitchFamily="34" charset="0"/>
                      <a:cs typeface="Calibri" panose="020F0502020204030204" pitchFamily="34" charset="0"/>
                    </a:defRPr>
                  </a:pPr>
                  <a:t>[]</a:t>
                </a:fld>
                <a:endParaRPr lang="en-US" baseline="0"/>
              </a:p>
              <a:p>
                <a:pPr>
                  <a:defRPr sz="1200" b="1">
                    <a:solidFill>
                      <a:schemeClr val="bg1"/>
                    </a:solidFill>
                    <a:latin typeface="Calibri" panose="020F0502020204030204" pitchFamily="34" charset="0"/>
                    <a:cs typeface="Calibri" panose="020F0502020204030204" pitchFamily="34" charset="0"/>
                  </a:defRPr>
                </a:pPr>
                <a:r>
                  <a:rPr lang="en-US" baseline="0"/>
                  <a:t> </a:t>
                </a:r>
                <a:fld id="{1180B203-58E9-4E36-A6C3-570A99C52AD0}"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786F6508-4266-4F0F-932D-961844A98772}" type="VALUE">
                  <a:rPr lang="en-US"/>
                  <a:pPr>
                    <a:defRPr sz="1200" b="1">
                      <a:solidFill>
                        <a:schemeClr val="bg1"/>
                      </a:solidFill>
                      <a:latin typeface="Calibri" panose="020F0502020204030204" pitchFamily="34" charset="0"/>
                      <a:cs typeface="Calibri" panose="020F0502020204030204" pitchFamily="34" charset="0"/>
                    </a:defRPr>
                  </a:pPr>
                  <a:t>[]</a:t>
                </a:fld>
                <a:endParaRPr lang="en-US" baseline="0"/>
              </a:p>
              <a:p>
                <a:pPr>
                  <a:defRPr sz="1200" b="1">
                    <a:solidFill>
                      <a:schemeClr val="bg1"/>
                    </a:solidFill>
                    <a:latin typeface="Calibri" panose="020F0502020204030204" pitchFamily="34" charset="0"/>
                    <a:cs typeface="Calibri" panose="020F0502020204030204" pitchFamily="34" charset="0"/>
                  </a:defRPr>
                </a:pPr>
                <a:r>
                  <a:rPr lang="en-US" baseline="0"/>
                  <a:t> </a:t>
                </a:r>
                <a:fld id="{6AB53A93-56AB-4233-B5B2-71EA71E937A3}"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44BB6563-3275-43BC-882F-53F77C7B5943}" type="VALUE">
                  <a:rPr lang="en-US"/>
                  <a:pPr>
                    <a:defRPr sz="1200" b="1">
                      <a:solidFill>
                        <a:schemeClr val="bg1"/>
                      </a:solidFill>
                      <a:latin typeface="Calibri" panose="020F0502020204030204" pitchFamily="34" charset="0"/>
                      <a:cs typeface="Calibri" panose="020F0502020204030204" pitchFamily="34" charset="0"/>
                    </a:defRPr>
                  </a:pPr>
                  <a:t>[]</a:t>
                </a:fld>
                <a:r>
                  <a:rPr lang="en-US" baseline="0"/>
                  <a:t> </a:t>
                </a:r>
              </a:p>
              <a:p>
                <a:pPr>
                  <a:defRPr sz="1200" b="1">
                    <a:solidFill>
                      <a:schemeClr val="bg1"/>
                    </a:solidFill>
                    <a:latin typeface="Calibri" panose="020F0502020204030204" pitchFamily="34" charset="0"/>
                    <a:cs typeface="Calibri" panose="020F0502020204030204" pitchFamily="34" charset="0"/>
                  </a:defRPr>
                </a:pPr>
                <a:fld id="{600385F9-063F-4A75-BA0F-031962229CAB}"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pieChart>
        <c:varyColors val="1"/>
        <c:ser>
          <c:idx val="0"/>
          <c:order val="0"/>
          <c:tx>
            <c:strRef>
              <c:f>'Design Sheet'!$B$137</c:f>
              <c:strCache>
                <c:ptCount val="1"/>
                <c:pt idx="0">
                  <c:v>Total Non Working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26CB-4602-B433-E75BCE649C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CB-4602-B433-E75BCE649C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CB-4602-B433-E75BCE649C45}"/>
              </c:ext>
            </c:extLst>
          </c:dPt>
          <c:dLbls>
            <c:dLbl>
              <c:idx val="0"/>
              <c:tx>
                <c:rich>
                  <a:bodyPr/>
                  <a:lstStyle/>
                  <a:p>
                    <a:fld id="{786F6508-4266-4F0F-932D-961844A98772}" type="VALUE">
                      <a:rPr lang="en-US"/>
                      <a:pPr/>
                      <a:t>[]</a:t>
                    </a:fld>
                    <a:endParaRPr lang="en-US" baseline="0"/>
                  </a:p>
                  <a:p>
                    <a:r>
                      <a:rPr lang="en-US" baseline="0"/>
                      <a:t> </a:t>
                    </a:r>
                    <a:fld id="{6AB53A93-56AB-4233-B5B2-71EA71E937A3}" type="PERCENTAGE">
                      <a:rPr lang="en-US" baseline="0"/>
                      <a:pPr/>
                      <a:t>[]</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26CB-4602-B433-E75BCE649C45}"/>
                </c:ext>
              </c:extLst>
            </c:dLbl>
            <c:dLbl>
              <c:idx val="1"/>
              <c:tx>
                <c:rich>
                  <a:bodyPr/>
                  <a:lstStyle/>
                  <a:p>
                    <a:fld id="{6E01D553-BE04-4EE0-87E3-C04490D5C930}" type="VALUE">
                      <a:rPr lang="en-US"/>
                      <a:pPr/>
                      <a:t>[]</a:t>
                    </a:fld>
                    <a:endParaRPr lang="en-US" baseline="0"/>
                  </a:p>
                  <a:p>
                    <a:r>
                      <a:rPr lang="en-US" baseline="0"/>
                      <a:t> </a:t>
                    </a:r>
                    <a:fld id="{1180B203-58E9-4E36-A6C3-570A99C52AD0}" type="PERCENTAGE">
                      <a:rPr lang="en-US" baseline="0"/>
                      <a:pPr/>
                      <a:t>[]</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6CB-4602-B433-E75BCE649C45}"/>
                </c:ext>
              </c:extLst>
            </c:dLbl>
            <c:dLbl>
              <c:idx val="2"/>
              <c:tx>
                <c:rich>
                  <a:bodyPr/>
                  <a:lstStyle/>
                  <a:p>
                    <a:fld id="{44BB6563-3275-43BC-882F-53F77C7B5943}" type="VALUE">
                      <a:rPr lang="en-US"/>
                      <a:pPr/>
                      <a:t>[]</a:t>
                    </a:fld>
                    <a:r>
                      <a:rPr lang="en-US" baseline="0"/>
                      <a:t> </a:t>
                    </a:r>
                  </a:p>
                  <a:p>
                    <a:fld id="{600385F9-063F-4A75-BA0F-031962229CAB}" type="PERCENTAGE">
                      <a:rPr lang="en-US" baseline="0"/>
                      <a:pPr/>
                      <a:t>[]</a:t>
                    </a:fld>
                    <a:endParaRPr/>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6CB-4602-B433-E75BCE649C45}"/>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 Sheet'!$A$138:$A$141</c:f>
              <c:strCache>
                <c:ptCount val="3"/>
                <c:pt idx="0">
                  <c:v>MEALS-BAKING</c:v>
                </c:pt>
                <c:pt idx="1">
                  <c:v>MORNING FOODS</c:v>
                </c:pt>
                <c:pt idx="2">
                  <c:v>SNACKS</c:v>
                </c:pt>
              </c:strCache>
            </c:strRef>
          </c:cat>
          <c:val>
            <c:numRef>
              <c:f>'Design Sheet'!$B$138:$B$141</c:f>
              <c:numCache>
                <c:formatCode>0.00,,"M"</c:formatCode>
                <c:ptCount val="3"/>
                <c:pt idx="0">
                  <c:v>3980228.9399999995</c:v>
                </c:pt>
                <c:pt idx="1">
                  <c:v>2588970.3200000008</c:v>
                </c:pt>
                <c:pt idx="2">
                  <c:v>1626984.6799999997</c:v>
                </c:pt>
              </c:numCache>
            </c:numRef>
          </c:val>
          <c:extLst>
            <c:ext xmlns:c16="http://schemas.microsoft.com/office/drawing/2014/chart" uri="{C3380CC4-5D6E-409C-BE32-E72D297353CC}">
              <c16:uniqueId val="{00000000-26CB-4602-B433-E75BCE649C45}"/>
            </c:ext>
          </c:extLst>
        </c:ser>
        <c:ser>
          <c:idx val="1"/>
          <c:order val="1"/>
          <c:tx>
            <c:strRef>
              <c:f>'Design Sheet'!$C$137</c:f>
              <c:strCache>
                <c:ptCount val="1"/>
                <c:pt idx="0">
                  <c:v>  % of Total Trade (Non-Working)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7DC6-4485-93E3-D258AE0970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7DC6-4485-93E3-D258AE0970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7DC6-4485-93E3-D258AE0970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 Sheet'!$A$138:$A$141</c:f>
              <c:strCache>
                <c:ptCount val="3"/>
                <c:pt idx="0">
                  <c:v>MEALS-BAKING</c:v>
                </c:pt>
                <c:pt idx="1">
                  <c:v>MORNING FOODS</c:v>
                </c:pt>
                <c:pt idx="2">
                  <c:v>SNACKS</c:v>
                </c:pt>
              </c:strCache>
            </c:strRef>
          </c:cat>
          <c:val>
            <c:numRef>
              <c:f>'Design Sheet'!$C$138:$C$141</c:f>
              <c:numCache>
                <c:formatCode>0%</c:formatCode>
                <c:ptCount val="3"/>
                <c:pt idx="0">
                  <c:v>0.1217001308427635</c:v>
                </c:pt>
                <c:pt idx="1">
                  <c:v>0.10660637724062851</c:v>
                </c:pt>
                <c:pt idx="2">
                  <c:v>0.106598510847804</c:v>
                </c:pt>
              </c:numCache>
            </c:numRef>
          </c:val>
          <c:extLst>
            <c:ext xmlns:c16="http://schemas.microsoft.com/office/drawing/2014/chart" uri="{C3380CC4-5D6E-409C-BE32-E72D297353CC}">
              <c16:uniqueId val="{00000001-26CB-4602-B433-E75BCE649C4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Sheet!PivotTable19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0">
            <a:solidFill>
              <a:schemeClr val="tx1">
                <a:lumMod val="15000"/>
                <a:lumOff val="85000"/>
              </a:schemeClr>
            </a:solidFill>
          </a:ln>
          <a:effectLst>
            <a:outerShdw blurRad="508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'Design Sheet'!$B$1679</c:f>
              <c:strCache>
                <c:ptCount val="1"/>
                <c:pt idx="0">
                  <c:v>Total</c:v>
                </c:pt>
              </c:strCache>
            </c:strRef>
          </c:tx>
          <c:spPr>
            <a:solidFill>
              <a:schemeClr val="accent1"/>
            </a:solidFill>
            <a:ln w="0">
              <a:solidFill>
                <a:schemeClr val="tx1">
                  <a:lumMod val="15000"/>
                  <a:lumOff val="85000"/>
                </a:schemeClr>
              </a:solidFill>
            </a:ln>
            <a:effectLst>
              <a:outerShdw blurRad="50800" dir="5400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Sheet'!$A$1680:$A$1714</c:f>
              <c:strCache>
                <c:ptCount val="34"/>
                <c:pt idx="0">
                  <c:v>Reduced Shelf Price (RSP)</c:v>
                </c:pt>
                <c:pt idx="1">
                  <c:v>Display Set-Up/ Reset</c:v>
                </c:pt>
                <c:pt idx="2">
                  <c:v>Ad Front Page at RSP</c:v>
                </c:pt>
                <c:pt idx="3">
                  <c:v>SF INVALID AUDIT</c:v>
                </c:pt>
                <c:pt idx="4">
                  <c:v>Consumer Overlay</c:v>
                </c:pt>
                <c:pt idx="5">
                  <c:v>Markdown</c:v>
                </c:pt>
                <c:pt idx="6">
                  <c:v>Ad Front Page/Dsp at RSP</c:v>
                </c:pt>
                <c:pt idx="7">
                  <c:v>MKTG Vendor in ISM</c:v>
                </c:pt>
                <c:pt idx="8">
                  <c:v>Ad at RSP and Display at RSP</c:v>
                </c:pt>
                <c:pt idx="9">
                  <c:v>Vendor Payment</c:v>
                </c:pt>
                <c:pt idx="10">
                  <c:v>Food/Tradeshow Fees</c:v>
                </c:pt>
                <c:pt idx="11">
                  <c:v>Display at RSP</c:v>
                </c:pt>
                <c:pt idx="12">
                  <c:v>Display</c:v>
                </c:pt>
                <c:pt idx="13">
                  <c:v>SF UNA TERMS</c:v>
                </c:pt>
                <c:pt idx="14">
                  <c:v>Ad at RSP</c:v>
                </c:pt>
                <c:pt idx="15">
                  <c:v>SF UNA UNSALABLES, DONATIONS</c:v>
                </c:pt>
                <c:pt idx="16">
                  <c:v>SF VALID AUDIT</c:v>
                </c:pt>
                <c:pt idx="17">
                  <c:v>EDLP</c:v>
                </c:pt>
                <c:pt idx="18">
                  <c:v>SF NO BACKUP/UNEXPLAINED</c:v>
                </c:pt>
                <c:pt idx="19">
                  <c:v>SF UNA NON-TRADE OTHER</c:v>
                </c:pt>
                <c:pt idx="20">
                  <c:v>SF RTL TRADE</c:v>
                </c:pt>
                <c:pt idx="21">
                  <c:v>Prior Year Trade</c:v>
                </c:pt>
                <c:pt idx="22">
                  <c:v>SF TRADE</c:v>
                </c:pt>
                <c:pt idx="23">
                  <c:v>SF UNA PRICING DISCREPANCY</c:v>
                </c:pt>
                <c:pt idx="24">
                  <c:v>SF INVALID FINE/FEE</c:v>
                </c:pt>
                <c:pt idx="25">
                  <c:v>SF UNA UNLOAD FEE</c:v>
                </c:pt>
                <c:pt idx="26">
                  <c:v>SF AUDIT</c:v>
                </c:pt>
                <c:pt idx="27">
                  <c:v>SF GMI PROGRAMS</c:v>
                </c:pt>
                <c:pt idx="28">
                  <c:v>Homestore-Vendor</c:v>
                </c:pt>
                <c:pt idx="29">
                  <c:v>SF ALL OTHER</c:v>
                </c:pt>
                <c:pt idx="30">
                  <c:v>Small Invoices</c:v>
                </c:pt>
                <c:pt idx="31">
                  <c:v>Stocking</c:v>
                </c:pt>
                <c:pt idx="32">
                  <c:v>Homestore-Customer</c:v>
                </c:pt>
                <c:pt idx="33">
                  <c:v>Admin</c:v>
                </c:pt>
              </c:strCache>
            </c:strRef>
          </c:cat>
          <c:val>
            <c:numRef>
              <c:f>'Design Sheet'!$B$1680:$B$1714</c:f>
              <c:numCache>
                <c:formatCode>0.00,"K"</c:formatCode>
                <c:ptCount val="34"/>
                <c:pt idx="0">
                  <c:v>0</c:v>
                </c:pt>
                <c:pt idx="1">
                  <c:v>0</c:v>
                </c:pt>
                <c:pt idx="2">
                  <c:v>0</c:v>
                </c:pt>
                <c:pt idx="3">
                  <c:v>0</c:v>
                </c:pt>
                <c:pt idx="4">
                  <c:v>0</c:v>
                </c:pt>
                <c:pt idx="5">
                  <c:v>0</c:v>
                </c:pt>
                <c:pt idx="6">
                  <c:v>0</c:v>
                </c:pt>
                <c:pt idx="7">
                  <c:v>0</c:v>
                </c:pt>
                <c:pt idx="8">
                  <c:v>0</c:v>
                </c:pt>
                <c:pt idx="9">
                  <c:v>0</c:v>
                </c:pt>
                <c:pt idx="10">
                  <c:v>1800</c:v>
                </c:pt>
                <c:pt idx="11">
                  <c:v>7070.52</c:v>
                </c:pt>
                <c:pt idx="12">
                  <c:v>12565.24</c:v>
                </c:pt>
                <c:pt idx="13">
                  <c:v>20424.57</c:v>
                </c:pt>
                <c:pt idx="14">
                  <c:v>30824.76</c:v>
                </c:pt>
                <c:pt idx="15">
                  <c:v>32015.85</c:v>
                </c:pt>
                <c:pt idx="16">
                  <c:v>35114.520000000004</c:v>
                </c:pt>
                <c:pt idx="17">
                  <c:v>38778.36</c:v>
                </c:pt>
                <c:pt idx="18">
                  <c:v>39810.86</c:v>
                </c:pt>
                <c:pt idx="19">
                  <c:v>41814.409999999996</c:v>
                </c:pt>
                <c:pt idx="20">
                  <c:v>44615.359999999993</c:v>
                </c:pt>
                <c:pt idx="21">
                  <c:v>48088.44</c:v>
                </c:pt>
                <c:pt idx="22">
                  <c:v>52115.4</c:v>
                </c:pt>
                <c:pt idx="23">
                  <c:v>148907.79999999999</c:v>
                </c:pt>
                <c:pt idx="24">
                  <c:v>157221.59</c:v>
                </c:pt>
                <c:pt idx="25">
                  <c:v>287636.97000000003</c:v>
                </c:pt>
                <c:pt idx="26">
                  <c:v>300886</c:v>
                </c:pt>
                <c:pt idx="27">
                  <c:v>372605.29999999993</c:v>
                </c:pt>
                <c:pt idx="28">
                  <c:v>438332.49999999994</c:v>
                </c:pt>
                <c:pt idx="29">
                  <c:v>510854.79</c:v>
                </c:pt>
                <c:pt idx="30">
                  <c:v>527594.7699999999</c:v>
                </c:pt>
                <c:pt idx="31">
                  <c:v>621242.50000000012</c:v>
                </c:pt>
                <c:pt idx="32">
                  <c:v>1754259.1499999997</c:v>
                </c:pt>
                <c:pt idx="33">
                  <c:v>2671604.2799999998</c:v>
                </c:pt>
              </c:numCache>
            </c:numRef>
          </c:val>
          <c:extLst>
            <c:ext xmlns:c16="http://schemas.microsoft.com/office/drawing/2014/chart" uri="{C3380CC4-5D6E-409C-BE32-E72D297353CC}">
              <c16:uniqueId val="{00000000-4E6F-47AE-AF4C-24D4A8DE98A5}"/>
            </c:ext>
          </c:extLst>
        </c:ser>
        <c:dLbls>
          <c:dLblPos val="outEnd"/>
          <c:showLegendKey val="0"/>
          <c:showVal val="1"/>
          <c:showCatName val="0"/>
          <c:showSerName val="0"/>
          <c:showPercent val="0"/>
          <c:showBubbleSize val="0"/>
        </c:dLbls>
        <c:gapWidth val="0"/>
        <c:axId val="1022385408"/>
        <c:axId val="1022384328"/>
      </c:barChart>
      <c:catAx>
        <c:axId val="1022385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84328"/>
        <c:crosses val="autoZero"/>
        <c:auto val="1"/>
        <c:lblAlgn val="ctr"/>
        <c:lblOffset val="100"/>
        <c:noMultiLvlLbl val="0"/>
      </c:catAx>
      <c:valAx>
        <c:axId val="1022384328"/>
        <c:scaling>
          <c:orientation val="minMax"/>
        </c:scaling>
        <c:delete val="1"/>
        <c:axPos val="b"/>
        <c:numFmt formatCode="0.00,&quot;K&quot;" sourceLinked="1"/>
        <c:majorTickMark val="none"/>
        <c:minorTickMark val="none"/>
        <c:tickLblPos val="nextTo"/>
        <c:crossAx val="1022385408"/>
        <c:crosses val="autoZero"/>
        <c:crossBetween val="between"/>
      </c:valAx>
      <c:spPr>
        <a:noFill/>
        <a:ln w="0">
          <a:solidFill>
            <a:schemeClr val="tx1">
              <a:lumMod val="15000"/>
              <a:lumOff val="85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Sheet!PivotTable20</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'Design Sheet'!$B$1721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'Design Sheet'!$A$1722:$A$1729</c:f>
              <c:multiLvlStrCache>
                <c:ptCount val="5"/>
                <c:lvl>
                  <c:pt idx="0">
                    <c:v>ADMIN</c:v>
                  </c:pt>
                  <c:pt idx="1">
                    <c:v>OTHER</c:v>
                  </c:pt>
                  <c:pt idx="2">
                    <c:v>SINGLE FUNDING</c:v>
                  </c:pt>
                  <c:pt idx="3">
                    <c:v>EDLP</c:v>
                  </c:pt>
                  <c:pt idx="4">
                    <c:v>MERCH MENU</c:v>
                  </c:pt>
                </c:lvl>
                <c:lvl>
                  <c:pt idx="0">
                    <c:v>Core NW</c:v>
                  </c:pt>
                  <c:pt idx="3">
                    <c:v>Non-Core NW</c:v>
                  </c:pt>
                </c:lvl>
              </c:multiLvlStrCache>
            </c:multiLvlStrRef>
          </c:cat>
          <c:val>
            <c:numRef>
              <c:f>'Design Sheet'!$B$1722:$B$1729</c:f>
              <c:numCache>
                <c:formatCode>0.00,"K"</c:formatCode>
                <c:ptCount val="5"/>
                <c:pt idx="0">
                  <c:v>2671604.2799999998</c:v>
                </c:pt>
                <c:pt idx="1">
                  <c:v>3391317.3600000008</c:v>
                </c:pt>
                <c:pt idx="2">
                  <c:v>2044023.4200000002</c:v>
                </c:pt>
                <c:pt idx="3">
                  <c:v>38778.36</c:v>
                </c:pt>
                <c:pt idx="4">
                  <c:v>50460.520000000004</c:v>
                </c:pt>
              </c:numCache>
            </c:numRef>
          </c:val>
          <c:extLst>
            <c:ext xmlns:c16="http://schemas.microsoft.com/office/drawing/2014/chart" uri="{C3380CC4-5D6E-409C-BE32-E72D297353CC}">
              <c16:uniqueId val="{00000000-994F-4B52-B539-918E018D21A2}"/>
            </c:ext>
          </c:extLst>
        </c:ser>
        <c:dLbls>
          <c:dLblPos val="outEnd"/>
          <c:showLegendKey val="0"/>
          <c:showVal val="1"/>
          <c:showCatName val="0"/>
          <c:showSerName val="0"/>
          <c:showPercent val="0"/>
          <c:showBubbleSize val="0"/>
        </c:dLbls>
        <c:gapWidth val="219"/>
        <c:overlap val="-27"/>
        <c:axId val="678047312"/>
        <c:axId val="678051272"/>
      </c:barChart>
      <c:catAx>
        <c:axId val="67804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51272"/>
        <c:crosses val="autoZero"/>
        <c:auto val="1"/>
        <c:lblAlgn val="ctr"/>
        <c:lblOffset val="100"/>
        <c:noMultiLvlLbl val="0"/>
      </c:catAx>
      <c:valAx>
        <c:axId val="678051272"/>
        <c:scaling>
          <c:orientation val="minMax"/>
        </c:scaling>
        <c:delete val="1"/>
        <c:axPos val="l"/>
        <c:numFmt formatCode="0.00,&quot;K&quot;" sourceLinked="1"/>
        <c:majorTickMark val="none"/>
        <c:minorTickMark val="none"/>
        <c:tickLblPos val="nextTo"/>
        <c:crossAx val="67804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Sheet!PivotTable8</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E01D553-BE04-4EE0-87E3-C04490D5C930}"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r>
                  <a:rPr lang="en-US" baseline="0"/>
                  <a:t> </a:t>
                </a:r>
                <a:fld id="{1180B203-58E9-4E36-A6C3-570A99C52AD0}"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786F6508-4266-4F0F-932D-961844A98772}"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r>
                  <a:rPr lang="en-US" baseline="0"/>
                  <a:t> </a:t>
                </a:r>
                <a:fld id="{6AB53A93-56AB-4233-B5B2-71EA71E937A3}"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44BB6563-3275-43BC-882F-53F77C7B5943}"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r>
                  <a:rPr lang="en-US" baseline="0"/>
                  <a:t> </a:t>
                </a:r>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00385F9-063F-4A75-BA0F-031962229CAB}"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786F6508-4266-4F0F-932D-961844A98772}"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r>
                  <a:rPr lang="en-US" baseline="0"/>
                  <a:t> </a:t>
                </a:r>
                <a:fld id="{6AB53A93-56AB-4233-B5B2-71EA71E937A3}"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E01D553-BE04-4EE0-87E3-C04490D5C930}"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r>
                  <a:rPr lang="en-US" baseline="0"/>
                  <a:t> </a:t>
                </a:r>
                <a:fld id="{1180B203-58E9-4E36-A6C3-570A99C52AD0}"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44BB6563-3275-43BC-882F-53F77C7B5943}" type="VALUE">
                  <a:rPr lang="en-US"/>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r>
                  <a:rPr lang="en-US" baseline="0"/>
                  <a:t> </a:t>
                </a:r>
              </a:p>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00385F9-063F-4A75-BA0F-031962229CAB}" type="PERCENTAGE">
                  <a:rPr lang="en-US" baseline="0"/>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786F6508-4266-4F0F-932D-961844A98772}" type="VALUE">
                  <a:rPr lang="en-US"/>
                  <a:pPr>
                    <a:defRPr sz="1200" b="1">
                      <a:solidFill>
                        <a:schemeClr val="bg1"/>
                      </a:solidFill>
                      <a:latin typeface="Calibri" panose="020F0502020204030204" pitchFamily="34" charset="0"/>
                      <a:cs typeface="Calibri" panose="020F0502020204030204" pitchFamily="34" charset="0"/>
                    </a:defRPr>
                  </a:pPr>
                  <a:t>[]</a:t>
                </a:fld>
                <a:endParaRPr lang="en-US" baseline="0"/>
              </a:p>
              <a:p>
                <a:pPr>
                  <a:defRPr sz="1200" b="1">
                    <a:solidFill>
                      <a:schemeClr val="bg1"/>
                    </a:solidFill>
                    <a:latin typeface="Calibri" panose="020F0502020204030204" pitchFamily="34" charset="0"/>
                    <a:cs typeface="Calibri" panose="020F0502020204030204" pitchFamily="34" charset="0"/>
                  </a:defRPr>
                </a:pPr>
                <a:r>
                  <a:rPr lang="en-US" baseline="0"/>
                  <a:t> </a:t>
                </a:r>
                <a:fld id="{6AB53A93-56AB-4233-B5B2-71EA71E937A3}"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6E01D553-BE04-4EE0-87E3-C04490D5C930}" type="VALUE">
                  <a:rPr lang="en-US"/>
                  <a:pPr>
                    <a:defRPr sz="1200" b="1">
                      <a:solidFill>
                        <a:schemeClr val="bg1"/>
                      </a:solidFill>
                      <a:latin typeface="Calibri" panose="020F0502020204030204" pitchFamily="34" charset="0"/>
                      <a:cs typeface="Calibri" panose="020F0502020204030204" pitchFamily="34" charset="0"/>
                    </a:defRPr>
                  </a:pPr>
                  <a:t>[]</a:t>
                </a:fld>
                <a:endParaRPr lang="en-US" baseline="0"/>
              </a:p>
              <a:p>
                <a:pPr>
                  <a:defRPr sz="1200" b="1">
                    <a:solidFill>
                      <a:schemeClr val="bg1"/>
                    </a:solidFill>
                    <a:latin typeface="Calibri" panose="020F0502020204030204" pitchFamily="34" charset="0"/>
                    <a:cs typeface="Calibri" panose="020F0502020204030204" pitchFamily="34" charset="0"/>
                  </a:defRPr>
                </a:pPr>
                <a:r>
                  <a:rPr lang="en-US" baseline="0"/>
                  <a:t> </a:t>
                </a:r>
                <a:fld id="{1180B203-58E9-4E36-A6C3-570A99C52AD0}"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fld id="{44BB6563-3275-43BC-882F-53F77C7B5943}" type="VALUE">
                  <a:rPr lang="en-US"/>
                  <a:pPr>
                    <a:defRPr sz="1200" b="1">
                      <a:solidFill>
                        <a:schemeClr val="bg1"/>
                      </a:solidFill>
                      <a:latin typeface="Calibri" panose="020F0502020204030204" pitchFamily="34" charset="0"/>
                      <a:cs typeface="Calibri" panose="020F0502020204030204" pitchFamily="34" charset="0"/>
                    </a:defRPr>
                  </a:pPr>
                  <a:t>[]</a:t>
                </a:fld>
                <a:r>
                  <a:rPr lang="en-US" baseline="0"/>
                  <a:t> </a:t>
                </a:r>
              </a:p>
              <a:p>
                <a:pPr>
                  <a:defRPr sz="1200" b="1">
                    <a:solidFill>
                      <a:schemeClr val="bg1"/>
                    </a:solidFill>
                    <a:latin typeface="Calibri" panose="020F0502020204030204" pitchFamily="34" charset="0"/>
                    <a:cs typeface="Calibri" panose="020F0502020204030204" pitchFamily="34" charset="0"/>
                  </a:defRPr>
                </a:pPr>
                <a:fld id="{600385F9-063F-4A75-BA0F-031962229CAB}" type="PERCENTAGE">
                  <a:rPr lang="en-US" baseline="0"/>
                  <a:pPr>
                    <a:defRPr sz="1200" b="1">
                      <a:solidFill>
                        <a:schemeClr val="bg1"/>
                      </a:solidFill>
                      <a:latin typeface="Calibri" panose="020F0502020204030204" pitchFamily="34" charset="0"/>
                      <a:cs typeface="Calibri" panose="020F0502020204030204" pitchFamily="34" charset="0"/>
                    </a:defRPr>
                  </a:pPr>
                  <a:t>[]</a:t>
                </a:fld>
                <a:endParaRPr/>
              </a:p>
            </c:rich>
          </c:tx>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25888599093416365"/>
          <c:y val="0.12802552622098709"/>
          <c:w val="0.49287506490824379"/>
          <c:h val="0.8233914878287274"/>
        </c:manualLayout>
      </c:layout>
      <c:pieChart>
        <c:varyColors val="1"/>
        <c:ser>
          <c:idx val="0"/>
          <c:order val="0"/>
          <c:tx>
            <c:strRef>
              <c:f>'Design Sheet'!$B$137</c:f>
              <c:strCache>
                <c:ptCount val="1"/>
                <c:pt idx="0">
                  <c:v>Total Non Working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20-4929-95AC-775D287517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20-4929-95AC-775D287517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20-4929-95AC-775D287517FB}"/>
              </c:ext>
            </c:extLst>
          </c:dPt>
          <c:dLbls>
            <c:dLbl>
              <c:idx val="0"/>
              <c:tx>
                <c:rich>
                  <a:bodyPr/>
                  <a:lstStyle/>
                  <a:p>
                    <a:fld id="{786F6508-4266-4F0F-932D-961844A98772}" type="VALUE">
                      <a:rPr lang="en-US"/>
                      <a:pPr/>
                      <a:t>[]</a:t>
                    </a:fld>
                    <a:endParaRPr lang="en-US" baseline="0"/>
                  </a:p>
                  <a:p>
                    <a:r>
                      <a:rPr lang="en-US" baseline="0"/>
                      <a:t> </a:t>
                    </a:r>
                    <a:fld id="{6AB53A93-56AB-4233-B5B2-71EA71E937A3}" type="PERCENTAGE">
                      <a:rPr lang="en-US" baseline="0"/>
                      <a:pPr/>
                      <a:t>[]</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820-4929-95AC-775D287517FB}"/>
                </c:ext>
              </c:extLst>
            </c:dLbl>
            <c:dLbl>
              <c:idx val="1"/>
              <c:tx>
                <c:rich>
                  <a:bodyPr/>
                  <a:lstStyle/>
                  <a:p>
                    <a:fld id="{6E01D553-BE04-4EE0-87E3-C04490D5C930}" type="VALUE">
                      <a:rPr lang="en-US"/>
                      <a:pPr/>
                      <a:t>[]</a:t>
                    </a:fld>
                    <a:endParaRPr lang="en-US" baseline="0"/>
                  </a:p>
                  <a:p>
                    <a:r>
                      <a:rPr lang="en-US" baseline="0"/>
                      <a:t> </a:t>
                    </a:r>
                    <a:fld id="{1180B203-58E9-4E36-A6C3-570A99C52AD0}" type="PERCENTAGE">
                      <a:rPr lang="en-US" baseline="0"/>
                      <a:pPr/>
                      <a:t>[]</a:t>
                    </a:fld>
                    <a:endParaRPr lang="en-US" baseline="0"/>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820-4929-95AC-775D287517FB}"/>
                </c:ext>
              </c:extLst>
            </c:dLbl>
            <c:dLbl>
              <c:idx val="2"/>
              <c:tx>
                <c:rich>
                  <a:bodyPr/>
                  <a:lstStyle/>
                  <a:p>
                    <a:fld id="{44BB6563-3275-43BC-882F-53F77C7B5943}" type="VALUE">
                      <a:rPr lang="en-US"/>
                      <a:pPr/>
                      <a:t>[]</a:t>
                    </a:fld>
                    <a:r>
                      <a:rPr lang="en-US" baseline="0"/>
                      <a:t> </a:t>
                    </a:r>
                  </a:p>
                  <a:p>
                    <a:fld id="{600385F9-063F-4A75-BA0F-031962229CAB}" type="PERCENTAGE">
                      <a:rPr lang="en-US" baseline="0"/>
                      <a:pPr/>
                      <a:t>[]</a:t>
                    </a:fld>
                    <a:endParaRPr/>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820-4929-95AC-775D287517F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Calibri" panose="020F0502020204030204" pitchFamily="34" charset="0"/>
                    <a:ea typeface="+mn-ea"/>
                    <a:cs typeface="Calibri" panose="020F0502020204030204" pitchFamily="34" charset="0"/>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 Sheet'!$A$138:$A$141</c:f>
              <c:strCache>
                <c:ptCount val="3"/>
                <c:pt idx="0">
                  <c:v>MEALS-BAKING</c:v>
                </c:pt>
                <c:pt idx="1">
                  <c:v>MORNING FOODS</c:v>
                </c:pt>
                <c:pt idx="2">
                  <c:v>SNACKS</c:v>
                </c:pt>
              </c:strCache>
            </c:strRef>
          </c:cat>
          <c:val>
            <c:numRef>
              <c:f>'Design Sheet'!$B$138:$B$141</c:f>
              <c:numCache>
                <c:formatCode>0.00,,"M"</c:formatCode>
                <c:ptCount val="3"/>
                <c:pt idx="0">
                  <c:v>3980228.9399999995</c:v>
                </c:pt>
                <c:pt idx="1">
                  <c:v>2588970.3200000008</c:v>
                </c:pt>
                <c:pt idx="2">
                  <c:v>1626984.6799999997</c:v>
                </c:pt>
              </c:numCache>
            </c:numRef>
          </c:val>
          <c:extLst>
            <c:ext xmlns:c16="http://schemas.microsoft.com/office/drawing/2014/chart" uri="{C3380CC4-5D6E-409C-BE32-E72D297353CC}">
              <c16:uniqueId val="{00000006-A820-4929-95AC-775D287517FB}"/>
            </c:ext>
          </c:extLst>
        </c:ser>
        <c:ser>
          <c:idx val="1"/>
          <c:order val="1"/>
          <c:tx>
            <c:strRef>
              <c:f>'Design Sheet'!$C$137</c:f>
              <c:strCache>
                <c:ptCount val="1"/>
                <c:pt idx="0">
                  <c:v>  % of Total Trade (Non-Working)</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A820-4929-95AC-775D287517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A820-4929-95AC-775D287517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A820-4929-95AC-775D287517F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 Sheet'!$A$138:$A$141</c:f>
              <c:strCache>
                <c:ptCount val="3"/>
                <c:pt idx="0">
                  <c:v>MEALS-BAKING</c:v>
                </c:pt>
                <c:pt idx="1">
                  <c:v>MORNING FOODS</c:v>
                </c:pt>
                <c:pt idx="2">
                  <c:v>SNACKS</c:v>
                </c:pt>
              </c:strCache>
            </c:strRef>
          </c:cat>
          <c:val>
            <c:numRef>
              <c:f>'Design Sheet'!$C$138:$C$141</c:f>
              <c:numCache>
                <c:formatCode>0%</c:formatCode>
                <c:ptCount val="3"/>
                <c:pt idx="0">
                  <c:v>0.1217001308427635</c:v>
                </c:pt>
                <c:pt idx="1">
                  <c:v>0.10660637724062851</c:v>
                </c:pt>
                <c:pt idx="2">
                  <c:v>0.106598510847804</c:v>
                </c:pt>
              </c:numCache>
            </c:numRef>
          </c:val>
          <c:extLst>
            <c:ext xmlns:c16="http://schemas.microsoft.com/office/drawing/2014/chart" uri="{C3380CC4-5D6E-409C-BE32-E72D297353CC}">
              <c16:uniqueId val="{0000000D-A820-4929-95AC-775D287517F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9711488247757134"/>
          <c:y val="5.98999367364135E-2"/>
          <c:w val="0.18410577942755549"/>
          <c:h val="0.885946795233237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Sheet!PivotTable3</c:name>
    <c:fmtId val="12"/>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
          <c:idx val="0"/>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8"/>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9"/>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0"/>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1"/>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47625" cap="rnd">
            <a:solidFill>
              <a:schemeClr val="accent1"/>
            </a:solidFill>
            <a:round/>
          </a:ln>
          <a:effectLst/>
        </c:spPr>
        <c:marker>
          <c:symbol val="circle"/>
          <c:size val="9"/>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0"/>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1"/>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2"/>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3"/>
        <c:spPr>
          <a:solidFill>
            <a:schemeClr val="accent1"/>
          </a:solidFill>
          <a:ln w="47625" cap="rnd">
            <a:solidFill>
              <a:schemeClr val="accent2"/>
            </a:solidFill>
            <a:round/>
          </a:ln>
          <a:effectLst/>
        </c:spPr>
        <c:marker>
          <c:symbol val="circle"/>
          <c:size val="9"/>
          <c:spPr>
            <a:solidFill>
              <a:schemeClr val="accent2"/>
            </a:solidFill>
            <a:ln w="9525">
              <a:solidFill>
                <a:schemeClr val="accent2"/>
              </a:solidFill>
            </a:ln>
            <a:effectLst/>
          </c:spPr>
        </c:marker>
      </c:pivotFmt>
      <c:pivotFmt>
        <c:idx val="24"/>
        <c:spPr>
          <a:ln w="28575" cap="rnd">
            <a:solidFill>
              <a:schemeClr val="accent1"/>
            </a:solidFill>
            <a:round/>
          </a:ln>
          <a:effectLst/>
        </c:spPr>
        <c:marker>
          <c:symbol val="none"/>
        </c:marker>
        <c:dLbl>
          <c:idx val="0"/>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
          <c:idx val="0"/>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ln w="34925" cap="rnd">
            <a:solidFill>
              <a:schemeClr val="accent1"/>
            </a:solidFill>
            <a:round/>
          </a:ln>
          <a:effectLst/>
        </c:spPr>
        <c:marker>
          <c:symbol val="none"/>
        </c:marker>
        <c:dLbl>
          <c:idx val="0"/>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
          <c:idx val="0"/>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28794992175271E-2"/>
          <c:y val="0.20364713446963709"/>
          <c:w val="0.93114241001564946"/>
          <c:h val="0.62613540777282362"/>
        </c:manualLayout>
      </c:layout>
      <c:barChart>
        <c:barDir val="col"/>
        <c:grouping val="clustered"/>
        <c:varyColors val="0"/>
        <c:ser>
          <c:idx val="0"/>
          <c:order val="0"/>
          <c:tx>
            <c:strRef>
              <c:f>'Design Sheet'!$B$31</c:f>
              <c:strCache>
                <c:ptCount val="1"/>
                <c:pt idx="0">
                  <c:v>Total Non Working $</c:v>
                </c:pt>
              </c:strCache>
            </c:strRef>
          </c:tx>
          <c:spPr>
            <a:ln w="34925" cap="rnd">
              <a:solidFill>
                <a:schemeClr val="accent1"/>
              </a:solidFill>
              <a:round/>
            </a:ln>
            <a:effectLst/>
          </c:spPr>
          <c:invertIfNegative val="0"/>
          <c:dLbls>
            <c:spPr>
              <a:noFill/>
              <a:ln>
                <a:noFill/>
              </a:ln>
              <a:effectLst/>
            </c:spPr>
            <c:txPr>
              <a:bodyPr wrap="square" lIns="38100" tIns="19050" rIns="38100" bIns="19050" anchor="ctr">
                <a:spAutoFit/>
              </a:bodyPr>
              <a:lstStyle/>
              <a:p>
                <a:pPr>
                  <a:defRPr sz="1200" b="1">
                    <a:solidFill>
                      <a:schemeClr val="bg1"/>
                    </a:solidFill>
                    <a:latin typeface="Calibri" panose="020F0502020204030204" pitchFamily="34" charset="0"/>
                    <a:cs typeface="Calibri" panose="020F0502020204030204"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'Design Sheet'!$A$32:$A$37</c:f>
              <c:strCache>
                <c:ptCount val="5"/>
                <c:pt idx="0">
                  <c:v>2021</c:v>
                </c:pt>
                <c:pt idx="1">
                  <c:v>2022</c:v>
                </c:pt>
                <c:pt idx="2">
                  <c:v>2023</c:v>
                </c:pt>
                <c:pt idx="3">
                  <c:v>2024</c:v>
                </c:pt>
                <c:pt idx="4">
                  <c:v>2025</c:v>
                </c:pt>
              </c:strCache>
            </c:strRef>
          </c:cat>
          <c:val>
            <c:numRef>
              <c:f>'Design Sheet'!$B$32:$B$37</c:f>
              <c:numCache>
                <c:formatCode>0.00,,"M"</c:formatCode>
                <c:ptCount val="5"/>
                <c:pt idx="0">
                  <c:v>1402618.4900000005</c:v>
                </c:pt>
                <c:pt idx="1">
                  <c:v>1892951.4499999997</c:v>
                </c:pt>
                <c:pt idx="2">
                  <c:v>2505507.4300000002</c:v>
                </c:pt>
                <c:pt idx="3">
                  <c:v>1545454.37</c:v>
                </c:pt>
                <c:pt idx="4">
                  <c:v>849652.2</c:v>
                </c:pt>
              </c:numCache>
            </c:numRef>
          </c:val>
          <c:extLst>
            <c:ext xmlns:c16="http://schemas.microsoft.com/office/drawing/2014/chart" uri="{C3380CC4-5D6E-409C-BE32-E72D297353CC}">
              <c16:uniqueId val="{00000000-9181-400B-B4A2-600F55E5188C}"/>
            </c:ext>
          </c:extLst>
        </c:ser>
        <c:dLbls>
          <c:dLblPos val="outEnd"/>
          <c:showLegendKey val="0"/>
          <c:showVal val="1"/>
          <c:showCatName val="0"/>
          <c:showSerName val="0"/>
          <c:showPercent val="0"/>
          <c:showBubbleSize val="0"/>
        </c:dLbls>
        <c:gapWidth val="70"/>
        <c:axId val="1372136576"/>
        <c:axId val="1372137296"/>
      </c:barChart>
      <c:lineChart>
        <c:grouping val="standard"/>
        <c:varyColors val="0"/>
        <c:ser>
          <c:idx val="1"/>
          <c:order val="1"/>
          <c:tx>
            <c:strRef>
              <c:f>'Design Sheet'!$C$31</c:f>
              <c:strCache>
                <c:ptCount val="1"/>
                <c:pt idx="0">
                  <c:v> % of Total Trade (Non-Working)</c:v>
                </c:pt>
              </c:strCache>
            </c:strRef>
          </c:tx>
          <c:spPr>
            <a:ln w="57150" cap="rnd">
              <a:solidFill>
                <a:schemeClr val="accent2"/>
              </a:solidFill>
              <a:round/>
            </a:ln>
            <a:effectLst>
              <a:softEdge rad="0"/>
            </a:effectLst>
          </c:spPr>
          <c:marker>
            <c:symbol val="circle"/>
            <c:size val="11"/>
            <c:spPr>
              <a:ln w="31750" cap="rnd">
                <a:solidFill>
                  <a:schemeClr val="bg1"/>
                </a:solidFill>
              </a:ln>
              <a:effectLst>
                <a:softEdge rad="0"/>
              </a:effectLst>
            </c:spPr>
          </c:marker>
          <c:dLbls>
            <c:spPr>
              <a:noFill/>
              <a:ln>
                <a:noFill/>
              </a:ln>
              <a:effectLst/>
            </c:spPr>
            <c:txPr>
              <a:bodyPr wrap="square" lIns="38100" tIns="19050" rIns="38100" bIns="19050" anchor="ctr">
                <a:spAutoFit/>
              </a:bodyPr>
              <a:lstStyle/>
              <a:p>
                <a:pPr>
                  <a:defRPr sz="1200" b="1">
                    <a:latin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'Design Sheet'!$A$32:$A$37</c:f>
              <c:strCache>
                <c:ptCount val="5"/>
                <c:pt idx="0">
                  <c:v>2021</c:v>
                </c:pt>
                <c:pt idx="1">
                  <c:v>2022</c:v>
                </c:pt>
                <c:pt idx="2">
                  <c:v>2023</c:v>
                </c:pt>
                <c:pt idx="3">
                  <c:v>2024</c:v>
                </c:pt>
                <c:pt idx="4">
                  <c:v>2025</c:v>
                </c:pt>
              </c:strCache>
            </c:strRef>
          </c:cat>
          <c:val>
            <c:numRef>
              <c:f>'Design Sheet'!$C$32:$C$37</c:f>
              <c:numCache>
                <c:formatCode>0%</c:formatCode>
                <c:ptCount val="5"/>
                <c:pt idx="0">
                  <c:v>8.8954720526662562E-2</c:v>
                </c:pt>
                <c:pt idx="1">
                  <c:v>0.11859182779595293</c:v>
                </c:pt>
                <c:pt idx="2">
                  <c:v>0.14825407162557069</c:v>
                </c:pt>
                <c:pt idx="3">
                  <c:v>0.11703090038497739</c:v>
                </c:pt>
                <c:pt idx="4">
                  <c:v>8.1556400028777759E-2</c:v>
                </c:pt>
              </c:numCache>
            </c:numRef>
          </c:val>
          <c:smooth val="0"/>
          <c:extLst>
            <c:ext xmlns:c16="http://schemas.microsoft.com/office/drawing/2014/chart" uri="{C3380CC4-5D6E-409C-BE32-E72D297353CC}">
              <c16:uniqueId val="{00000001-9181-400B-B4A2-600F55E5188C}"/>
            </c:ext>
          </c:extLst>
        </c:ser>
        <c:dLbls>
          <c:showLegendKey val="0"/>
          <c:showVal val="0"/>
          <c:showCatName val="0"/>
          <c:showSerName val="0"/>
          <c:showPercent val="0"/>
          <c:showBubbleSize val="0"/>
        </c:dLbls>
        <c:marker val="1"/>
        <c:smooth val="0"/>
        <c:axId val="870268408"/>
        <c:axId val="1015498016"/>
      </c:lineChart>
      <c:catAx>
        <c:axId val="13721365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372137296"/>
        <c:crosses val="autoZero"/>
        <c:auto val="1"/>
        <c:lblAlgn val="ctr"/>
        <c:lblOffset val="100"/>
        <c:noMultiLvlLbl val="0"/>
      </c:catAx>
      <c:valAx>
        <c:axId val="1372137296"/>
        <c:scaling>
          <c:orientation val="minMax"/>
        </c:scaling>
        <c:delete val="0"/>
        <c:axPos val="r"/>
        <c:numFmt formatCode="0.00,,&quot;M&quot;"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2136576"/>
        <c:crosses val="max"/>
        <c:crossBetween val="between"/>
      </c:valAx>
      <c:valAx>
        <c:axId val="1015498016"/>
        <c:scaling>
          <c:orientation val="minMax"/>
        </c:scaling>
        <c:delete val="0"/>
        <c:axPos val="r"/>
        <c:numFmt formatCode="0%" sourceLinked="1"/>
        <c:majorTickMark val="none"/>
        <c:minorTickMark val="none"/>
        <c:tickLblPos val="none"/>
        <c:crossAx val="870268408"/>
        <c:crosses val="max"/>
        <c:crossBetween val="between"/>
      </c:valAx>
      <c:catAx>
        <c:axId val="870268408"/>
        <c:scaling>
          <c:orientation val="minMax"/>
        </c:scaling>
        <c:delete val="1"/>
        <c:axPos val="b"/>
        <c:numFmt formatCode="General" sourceLinked="1"/>
        <c:majorTickMark val="out"/>
        <c:minorTickMark val="none"/>
        <c:tickLblPos val="nextTo"/>
        <c:crossAx val="1015498016"/>
        <c:crossesAt val="0"/>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rnd"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Sheet!PivotTable9</c:name>
    <c:fmtId val="4"/>
  </c:pivotSource>
  <c:chart>
    <c:autoTitleDeleted val="0"/>
    <c:pivotFmts>
      <c:pivotFmt>
        <c:idx val="0"/>
        <c:spPr>
          <a:solidFill>
            <a:schemeClr val="accent1">
              <a:lumMod val="60000"/>
              <a:lumOff val="40000"/>
            </a:schemeClr>
          </a:solidFill>
          <a:ln w="88900">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w="88900">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w="88900">
            <a:solidFill>
              <a:schemeClr val="tx2">
                <a:lumMod val="50000"/>
                <a:lumOff val="50000"/>
              </a:schemeClr>
            </a:solidFill>
          </a:ln>
          <a:effectLst/>
        </c:spPr>
        <c:marker>
          <c:symbol val="none"/>
        </c:marker>
        <c:dLbl>
          <c:idx val="0"/>
          <c:spPr>
            <a:noFill/>
            <a:ln>
              <a:noFill/>
            </a:ln>
            <a:effectLst/>
          </c:spPr>
          <c:txPr>
            <a:bodyPr rot="0" spcFirstLastPara="1" vertOverflow="ellipsis" vert="horz" wrap="square" lIns="914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spPr>
          <a:solidFill>
            <a:schemeClr val="accent2"/>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936622432685423"/>
          <c:y val="0.13648293963254593"/>
          <c:w val="0.65644574148511159"/>
          <c:h val="0.80577427821522318"/>
        </c:manualLayout>
      </c:layout>
      <c:barChart>
        <c:barDir val="bar"/>
        <c:grouping val="clustered"/>
        <c:varyColors val="0"/>
        <c:ser>
          <c:idx val="0"/>
          <c:order val="0"/>
          <c:tx>
            <c:strRef>
              <c:f>'Design Sheet'!$C$197</c:f>
              <c:strCache>
                <c:ptCount val="1"/>
                <c:pt idx="0">
                  <c:v>Total Non Working $</c:v>
                </c:pt>
              </c:strCache>
            </c:strRef>
          </c:tx>
          <c:spPr>
            <a:solidFill>
              <a:schemeClr val="accent1">
                <a:lumMod val="60000"/>
                <a:lumOff val="40000"/>
              </a:schemeClr>
            </a:solidFill>
            <a:ln w="88900">
              <a:solidFill>
                <a:schemeClr val="tx2">
                  <a:lumMod val="50000"/>
                  <a:lumOff val="50000"/>
                </a:schemeClr>
              </a:solidFill>
            </a:ln>
            <a:effectLst/>
          </c:spPr>
          <c:invertIfNegative val="0"/>
          <c:dLbls>
            <c:spPr>
              <a:noFill/>
              <a:ln>
                <a:noFill/>
              </a:ln>
              <a:effectLst/>
            </c:spPr>
            <c:txPr>
              <a:bodyPr rot="0" spcFirstLastPara="1" vertOverflow="ellipsis" vert="horz" wrap="square" lIns="914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'Design Sheet'!$A$198:$B$218</c:f>
              <c:multiLvlStrCache>
                <c:ptCount val="15"/>
                <c:lvl>
                  <c:pt idx="0">
                    <c:v>MEALS-BAKING</c:v>
                  </c:pt>
                  <c:pt idx="1">
                    <c:v>MORNING FOODS</c:v>
                  </c:pt>
                  <c:pt idx="2">
                    <c:v>SNACKS</c:v>
                  </c:pt>
                  <c:pt idx="3">
                    <c:v>MEALS-BAKING</c:v>
                  </c:pt>
                  <c:pt idx="4">
                    <c:v>MORNING FOODS</c:v>
                  </c:pt>
                  <c:pt idx="5">
                    <c:v>SNACKS</c:v>
                  </c:pt>
                  <c:pt idx="6">
                    <c:v>MEALS-BAKING</c:v>
                  </c:pt>
                  <c:pt idx="7">
                    <c:v>MORNING FOODS</c:v>
                  </c:pt>
                  <c:pt idx="8">
                    <c:v>SNACKS</c:v>
                  </c:pt>
                  <c:pt idx="9">
                    <c:v>MEALS-BAKING</c:v>
                  </c:pt>
                  <c:pt idx="10">
                    <c:v>MORNING FOODS</c:v>
                  </c:pt>
                  <c:pt idx="11">
                    <c:v>SNACKS</c:v>
                  </c:pt>
                  <c:pt idx="12">
                    <c:v>MEALS-BAKING</c:v>
                  </c:pt>
                  <c:pt idx="13">
                    <c:v>MORNING FOODS</c:v>
                  </c:pt>
                  <c:pt idx="14">
                    <c:v>SNACKS</c:v>
                  </c:pt>
                </c:lvl>
                <c:lvl>
                  <c:pt idx="0">
                    <c:v>2021</c:v>
                  </c:pt>
                  <c:pt idx="3">
                    <c:v>2022</c:v>
                  </c:pt>
                  <c:pt idx="6">
                    <c:v>2023</c:v>
                  </c:pt>
                  <c:pt idx="9">
                    <c:v>2024</c:v>
                  </c:pt>
                  <c:pt idx="12">
                    <c:v>2025</c:v>
                  </c:pt>
                </c:lvl>
              </c:multiLvlStrCache>
            </c:multiLvlStrRef>
          </c:cat>
          <c:val>
            <c:numRef>
              <c:f>'Design Sheet'!$C$198:$C$218</c:f>
              <c:numCache>
                <c:formatCode>0.00,,"M"</c:formatCode>
                <c:ptCount val="15"/>
                <c:pt idx="0">
                  <c:v>888969.59999999986</c:v>
                </c:pt>
                <c:pt idx="1">
                  <c:v>309197.87999999995</c:v>
                </c:pt>
                <c:pt idx="2">
                  <c:v>204451.01</c:v>
                </c:pt>
                <c:pt idx="3">
                  <c:v>968079.12</c:v>
                </c:pt>
                <c:pt idx="4">
                  <c:v>591213.76000000013</c:v>
                </c:pt>
                <c:pt idx="5">
                  <c:v>333658.56999999995</c:v>
                </c:pt>
                <c:pt idx="6">
                  <c:v>1127507.3899999999</c:v>
                </c:pt>
                <c:pt idx="7">
                  <c:v>840536.56</c:v>
                </c:pt>
                <c:pt idx="8">
                  <c:v>537463.48</c:v>
                </c:pt>
                <c:pt idx="9">
                  <c:v>613421.63</c:v>
                </c:pt>
                <c:pt idx="10">
                  <c:v>566012.48</c:v>
                </c:pt>
                <c:pt idx="11">
                  <c:v>366020.26</c:v>
                </c:pt>
                <c:pt idx="12">
                  <c:v>382251.2</c:v>
                </c:pt>
                <c:pt idx="13">
                  <c:v>282009.64</c:v>
                </c:pt>
                <c:pt idx="14">
                  <c:v>185391.35999999999</c:v>
                </c:pt>
              </c:numCache>
            </c:numRef>
          </c:val>
          <c:extLst>
            <c:ext xmlns:c16="http://schemas.microsoft.com/office/drawing/2014/chart" uri="{C3380CC4-5D6E-409C-BE32-E72D297353CC}">
              <c16:uniqueId val="{00000000-C479-4296-B280-1784AB46689D}"/>
            </c:ext>
          </c:extLst>
        </c:ser>
        <c:ser>
          <c:idx val="1"/>
          <c:order val="1"/>
          <c:tx>
            <c:strRef>
              <c:f>'Design Sheet'!$D$197</c:f>
              <c:strCache>
                <c:ptCount val="1"/>
                <c:pt idx="0">
                  <c:v>  % of Total Trade (Non-Working)</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'Design Sheet'!$A$198:$B$218</c:f>
              <c:multiLvlStrCache>
                <c:ptCount val="15"/>
                <c:lvl>
                  <c:pt idx="0">
                    <c:v>MEALS-BAKING</c:v>
                  </c:pt>
                  <c:pt idx="1">
                    <c:v>MORNING FOODS</c:v>
                  </c:pt>
                  <c:pt idx="2">
                    <c:v>SNACKS</c:v>
                  </c:pt>
                  <c:pt idx="3">
                    <c:v>MEALS-BAKING</c:v>
                  </c:pt>
                  <c:pt idx="4">
                    <c:v>MORNING FOODS</c:v>
                  </c:pt>
                  <c:pt idx="5">
                    <c:v>SNACKS</c:v>
                  </c:pt>
                  <c:pt idx="6">
                    <c:v>MEALS-BAKING</c:v>
                  </c:pt>
                  <c:pt idx="7">
                    <c:v>MORNING FOODS</c:v>
                  </c:pt>
                  <c:pt idx="8">
                    <c:v>SNACKS</c:v>
                  </c:pt>
                  <c:pt idx="9">
                    <c:v>MEALS-BAKING</c:v>
                  </c:pt>
                  <c:pt idx="10">
                    <c:v>MORNING FOODS</c:v>
                  </c:pt>
                  <c:pt idx="11">
                    <c:v>SNACKS</c:v>
                  </c:pt>
                  <c:pt idx="12">
                    <c:v>MEALS-BAKING</c:v>
                  </c:pt>
                  <c:pt idx="13">
                    <c:v>MORNING FOODS</c:v>
                  </c:pt>
                  <c:pt idx="14">
                    <c:v>SNACKS</c:v>
                  </c:pt>
                </c:lvl>
                <c:lvl>
                  <c:pt idx="0">
                    <c:v>2021</c:v>
                  </c:pt>
                  <c:pt idx="3">
                    <c:v>2022</c:v>
                  </c:pt>
                  <c:pt idx="6">
                    <c:v>2023</c:v>
                  </c:pt>
                  <c:pt idx="9">
                    <c:v>2024</c:v>
                  </c:pt>
                  <c:pt idx="12">
                    <c:v>2025</c:v>
                  </c:pt>
                </c:lvl>
              </c:multiLvlStrCache>
            </c:multiLvlStrRef>
          </c:cat>
          <c:val>
            <c:numRef>
              <c:f>'Design Sheet'!$D$198:$D$218</c:f>
              <c:numCache>
                <c:formatCode>0%</c:formatCode>
                <c:ptCount val="15"/>
                <c:pt idx="0">
                  <c:v>0.10603345348241278</c:v>
                </c:pt>
                <c:pt idx="1">
                  <c:v>6.9670620304958714E-2</c:v>
                </c:pt>
                <c:pt idx="2">
                  <c:v>6.9401286626492892E-2</c:v>
                </c:pt>
                <c:pt idx="3">
                  <c:v>0.13931738063996305</c:v>
                </c:pt>
                <c:pt idx="4">
                  <c:v>9.703564486026417E-2</c:v>
                </c:pt>
                <c:pt idx="5">
                  <c:v>0.11425002332309606</c:v>
                </c:pt>
                <c:pt idx="6">
                  <c:v>0.15891842660959102</c:v>
                </c:pt>
                <c:pt idx="7">
                  <c:v>0.14007782281996123</c:v>
                </c:pt>
                <c:pt idx="8">
                  <c:v>0.14126253922957274</c:v>
                </c:pt>
                <c:pt idx="9">
                  <c:v>0.12258655416333941</c:v>
                </c:pt>
                <c:pt idx="10">
                  <c:v>0.11384829386717001</c:v>
                </c:pt>
                <c:pt idx="11">
                  <c:v>0.11332253070297203</c:v>
                </c:pt>
                <c:pt idx="12">
                  <c:v>7.2481801732764084E-2</c:v>
                </c:pt>
                <c:pt idx="13">
                  <c:v>0.10135318407754217</c:v>
                </c:pt>
                <c:pt idx="14">
                  <c:v>7.8496723282293512E-2</c:v>
                </c:pt>
              </c:numCache>
            </c:numRef>
          </c:val>
          <c:extLst>
            <c:ext xmlns:c16="http://schemas.microsoft.com/office/drawing/2014/chart" uri="{C3380CC4-5D6E-409C-BE32-E72D297353CC}">
              <c16:uniqueId val="{00000001-C479-4296-B280-1784AB46689D}"/>
            </c:ext>
          </c:extLst>
        </c:ser>
        <c:dLbls>
          <c:dLblPos val="outEnd"/>
          <c:showLegendKey val="0"/>
          <c:showVal val="1"/>
          <c:showCatName val="0"/>
          <c:showSerName val="0"/>
          <c:showPercent val="0"/>
          <c:showBubbleSize val="0"/>
        </c:dLbls>
        <c:gapWidth val="209"/>
        <c:axId val="1369894712"/>
        <c:axId val="1369903352"/>
      </c:barChart>
      <c:catAx>
        <c:axId val="136989471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a:outerShdw blurRad="50800" dist="50800" dir="5400000" sx="1000" sy="1000" algn="ctr" rotWithShape="0">
              <a:srgbClr val="000000">
                <a:alpha val="43137"/>
              </a:srgbClr>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903352"/>
        <c:crosses val="autoZero"/>
        <c:auto val="1"/>
        <c:lblAlgn val="ctr"/>
        <c:lblOffset val="100"/>
        <c:noMultiLvlLbl val="0"/>
      </c:catAx>
      <c:valAx>
        <c:axId val="1369903352"/>
        <c:scaling>
          <c:orientation val="minMax"/>
        </c:scaling>
        <c:delete val="1"/>
        <c:axPos val="t"/>
        <c:numFmt formatCode="0.00,,&quot;M&quot;" sourceLinked="1"/>
        <c:majorTickMark val="out"/>
        <c:minorTickMark val="none"/>
        <c:tickLblPos val="nextTo"/>
        <c:crossAx val="1369894712"/>
        <c:crosses val="autoZero"/>
        <c:crossBetween val="between"/>
      </c:valAx>
      <c:spPr>
        <a:noFill/>
        <a:ln>
          <a:noFill/>
        </a:ln>
        <a:effectLst/>
        <a:scene3d>
          <a:camera prst="orthographicFront"/>
          <a:lightRig rig="threePt" dir="t"/>
        </a:scene3d>
        <a:sp3d>
          <a:bevelT w="190500" h="38100"/>
        </a:sp3d>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0">
            <a:solidFill>
              <a:schemeClr val="tx1">
                <a:lumMod val="15000"/>
                <a:lumOff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w="0">
            <a:solidFill>
              <a:schemeClr val="tx1">
                <a:lumMod val="15000"/>
                <a:lumOff val="85000"/>
              </a:schemeClr>
            </a:solidFill>
          </a:ln>
          <a:effectLst/>
        </c:spPr>
      </c:pivotFmt>
      <c:pivotFmt>
        <c:idx val="14"/>
        <c:spPr>
          <a:solidFill>
            <a:schemeClr val="accent1"/>
          </a:solidFill>
          <a:ln>
            <a:noFill/>
          </a:ln>
          <a:effectLst/>
        </c:spPr>
        <c:dLbl>
          <c:idx val="0"/>
          <c:layout>
            <c:manualLayout>
              <c:x val="3.1520882584712227E-3"/>
              <c:y val="-0.376428563959385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w="0">
            <a:solidFill>
              <a:schemeClr val="tx1">
                <a:lumMod val="15000"/>
                <a:lumOff val="85000"/>
              </a:schemeClr>
            </a:solidFill>
          </a:ln>
          <a:effectLst/>
        </c:spPr>
      </c:pivotFmt>
      <c:pivotFmt>
        <c:idx val="16"/>
        <c:spPr>
          <a:solidFill>
            <a:schemeClr val="accent1"/>
          </a:solidFill>
          <a:ln>
            <a:noFill/>
          </a:ln>
          <a:effectLst/>
        </c:spPr>
        <c:dLbl>
          <c:idx val="0"/>
          <c:layout>
            <c:manualLayout>
              <c:x val="-3.152088258471266E-3"/>
              <c:y val="-0.386642406750948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layout>
            <c:manualLayout>
              <c:x val="0"/>
              <c:y val="-0.3923648189394652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w="0">
            <a:solidFill>
              <a:schemeClr val="tx1">
                <a:lumMod val="15000"/>
                <a:lumOff val="85000"/>
              </a:schemeClr>
            </a:solidFill>
          </a:ln>
          <a:effectLst/>
        </c:spPr>
      </c:pivotFmt>
      <c:pivotFmt>
        <c:idx val="19"/>
        <c:spPr>
          <a:solidFill>
            <a:schemeClr val="accent1"/>
          </a:solidFill>
          <a:ln>
            <a:noFill/>
          </a:ln>
          <a:effectLst/>
        </c:spPr>
        <c:dLbl>
          <c:idx val="0"/>
          <c:layout>
            <c:manualLayout>
              <c:x val="0"/>
              <c:y val="-0.326567744768955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2"/>
          </a:solidFill>
          <a:ln w="0">
            <a:solidFill>
              <a:schemeClr val="tx1">
                <a:lumMod val="15000"/>
                <a:lumOff val="85000"/>
              </a:schemeClr>
            </a:solidFill>
          </a:ln>
          <a:effectLst/>
        </c:spPr>
      </c:pivotFmt>
      <c:pivotFmt>
        <c:idx val="21"/>
        <c:spPr>
          <a:solidFill>
            <a:schemeClr val="accent1"/>
          </a:solidFill>
          <a:ln>
            <a:noFill/>
          </a:ln>
          <a:effectLst/>
        </c:spPr>
        <c:dLbl>
          <c:idx val="0"/>
          <c:layout>
            <c:manualLayout>
              <c:x val="3.1520882584712374E-3"/>
              <c:y val="-0.2803777017912601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solidFill>
          <a:ln>
            <a:noFill/>
          </a:ln>
          <a:effectLst/>
        </c:spPr>
        <c:dLbl>
          <c:idx val="0"/>
          <c:layout>
            <c:manualLayout>
              <c:x val="6.3041765169424748E-3"/>
              <c:y val="0"/>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3"/>
          </a:solidFill>
          <a:ln>
            <a:noFill/>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672970843183611E-2"/>
          <c:y val="0.13811420982735723"/>
          <c:w val="0.93065405831363279"/>
          <c:h val="0.73907958716315836"/>
        </c:manualLayout>
      </c:layout>
      <c:barChart>
        <c:barDir val="col"/>
        <c:grouping val="stacked"/>
        <c:varyColors val="0"/>
        <c:ser>
          <c:idx val="0"/>
          <c:order val="0"/>
          <c:tx>
            <c:strRef>
              <c:f>'Design Sheet'!$B$16</c:f>
              <c:strCache>
                <c:ptCount val="1"/>
                <c:pt idx="0">
                  <c:v>Total Trade</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D-4D30-43E4-B0FC-174EE80B4D46}"/>
              </c:ext>
            </c:extLst>
          </c:dPt>
          <c:dPt>
            <c:idx val="1"/>
            <c:invertIfNegative val="0"/>
            <c:bubble3D val="0"/>
            <c:extLst>
              <c:ext xmlns:c16="http://schemas.microsoft.com/office/drawing/2014/chart" uri="{C3380CC4-5D6E-409C-BE32-E72D297353CC}">
                <c16:uniqueId val="{0000000F-4D30-43E4-B0FC-174EE80B4D46}"/>
              </c:ext>
            </c:extLst>
          </c:dPt>
          <c:dPt>
            <c:idx val="2"/>
            <c:invertIfNegative val="0"/>
            <c:bubble3D val="0"/>
            <c:extLst>
              <c:ext xmlns:c16="http://schemas.microsoft.com/office/drawing/2014/chart" uri="{C3380CC4-5D6E-409C-BE32-E72D297353CC}">
                <c16:uniqueId val="{00000010-4D30-43E4-B0FC-174EE80B4D46}"/>
              </c:ext>
            </c:extLst>
          </c:dPt>
          <c:dPt>
            <c:idx val="3"/>
            <c:invertIfNegative val="0"/>
            <c:bubble3D val="0"/>
            <c:extLst>
              <c:ext xmlns:c16="http://schemas.microsoft.com/office/drawing/2014/chart" uri="{C3380CC4-5D6E-409C-BE32-E72D297353CC}">
                <c16:uniqueId val="{00000011-4D30-43E4-B0FC-174EE80B4D46}"/>
              </c:ext>
            </c:extLst>
          </c:dPt>
          <c:dPt>
            <c:idx val="4"/>
            <c:invertIfNegative val="0"/>
            <c:bubble3D val="0"/>
            <c:extLst>
              <c:ext xmlns:c16="http://schemas.microsoft.com/office/drawing/2014/chart" uri="{C3380CC4-5D6E-409C-BE32-E72D297353CC}">
                <c16:uniqueId val="{00000013-4D30-43E4-B0FC-174EE80B4D46}"/>
              </c:ext>
            </c:extLst>
          </c:dPt>
          <c:dLbls>
            <c:dLbl>
              <c:idx val="0"/>
              <c:layout>
                <c:manualLayout>
                  <c:x val="3.1520882584712227E-3"/>
                  <c:y val="-0.3764285639593855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D30-43E4-B0FC-174EE80B4D46}"/>
                </c:ext>
              </c:extLst>
            </c:dLbl>
            <c:dLbl>
              <c:idx val="1"/>
              <c:layout>
                <c:manualLayout>
                  <c:x val="-3.152088258471266E-3"/>
                  <c:y val="-0.3866424067509489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4D30-43E4-B0FC-174EE80B4D46}"/>
                </c:ext>
              </c:extLst>
            </c:dLbl>
            <c:dLbl>
              <c:idx val="2"/>
              <c:layout>
                <c:manualLayout>
                  <c:x val="0"/>
                  <c:y val="-0.392364818939465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D30-43E4-B0FC-174EE80B4D46}"/>
                </c:ext>
              </c:extLst>
            </c:dLbl>
            <c:dLbl>
              <c:idx val="3"/>
              <c:layout>
                <c:manualLayout>
                  <c:x val="0"/>
                  <c:y val="-0.326567744768955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4D30-43E4-B0FC-174EE80B4D46}"/>
                </c:ext>
              </c:extLst>
            </c:dLbl>
            <c:dLbl>
              <c:idx val="4"/>
              <c:layout>
                <c:manualLayout>
                  <c:x val="3.1520882584712374E-3"/>
                  <c:y val="-0.2803777017912601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4D30-43E4-B0FC-174EE80B4D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Sheet'!$B$17:$B$22</c:f>
              <c:numCache>
                <c:formatCode>0.00,,"M"</c:formatCode>
                <c:ptCount val="5"/>
                <c:pt idx="0">
                  <c:v>15767780.300985726</c:v>
                </c:pt>
                <c:pt idx="1">
                  <c:v>15961904.670674101</c:v>
                </c:pt>
                <c:pt idx="2">
                  <c:v>16900091.866130259</c:v>
                </c:pt>
                <c:pt idx="3">
                  <c:v>13205524.053187422</c:v>
                </c:pt>
                <c:pt idx="4">
                  <c:v>10417970.872919772</c:v>
                </c:pt>
              </c:numCache>
            </c:numRef>
          </c:val>
          <c:extLst>
            <c:ext xmlns:c16="http://schemas.microsoft.com/office/drawing/2014/chart" uri="{C3380CC4-5D6E-409C-BE32-E72D297353CC}">
              <c16:uniqueId val="{00000000-502F-4E74-89B1-679B01642E96}"/>
            </c:ext>
          </c:extLst>
        </c:ser>
        <c:dLbls>
          <c:showLegendKey val="0"/>
          <c:showVal val="0"/>
          <c:showCatName val="0"/>
          <c:showSerName val="0"/>
          <c:showPercent val="0"/>
          <c:showBubbleSize val="0"/>
        </c:dLbls>
        <c:gapWidth val="77"/>
        <c:overlap val="100"/>
        <c:axId val="1339485320"/>
        <c:axId val="1339482800"/>
      </c:barChart>
      <c:barChart>
        <c:barDir val="col"/>
        <c:grouping val="stacked"/>
        <c:varyColors val="0"/>
        <c:ser>
          <c:idx val="1"/>
          <c:order val="1"/>
          <c:tx>
            <c:strRef>
              <c:f>'Design Sheet'!$C$16</c:f>
              <c:strCache>
                <c:ptCount val="1"/>
                <c:pt idx="0">
                  <c:v>Total Working $</c:v>
                </c:pt>
              </c:strCache>
            </c:strRef>
          </c:tx>
          <c:spPr>
            <a:solidFill>
              <a:schemeClr val="accent2"/>
            </a:solidFill>
            <a:ln w="0">
              <a:solidFill>
                <a:schemeClr val="tx1">
                  <a:lumMod val="15000"/>
                  <a:lumOff val="8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Sheet'!$C$17:$C$22</c:f>
              <c:numCache>
                <c:formatCode>0.00,,"M"</c:formatCode>
                <c:ptCount val="5"/>
                <c:pt idx="0">
                  <c:v>14365161.810985725</c:v>
                </c:pt>
                <c:pt idx="1">
                  <c:v>14068953.220674101</c:v>
                </c:pt>
                <c:pt idx="2">
                  <c:v>14394584.436130259</c:v>
                </c:pt>
                <c:pt idx="3">
                  <c:v>11660069.683187421</c:v>
                </c:pt>
                <c:pt idx="4">
                  <c:v>9568318.6729197726</c:v>
                </c:pt>
              </c:numCache>
            </c:numRef>
          </c:val>
          <c:extLst>
            <c:ext xmlns:c16="http://schemas.microsoft.com/office/drawing/2014/chart" uri="{C3380CC4-5D6E-409C-BE32-E72D297353CC}">
              <c16:uniqueId val="{00000001-502F-4E74-89B1-679B01642E96}"/>
            </c:ext>
          </c:extLst>
        </c:ser>
        <c:ser>
          <c:idx val="2"/>
          <c:order val="2"/>
          <c:tx>
            <c:strRef>
              <c:f>'Design Sheet'!$D$16</c:f>
              <c:strCache>
                <c:ptCount val="1"/>
                <c:pt idx="0">
                  <c:v>Total Non Working $</c:v>
                </c:pt>
              </c:strCache>
            </c:strRef>
          </c:tx>
          <c:spPr>
            <a:solidFill>
              <a:schemeClr val="accent3"/>
            </a:solidFill>
            <a:ln>
              <a:noFill/>
            </a:ln>
            <a:effectLst/>
          </c:spPr>
          <c:invertIfNegative val="0"/>
          <c:dPt>
            <c:idx val="3"/>
            <c:invertIfNegative val="0"/>
            <c:bubble3D val="0"/>
            <c:spPr>
              <a:solidFill>
                <a:schemeClr val="accent3"/>
              </a:solidFill>
              <a:ln>
                <a:noFill/>
              </a:ln>
              <a:effectLst/>
            </c:spPr>
            <c:extLst>
              <c:ext xmlns:c16="http://schemas.microsoft.com/office/drawing/2014/chart" uri="{C3380CC4-5D6E-409C-BE32-E72D297353CC}">
                <c16:uniqueId val="{00000006-BC0F-4EDF-9F11-167FE21F1288}"/>
              </c:ext>
            </c:extLst>
          </c:dPt>
          <c:dPt>
            <c:idx val="4"/>
            <c:invertIfNegative val="0"/>
            <c:bubble3D val="0"/>
            <c:spPr>
              <a:solidFill>
                <a:schemeClr val="accent3"/>
              </a:solidFill>
              <a:ln>
                <a:noFill/>
              </a:ln>
              <a:effectLst/>
            </c:spPr>
            <c:extLst>
              <c:ext xmlns:c16="http://schemas.microsoft.com/office/drawing/2014/chart" uri="{C3380CC4-5D6E-409C-BE32-E72D297353CC}">
                <c16:uniqueId val="{00000005-BC0F-4EDF-9F11-167FE21F1288}"/>
              </c:ext>
            </c:extLst>
          </c:dPt>
          <c:dLbls>
            <c:dLbl>
              <c:idx val="3"/>
              <c:layout>
                <c:manualLayout>
                  <c:x val="0"/>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C0F-4EDF-9F11-167FE21F1288}"/>
                </c:ext>
              </c:extLst>
            </c:dLbl>
            <c:dLbl>
              <c:idx val="4"/>
              <c:layout>
                <c:manualLayout>
                  <c:x val="6.3041765169424748E-3"/>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C0F-4EDF-9F11-167FE21F1288}"/>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Sheet'!$A$17:$A$22</c:f>
              <c:strCache>
                <c:ptCount val="5"/>
                <c:pt idx="0">
                  <c:v>2021</c:v>
                </c:pt>
                <c:pt idx="1">
                  <c:v>2022</c:v>
                </c:pt>
                <c:pt idx="2">
                  <c:v>2023</c:v>
                </c:pt>
                <c:pt idx="3">
                  <c:v>2024</c:v>
                </c:pt>
                <c:pt idx="4">
                  <c:v>2025</c:v>
                </c:pt>
              </c:strCache>
            </c:strRef>
          </c:cat>
          <c:val>
            <c:numRef>
              <c:f>'Design Sheet'!$D$17:$D$22</c:f>
              <c:numCache>
                <c:formatCode>0.00,,"M"</c:formatCode>
                <c:ptCount val="5"/>
                <c:pt idx="0">
                  <c:v>1402618.4900000005</c:v>
                </c:pt>
                <c:pt idx="1">
                  <c:v>1892951.4499999997</c:v>
                </c:pt>
                <c:pt idx="2">
                  <c:v>2505507.4300000002</c:v>
                </c:pt>
                <c:pt idx="3">
                  <c:v>1545454.37</c:v>
                </c:pt>
                <c:pt idx="4">
                  <c:v>849652.2</c:v>
                </c:pt>
              </c:numCache>
            </c:numRef>
          </c:val>
          <c:extLst>
            <c:ext xmlns:c16="http://schemas.microsoft.com/office/drawing/2014/chart" uri="{C3380CC4-5D6E-409C-BE32-E72D297353CC}">
              <c16:uniqueId val="{00000009-4D30-43E4-B0FC-174EE80B4D46}"/>
            </c:ext>
          </c:extLst>
        </c:ser>
        <c:dLbls>
          <c:showLegendKey val="0"/>
          <c:showVal val="0"/>
          <c:showCatName val="0"/>
          <c:showSerName val="0"/>
          <c:showPercent val="0"/>
          <c:showBubbleSize val="0"/>
        </c:dLbls>
        <c:gapWidth val="77"/>
        <c:overlap val="100"/>
        <c:axId val="459029792"/>
        <c:axId val="459026912"/>
      </c:barChart>
      <c:catAx>
        <c:axId val="1339485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482800"/>
        <c:crosses val="autoZero"/>
        <c:auto val="1"/>
        <c:lblAlgn val="ctr"/>
        <c:lblOffset val="100"/>
        <c:noMultiLvlLbl val="0"/>
      </c:catAx>
      <c:valAx>
        <c:axId val="1339482800"/>
        <c:scaling>
          <c:orientation val="minMax"/>
        </c:scaling>
        <c:delete val="1"/>
        <c:axPos val="l"/>
        <c:numFmt formatCode="0.00,,&quot;M&quot;" sourceLinked="1"/>
        <c:majorTickMark val="none"/>
        <c:minorTickMark val="none"/>
        <c:tickLblPos val="nextTo"/>
        <c:crossAx val="1339485320"/>
        <c:crosses val="autoZero"/>
        <c:crossBetween val="between"/>
      </c:valAx>
      <c:valAx>
        <c:axId val="459026912"/>
        <c:scaling>
          <c:orientation val="minMax"/>
        </c:scaling>
        <c:delete val="1"/>
        <c:axPos val="r"/>
        <c:numFmt formatCode="0.00,,&quot;M&quot;" sourceLinked="1"/>
        <c:majorTickMark val="out"/>
        <c:minorTickMark val="none"/>
        <c:tickLblPos val="nextTo"/>
        <c:crossAx val="459029792"/>
        <c:crosses val="max"/>
        <c:crossBetween val="between"/>
      </c:valAx>
      <c:catAx>
        <c:axId val="459029792"/>
        <c:scaling>
          <c:orientation val="minMax"/>
        </c:scaling>
        <c:delete val="1"/>
        <c:axPos val="b"/>
        <c:numFmt formatCode="General" sourceLinked="1"/>
        <c:majorTickMark val="out"/>
        <c:minorTickMark val="none"/>
        <c:tickLblPos val="nextTo"/>
        <c:crossAx val="459026912"/>
        <c:crosses val="autoZero"/>
        <c:auto val="1"/>
        <c:lblAlgn val="ctr"/>
        <c:lblOffset val="100"/>
        <c:noMultiLvlLbl val="0"/>
      </c:cat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balanced" dir="t">
        <a:rot lat="0" lon="0" rev="8700000"/>
      </a:lightRig>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Sheet!PivotTable19</c:name>
    <c:fmtId val="3"/>
  </c:pivotSource>
  <c:chart>
    <c:autoTitleDeleted val="1"/>
    <c:pivotFmts>
      <c:pivotFmt>
        <c:idx val="0"/>
        <c:spPr>
          <a:solidFill>
            <a:schemeClr val="accent1"/>
          </a:solidFill>
          <a:ln>
            <a:noFill/>
          </a:ln>
          <a:effectLst>
            <a:outerShdw blurRad="508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08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5875">
            <a:solidFill>
              <a:schemeClr val="bg1"/>
            </a:solidFill>
          </a:ln>
          <a:effectLst>
            <a:outerShdw blurRad="50800" dir="5400000" algn="ctr" rotWithShape="0">
              <a:srgbClr val="000000">
                <a:alpha val="43137"/>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304706097784289"/>
          <c:y val="7.1593881391364064E-2"/>
          <c:w val="0.46010539380251886"/>
          <c:h val="0.89154836885353517"/>
        </c:manualLayout>
      </c:layout>
      <c:barChart>
        <c:barDir val="bar"/>
        <c:grouping val="clustered"/>
        <c:varyColors val="0"/>
        <c:ser>
          <c:idx val="0"/>
          <c:order val="0"/>
          <c:tx>
            <c:strRef>
              <c:f>'Design Sheet'!$B$1679</c:f>
              <c:strCache>
                <c:ptCount val="1"/>
                <c:pt idx="0">
                  <c:v>Total</c:v>
                </c:pt>
              </c:strCache>
            </c:strRef>
          </c:tx>
          <c:spPr>
            <a:solidFill>
              <a:schemeClr val="accent1"/>
            </a:solidFill>
            <a:ln w="15875">
              <a:solidFill>
                <a:schemeClr val="bg1"/>
              </a:solidFill>
            </a:ln>
            <a:effectLst>
              <a:outerShdw blurRad="50800" dir="5400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'Design Sheet'!$A$1680:$A$1714</c:f>
              <c:strCache>
                <c:ptCount val="34"/>
                <c:pt idx="0">
                  <c:v>Reduced Shelf Price (RSP)</c:v>
                </c:pt>
                <c:pt idx="1">
                  <c:v>Display Set-Up/ Reset</c:v>
                </c:pt>
                <c:pt idx="2">
                  <c:v>Ad Front Page at RSP</c:v>
                </c:pt>
                <c:pt idx="3">
                  <c:v>SF INVALID AUDIT</c:v>
                </c:pt>
                <c:pt idx="4">
                  <c:v>Consumer Overlay</c:v>
                </c:pt>
                <c:pt idx="5">
                  <c:v>Markdown</c:v>
                </c:pt>
                <c:pt idx="6">
                  <c:v>Ad Front Page/Dsp at RSP</c:v>
                </c:pt>
                <c:pt idx="7">
                  <c:v>MKTG Vendor in ISM</c:v>
                </c:pt>
                <c:pt idx="8">
                  <c:v>Ad at RSP and Display at RSP</c:v>
                </c:pt>
                <c:pt idx="9">
                  <c:v>Vendor Payment</c:v>
                </c:pt>
                <c:pt idx="10">
                  <c:v>Food/Tradeshow Fees</c:v>
                </c:pt>
                <c:pt idx="11">
                  <c:v>Display at RSP</c:v>
                </c:pt>
                <c:pt idx="12">
                  <c:v>Display</c:v>
                </c:pt>
                <c:pt idx="13">
                  <c:v>SF UNA TERMS</c:v>
                </c:pt>
                <c:pt idx="14">
                  <c:v>Ad at RSP</c:v>
                </c:pt>
                <c:pt idx="15">
                  <c:v>SF UNA UNSALABLES, DONATIONS</c:v>
                </c:pt>
                <c:pt idx="16">
                  <c:v>SF VALID AUDIT</c:v>
                </c:pt>
                <c:pt idx="17">
                  <c:v>EDLP</c:v>
                </c:pt>
                <c:pt idx="18">
                  <c:v>SF NO BACKUP/UNEXPLAINED</c:v>
                </c:pt>
                <c:pt idx="19">
                  <c:v>SF UNA NON-TRADE OTHER</c:v>
                </c:pt>
                <c:pt idx="20">
                  <c:v>SF RTL TRADE</c:v>
                </c:pt>
                <c:pt idx="21">
                  <c:v>Prior Year Trade</c:v>
                </c:pt>
                <c:pt idx="22">
                  <c:v>SF TRADE</c:v>
                </c:pt>
                <c:pt idx="23">
                  <c:v>SF UNA PRICING DISCREPANCY</c:v>
                </c:pt>
                <c:pt idx="24">
                  <c:v>SF INVALID FINE/FEE</c:v>
                </c:pt>
                <c:pt idx="25">
                  <c:v>SF UNA UNLOAD FEE</c:v>
                </c:pt>
                <c:pt idx="26">
                  <c:v>SF AUDIT</c:v>
                </c:pt>
                <c:pt idx="27">
                  <c:v>SF GMI PROGRAMS</c:v>
                </c:pt>
                <c:pt idx="28">
                  <c:v>Homestore-Vendor</c:v>
                </c:pt>
                <c:pt idx="29">
                  <c:v>SF ALL OTHER</c:v>
                </c:pt>
                <c:pt idx="30">
                  <c:v>Small Invoices</c:v>
                </c:pt>
                <c:pt idx="31">
                  <c:v>Stocking</c:v>
                </c:pt>
                <c:pt idx="32">
                  <c:v>Homestore-Customer</c:v>
                </c:pt>
                <c:pt idx="33">
                  <c:v>Admin</c:v>
                </c:pt>
              </c:strCache>
            </c:strRef>
          </c:cat>
          <c:val>
            <c:numRef>
              <c:f>'Design Sheet'!$B$1680:$B$1714</c:f>
              <c:numCache>
                <c:formatCode>0.00,"K"</c:formatCode>
                <c:ptCount val="34"/>
                <c:pt idx="0">
                  <c:v>0</c:v>
                </c:pt>
                <c:pt idx="1">
                  <c:v>0</c:v>
                </c:pt>
                <c:pt idx="2">
                  <c:v>0</c:v>
                </c:pt>
                <c:pt idx="3">
                  <c:v>0</c:v>
                </c:pt>
                <c:pt idx="4">
                  <c:v>0</c:v>
                </c:pt>
                <c:pt idx="5">
                  <c:v>0</c:v>
                </c:pt>
                <c:pt idx="6">
                  <c:v>0</c:v>
                </c:pt>
                <c:pt idx="7">
                  <c:v>0</c:v>
                </c:pt>
                <c:pt idx="8">
                  <c:v>0</c:v>
                </c:pt>
                <c:pt idx="9">
                  <c:v>0</c:v>
                </c:pt>
                <c:pt idx="10">
                  <c:v>1800</c:v>
                </c:pt>
                <c:pt idx="11">
                  <c:v>7070.52</c:v>
                </c:pt>
                <c:pt idx="12">
                  <c:v>12565.24</c:v>
                </c:pt>
                <c:pt idx="13">
                  <c:v>20424.57</c:v>
                </c:pt>
                <c:pt idx="14">
                  <c:v>30824.76</c:v>
                </c:pt>
                <c:pt idx="15">
                  <c:v>32015.85</c:v>
                </c:pt>
                <c:pt idx="16">
                  <c:v>35114.520000000004</c:v>
                </c:pt>
                <c:pt idx="17">
                  <c:v>38778.36</c:v>
                </c:pt>
                <c:pt idx="18">
                  <c:v>39810.86</c:v>
                </c:pt>
                <c:pt idx="19">
                  <c:v>41814.409999999996</c:v>
                </c:pt>
                <c:pt idx="20">
                  <c:v>44615.359999999993</c:v>
                </c:pt>
                <c:pt idx="21">
                  <c:v>48088.44</c:v>
                </c:pt>
                <c:pt idx="22">
                  <c:v>52115.4</c:v>
                </c:pt>
                <c:pt idx="23">
                  <c:v>148907.79999999999</c:v>
                </c:pt>
                <c:pt idx="24">
                  <c:v>157221.59</c:v>
                </c:pt>
                <c:pt idx="25">
                  <c:v>287636.97000000003</c:v>
                </c:pt>
                <c:pt idx="26">
                  <c:v>300886</c:v>
                </c:pt>
                <c:pt idx="27">
                  <c:v>372605.29999999993</c:v>
                </c:pt>
                <c:pt idx="28">
                  <c:v>438332.49999999994</c:v>
                </c:pt>
                <c:pt idx="29">
                  <c:v>510854.79</c:v>
                </c:pt>
                <c:pt idx="30">
                  <c:v>527594.7699999999</c:v>
                </c:pt>
                <c:pt idx="31">
                  <c:v>621242.50000000012</c:v>
                </c:pt>
                <c:pt idx="32">
                  <c:v>1754259.1499999997</c:v>
                </c:pt>
                <c:pt idx="33">
                  <c:v>2671604.2799999998</c:v>
                </c:pt>
              </c:numCache>
            </c:numRef>
          </c:val>
          <c:extLst>
            <c:ext xmlns:c16="http://schemas.microsoft.com/office/drawing/2014/chart" uri="{C3380CC4-5D6E-409C-BE32-E72D297353CC}">
              <c16:uniqueId val="{00000000-2B3B-408B-B0B7-672947458471}"/>
            </c:ext>
          </c:extLst>
        </c:ser>
        <c:dLbls>
          <c:dLblPos val="outEnd"/>
          <c:showLegendKey val="0"/>
          <c:showVal val="1"/>
          <c:showCatName val="0"/>
          <c:showSerName val="0"/>
          <c:showPercent val="0"/>
          <c:showBubbleSize val="0"/>
        </c:dLbls>
        <c:gapWidth val="0"/>
        <c:axId val="1022385408"/>
        <c:axId val="1022384328"/>
      </c:barChart>
      <c:catAx>
        <c:axId val="10223854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384328"/>
        <c:crosses val="autoZero"/>
        <c:auto val="1"/>
        <c:lblAlgn val="ctr"/>
        <c:lblOffset val="100"/>
        <c:noMultiLvlLbl val="0"/>
      </c:catAx>
      <c:valAx>
        <c:axId val="1022384328"/>
        <c:scaling>
          <c:orientation val="minMax"/>
        </c:scaling>
        <c:delete val="1"/>
        <c:axPos val="b"/>
        <c:numFmt formatCode="0.00,&quot;K&quot;" sourceLinked="1"/>
        <c:majorTickMark val="none"/>
        <c:minorTickMark val="none"/>
        <c:tickLblPos val="nextTo"/>
        <c:crossAx val="1022385408"/>
        <c:crosses val="autoZero"/>
        <c:crossBetween val="between"/>
      </c:valAx>
      <c:spPr>
        <a:noFill/>
        <a:ln w="0">
          <a:solidFill>
            <a:schemeClr val="tx1">
              <a:lumMod val="15000"/>
              <a:lumOff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[Non-Working Analysis Report.xlsx]Design Sheet!PivotTable20</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675B9B"/>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'Design Sheet'!$B$1721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rgbClr val="675B9B"/>
                    </a:solidFill>
                    <a:latin typeface="Abadi" panose="020B0604020104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'Design Sheet'!$A$1722:$A$1729</c:f>
              <c:multiLvlStrCache>
                <c:ptCount val="5"/>
                <c:lvl>
                  <c:pt idx="0">
                    <c:v>ADMIN</c:v>
                  </c:pt>
                  <c:pt idx="1">
                    <c:v>OTHER</c:v>
                  </c:pt>
                  <c:pt idx="2">
                    <c:v>SINGLE FUNDING</c:v>
                  </c:pt>
                  <c:pt idx="3">
                    <c:v>EDLP</c:v>
                  </c:pt>
                  <c:pt idx="4">
                    <c:v>MERCH MENU</c:v>
                  </c:pt>
                </c:lvl>
                <c:lvl>
                  <c:pt idx="0">
                    <c:v>Core NW</c:v>
                  </c:pt>
                  <c:pt idx="3">
                    <c:v>Non-Core NW</c:v>
                  </c:pt>
                </c:lvl>
              </c:multiLvlStrCache>
            </c:multiLvlStrRef>
          </c:cat>
          <c:val>
            <c:numRef>
              <c:f>'Design Sheet'!$B$1722:$B$1729</c:f>
              <c:numCache>
                <c:formatCode>0.00,"K"</c:formatCode>
                <c:ptCount val="5"/>
                <c:pt idx="0">
                  <c:v>2671604.2799999998</c:v>
                </c:pt>
                <c:pt idx="1">
                  <c:v>3391317.3600000008</c:v>
                </c:pt>
                <c:pt idx="2">
                  <c:v>2044023.4200000002</c:v>
                </c:pt>
                <c:pt idx="3">
                  <c:v>38778.36</c:v>
                </c:pt>
                <c:pt idx="4">
                  <c:v>50460.520000000004</c:v>
                </c:pt>
              </c:numCache>
            </c:numRef>
          </c:val>
          <c:extLst>
            <c:ext xmlns:c16="http://schemas.microsoft.com/office/drawing/2014/chart" uri="{C3380CC4-5D6E-409C-BE32-E72D297353CC}">
              <c16:uniqueId val="{00000000-007F-4A0F-BC43-02085AD39591}"/>
            </c:ext>
          </c:extLst>
        </c:ser>
        <c:dLbls>
          <c:dLblPos val="outEnd"/>
          <c:showLegendKey val="0"/>
          <c:showVal val="1"/>
          <c:showCatName val="0"/>
          <c:showSerName val="0"/>
          <c:showPercent val="0"/>
          <c:showBubbleSize val="0"/>
        </c:dLbls>
        <c:gapWidth val="219"/>
        <c:overlap val="-27"/>
        <c:axId val="678047312"/>
        <c:axId val="678051272"/>
      </c:barChart>
      <c:catAx>
        <c:axId val="67804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8051272"/>
        <c:crosses val="autoZero"/>
        <c:auto val="1"/>
        <c:lblAlgn val="ctr"/>
        <c:lblOffset val="100"/>
        <c:noMultiLvlLbl val="0"/>
      </c:catAx>
      <c:valAx>
        <c:axId val="678051272"/>
        <c:scaling>
          <c:orientation val="minMax"/>
        </c:scaling>
        <c:delete val="1"/>
        <c:axPos val="l"/>
        <c:numFmt formatCode="0.00,&quot;K&quot;" sourceLinked="1"/>
        <c:majorTickMark val="none"/>
        <c:minorTickMark val="none"/>
        <c:tickLblPos val="nextTo"/>
        <c:crossAx val="67804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cene3d>
      <a:camera prst="orthographicFront"/>
      <a:lightRig rig="threePt" dir="t"/>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heet4!$K$12" max="5" min="1" page="10" val="0"/>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hyperlink" Target="#Overview!A1"/><Relationship Id="rId7" Type="http://schemas.openxmlformats.org/officeDocument/2006/relationships/chart" Target="../charts/chart8.xml"/><Relationship Id="rId2" Type="http://schemas.openxmlformats.org/officeDocument/2006/relationships/image" Target="../media/image1.png"/><Relationship Id="rId1" Type="http://schemas.openxmlformats.org/officeDocument/2006/relationships/hyperlink" Target="#Summary!A1"/><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hyperlink" Target="#Report!A1"/><Relationship Id="rId9"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hyperlink" Target="#Overview!A1"/><Relationship Id="rId2" Type="http://schemas.openxmlformats.org/officeDocument/2006/relationships/image" Target="../media/image1.png"/><Relationship Id="rId1" Type="http://schemas.openxmlformats.org/officeDocument/2006/relationships/hyperlink" Target="#Summary!A1"/><Relationship Id="rId6" Type="http://schemas.openxmlformats.org/officeDocument/2006/relationships/chart" Target="../charts/chart11.xml"/><Relationship Id="rId5" Type="http://schemas.openxmlformats.org/officeDocument/2006/relationships/hyperlink" Target="#Report!A1"/><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hyperlink" Target="#Overview!A1"/><Relationship Id="rId2" Type="http://schemas.openxmlformats.org/officeDocument/2006/relationships/image" Target="../media/image1.png"/><Relationship Id="rId1" Type="http://schemas.openxmlformats.org/officeDocument/2006/relationships/hyperlink" Target="#Summary!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Report!A1"/></Relationships>
</file>

<file path=xl/drawings/drawing1.xml><?xml version="1.0" encoding="utf-8"?>
<xdr:wsDr xmlns:xdr="http://schemas.openxmlformats.org/drawingml/2006/spreadsheetDrawing" xmlns:a="http://schemas.openxmlformats.org/drawingml/2006/main">
  <xdr:twoCellAnchor editAs="absolute">
    <xdr:from>
      <xdr:col>7</xdr:col>
      <xdr:colOff>57150</xdr:colOff>
      <xdr:row>6311</xdr:row>
      <xdr:rowOff>38100</xdr:rowOff>
    </xdr:from>
    <xdr:to>
      <xdr:col>8</xdr:col>
      <xdr:colOff>676275</xdr:colOff>
      <xdr:row>6325</xdr:row>
      <xdr:rowOff>152400</xdr:rowOff>
    </xdr:to>
    <mc:AlternateContent xmlns:mc="http://schemas.openxmlformats.org/markup-compatibility/2006" xmlns:sle15="http://schemas.microsoft.com/office/drawing/2012/slicer">
      <mc:Choice Requires="sle15">
        <xdr:graphicFrame macro="">
          <xdr:nvGraphicFramePr>
            <xdr:cNvPr id="2" name="Region">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91400" y="73086277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1657350</xdr:colOff>
      <xdr:row>6312</xdr:row>
      <xdr:rowOff>104775</xdr:rowOff>
    </xdr:from>
    <xdr:to>
      <xdr:col>6</xdr:col>
      <xdr:colOff>514350</xdr:colOff>
      <xdr:row>6327</xdr:row>
      <xdr:rowOff>57150</xdr:rowOff>
    </xdr:to>
    <mc:AlternateContent xmlns:mc="http://schemas.openxmlformats.org/markup-compatibility/2006" xmlns:sle15="http://schemas.microsoft.com/office/drawing/2012/slicer">
      <mc:Choice Requires="sle15">
        <xdr:graphicFrame macro="">
          <xdr:nvGraphicFramePr>
            <xdr:cNvPr id="3" name="Account 1">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Account 1"/>
            </a:graphicData>
          </a:graphic>
        </xdr:graphicFrame>
      </mc:Choice>
      <mc:Fallback xmlns="">
        <xdr:sp macro="" textlink="">
          <xdr:nvSpPr>
            <xdr:cNvPr id="0" name=""/>
            <xdr:cNvSpPr>
              <a:spLocks noTextEdit="1"/>
            </xdr:cNvSpPr>
          </xdr:nvSpPr>
          <xdr:spPr>
            <a:xfrm>
              <a:off x="4810125" y="731091375"/>
              <a:ext cx="1828800" cy="23812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127000</xdr:colOff>
      <xdr:row>30</xdr:row>
      <xdr:rowOff>149044</xdr:rowOff>
    </xdr:from>
    <xdr:to>
      <xdr:col>9</xdr:col>
      <xdr:colOff>9526</xdr:colOff>
      <xdr:row>52</xdr:row>
      <xdr:rowOff>98244</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1</xdr:row>
      <xdr:rowOff>104775</xdr:rowOff>
    </xdr:from>
    <xdr:to>
      <xdr:col>8</xdr:col>
      <xdr:colOff>704850</xdr:colOff>
      <xdr:row>26</xdr:row>
      <xdr:rowOff>28575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60325</xdr:colOff>
      <xdr:row>68</xdr:row>
      <xdr:rowOff>25400</xdr:rowOff>
    </xdr:from>
    <xdr:to>
      <xdr:col>9</xdr:col>
      <xdr:colOff>254000</xdr:colOff>
      <xdr:row>91</xdr:row>
      <xdr:rowOff>149225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1196437</xdr:colOff>
      <xdr:row>13</xdr:row>
      <xdr:rowOff>17435</xdr:rowOff>
    </xdr:from>
    <xdr:to>
      <xdr:col>16</xdr:col>
      <xdr:colOff>267278</xdr:colOff>
      <xdr:row>17</xdr:row>
      <xdr:rowOff>74728</xdr:rowOff>
    </xdr:to>
    <mc:AlternateContent xmlns:mc="http://schemas.openxmlformats.org/markup-compatibility/2006" xmlns:a14="http://schemas.microsoft.com/office/drawing/2010/main">
      <mc:Choice Requires="a14">
        <xdr:graphicFrame macro="">
          <xdr:nvGraphicFramePr>
            <xdr:cNvPr id="8" name="Fiscal Year">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0/slicer">
              <sle:slicer xmlns:sle="http://schemas.microsoft.com/office/drawing/2010/slicer" name="Fiscal Year"/>
            </a:graphicData>
          </a:graphic>
        </xdr:graphicFrame>
      </mc:Choice>
      <mc:Fallback xmlns="">
        <xdr:sp macro="" textlink="">
          <xdr:nvSpPr>
            <xdr:cNvPr id="0" name=""/>
            <xdr:cNvSpPr>
              <a:spLocks noTextEdit="1"/>
            </xdr:cNvSpPr>
          </xdr:nvSpPr>
          <xdr:spPr>
            <a:xfrm>
              <a:off x="13861458" y="816566"/>
              <a:ext cx="3469908" cy="735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1212581</xdr:colOff>
      <xdr:row>18</xdr:row>
      <xdr:rowOff>78299</xdr:rowOff>
    </xdr:from>
    <xdr:to>
      <xdr:col>12</xdr:col>
      <xdr:colOff>344748</xdr:colOff>
      <xdr:row>31</xdr:row>
      <xdr:rowOff>28511</xdr:rowOff>
    </xdr:to>
    <mc:AlternateContent xmlns:mc="http://schemas.openxmlformats.org/markup-compatibility/2006" xmlns:a14="http://schemas.microsoft.com/office/drawing/2010/main">
      <mc:Choice Requires="a14">
        <xdr:graphicFrame macro="">
          <xdr:nvGraphicFramePr>
            <xdr:cNvPr id="9" name="Plan Type">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microsoft.com/office/drawing/2010/slicer">
              <sle:slicer xmlns:sle="http://schemas.microsoft.com/office/drawing/2010/slicer" name="Plan Type"/>
            </a:graphicData>
          </a:graphic>
        </xdr:graphicFrame>
      </mc:Choice>
      <mc:Fallback xmlns="">
        <xdr:sp macro="" textlink="">
          <xdr:nvSpPr>
            <xdr:cNvPr id="0" name=""/>
            <xdr:cNvSpPr>
              <a:spLocks noTextEdit="1"/>
            </xdr:cNvSpPr>
          </xdr:nvSpPr>
          <xdr:spPr>
            <a:xfrm>
              <a:off x="13877602" y="1716922"/>
              <a:ext cx="1626234" cy="1362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195504</xdr:colOff>
      <xdr:row>18</xdr:row>
      <xdr:rowOff>17705</xdr:rowOff>
    </xdr:from>
    <xdr:to>
      <xdr:col>16</xdr:col>
      <xdr:colOff>415984</xdr:colOff>
      <xdr:row>29</xdr:row>
      <xdr:rowOff>129260</xdr:rowOff>
    </xdr:to>
    <mc:AlternateContent xmlns:mc="http://schemas.openxmlformats.org/markup-compatibility/2006" xmlns:a14="http://schemas.microsoft.com/office/drawing/2010/main">
      <mc:Choice Requires="a14">
        <xdr:graphicFrame macro="">
          <xdr:nvGraphicFramePr>
            <xdr:cNvPr id="10" name="Division">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15903682" y="1656328"/>
              <a:ext cx="1633086" cy="112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224455</xdr:colOff>
      <xdr:row>47</xdr:row>
      <xdr:rowOff>106228</xdr:rowOff>
    </xdr:from>
    <xdr:to>
      <xdr:col>16</xdr:col>
      <xdr:colOff>388928</xdr:colOff>
      <xdr:row>73</xdr:row>
      <xdr:rowOff>3072</xdr:rowOff>
    </xdr:to>
    <mc:AlternateContent xmlns:mc="http://schemas.openxmlformats.org/markup-compatibility/2006" xmlns:a14="http://schemas.microsoft.com/office/drawing/2010/main">
      <mc:Choice Requires="a14">
        <xdr:graphicFrame macro="">
          <xdr:nvGraphicFramePr>
            <xdr:cNvPr id="11" name="Performance Type">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microsoft.com/office/drawing/2010/slicer">
              <sle:slicer xmlns:sle="http://schemas.microsoft.com/office/drawing/2010/slicer" name="Performance Type"/>
            </a:graphicData>
          </a:graphic>
        </xdr:graphicFrame>
      </mc:Choice>
      <mc:Fallback xmlns="">
        <xdr:sp macro="" textlink="">
          <xdr:nvSpPr>
            <xdr:cNvPr id="0" name=""/>
            <xdr:cNvSpPr>
              <a:spLocks noTextEdit="1"/>
            </xdr:cNvSpPr>
          </xdr:nvSpPr>
          <xdr:spPr>
            <a:xfrm>
              <a:off x="15932633" y="4610423"/>
              <a:ext cx="1577079" cy="23830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10171</xdr:colOff>
      <xdr:row>52</xdr:row>
      <xdr:rowOff>71680</xdr:rowOff>
    </xdr:from>
    <xdr:to>
      <xdr:col>13</xdr:col>
      <xdr:colOff>80525</xdr:colOff>
      <xdr:row>68</xdr:row>
      <xdr:rowOff>118341</xdr:rowOff>
    </xdr:to>
    <mc:AlternateContent xmlns:mc="http://schemas.openxmlformats.org/markup-compatibility/2006" xmlns:a14="http://schemas.microsoft.com/office/drawing/2010/main">
      <mc:Choice Requires="a14">
        <xdr:graphicFrame macro="">
          <xdr:nvGraphicFramePr>
            <xdr:cNvPr id="12" name="Core/Non-Core">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microsoft.com/office/drawing/2010/slicer">
              <sle:slicer xmlns:sle="http://schemas.microsoft.com/office/drawing/2010/slicer" name="Core/Non-Core"/>
            </a:graphicData>
          </a:graphic>
        </xdr:graphicFrame>
      </mc:Choice>
      <mc:Fallback xmlns="">
        <xdr:sp macro="" textlink="">
          <xdr:nvSpPr>
            <xdr:cNvPr id="0" name=""/>
            <xdr:cNvSpPr>
              <a:spLocks noTextEdit="1"/>
            </xdr:cNvSpPr>
          </xdr:nvSpPr>
          <xdr:spPr>
            <a:xfrm>
              <a:off x="13902141" y="5415366"/>
              <a:ext cx="1829866" cy="8861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149440</xdr:colOff>
      <xdr:row>32</xdr:row>
      <xdr:rowOff>60163</xdr:rowOff>
    </xdr:from>
    <xdr:to>
      <xdr:col>16</xdr:col>
      <xdr:colOff>393647</xdr:colOff>
      <xdr:row>46</xdr:row>
      <xdr:rowOff>66944</xdr:rowOff>
    </xdr:to>
    <mc:AlternateContent xmlns:mc="http://schemas.openxmlformats.org/markup-compatibility/2006" xmlns:a14="http://schemas.microsoft.com/office/drawing/2010/main">
      <mc:Choice Requires="a14">
        <xdr:graphicFrame macro="">
          <xdr:nvGraphicFramePr>
            <xdr:cNvPr id="13" name="Classification I">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microsoft.com/office/drawing/2010/slicer">
              <sle:slicer xmlns:sle="http://schemas.microsoft.com/office/drawing/2010/slicer" name="Classification I"/>
            </a:graphicData>
          </a:graphic>
        </xdr:graphicFrame>
      </mc:Choice>
      <mc:Fallback xmlns="">
        <xdr:sp macro="" textlink="">
          <xdr:nvSpPr>
            <xdr:cNvPr id="0" name=""/>
            <xdr:cNvSpPr>
              <a:spLocks noTextEdit="1"/>
            </xdr:cNvSpPr>
          </xdr:nvSpPr>
          <xdr:spPr>
            <a:xfrm>
              <a:off x="15857618" y="3272832"/>
              <a:ext cx="1656813" cy="11368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2028824</xdr:colOff>
      <xdr:row>3</xdr:row>
      <xdr:rowOff>47625</xdr:rowOff>
    </xdr:from>
    <xdr:to>
      <xdr:col>16</xdr:col>
      <xdr:colOff>206221</xdr:colOff>
      <xdr:row>8</xdr:row>
      <xdr:rowOff>122746</xdr:rowOff>
    </xdr:to>
    <mc:AlternateContent xmlns:mc="http://schemas.openxmlformats.org/markup-compatibility/2006" xmlns:a14="http://schemas.microsoft.com/office/drawing/2010/main">
      <mc:Choice Requires="a14">
        <xdr:graphicFrame macro="">
          <xdr:nvGraphicFramePr>
            <xdr:cNvPr id="15" name="Account">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microsoft.com/office/drawing/2010/slicer">
              <sle:slicer xmlns:sle="http://schemas.microsoft.com/office/drawing/2010/slicer" name="Account"/>
            </a:graphicData>
          </a:graphic>
        </xdr:graphicFrame>
      </mc:Choice>
      <mc:Fallback xmlns="">
        <xdr:sp macro="" textlink="">
          <xdr:nvSpPr>
            <xdr:cNvPr id="0" name=""/>
            <xdr:cNvSpPr>
              <a:spLocks noTextEdit="1"/>
            </xdr:cNvSpPr>
          </xdr:nvSpPr>
          <xdr:spPr>
            <a:xfrm>
              <a:off x="20840699" y="552450"/>
              <a:ext cx="3381376"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1213119</xdr:colOff>
      <xdr:row>32</xdr:row>
      <xdr:rowOff>138354</xdr:rowOff>
    </xdr:from>
    <xdr:to>
      <xdr:col>12</xdr:col>
      <xdr:colOff>484513</xdr:colOff>
      <xdr:row>52</xdr:row>
      <xdr:rowOff>48432</xdr:rowOff>
    </xdr:to>
    <mc:AlternateContent xmlns:mc="http://schemas.openxmlformats.org/markup-compatibility/2006" xmlns:a14="http://schemas.microsoft.com/office/drawing/2010/main">
      <mc:Choice Requires="a14">
        <xdr:graphicFrame macro="">
          <xdr:nvGraphicFramePr>
            <xdr:cNvPr id="3" name="Classification II">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Classification II"/>
            </a:graphicData>
          </a:graphic>
        </xdr:graphicFrame>
      </mc:Choice>
      <mc:Fallback xmlns="">
        <xdr:sp macro="" textlink="">
          <xdr:nvSpPr>
            <xdr:cNvPr id="0" name=""/>
            <xdr:cNvSpPr>
              <a:spLocks noTextEdit="1"/>
            </xdr:cNvSpPr>
          </xdr:nvSpPr>
          <xdr:spPr>
            <a:xfrm>
              <a:off x="13878140" y="3351023"/>
              <a:ext cx="1765461" cy="20410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93795</xdr:colOff>
      <xdr:row>69</xdr:row>
      <xdr:rowOff>31318</xdr:rowOff>
    </xdr:from>
    <xdr:to>
      <xdr:col>13</xdr:col>
      <xdr:colOff>9801</xdr:colOff>
      <xdr:row>91</xdr:row>
      <xdr:rowOff>120111</xdr:rowOff>
    </xdr:to>
    <mc:AlternateContent xmlns:mc="http://schemas.openxmlformats.org/markup-compatibility/2006" xmlns:a14="http://schemas.microsoft.com/office/drawing/2010/main">
      <mc:Choice Requires="a14">
        <xdr:graphicFrame macro="">
          <xdr:nvGraphicFramePr>
            <xdr:cNvPr id="14" name="Category 1">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8070979" y="6327844"/>
              <a:ext cx="1680637" cy="23647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50853</xdr:colOff>
      <xdr:row>93</xdr:row>
      <xdr:rowOff>93470</xdr:rowOff>
    </xdr:from>
    <xdr:to>
      <xdr:col>9</xdr:col>
      <xdr:colOff>314809</xdr:colOff>
      <xdr:row>122</xdr:row>
      <xdr:rowOff>59891</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34707</xdr:colOff>
      <xdr:row>133</xdr:row>
      <xdr:rowOff>36968</xdr:rowOff>
    </xdr:from>
    <xdr:to>
      <xdr:col>9</xdr:col>
      <xdr:colOff>691769</xdr:colOff>
      <xdr:row>198</xdr:row>
      <xdr:rowOff>132541</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xdr:colOff>
      <xdr:row>0</xdr:row>
      <xdr:rowOff>0</xdr:rowOff>
    </xdr:from>
    <xdr:to>
      <xdr:col>3</xdr:col>
      <xdr:colOff>104775</xdr:colOff>
      <xdr:row>45</xdr:row>
      <xdr:rowOff>9525</xdr:rowOff>
    </xdr:to>
    <xdr:sp macro="" textlink="">
      <xdr:nvSpPr>
        <xdr:cNvPr id="2" name="Rectangle 1">
          <a:extLst>
            <a:ext uri="{FF2B5EF4-FFF2-40B4-BE49-F238E27FC236}">
              <a16:creationId xmlns:a16="http://schemas.microsoft.com/office/drawing/2014/main" id="{00000000-0008-0000-0700-000002000000}"/>
            </a:ext>
          </a:extLst>
        </xdr:cNvPr>
        <xdr:cNvSpPr/>
      </xdr:nvSpPr>
      <xdr:spPr>
        <a:xfrm>
          <a:off x="5" y="0"/>
          <a:ext cx="1933570" cy="7296150"/>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361950</xdr:colOff>
      <xdr:row>1</xdr:row>
      <xdr:rowOff>79175</xdr:rowOff>
    </xdr:from>
    <xdr:to>
      <xdr:col>24</xdr:col>
      <xdr:colOff>161927</xdr:colOff>
      <xdr:row>42</xdr:row>
      <xdr:rowOff>85728</xdr:rowOff>
    </xdr:to>
    <xdr:grpSp>
      <xdr:nvGrpSpPr>
        <xdr:cNvPr id="59" name="Group 58">
          <a:extLst>
            <a:ext uri="{FF2B5EF4-FFF2-40B4-BE49-F238E27FC236}">
              <a16:creationId xmlns:a16="http://schemas.microsoft.com/office/drawing/2014/main" id="{00000000-0008-0000-0700-00003B000000}"/>
            </a:ext>
          </a:extLst>
        </xdr:cNvPr>
        <xdr:cNvGrpSpPr/>
      </xdr:nvGrpSpPr>
      <xdr:grpSpPr>
        <a:xfrm>
          <a:off x="361950" y="241100"/>
          <a:ext cx="14430377" cy="6645478"/>
          <a:chOff x="361950" y="241100"/>
          <a:chExt cx="14430377" cy="6645478"/>
        </a:xfrm>
      </xdr:grpSpPr>
      <xdr:sp macro="" textlink="">
        <xdr:nvSpPr>
          <xdr:cNvPr id="3" name="Rectangle: Top Corners Rounded 2">
            <a:extLst>
              <a:ext uri="{FF2B5EF4-FFF2-40B4-BE49-F238E27FC236}">
                <a16:creationId xmlns:a16="http://schemas.microsoft.com/office/drawing/2014/main" id="{00000000-0008-0000-0700-000003000000}"/>
              </a:ext>
            </a:extLst>
          </xdr:cNvPr>
          <xdr:cNvSpPr/>
        </xdr:nvSpPr>
        <xdr:spPr>
          <a:xfrm rot="16200000">
            <a:off x="-2165445" y="2787550"/>
            <a:ext cx="6645475" cy="1552575"/>
          </a:xfrm>
          <a:prstGeom prst="round2SameRect">
            <a:avLst/>
          </a:prstGeom>
          <a:solidFill>
            <a:srgbClr val="675B9B"/>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Top Corners Rounded 3">
            <a:extLst>
              <a:ext uri="{FF2B5EF4-FFF2-40B4-BE49-F238E27FC236}">
                <a16:creationId xmlns:a16="http://schemas.microsoft.com/office/drawing/2014/main" id="{00000000-0008-0000-0700-000004000000}"/>
              </a:ext>
            </a:extLst>
          </xdr:cNvPr>
          <xdr:cNvSpPr/>
        </xdr:nvSpPr>
        <xdr:spPr>
          <a:xfrm rot="5400000">
            <a:off x="5043487" y="-2862263"/>
            <a:ext cx="6638928" cy="12858753"/>
          </a:xfrm>
          <a:prstGeom prst="round2SameRect">
            <a:avLst>
              <a:gd name="adj1" fmla="val 2705"/>
              <a:gd name="adj2" fmla="val 0"/>
            </a:avLst>
          </a:prstGeom>
          <a:solidFill>
            <a:srgbClr val="F2F0F5"/>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p>
        </xdr:txBody>
      </xdr:sp>
      <xdr:sp macro="" textlink="">
        <xdr:nvSpPr>
          <xdr:cNvPr id="5" name="Freeform: Shape 4">
            <a:extLst>
              <a:ext uri="{FF2B5EF4-FFF2-40B4-BE49-F238E27FC236}">
                <a16:creationId xmlns:a16="http://schemas.microsoft.com/office/drawing/2014/main" id="{00000000-0008-0000-0700-000005000000}"/>
              </a:ext>
            </a:extLst>
          </xdr:cNvPr>
          <xdr:cNvSpPr/>
        </xdr:nvSpPr>
        <xdr:spPr>
          <a:xfrm>
            <a:off x="571500" y="2133600"/>
            <a:ext cx="1390654" cy="1076325"/>
          </a:xfrm>
          <a:custGeom>
            <a:avLst/>
            <a:gdLst>
              <a:gd name="connsiteX0" fmla="*/ 251460 w 1493050"/>
              <a:gd name="connsiteY0" fmla="*/ 309091 h 1121100"/>
              <a:gd name="connsiteX1" fmla="*/ 1188720 w 1493050"/>
              <a:gd name="connsiteY1" fmla="*/ 309091 h 1121100"/>
              <a:gd name="connsiteX2" fmla="*/ 1188720 w 1493050"/>
              <a:gd name="connsiteY2" fmla="*/ 812011 h 1121100"/>
              <a:gd name="connsiteX3" fmla="*/ 251460 w 1493050"/>
              <a:gd name="connsiteY3" fmla="*/ 812011 h 1121100"/>
              <a:gd name="connsiteX4" fmla="*/ 0 w 1493050"/>
              <a:gd name="connsiteY4" fmla="*/ 560551 h 1121100"/>
              <a:gd name="connsiteX5" fmla="*/ 251460 w 1493050"/>
              <a:gd name="connsiteY5" fmla="*/ 309091 h 1121100"/>
              <a:gd name="connsiteX6" fmla="*/ 1493049 w 1493050"/>
              <a:gd name="connsiteY6" fmla="*/ 0 h 1121100"/>
              <a:gd name="connsiteX7" fmla="*/ 1493050 w 1493050"/>
              <a:gd name="connsiteY7" fmla="*/ 10 h 1121100"/>
              <a:gd name="connsiteX8" fmla="*/ 1493050 w 1493050"/>
              <a:gd name="connsiteY8" fmla="*/ 1121090 h 1121100"/>
              <a:gd name="connsiteX9" fmla="*/ 1493049 w 1493050"/>
              <a:gd name="connsiteY9" fmla="*/ 1121100 h 1121100"/>
              <a:gd name="connsiteX10" fmla="*/ 1188721 w 1493050"/>
              <a:gd name="connsiteY10" fmla="*/ 816772 h 1121100"/>
              <a:gd name="connsiteX11" fmla="*/ 1188721 w 1493050"/>
              <a:gd name="connsiteY11" fmla="*/ 304328 h 1121100"/>
              <a:gd name="connsiteX12" fmla="*/ 1493049 w 1493050"/>
              <a:gd name="connsiteY12" fmla="*/ 0 h 1121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493050" h="1121100">
                <a:moveTo>
                  <a:pt x="251460" y="309091"/>
                </a:moveTo>
                <a:lnTo>
                  <a:pt x="1188720" y="309091"/>
                </a:lnTo>
                <a:lnTo>
                  <a:pt x="1188720" y="812011"/>
                </a:lnTo>
                <a:lnTo>
                  <a:pt x="251460" y="812011"/>
                </a:lnTo>
                <a:cubicBezTo>
                  <a:pt x="112582" y="812011"/>
                  <a:pt x="0" y="699429"/>
                  <a:pt x="0" y="560551"/>
                </a:cubicBezTo>
                <a:cubicBezTo>
                  <a:pt x="0" y="421673"/>
                  <a:pt x="112582" y="309091"/>
                  <a:pt x="251460" y="309091"/>
                </a:cubicBezTo>
                <a:close/>
                <a:moveTo>
                  <a:pt x="1493049" y="0"/>
                </a:moveTo>
                <a:lnTo>
                  <a:pt x="1493050" y="10"/>
                </a:lnTo>
                <a:lnTo>
                  <a:pt x="1493050" y="1121090"/>
                </a:lnTo>
                <a:lnTo>
                  <a:pt x="1493049" y="1121100"/>
                </a:lnTo>
                <a:cubicBezTo>
                  <a:pt x="1493049" y="953024"/>
                  <a:pt x="1356797" y="816772"/>
                  <a:pt x="1188721" y="816772"/>
                </a:cubicBezTo>
                <a:lnTo>
                  <a:pt x="1188721" y="304328"/>
                </a:lnTo>
                <a:cubicBezTo>
                  <a:pt x="1356797" y="304328"/>
                  <a:pt x="1493049" y="168076"/>
                  <a:pt x="1493049" y="0"/>
                </a:cubicBezTo>
                <a:close/>
              </a:path>
            </a:pathLst>
          </a:custGeom>
          <a:solidFill>
            <a:srgbClr val="F2F0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extBox 5">
            <a:hlinkClick xmlns:r="http://schemas.openxmlformats.org/officeDocument/2006/relationships" r:id="rId1"/>
            <a:extLst>
              <a:ext uri="{FF2B5EF4-FFF2-40B4-BE49-F238E27FC236}">
                <a16:creationId xmlns:a16="http://schemas.microsoft.com/office/drawing/2014/main" id="{00000000-0008-0000-0700-000006000000}"/>
              </a:ext>
            </a:extLst>
          </xdr:cNvPr>
          <xdr:cNvSpPr txBox="1"/>
        </xdr:nvSpPr>
        <xdr:spPr>
          <a:xfrm>
            <a:off x="771524" y="2447927"/>
            <a:ext cx="1162055" cy="457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solidFill>
                  <a:srgbClr val="5F5490"/>
                </a:solidFill>
                <a:latin typeface="Calibri" panose="020F0502020204030204" pitchFamily="34" charset="0"/>
                <a:cs typeface="Calibri" panose="020F0502020204030204" pitchFamily="34" charset="0"/>
              </a:rPr>
              <a:t>Summary</a:t>
            </a:r>
          </a:p>
          <a:p>
            <a:endParaRPr lang="en-IN" sz="1600" b="1">
              <a:solidFill>
                <a:srgbClr val="FFFFFF"/>
              </a:solidFill>
              <a:latin typeface="Calibri" panose="020F0502020204030204" pitchFamily="34" charset="0"/>
              <a:cs typeface="Calibri" panose="020F0502020204030204" pitchFamily="34" charset="0"/>
            </a:endParaRPr>
          </a:p>
        </xdr:txBody>
      </xdr:sp>
      <xdr:pic>
        <xdr:nvPicPr>
          <xdr:cNvPr id="7" name="Picture 6">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1950" y="514350"/>
            <a:ext cx="1533525" cy="1100137"/>
          </a:xfrm>
          <a:prstGeom prst="rect">
            <a:avLst/>
          </a:prstGeom>
        </xdr:spPr>
      </xdr:pic>
      <xdr:grpSp>
        <xdr:nvGrpSpPr>
          <xdr:cNvPr id="42" name="Group 41">
            <a:extLst>
              <a:ext uri="{FF2B5EF4-FFF2-40B4-BE49-F238E27FC236}">
                <a16:creationId xmlns:a16="http://schemas.microsoft.com/office/drawing/2014/main" id="{00000000-0008-0000-0700-00002A000000}"/>
              </a:ext>
            </a:extLst>
          </xdr:cNvPr>
          <xdr:cNvGrpSpPr/>
        </xdr:nvGrpSpPr>
        <xdr:grpSpPr>
          <a:xfrm>
            <a:off x="2017305" y="330375"/>
            <a:ext cx="6581772" cy="555447"/>
            <a:chOff x="2009778" y="311326"/>
            <a:chExt cx="6581772" cy="555447"/>
          </a:xfrm>
        </xdr:grpSpPr>
        <xdr:sp macro="" textlink="">
          <xdr:nvSpPr>
            <xdr:cNvPr id="8" name="Rectangle 7">
              <a:extLst>
                <a:ext uri="{FF2B5EF4-FFF2-40B4-BE49-F238E27FC236}">
                  <a16:creationId xmlns:a16="http://schemas.microsoft.com/office/drawing/2014/main" id="{00000000-0008-0000-0700-000008000000}"/>
                </a:ext>
              </a:extLst>
            </xdr:cNvPr>
            <xdr:cNvSpPr/>
          </xdr:nvSpPr>
          <xdr:spPr>
            <a:xfrm>
              <a:off x="2009778" y="311326"/>
              <a:ext cx="6581772" cy="555447"/>
            </a:xfrm>
            <a:prstGeom prst="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2" name="TextBox 11">
              <a:extLst>
                <a:ext uri="{FF2B5EF4-FFF2-40B4-BE49-F238E27FC236}">
                  <a16:creationId xmlns:a16="http://schemas.microsoft.com/office/drawing/2014/main" id="{00000000-0008-0000-0700-00000C000000}"/>
                </a:ext>
              </a:extLst>
            </xdr:cNvPr>
            <xdr:cNvSpPr txBox="1"/>
          </xdr:nvSpPr>
          <xdr:spPr>
            <a:xfrm>
              <a:off x="2038351" y="358951"/>
              <a:ext cx="6457949"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5F5490"/>
                  </a:solidFill>
                  <a:latin typeface="Abadi" panose="020B0604020104020204" pitchFamily="34" charset="0"/>
                </a:rPr>
                <a:t>Non-Working Dollar</a:t>
              </a:r>
              <a:r>
                <a:rPr lang="en-IN" sz="2400" b="1" baseline="0">
                  <a:solidFill>
                    <a:srgbClr val="5F5490"/>
                  </a:solidFill>
                  <a:latin typeface="Abadi" panose="020B0604020104020204" pitchFamily="34" charset="0"/>
                </a:rPr>
                <a:t> Analysis</a:t>
              </a:r>
              <a:endParaRPr lang="en-IN" sz="2000" b="1">
                <a:solidFill>
                  <a:srgbClr val="5F5490"/>
                </a:solidFill>
                <a:latin typeface="Abadi" panose="020B0604020104020204" pitchFamily="34" charset="0"/>
              </a:endParaRPr>
            </a:p>
          </xdr:txBody>
        </xdr:sp>
      </xdr:grpSp>
      <xdr:grpSp>
        <xdr:nvGrpSpPr>
          <xdr:cNvPr id="28" name="Group 27">
            <a:extLst>
              <a:ext uri="{FF2B5EF4-FFF2-40B4-BE49-F238E27FC236}">
                <a16:creationId xmlns:a16="http://schemas.microsoft.com/office/drawing/2014/main" id="{00000000-0008-0000-0700-00001C000000}"/>
              </a:ext>
            </a:extLst>
          </xdr:cNvPr>
          <xdr:cNvGrpSpPr/>
        </xdr:nvGrpSpPr>
        <xdr:grpSpPr>
          <a:xfrm>
            <a:off x="1998255" y="1010055"/>
            <a:ext cx="2173695" cy="713568"/>
            <a:chOff x="2369730" y="991407"/>
            <a:chExt cx="2173695" cy="713568"/>
          </a:xfrm>
          <a:scene3d>
            <a:camera prst="orthographicFront">
              <a:rot lat="0" lon="0" rev="0"/>
            </a:camera>
            <a:lightRig rig="balanced" dir="t">
              <a:rot lat="0" lon="0" rev="8700000"/>
            </a:lightRig>
          </a:scene3d>
        </xdr:grpSpPr>
        <xdr:grpSp>
          <xdr:nvGrpSpPr>
            <xdr:cNvPr id="9" name="Group 8">
              <a:extLst>
                <a:ext uri="{FF2B5EF4-FFF2-40B4-BE49-F238E27FC236}">
                  <a16:creationId xmlns:a16="http://schemas.microsoft.com/office/drawing/2014/main" id="{00000000-0008-0000-0700-000009000000}"/>
                </a:ext>
              </a:extLst>
            </xdr:cNvPr>
            <xdr:cNvGrpSpPr/>
          </xdr:nvGrpSpPr>
          <xdr:grpSpPr>
            <a:xfrm>
              <a:off x="2369730" y="991407"/>
              <a:ext cx="2173695" cy="713568"/>
              <a:chOff x="2369332" y="899213"/>
              <a:chExt cx="1418006" cy="700389"/>
            </a:xfrm>
          </xdr:grpSpPr>
          <xdr:sp macro="" textlink="">
            <xdr:nvSpPr>
              <xdr:cNvPr id="10" name="Rectangle: Top Corners Rounded 9">
                <a:extLst>
                  <a:ext uri="{FF2B5EF4-FFF2-40B4-BE49-F238E27FC236}">
                    <a16:creationId xmlns:a16="http://schemas.microsoft.com/office/drawing/2014/main" id="{00000000-0008-0000-0700-00000A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Top Corners Rounded 10">
                <a:extLst>
                  <a:ext uri="{FF2B5EF4-FFF2-40B4-BE49-F238E27FC236}">
                    <a16:creationId xmlns:a16="http://schemas.microsoft.com/office/drawing/2014/main" id="{00000000-0008-0000-0700-00000B000000}"/>
                  </a:ext>
                </a:extLst>
              </xdr:cNvPr>
              <xdr:cNvSpPr/>
            </xdr:nvSpPr>
            <xdr:spPr>
              <a:xfrm rot="16200000">
                <a:off x="2090099" y="1178446"/>
                <a:ext cx="695625" cy="137160"/>
              </a:xfrm>
              <a:prstGeom prst="round2SameRect">
                <a:avLst>
                  <a:gd name="adj1" fmla="val 32512"/>
                  <a:gd name="adj2" fmla="val 0"/>
                </a:avLst>
              </a:prstGeom>
              <a:solidFill>
                <a:srgbClr val="FFC000"/>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3" name="TextBox 12">
              <a:extLst>
                <a:ext uri="{FF2B5EF4-FFF2-40B4-BE49-F238E27FC236}">
                  <a16:creationId xmlns:a16="http://schemas.microsoft.com/office/drawing/2014/main" id="{00000000-0008-0000-0700-00000D000000}"/>
                </a:ext>
              </a:extLst>
            </xdr:cNvPr>
            <xdr:cNvSpPr txBox="1"/>
          </xdr:nvSpPr>
          <xdr:spPr>
            <a:xfrm>
              <a:off x="2571750" y="997742"/>
              <a:ext cx="1933575" cy="314326"/>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rgbClr val="5F5490"/>
                  </a:solidFill>
                  <a:latin typeface="Calibri" panose="020F0502020204030204" pitchFamily="34" charset="0"/>
                  <a:cs typeface="Calibri" panose="020F0502020204030204" pitchFamily="34" charset="0"/>
                </a:rPr>
                <a:t>Total Trade </a:t>
              </a:r>
            </a:p>
          </xdr:txBody>
        </xdr:sp>
        <xdr:sp macro="" textlink="'Design Sheet'!A8">
          <xdr:nvSpPr>
            <xdr:cNvPr id="22" name="TextBox 21">
              <a:extLst>
                <a:ext uri="{FF2B5EF4-FFF2-40B4-BE49-F238E27FC236}">
                  <a16:creationId xmlns:a16="http://schemas.microsoft.com/office/drawing/2014/main" id="{00000000-0008-0000-0700-000016000000}"/>
                </a:ext>
              </a:extLst>
            </xdr:cNvPr>
            <xdr:cNvSpPr txBox="1"/>
          </xdr:nvSpPr>
          <xdr:spPr>
            <a:xfrm>
              <a:off x="2543175" y="1279922"/>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C074EA3-ACF6-4306-AD80-59EEE4FCFFFB}" type="TxLink">
                <a:rPr lang="en-US" sz="2000" b="1" i="0" u="none" strike="noStrike">
                  <a:solidFill>
                    <a:srgbClr val="5F5490"/>
                  </a:solidFill>
                  <a:latin typeface="Calibri" panose="020F0502020204030204" pitchFamily="34" charset="0"/>
                  <a:cs typeface="Calibri" panose="020F0502020204030204" pitchFamily="34" charset="0"/>
                </a:rPr>
                <a:pPr algn="l"/>
                <a:t>72.25M</a:t>
              </a:fld>
              <a:endParaRPr lang="en-IN" sz="2000" b="1">
                <a:solidFill>
                  <a:srgbClr val="5F5490"/>
                </a:solidFill>
                <a:latin typeface="Calibri" panose="020F0502020204030204" pitchFamily="34" charset="0"/>
                <a:cs typeface="Calibri" panose="020F0502020204030204" pitchFamily="34" charset="0"/>
              </a:endParaRPr>
            </a:p>
          </xdr:txBody>
        </xdr:sp>
      </xdr:grpSp>
      <xdr:grpSp>
        <xdr:nvGrpSpPr>
          <xdr:cNvPr id="29" name="Group 28">
            <a:extLst>
              <a:ext uri="{FF2B5EF4-FFF2-40B4-BE49-F238E27FC236}">
                <a16:creationId xmlns:a16="http://schemas.microsoft.com/office/drawing/2014/main" id="{00000000-0008-0000-0700-00001D000000}"/>
              </a:ext>
            </a:extLst>
          </xdr:cNvPr>
          <xdr:cNvGrpSpPr/>
        </xdr:nvGrpSpPr>
        <xdr:grpSpPr>
          <a:xfrm>
            <a:off x="4250918" y="1008269"/>
            <a:ext cx="2154645" cy="717140"/>
            <a:chOff x="4641443" y="991407"/>
            <a:chExt cx="2154645" cy="717140"/>
          </a:xfrm>
          <a:scene3d>
            <a:camera prst="orthographicFront">
              <a:rot lat="0" lon="0" rev="0"/>
            </a:camera>
            <a:lightRig rig="balanced" dir="t">
              <a:rot lat="0" lon="0" rev="8700000"/>
            </a:lightRig>
          </a:scene3d>
        </xdr:grpSpPr>
        <xdr:grpSp>
          <xdr:nvGrpSpPr>
            <xdr:cNvPr id="17" name="Group 16">
              <a:extLst>
                <a:ext uri="{FF2B5EF4-FFF2-40B4-BE49-F238E27FC236}">
                  <a16:creationId xmlns:a16="http://schemas.microsoft.com/office/drawing/2014/main" id="{00000000-0008-0000-0700-000011000000}"/>
                </a:ext>
              </a:extLst>
            </xdr:cNvPr>
            <xdr:cNvGrpSpPr/>
          </xdr:nvGrpSpPr>
          <xdr:grpSpPr>
            <a:xfrm>
              <a:off x="4641443" y="991407"/>
              <a:ext cx="2154645" cy="713568"/>
              <a:chOff x="2369332" y="899213"/>
              <a:chExt cx="1418006" cy="700389"/>
            </a:xfrm>
          </xdr:grpSpPr>
          <xdr:sp macro="" textlink="">
            <xdr:nvSpPr>
              <xdr:cNvPr id="18" name="Rectangle: Top Corners Rounded 17">
                <a:extLst>
                  <a:ext uri="{FF2B5EF4-FFF2-40B4-BE49-F238E27FC236}">
                    <a16:creationId xmlns:a16="http://schemas.microsoft.com/office/drawing/2014/main" id="{00000000-0008-0000-0700-000012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9" name="Rectangle: Top Corners Rounded 18">
                <a:extLst>
                  <a:ext uri="{FF2B5EF4-FFF2-40B4-BE49-F238E27FC236}">
                    <a16:creationId xmlns:a16="http://schemas.microsoft.com/office/drawing/2014/main" id="{00000000-0008-0000-0700-000013000000}"/>
                  </a:ext>
                </a:extLst>
              </xdr:cNvPr>
              <xdr:cNvSpPr/>
            </xdr:nvSpPr>
            <xdr:spPr>
              <a:xfrm rot="16200000">
                <a:off x="2090099" y="1178446"/>
                <a:ext cx="695625" cy="137160"/>
              </a:xfrm>
              <a:prstGeom prst="round2SameRect">
                <a:avLst>
                  <a:gd name="adj1" fmla="val 32512"/>
                  <a:gd name="adj2" fmla="val 0"/>
                </a:avLst>
              </a:prstGeom>
              <a:solidFill>
                <a:srgbClr val="F7A197"/>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20" name="TextBox 19">
              <a:extLst>
                <a:ext uri="{FF2B5EF4-FFF2-40B4-BE49-F238E27FC236}">
                  <a16:creationId xmlns:a16="http://schemas.microsoft.com/office/drawing/2014/main" id="{00000000-0008-0000-0700-000014000000}"/>
                </a:ext>
              </a:extLst>
            </xdr:cNvPr>
            <xdr:cNvSpPr txBox="1"/>
          </xdr:nvSpPr>
          <xdr:spPr>
            <a:xfrm>
              <a:off x="4848225" y="992980"/>
              <a:ext cx="1895475" cy="323850"/>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N" sz="1600" b="1">
                  <a:solidFill>
                    <a:srgbClr val="5F5490"/>
                  </a:solidFill>
                  <a:latin typeface="Calibri" panose="020F0502020204030204" pitchFamily="34" charset="0"/>
                  <a:ea typeface="+mn-ea"/>
                  <a:cs typeface="Calibri" panose="020F0502020204030204" pitchFamily="34" charset="0"/>
                </a:rPr>
                <a:t>Total Working $</a:t>
              </a:r>
            </a:p>
          </xdr:txBody>
        </xdr:sp>
        <xdr:sp macro="" textlink="'Design Sheet'!C8">
          <xdr:nvSpPr>
            <xdr:cNvPr id="23" name="TextBox 22">
              <a:extLst>
                <a:ext uri="{FF2B5EF4-FFF2-40B4-BE49-F238E27FC236}">
                  <a16:creationId xmlns:a16="http://schemas.microsoft.com/office/drawing/2014/main" id="{00000000-0008-0000-0700-000017000000}"/>
                </a:ext>
              </a:extLst>
            </xdr:cNvPr>
            <xdr:cNvSpPr txBox="1"/>
          </xdr:nvSpPr>
          <xdr:spPr>
            <a:xfrm>
              <a:off x="4848225" y="1298972"/>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F9A45BA-5127-4496-9EF1-90B02729B8CC}" type="TxLink">
                <a:rPr lang="en-US" sz="2000" b="1" i="0" u="none" strike="noStrike">
                  <a:solidFill>
                    <a:srgbClr val="5F5490"/>
                  </a:solidFill>
                  <a:latin typeface="Calibri" panose="020F0502020204030204" pitchFamily="34" charset="0"/>
                  <a:ea typeface="+mn-ea"/>
                  <a:cs typeface="Calibri" panose="020F0502020204030204" pitchFamily="34" charset="0"/>
                </a:rPr>
                <a:pPr marL="0" indent="0" algn="l"/>
                <a:t>64.06M</a:t>
              </a:fld>
              <a:endParaRPr lang="en-IN" sz="2000" b="1" i="0" u="none" strike="noStrike">
                <a:solidFill>
                  <a:srgbClr val="5F5490"/>
                </a:solidFill>
                <a:latin typeface="Calibri" panose="020F0502020204030204" pitchFamily="34" charset="0"/>
                <a:ea typeface="+mn-ea"/>
                <a:cs typeface="Calibri" panose="020F0502020204030204" pitchFamily="34" charset="0"/>
              </a:endParaRPr>
            </a:p>
          </xdr:txBody>
        </xdr:sp>
      </xdr:grpSp>
      <xdr:grpSp>
        <xdr:nvGrpSpPr>
          <xdr:cNvPr id="30" name="Group 29">
            <a:extLst>
              <a:ext uri="{FF2B5EF4-FFF2-40B4-BE49-F238E27FC236}">
                <a16:creationId xmlns:a16="http://schemas.microsoft.com/office/drawing/2014/main" id="{00000000-0008-0000-0700-00001E000000}"/>
              </a:ext>
            </a:extLst>
          </xdr:cNvPr>
          <xdr:cNvGrpSpPr/>
        </xdr:nvGrpSpPr>
        <xdr:grpSpPr>
          <a:xfrm>
            <a:off x="6484530" y="1010055"/>
            <a:ext cx="2145120" cy="713568"/>
            <a:chOff x="6894105" y="991407"/>
            <a:chExt cx="2145120" cy="713568"/>
          </a:xfrm>
          <a:scene3d>
            <a:camera prst="orthographicFront">
              <a:rot lat="0" lon="0" rev="0"/>
            </a:camera>
            <a:lightRig rig="balanced" dir="t">
              <a:rot lat="0" lon="0" rev="8700000"/>
            </a:lightRig>
          </a:scene3d>
        </xdr:grpSpPr>
        <xdr:grpSp>
          <xdr:nvGrpSpPr>
            <xdr:cNvPr id="14" name="Group 13">
              <a:extLst>
                <a:ext uri="{FF2B5EF4-FFF2-40B4-BE49-F238E27FC236}">
                  <a16:creationId xmlns:a16="http://schemas.microsoft.com/office/drawing/2014/main" id="{00000000-0008-0000-0700-00000E000000}"/>
                </a:ext>
              </a:extLst>
            </xdr:cNvPr>
            <xdr:cNvGrpSpPr/>
          </xdr:nvGrpSpPr>
          <xdr:grpSpPr>
            <a:xfrm>
              <a:off x="6894105" y="991407"/>
              <a:ext cx="2126070" cy="713568"/>
              <a:chOff x="2369332" y="899213"/>
              <a:chExt cx="1418006" cy="700389"/>
            </a:xfrm>
          </xdr:grpSpPr>
          <xdr:sp macro="" textlink="">
            <xdr:nvSpPr>
              <xdr:cNvPr id="15" name="Rectangle: Top Corners Rounded 14">
                <a:extLst>
                  <a:ext uri="{FF2B5EF4-FFF2-40B4-BE49-F238E27FC236}">
                    <a16:creationId xmlns:a16="http://schemas.microsoft.com/office/drawing/2014/main" id="{00000000-0008-0000-0700-00000F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Top Corners Rounded 15">
                <a:extLst>
                  <a:ext uri="{FF2B5EF4-FFF2-40B4-BE49-F238E27FC236}">
                    <a16:creationId xmlns:a16="http://schemas.microsoft.com/office/drawing/2014/main" id="{00000000-0008-0000-0700-000010000000}"/>
                  </a:ext>
                </a:extLst>
              </xdr:cNvPr>
              <xdr:cNvSpPr/>
            </xdr:nvSpPr>
            <xdr:spPr>
              <a:xfrm rot="16200000">
                <a:off x="2090099" y="1178446"/>
                <a:ext cx="695625" cy="137160"/>
              </a:xfrm>
              <a:prstGeom prst="round2SameRect">
                <a:avLst>
                  <a:gd name="adj1" fmla="val 32512"/>
                  <a:gd name="adj2" fmla="val 0"/>
                </a:avLst>
              </a:prstGeom>
              <a:solidFill>
                <a:srgbClr val="34A25A"/>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21" name="TextBox 20">
              <a:extLst>
                <a:ext uri="{FF2B5EF4-FFF2-40B4-BE49-F238E27FC236}">
                  <a16:creationId xmlns:a16="http://schemas.microsoft.com/office/drawing/2014/main" id="{00000000-0008-0000-0700-000015000000}"/>
                </a:ext>
              </a:extLst>
            </xdr:cNvPr>
            <xdr:cNvSpPr txBox="1"/>
          </xdr:nvSpPr>
          <xdr:spPr>
            <a:xfrm>
              <a:off x="7086600" y="997743"/>
              <a:ext cx="1952625" cy="31432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5F5490"/>
                  </a:solidFill>
                  <a:latin typeface="Calibri" panose="020F0502020204030204" pitchFamily="34" charset="0"/>
                  <a:ea typeface="+mn-ea"/>
                  <a:cs typeface="Calibri" panose="020F0502020204030204" pitchFamily="34" charset="0"/>
                </a:rPr>
                <a:t>Total Non-Working $</a:t>
              </a:r>
            </a:p>
          </xdr:txBody>
        </xdr:sp>
        <xdr:sp macro="" textlink="'Design Sheet'!E8">
          <xdr:nvSpPr>
            <xdr:cNvPr id="24" name="TextBox 23">
              <a:extLst>
                <a:ext uri="{FF2B5EF4-FFF2-40B4-BE49-F238E27FC236}">
                  <a16:creationId xmlns:a16="http://schemas.microsoft.com/office/drawing/2014/main" id="{00000000-0008-0000-0700-000018000000}"/>
                </a:ext>
              </a:extLst>
            </xdr:cNvPr>
            <xdr:cNvSpPr txBox="1"/>
          </xdr:nvSpPr>
          <xdr:spPr>
            <a:xfrm>
              <a:off x="7105650" y="1270397"/>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6625DDC-497E-4CF1-B71A-633CE044FE5A}" type="TxLink">
                <a:rPr lang="en-US" sz="2000" b="1" i="0" u="none" strike="noStrike">
                  <a:solidFill>
                    <a:srgbClr val="5F5490"/>
                  </a:solidFill>
                  <a:latin typeface="Calibri" panose="020F0502020204030204" pitchFamily="34" charset="0"/>
                  <a:ea typeface="+mn-ea"/>
                  <a:cs typeface="Calibri" panose="020F0502020204030204" pitchFamily="34" charset="0"/>
                </a:rPr>
                <a:pPr marL="0" indent="0" algn="l"/>
                <a:t>8.20M</a:t>
              </a:fld>
              <a:endParaRPr lang="en-IN" sz="2000" b="1" i="0" u="none" strike="noStrike">
                <a:solidFill>
                  <a:srgbClr val="5F5490"/>
                </a:solidFill>
                <a:latin typeface="Calibri" panose="020F0502020204030204" pitchFamily="34" charset="0"/>
                <a:ea typeface="+mn-ea"/>
                <a:cs typeface="Calibri" panose="020F0502020204030204" pitchFamily="34" charset="0"/>
              </a:endParaRPr>
            </a:p>
          </xdr:txBody>
        </xdr:sp>
      </xdr:grpSp>
      <mc:AlternateContent xmlns:mc="http://schemas.openxmlformats.org/markup-compatibility/2006" xmlns:a14="http://schemas.microsoft.com/office/drawing/2010/main">
        <mc:Choice Requires="a14">
          <xdr:graphicFrame macro="">
            <xdr:nvGraphicFramePr>
              <xdr:cNvPr id="26" name="Fiscal Year 1">
                <a:extLst>
                  <a:ext uri="{FF2B5EF4-FFF2-40B4-BE49-F238E27FC236}">
                    <a16:creationId xmlns:a16="http://schemas.microsoft.com/office/drawing/2014/main" id="{00000000-0008-0000-0700-00001A000000}"/>
                  </a:ext>
                </a:extLst>
              </xdr:cNvPr>
              <xdr:cNvGraphicFramePr/>
            </xdr:nvGraphicFramePr>
            <xdr:xfrm>
              <a:off x="8733780" y="330375"/>
              <a:ext cx="2473452" cy="640080"/>
            </xdr:xfrm>
            <a:graphic>
              <a:graphicData uri="http://schemas.microsoft.com/office/drawing/2010/slicer">
                <sle:slicer xmlns:sle="http://schemas.microsoft.com/office/drawing/2010/slicer" name="Fiscal Year 1"/>
              </a:graphicData>
            </a:graphic>
          </xdr:graphicFrame>
        </mc:Choice>
        <mc:Fallback xmlns="">
          <xdr:sp macro="" textlink="">
            <xdr:nvSpPr>
              <xdr:cNvPr id="0" name=""/>
              <xdr:cNvSpPr>
                <a:spLocks noTextEdit="1"/>
              </xdr:cNvSpPr>
            </xdr:nvSpPr>
            <xdr:spPr>
              <a:xfrm>
                <a:off x="8733780" y="330375"/>
                <a:ext cx="2473452"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7" name="Plan Type 1">
                <a:extLst>
                  <a:ext uri="{FF2B5EF4-FFF2-40B4-BE49-F238E27FC236}">
                    <a16:creationId xmlns:a16="http://schemas.microsoft.com/office/drawing/2014/main" id="{00000000-0008-0000-0700-00001B000000}"/>
                  </a:ext>
                </a:extLst>
              </xdr:cNvPr>
              <xdr:cNvGraphicFramePr/>
            </xdr:nvGraphicFramePr>
            <xdr:xfrm>
              <a:off x="11360985" y="330375"/>
              <a:ext cx="1535691" cy="1374599"/>
            </xdr:xfrm>
            <a:graphic>
              <a:graphicData uri="http://schemas.microsoft.com/office/drawing/2010/slicer">
                <sle:slicer xmlns:sle="http://schemas.microsoft.com/office/drawing/2010/slicer" name="Plan Type 1"/>
              </a:graphicData>
            </a:graphic>
          </xdr:graphicFrame>
        </mc:Choice>
        <mc:Fallback xmlns="">
          <xdr:sp macro="" textlink="">
            <xdr:nvSpPr>
              <xdr:cNvPr id="0" name=""/>
              <xdr:cNvSpPr>
                <a:spLocks noTextEdit="1"/>
              </xdr:cNvSpPr>
            </xdr:nvSpPr>
            <xdr:spPr>
              <a:xfrm>
                <a:off x="11360985" y="330375"/>
                <a:ext cx="1535691" cy="1374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2" name="Classification II 1">
                <a:extLst>
                  <a:ext uri="{FF2B5EF4-FFF2-40B4-BE49-F238E27FC236}">
                    <a16:creationId xmlns:a16="http://schemas.microsoft.com/office/drawing/2014/main" id="{00000000-0008-0000-0700-000020000000}"/>
                  </a:ext>
                </a:extLst>
              </xdr:cNvPr>
              <xdr:cNvGraphicFramePr/>
            </xdr:nvGraphicFramePr>
            <xdr:xfrm>
              <a:off x="13034823" y="1530134"/>
              <a:ext cx="1686204" cy="1861548"/>
            </xdr:xfrm>
            <a:graphic>
              <a:graphicData uri="http://schemas.microsoft.com/office/drawing/2010/slicer">
                <sle:slicer xmlns:sle="http://schemas.microsoft.com/office/drawing/2010/slicer" name="Classification II 1"/>
              </a:graphicData>
            </a:graphic>
          </xdr:graphicFrame>
        </mc:Choice>
        <mc:Fallback xmlns="">
          <xdr:sp macro="" textlink="">
            <xdr:nvSpPr>
              <xdr:cNvPr id="0" name=""/>
              <xdr:cNvSpPr>
                <a:spLocks noTextEdit="1"/>
              </xdr:cNvSpPr>
            </xdr:nvSpPr>
            <xdr:spPr>
              <a:xfrm>
                <a:off x="13034823" y="1530134"/>
                <a:ext cx="1686204" cy="18615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3" name="Core/Non-Core 1">
                <a:extLst>
                  <a:ext uri="{FF2B5EF4-FFF2-40B4-BE49-F238E27FC236}">
                    <a16:creationId xmlns:a16="http://schemas.microsoft.com/office/drawing/2014/main" id="{00000000-0008-0000-0700-000021000000}"/>
                  </a:ext>
                </a:extLst>
              </xdr:cNvPr>
              <xdr:cNvGraphicFramePr/>
            </xdr:nvGraphicFramePr>
            <xdr:xfrm>
              <a:off x="8713037" y="1057278"/>
              <a:ext cx="2466977" cy="628647"/>
            </xdr:xfrm>
            <a:graphic>
              <a:graphicData uri="http://schemas.microsoft.com/office/drawing/2010/slicer">
                <sle:slicer xmlns:sle="http://schemas.microsoft.com/office/drawing/2010/slicer" name="Core/Non-Core 1"/>
              </a:graphicData>
            </a:graphic>
          </xdr:graphicFrame>
        </mc:Choice>
        <mc:Fallback xmlns="">
          <xdr:sp macro="" textlink="">
            <xdr:nvSpPr>
              <xdr:cNvPr id="0" name=""/>
              <xdr:cNvSpPr>
                <a:spLocks noTextEdit="1"/>
              </xdr:cNvSpPr>
            </xdr:nvSpPr>
            <xdr:spPr>
              <a:xfrm>
                <a:off x="8713037" y="1057278"/>
                <a:ext cx="2466977" cy="628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4" name="Division 1">
                <a:extLst>
                  <a:ext uri="{FF2B5EF4-FFF2-40B4-BE49-F238E27FC236}">
                    <a16:creationId xmlns:a16="http://schemas.microsoft.com/office/drawing/2014/main" id="{00000000-0008-0000-0700-000022000000}"/>
                  </a:ext>
                </a:extLst>
              </xdr:cNvPr>
              <xdr:cNvGraphicFramePr/>
            </xdr:nvGraphicFramePr>
            <xdr:xfrm>
              <a:off x="13040314" y="330375"/>
              <a:ext cx="1675222" cy="1123950"/>
            </xdr:xfrm>
            <a:graphic>
              <a:graphicData uri="http://schemas.microsoft.com/office/drawing/2010/slicer">
                <sle:slicer xmlns:sle="http://schemas.microsoft.com/office/drawing/2010/slicer" name="Division 1"/>
              </a:graphicData>
            </a:graphic>
          </xdr:graphicFrame>
        </mc:Choice>
        <mc:Fallback xmlns="">
          <xdr:sp macro="" textlink="">
            <xdr:nvSpPr>
              <xdr:cNvPr id="0" name=""/>
              <xdr:cNvSpPr>
                <a:spLocks noTextEdit="1"/>
              </xdr:cNvSpPr>
            </xdr:nvSpPr>
            <xdr:spPr>
              <a:xfrm>
                <a:off x="13040314" y="330375"/>
                <a:ext cx="1675222"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35" name="Performance Type 1">
                <a:extLst>
                  <a:ext uri="{FF2B5EF4-FFF2-40B4-BE49-F238E27FC236}">
                    <a16:creationId xmlns:a16="http://schemas.microsoft.com/office/drawing/2014/main" id="{00000000-0008-0000-0700-000023000000}"/>
                  </a:ext>
                </a:extLst>
              </xdr:cNvPr>
              <xdr:cNvGraphicFramePr/>
            </xdr:nvGraphicFramePr>
            <xdr:xfrm>
              <a:off x="13039725" y="5057774"/>
              <a:ext cx="1676400" cy="1724025"/>
            </xdr:xfrm>
            <a:graphic>
              <a:graphicData uri="http://schemas.microsoft.com/office/drawing/2010/slicer">
                <sle:slicer xmlns:sle="http://schemas.microsoft.com/office/drawing/2010/slicer" name="Performance Type 1"/>
              </a:graphicData>
            </a:graphic>
          </xdr:graphicFrame>
        </mc:Choice>
        <mc:Fallback xmlns="">
          <xdr:sp macro="" textlink="">
            <xdr:nvSpPr>
              <xdr:cNvPr id="0" name=""/>
              <xdr:cNvSpPr>
                <a:spLocks noTextEdit="1"/>
              </xdr:cNvSpPr>
            </xdr:nvSpPr>
            <xdr:spPr>
              <a:xfrm>
                <a:off x="13039725" y="5057774"/>
                <a:ext cx="1676400" cy="1724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3" name="TextBox 42">
            <a:hlinkClick xmlns:r="http://schemas.openxmlformats.org/officeDocument/2006/relationships" r:id="rId3"/>
            <a:extLst>
              <a:ext uri="{FF2B5EF4-FFF2-40B4-BE49-F238E27FC236}">
                <a16:creationId xmlns:a16="http://schemas.microsoft.com/office/drawing/2014/main" id="{00000000-0008-0000-0700-00002B000000}"/>
              </a:ext>
            </a:extLst>
          </xdr:cNvPr>
          <xdr:cNvSpPr txBox="1"/>
        </xdr:nvSpPr>
        <xdr:spPr>
          <a:xfrm>
            <a:off x="771525" y="3143250"/>
            <a:ext cx="11620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FFFFFF"/>
                </a:solidFill>
                <a:latin typeface="Calibri" panose="020F0502020204030204" pitchFamily="34" charset="0"/>
                <a:ea typeface="+mn-ea"/>
                <a:cs typeface="Calibri" panose="020F0502020204030204" pitchFamily="34" charset="0"/>
              </a:rPr>
              <a:t>Overview</a:t>
            </a:r>
          </a:p>
          <a:p>
            <a:endParaRPr lang="en-IN" sz="1100"/>
          </a:p>
        </xdr:txBody>
      </xdr:sp>
      <xdr:sp macro="" textlink="">
        <xdr:nvSpPr>
          <xdr:cNvPr id="45" name="TextBox 44">
            <a:hlinkClick xmlns:r="http://schemas.openxmlformats.org/officeDocument/2006/relationships" r:id="rId4"/>
            <a:extLst>
              <a:ext uri="{FF2B5EF4-FFF2-40B4-BE49-F238E27FC236}">
                <a16:creationId xmlns:a16="http://schemas.microsoft.com/office/drawing/2014/main" id="{00000000-0008-0000-0700-00002D000000}"/>
              </a:ext>
            </a:extLst>
          </xdr:cNvPr>
          <xdr:cNvSpPr txBox="1"/>
        </xdr:nvSpPr>
        <xdr:spPr>
          <a:xfrm>
            <a:off x="800100" y="3733798"/>
            <a:ext cx="1133475" cy="409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rgbClr val="FFFFFF"/>
                </a:solidFill>
                <a:latin typeface="Calibri" panose="020F0502020204030204" pitchFamily="34" charset="0"/>
                <a:ea typeface="+mn-ea"/>
                <a:cs typeface="Calibri" panose="020F0502020204030204" pitchFamily="34" charset="0"/>
              </a:rPr>
              <a:t>Report</a:t>
            </a:r>
          </a:p>
        </xdr:txBody>
      </xdr:sp>
      <mc:AlternateContent xmlns:mc="http://schemas.openxmlformats.org/markup-compatibility/2006" xmlns:a14="http://schemas.microsoft.com/office/drawing/2010/main">
        <mc:Choice Requires="a14">
          <xdr:graphicFrame macro="">
            <xdr:nvGraphicFramePr>
              <xdr:cNvPr id="37" name="Category 2">
                <a:extLst>
                  <a:ext uri="{FF2B5EF4-FFF2-40B4-BE49-F238E27FC236}">
                    <a16:creationId xmlns:a16="http://schemas.microsoft.com/office/drawing/2014/main" id="{00000000-0008-0000-0700-000025000000}"/>
                  </a:ext>
                </a:extLst>
              </xdr:cNvPr>
              <xdr:cNvGraphicFramePr/>
            </xdr:nvGraphicFramePr>
            <xdr:xfrm>
              <a:off x="13036899" y="3467491"/>
              <a:ext cx="1682053" cy="1514475"/>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3036899" y="3467491"/>
                <a:ext cx="1682053" cy="1514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3" name="Group 52">
            <a:extLst>
              <a:ext uri="{FF2B5EF4-FFF2-40B4-BE49-F238E27FC236}">
                <a16:creationId xmlns:a16="http://schemas.microsoft.com/office/drawing/2014/main" id="{00000000-0008-0000-0700-000035000000}"/>
              </a:ext>
            </a:extLst>
          </xdr:cNvPr>
          <xdr:cNvGrpSpPr/>
        </xdr:nvGrpSpPr>
        <xdr:grpSpPr>
          <a:xfrm>
            <a:off x="8848550" y="4352925"/>
            <a:ext cx="4057651" cy="2428875"/>
            <a:chOff x="8848550" y="4352925"/>
            <a:chExt cx="4057651" cy="2428875"/>
          </a:xfrm>
        </xdr:grpSpPr>
        <xdr:graphicFrame macro="">
          <xdr:nvGraphicFramePr>
            <xdr:cNvPr id="39" name="Chart 38">
              <a:extLst>
                <a:ext uri="{FF2B5EF4-FFF2-40B4-BE49-F238E27FC236}">
                  <a16:creationId xmlns:a16="http://schemas.microsoft.com/office/drawing/2014/main" id="{00000000-0008-0000-0700-000027000000}"/>
                </a:ext>
              </a:extLst>
            </xdr:cNvPr>
            <xdr:cNvGraphicFramePr>
              <a:graphicFrameLocks/>
            </xdr:cNvGraphicFramePr>
          </xdr:nvGraphicFramePr>
          <xdr:xfrm>
            <a:off x="8848550" y="4352925"/>
            <a:ext cx="4057651" cy="242887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41" name="TextBox 40">
              <a:extLst>
                <a:ext uri="{FF2B5EF4-FFF2-40B4-BE49-F238E27FC236}">
                  <a16:creationId xmlns:a16="http://schemas.microsoft.com/office/drawing/2014/main" id="{00000000-0008-0000-0700-000029000000}"/>
                </a:ext>
              </a:extLst>
            </xdr:cNvPr>
            <xdr:cNvSpPr txBox="1"/>
          </xdr:nvSpPr>
          <xdr:spPr>
            <a:xfrm>
              <a:off x="8877300" y="4400550"/>
              <a:ext cx="4010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Abadi" panose="020B0604020104020204" pitchFamily="34" charset="0"/>
                </a:rPr>
                <a:t>Division Wise Total Non-Working</a:t>
              </a:r>
            </a:p>
          </xdr:txBody>
        </xdr:sp>
      </xdr:grpSp>
      <xdr:grpSp>
        <xdr:nvGrpSpPr>
          <xdr:cNvPr id="54" name="Group 53">
            <a:extLst>
              <a:ext uri="{FF2B5EF4-FFF2-40B4-BE49-F238E27FC236}">
                <a16:creationId xmlns:a16="http://schemas.microsoft.com/office/drawing/2014/main" id="{00000000-0008-0000-0700-000036000000}"/>
              </a:ext>
            </a:extLst>
          </xdr:cNvPr>
          <xdr:cNvGrpSpPr/>
        </xdr:nvGrpSpPr>
        <xdr:grpSpPr>
          <a:xfrm>
            <a:off x="8848550" y="1866899"/>
            <a:ext cx="4086400" cy="2371725"/>
            <a:chOff x="8848550" y="1866899"/>
            <a:chExt cx="4086400" cy="2371725"/>
          </a:xfrm>
        </xdr:grpSpPr>
        <xdr:graphicFrame macro="">
          <xdr:nvGraphicFramePr>
            <xdr:cNvPr id="38" name="Chart 37">
              <a:extLst>
                <a:ext uri="{FF2B5EF4-FFF2-40B4-BE49-F238E27FC236}">
                  <a16:creationId xmlns:a16="http://schemas.microsoft.com/office/drawing/2014/main" id="{00000000-0008-0000-0700-000026000000}"/>
                </a:ext>
              </a:extLst>
            </xdr:cNvPr>
            <xdr:cNvGraphicFramePr>
              <a:graphicFrameLocks/>
            </xdr:cNvGraphicFramePr>
          </xdr:nvGraphicFramePr>
          <xdr:xfrm>
            <a:off x="8848550" y="1866899"/>
            <a:ext cx="4057650" cy="23717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48" name="TextBox 47">
              <a:extLst>
                <a:ext uri="{FF2B5EF4-FFF2-40B4-BE49-F238E27FC236}">
                  <a16:creationId xmlns:a16="http://schemas.microsoft.com/office/drawing/2014/main" id="{00000000-0008-0000-0700-000030000000}"/>
                </a:ext>
              </a:extLst>
            </xdr:cNvPr>
            <xdr:cNvSpPr txBox="1"/>
          </xdr:nvSpPr>
          <xdr:spPr>
            <a:xfrm>
              <a:off x="8924925" y="1905000"/>
              <a:ext cx="4010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Abadi" panose="020B0604020104020204" pitchFamily="34" charset="0"/>
                </a:rPr>
                <a:t>Year Wise Total Non-Working</a:t>
              </a:r>
            </a:p>
          </xdr:txBody>
        </xdr:sp>
      </xdr:grpSp>
      <xdr:grpSp>
        <xdr:nvGrpSpPr>
          <xdr:cNvPr id="56" name="Group 55">
            <a:extLst>
              <a:ext uri="{FF2B5EF4-FFF2-40B4-BE49-F238E27FC236}">
                <a16:creationId xmlns:a16="http://schemas.microsoft.com/office/drawing/2014/main" id="{00000000-0008-0000-0700-000038000000}"/>
              </a:ext>
            </a:extLst>
          </xdr:cNvPr>
          <xdr:cNvGrpSpPr/>
        </xdr:nvGrpSpPr>
        <xdr:grpSpPr>
          <a:xfrm>
            <a:off x="4657725" y="4362451"/>
            <a:ext cx="4086225" cy="2419350"/>
            <a:chOff x="4657725" y="4362451"/>
            <a:chExt cx="4086225" cy="2419350"/>
          </a:xfrm>
        </xdr:grpSpPr>
        <xdr:graphicFrame macro="">
          <xdr:nvGraphicFramePr>
            <xdr:cNvPr id="46" name="Chart 45">
              <a:extLst>
                <a:ext uri="{FF2B5EF4-FFF2-40B4-BE49-F238E27FC236}">
                  <a16:creationId xmlns:a16="http://schemas.microsoft.com/office/drawing/2014/main" id="{00000000-0008-0000-0700-00002E000000}"/>
                </a:ext>
              </a:extLst>
            </xdr:cNvPr>
            <xdr:cNvGraphicFramePr>
              <a:graphicFrameLocks/>
            </xdr:cNvGraphicFramePr>
          </xdr:nvGraphicFramePr>
          <xdr:xfrm>
            <a:off x="4657725" y="4362451"/>
            <a:ext cx="4086225" cy="2419350"/>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50" name="TextBox 49">
              <a:extLst>
                <a:ext uri="{FF2B5EF4-FFF2-40B4-BE49-F238E27FC236}">
                  <a16:creationId xmlns:a16="http://schemas.microsoft.com/office/drawing/2014/main" id="{00000000-0008-0000-0700-000032000000}"/>
                </a:ext>
              </a:extLst>
            </xdr:cNvPr>
            <xdr:cNvSpPr txBox="1"/>
          </xdr:nvSpPr>
          <xdr:spPr>
            <a:xfrm>
              <a:off x="4724400" y="4419600"/>
              <a:ext cx="4010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Abadi" panose="020B0604020104020204" pitchFamily="34" charset="0"/>
                </a:rPr>
                <a:t>Year - Division Wise Total Non-Working</a:t>
              </a:r>
            </a:p>
          </xdr:txBody>
        </xdr:sp>
      </xdr:grpSp>
      <xdr:grpSp>
        <xdr:nvGrpSpPr>
          <xdr:cNvPr id="55" name="Group 54">
            <a:extLst>
              <a:ext uri="{FF2B5EF4-FFF2-40B4-BE49-F238E27FC236}">
                <a16:creationId xmlns:a16="http://schemas.microsoft.com/office/drawing/2014/main" id="{00000000-0008-0000-0700-000037000000}"/>
              </a:ext>
            </a:extLst>
          </xdr:cNvPr>
          <xdr:cNvGrpSpPr/>
        </xdr:nvGrpSpPr>
        <xdr:grpSpPr>
          <a:xfrm>
            <a:off x="4667249" y="1857375"/>
            <a:ext cx="4067176" cy="2390775"/>
            <a:chOff x="4667249" y="1857375"/>
            <a:chExt cx="4067176" cy="2390775"/>
          </a:xfrm>
        </xdr:grpSpPr>
        <xdr:graphicFrame macro="">
          <xdr:nvGraphicFramePr>
            <xdr:cNvPr id="40" name="Chart 39">
              <a:extLst>
                <a:ext uri="{FF2B5EF4-FFF2-40B4-BE49-F238E27FC236}">
                  <a16:creationId xmlns:a16="http://schemas.microsoft.com/office/drawing/2014/main" id="{00000000-0008-0000-0700-000028000000}"/>
                </a:ext>
              </a:extLst>
            </xdr:cNvPr>
            <xdr:cNvGraphicFramePr>
              <a:graphicFrameLocks/>
            </xdr:cNvGraphicFramePr>
          </xdr:nvGraphicFramePr>
          <xdr:xfrm>
            <a:off x="4667249" y="1857375"/>
            <a:ext cx="4029075" cy="2390775"/>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51" name="TextBox 50">
              <a:extLst>
                <a:ext uri="{FF2B5EF4-FFF2-40B4-BE49-F238E27FC236}">
                  <a16:creationId xmlns:a16="http://schemas.microsoft.com/office/drawing/2014/main" id="{00000000-0008-0000-0700-000033000000}"/>
                </a:ext>
              </a:extLst>
            </xdr:cNvPr>
            <xdr:cNvSpPr txBox="1"/>
          </xdr:nvSpPr>
          <xdr:spPr>
            <a:xfrm>
              <a:off x="4724400" y="1876425"/>
              <a:ext cx="40100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Abadi" panose="020B0604020104020204" pitchFamily="34" charset="0"/>
                </a:rPr>
                <a:t>Year Wise Total Trade</a:t>
              </a:r>
            </a:p>
          </xdr:txBody>
        </xdr:sp>
      </xdr:grpSp>
      <xdr:grpSp>
        <xdr:nvGrpSpPr>
          <xdr:cNvPr id="57" name="Group 56">
            <a:extLst>
              <a:ext uri="{FF2B5EF4-FFF2-40B4-BE49-F238E27FC236}">
                <a16:creationId xmlns:a16="http://schemas.microsoft.com/office/drawing/2014/main" id="{00000000-0008-0000-0700-000039000000}"/>
              </a:ext>
            </a:extLst>
          </xdr:cNvPr>
          <xdr:cNvGrpSpPr/>
        </xdr:nvGrpSpPr>
        <xdr:grpSpPr>
          <a:xfrm>
            <a:off x="2057401" y="1828800"/>
            <a:ext cx="2476499" cy="4953000"/>
            <a:chOff x="2057401" y="1828800"/>
            <a:chExt cx="2476499" cy="4953000"/>
          </a:xfrm>
        </xdr:grpSpPr>
        <xdr:graphicFrame macro="">
          <xdr:nvGraphicFramePr>
            <xdr:cNvPr id="52" name="Chart 51">
              <a:extLst>
                <a:ext uri="{FF2B5EF4-FFF2-40B4-BE49-F238E27FC236}">
                  <a16:creationId xmlns:a16="http://schemas.microsoft.com/office/drawing/2014/main" id="{00000000-0008-0000-0700-000034000000}"/>
                </a:ext>
              </a:extLst>
            </xdr:cNvPr>
            <xdr:cNvGraphicFramePr>
              <a:graphicFrameLocks/>
            </xdr:cNvGraphicFramePr>
          </xdr:nvGraphicFramePr>
          <xdr:xfrm>
            <a:off x="2076450" y="1828800"/>
            <a:ext cx="2457450" cy="4953000"/>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49" name="TextBox 48">
              <a:extLst>
                <a:ext uri="{FF2B5EF4-FFF2-40B4-BE49-F238E27FC236}">
                  <a16:creationId xmlns:a16="http://schemas.microsoft.com/office/drawing/2014/main" id="{00000000-0008-0000-0700-000031000000}"/>
                </a:ext>
              </a:extLst>
            </xdr:cNvPr>
            <xdr:cNvSpPr txBox="1"/>
          </xdr:nvSpPr>
          <xdr:spPr>
            <a:xfrm>
              <a:off x="2057401" y="1876424"/>
              <a:ext cx="2362200"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rgbClr val="675B9B"/>
                  </a:solidFill>
                  <a:latin typeface="Abadi" panose="020B0604020104020204" pitchFamily="34" charset="0"/>
                </a:rPr>
                <a:t>Performance Type Wise Non-Working</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xdr:colOff>
      <xdr:row>0</xdr:row>
      <xdr:rowOff>0</xdr:rowOff>
    </xdr:from>
    <xdr:to>
      <xdr:col>3</xdr:col>
      <xdr:colOff>104775</xdr:colOff>
      <xdr:row>45</xdr:row>
      <xdr:rowOff>9525</xdr:rowOff>
    </xdr:to>
    <xdr:sp macro="" textlink="">
      <xdr:nvSpPr>
        <xdr:cNvPr id="2" name="Rectangle 1">
          <a:extLst>
            <a:ext uri="{FF2B5EF4-FFF2-40B4-BE49-F238E27FC236}">
              <a16:creationId xmlns:a16="http://schemas.microsoft.com/office/drawing/2014/main" id="{00000000-0008-0000-0800-000002000000}"/>
            </a:ext>
          </a:extLst>
        </xdr:cNvPr>
        <xdr:cNvSpPr/>
      </xdr:nvSpPr>
      <xdr:spPr>
        <a:xfrm>
          <a:off x="5" y="0"/>
          <a:ext cx="1933570" cy="7296150"/>
        </a:xfrm>
        <a:prstGeom prst="rect">
          <a:avLst/>
        </a:prstGeom>
        <a:solidFill>
          <a:srgbClr val="312B5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381005</xdr:colOff>
      <xdr:row>1</xdr:row>
      <xdr:rowOff>79175</xdr:rowOff>
    </xdr:from>
    <xdr:to>
      <xdr:col>3</xdr:col>
      <xdr:colOff>104780</xdr:colOff>
      <xdr:row>42</xdr:row>
      <xdr:rowOff>85725</xdr:rowOff>
    </xdr:to>
    <xdr:sp macro="" textlink="">
      <xdr:nvSpPr>
        <xdr:cNvPr id="3" name="Rectangle: Top Corners Rounded 2">
          <a:extLst>
            <a:ext uri="{FF2B5EF4-FFF2-40B4-BE49-F238E27FC236}">
              <a16:creationId xmlns:a16="http://schemas.microsoft.com/office/drawing/2014/main" id="{00000000-0008-0000-0800-000003000000}"/>
            </a:ext>
          </a:extLst>
        </xdr:cNvPr>
        <xdr:cNvSpPr/>
      </xdr:nvSpPr>
      <xdr:spPr>
        <a:xfrm rot="16200000">
          <a:off x="-2165445" y="2787550"/>
          <a:ext cx="6645475" cy="1552575"/>
        </a:xfrm>
        <a:prstGeom prst="round2SameRect">
          <a:avLst/>
        </a:prstGeom>
        <a:solidFill>
          <a:srgbClr val="675B9B"/>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114300</xdr:colOff>
      <xdr:row>1</xdr:row>
      <xdr:rowOff>85725</xdr:rowOff>
    </xdr:from>
    <xdr:to>
      <xdr:col>24</xdr:col>
      <xdr:colOff>200028</xdr:colOff>
      <xdr:row>42</xdr:row>
      <xdr:rowOff>95250</xdr:rowOff>
    </xdr:to>
    <xdr:sp macro="" textlink="">
      <xdr:nvSpPr>
        <xdr:cNvPr id="52" name="Rectangle: Top Corners Rounded 51">
          <a:extLst>
            <a:ext uri="{FF2B5EF4-FFF2-40B4-BE49-F238E27FC236}">
              <a16:creationId xmlns:a16="http://schemas.microsoft.com/office/drawing/2014/main" id="{00000000-0008-0000-0800-000034000000}"/>
            </a:ext>
          </a:extLst>
        </xdr:cNvPr>
        <xdr:cNvSpPr/>
      </xdr:nvSpPr>
      <xdr:spPr>
        <a:xfrm rot="5400000">
          <a:off x="5062539" y="-2871789"/>
          <a:ext cx="6648450" cy="12887328"/>
        </a:xfrm>
        <a:prstGeom prst="round2SameRect">
          <a:avLst>
            <a:gd name="adj1" fmla="val 2705"/>
            <a:gd name="adj2" fmla="val 0"/>
          </a:avLst>
        </a:prstGeom>
        <a:solidFill>
          <a:srgbClr val="F2F0F5"/>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p>
      </xdr:txBody>
    </xdr:sp>
    <xdr:clientData/>
  </xdr:twoCellAnchor>
  <xdr:twoCellAnchor>
    <xdr:from>
      <xdr:col>0</xdr:col>
      <xdr:colOff>561975</xdr:colOff>
      <xdr:row>17</xdr:row>
      <xdr:rowOff>38100</xdr:rowOff>
    </xdr:from>
    <xdr:to>
      <xdr:col>3</xdr:col>
      <xdr:colOff>123829</xdr:colOff>
      <xdr:row>23</xdr:row>
      <xdr:rowOff>142875</xdr:rowOff>
    </xdr:to>
    <xdr:sp macro="" textlink="">
      <xdr:nvSpPr>
        <xdr:cNvPr id="5" name="Freeform: Shape 4">
          <a:extLst>
            <a:ext uri="{FF2B5EF4-FFF2-40B4-BE49-F238E27FC236}">
              <a16:creationId xmlns:a16="http://schemas.microsoft.com/office/drawing/2014/main" id="{00000000-0008-0000-0800-000005000000}"/>
            </a:ext>
          </a:extLst>
        </xdr:cNvPr>
        <xdr:cNvSpPr/>
      </xdr:nvSpPr>
      <xdr:spPr>
        <a:xfrm>
          <a:off x="561975" y="2790825"/>
          <a:ext cx="1390654" cy="1076325"/>
        </a:xfrm>
        <a:custGeom>
          <a:avLst/>
          <a:gdLst>
            <a:gd name="connsiteX0" fmla="*/ 251460 w 1493050"/>
            <a:gd name="connsiteY0" fmla="*/ 309091 h 1121100"/>
            <a:gd name="connsiteX1" fmla="*/ 1188720 w 1493050"/>
            <a:gd name="connsiteY1" fmla="*/ 309091 h 1121100"/>
            <a:gd name="connsiteX2" fmla="*/ 1188720 w 1493050"/>
            <a:gd name="connsiteY2" fmla="*/ 812011 h 1121100"/>
            <a:gd name="connsiteX3" fmla="*/ 251460 w 1493050"/>
            <a:gd name="connsiteY3" fmla="*/ 812011 h 1121100"/>
            <a:gd name="connsiteX4" fmla="*/ 0 w 1493050"/>
            <a:gd name="connsiteY4" fmla="*/ 560551 h 1121100"/>
            <a:gd name="connsiteX5" fmla="*/ 251460 w 1493050"/>
            <a:gd name="connsiteY5" fmla="*/ 309091 h 1121100"/>
            <a:gd name="connsiteX6" fmla="*/ 1493049 w 1493050"/>
            <a:gd name="connsiteY6" fmla="*/ 0 h 1121100"/>
            <a:gd name="connsiteX7" fmla="*/ 1493050 w 1493050"/>
            <a:gd name="connsiteY7" fmla="*/ 10 h 1121100"/>
            <a:gd name="connsiteX8" fmla="*/ 1493050 w 1493050"/>
            <a:gd name="connsiteY8" fmla="*/ 1121090 h 1121100"/>
            <a:gd name="connsiteX9" fmla="*/ 1493049 w 1493050"/>
            <a:gd name="connsiteY9" fmla="*/ 1121100 h 1121100"/>
            <a:gd name="connsiteX10" fmla="*/ 1188721 w 1493050"/>
            <a:gd name="connsiteY10" fmla="*/ 816772 h 1121100"/>
            <a:gd name="connsiteX11" fmla="*/ 1188721 w 1493050"/>
            <a:gd name="connsiteY11" fmla="*/ 304328 h 1121100"/>
            <a:gd name="connsiteX12" fmla="*/ 1493049 w 1493050"/>
            <a:gd name="connsiteY12" fmla="*/ 0 h 11211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1493050" h="1121100">
              <a:moveTo>
                <a:pt x="251460" y="309091"/>
              </a:moveTo>
              <a:lnTo>
                <a:pt x="1188720" y="309091"/>
              </a:lnTo>
              <a:lnTo>
                <a:pt x="1188720" y="812011"/>
              </a:lnTo>
              <a:lnTo>
                <a:pt x="251460" y="812011"/>
              </a:lnTo>
              <a:cubicBezTo>
                <a:pt x="112582" y="812011"/>
                <a:pt x="0" y="699429"/>
                <a:pt x="0" y="560551"/>
              </a:cubicBezTo>
              <a:cubicBezTo>
                <a:pt x="0" y="421673"/>
                <a:pt x="112582" y="309091"/>
                <a:pt x="251460" y="309091"/>
              </a:cubicBezTo>
              <a:close/>
              <a:moveTo>
                <a:pt x="1493049" y="0"/>
              </a:moveTo>
              <a:lnTo>
                <a:pt x="1493050" y="10"/>
              </a:lnTo>
              <a:lnTo>
                <a:pt x="1493050" y="1121090"/>
              </a:lnTo>
              <a:lnTo>
                <a:pt x="1493049" y="1121100"/>
              </a:lnTo>
              <a:cubicBezTo>
                <a:pt x="1493049" y="953024"/>
                <a:pt x="1356797" y="816772"/>
                <a:pt x="1188721" y="816772"/>
              </a:cubicBezTo>
              <a:lnTo>
                <a:pt x="1188721" y="304328"/>
              </a:lnTo>
              <a:cubicBezTo>
                <a:pt x="1356797" y="304328"/>
                <a:pt x="1493049" y="168076"/>
                <a:pt x="1493049" y="0"/>
              </a:cubicBezTo>
              <a:close/>
            </a:path>
          </a:pathLst>
        </a:custGeom>
        <a:solidFill>
          <a:srgbClr val="F2F0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161924</xdr:colOff>
      <xdr:row>15</xdr:row>
      <xdr:rowOff>19052</xdr:rowOff>
    </xdr:from>
    <xdr:to>
      <xdr:col>3</xdr:col>
      <xdr:colOff>104779</xdr:colOff>
      <xdr:row>17</xdr:row>
      <xdr:rowOff>152399</xdr:rowOff>
    </xdr:to>
    <xdr:sp macro="" textlink="">
      <xdr:nvSpPr>
        <xdr:cNvPr id="6" name="TextBox 5">
          <a:hlinkClick xmlns:r="http://schemas.openxmlformats.org/officeDocument/2006/relationships" r:id="rId1"/>
          <a:extLst>
            <a:ext uri="{FF2B5EF4-FFF2-40B4-BE49-F238E27FC236}">
              <a16:creationId xmlns:a16="http://schemas.microsoft.com/office/drawing/2014/main" id="{00000000-0008-0000-0800-000006000000}"/>
            </a:ext>
          </a:extLst>
        </xdr:cNvPr>
        <xdr:cNvSpPr txBox="1"/>
      </xdr:nvSpPr>
      <xdr:spPr>
        <a:xfrm>
          <a:off x="771524" y="2447927"/>
          <a:ext cx="1162055" cy="457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600" b="1">
              <a:solidFill>
                <a:srgbClr val="FFFFFF"/>
              </a:solidFill>
              <a:latin typeface="Calibri" panose="020F0502020204030204" pitchFamily="34" charset="0"/>
              <a:cs typeface="Calibri" panose="020F0502020204030204" pitchFamily="34" charset="0"/>
            </a:rPr>
            <a:t>Summary</a:t>
          </a:r>
        </a:p>
        <a:p>
          <a:endParaRPr lang="en-IN" sz="1600" b="1">
            <a:solidFill>
              <a:srgbClr val="FFFFFF"/>
            </a:solidFill>
            <a:latin typeface="Calibri" panose="020F0502020204030204" pitchFamily="34" charset="0"/>
            <a:cs typeface="Calibri" panose="020F0502020204030204" pitchFamily="34" charset="0"/>
          </a:endParaRPr>
        </a:p>
      </xdr:txBody>
    </xdr:sp>
    <xdr:clientData/>
  </xdr:twoCellAnchor>
  <xdr:twoCellAnchor editAs="oneCell">
    <xdr:from>
      <xdr:col>0</xdr:col>
      <xdr:colOff>361950</xdr:colOff>
      <xdr:row>3</xdr:row>
      <xdr:rowOff>28575</xdr:rowOff>
    </xdr:from>
    <xdr:to>
      <xdr:col>3</xdr:col>
      <xdr:colOff>66675</xdr:colOff>
      <xdr:row>9</xdr:row>
      <xdr:rowOff>157162</xdr:rowOff>
    </xdr:to>
    <xdr:pic>
      <xdr:nvPicPr>
        <xdr:cNvPr id="7" name="Picture 6">
          <a:extLst>
            <a:ext uri="{FF2B5EF4-FFF2-40B4-BE49-F238E27FC236}">
              <a16:creationId xmlns:a16="http://schemas.microsoft.com/office/drawing/2014/main" id="{00000000-0008-0000-08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1950" y="514350"/>
          <a:ext cx="1533525" cy="1100137"/>
        </a:xfrm>
        <a:prstGeom prst="rect">
          <a:avLst/>
        </a:prstGeom>
      </xdr:spPr>
    </xdr:pic>
    <xdr:clientData/>
  </xdr:twoCellAnchor>
  <xdr:twoCellAnchor>
    <xdr:from>
      <xdr:col>3</xdr:col>
      <xdr:colOff>188505</xdr:colOff>
      <xdr:row>2</xdr:row>
      <xdr:rowOff>6525</xdr:rowOff>
    </xdr:from>
    <xdr:to>
      <xdr:col>14</xdr:col>
      <xdr:colOff>64677</xdr:colOff>
      <xdr:row>5</xdr:row>
      <xdr:rowOff>76197</xdr:rowOff>
    </xdr:to>
    <xdr:grpSp>
      <xdr:nvGrpSpPr>
        <xdr:cNvPr id="8" name="Group 7">
          <a:extLst>
            <a:ext uri="{FF2B5EF4-FFF2-40B4-BE49-F238E27FC236}">
              <a16:creationId xmlns:a16="http://schemas.microsoft.com/office/drawing/2014/main" id="{00000000-0008-0000-0800-000008000000}"/>
            </a:ext>
          </a:extLst>
        </xdr:cNvPr>
        <xdr:cNvGrpSpPr/>
      </xdr:nvGrpSpPr>
      <xdr:grpSpPr>
        <a:xfrm>
          <a:off x="2017305" y="330375"/>
          <a:ext cx="6581772" cy="555447"/>
          <a:chOff x="2009778" y="311326"/>
          <a:chExt cx="6581772" cy="555447"/>
        </a:xfrm>
      </xdr:grpSpPr>
      <xdr:sp macro="" textlink="">
        <xdr:nvSpPr>
          <xdr:cNvPr id="9" name="Rectangle 8">
            <a:extLst>
              <a:ext uri="{FF2B5EF4-FFF2-40B4-BE49-F238E27FC236}">
                <a16:creationId xmlns:a16="http://schemas.microsoft.com/office/drawing/2014/main" id="{00000000-0008-0000-0800-000009000000}"/>
              </a:ext>
            </a:extLst>
          </xdr:cNvPr>
          <xdr:cNvSpPr/>
        </xdr:nvSpPr>
        <xdr:spPr>
          <a:xfrm>
            <a:off x="2009778" y="311326"/>
            <a:ext cx="6581772" cy="555447"/>
          </a:xfrm>
          <a:prstGeom prst="rect">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TextBox 9">
            <a:extLst>
              <a:ext uri="{FF2B5EF4-FFF2-40B4-BE49-F238E27FC236}">
                <a16:creationId xmlns:a16="http://schemas.microsoft.com/office/drawing/2014/main" id="{00000000-0008-0000-0800-00000A000000}"/>
              </a:ext>
            </a:extLst>
          </xdr:cNvPr>
          <xdr:cNvSpPr txBox="1"/>
        </xdr:nvSpPr>
        <xdr:spPr>
          <a:xfrm>
            <a:off x="2038351" y="358951"/>
            <a:ext cx="6457949"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rgbClr val="5F5490"/>
                </a:solidFill>
                <a:latin typeface="Abadi" panose="020B0604020104020204" pitchFamily="34" charset="0"/>
              </a:rPr>
              <a:t>Non-Working Dollar</a:t>
            </a:r>
            <a:r>
              <a:rPr lang="en-IN" sz="2400" b="1" baseline="0">
                <a:solidFill>
                  <a:srgbClr val="5F5490"/>
                </a:solidFill>
                <a:latin typeface="Abadi" panose="020B0604020104020204" pitchFamily="34" charset="0"/>
              </a:rPr>
              <a:t> Analysis</a:t>
            </a:r>
            <a:endParaRPr lang="en-IN" sz="2000" b="1">
              <a:solidFill>
                <a:srgbClr val="5F5490"/>
              </a:solidFill>
              <a:latin typeface="Abadi" panose="020B0604020104020204" pitchFamily="34" charset="0"/>
            </a:endParaRPr>
          </a:p>
        </xdr:txBody>
      </xdr:sp>
    </xdr:grpSp>
    <xdr:clientData/>
  </xdr:twoCellAnchor>
  <xdr:twoCellAnchor>
    <xdr:from>
      <xdr:col>3</xdr:col>
      <xdr:colOff>169455</xdr:colOff>
      <xdr:row>6</xdr:row>
      <xdr:rowOff>14000</xdr:rowOff>
    </xdr:from>
    <xdr:to>
      <xdr:col>6</xdr:col>
      <xdr:colOff>514350</xdr:colOff>
      <xdr:row>10</xdr:row>
      <xdr:rowOff>79868</xdr:rowOff>
    </xdr:to>
    <xdr:grpSp>
      <xdr:nvGrpSpPr>
        <xdr:cNvPr id="11" name="Group 10">
          <a:extLst>
            <a:ext uri="{FF2B5EF4-FFF2-40B4-BE49-F238E27FC236}">
              <a16:creationId xmlns:a16="http://schemas.microsoft.com/office/drawing/2014/main" id="{00000000-0008-0000-0800-00000B000000}"/>
            </a:ext>
          </a:extLst>
        </xdr:cNvPr>
        <xdr:cNvGrpSpPr/>
      </xdr:nvGrpSpPr>
      <xdr:grpSpPr>
        <a:xfrm>
          <a:off x="1998255" y="985550"/>
          <a:ext cx="2173695" cy="713568"/>
          <a:chOff x="2369730" y="991407"/>
          <a:chExt cx="2173695" cy="713568"/>
        </a:xfrm>
        <a:scene3d>
          <a:camera prst="orthographicFront">
            <a:rot lat="0" lon="0" rev="0"/>
          </a:camera>
          <a:lightRig rig="balanced" dir="t">
            <a:rot lat="0" lon="0" rev="8700000"/>
          </a:lightRig>
        </a:scene3d>
      </xdr:grpSpPr>
      <xdr:grpSp>
        <xdr:nvGrpSpPr>
          <xdr:cNvPr id="12" name="Group 11">
            <a:extLst>
              <a:ext uri="{FF2B5EF4-FFF2-40B4-BE49-F238E27FC236}">
                <a16:creationId xmlns:a16="http://schemas.microsoft.com/office/drawing/2014/main" id="{00000000-0008-0000-0800-00000C000000}"/>
              </a:ext>
            </a:extLst>
          </xdr:cNvPr>
          <xdr:cNvGrpSpPr/>
        </xdr:nvGrpSpPr>
        <xdr:grpSpPr>
          <a:xfrm>
            <a:off x="2369730" y="991407"/>
            <a:ext cx="2173695" cy="713568"/>
            <a:chOff x="2369332" y="899213"/>
            <a:chExt cx="1418006" cy="700389"/>
          </a:xfrm>
        </xdr:grpSpPr>
        <xdr:sp macro="" textlink="">
          <xdr:nvSpPr>
            <xdr:cNvPr id="15" name="Rectangle: Top Corners Rounded 14">
              <a:extLst>
                <a:ext uri="{FF2B5EF4-FFF2-40B4-BE49-F238E27FC236}">
                  <a16:creationId xmlns:a16="http://schemas.microsoft.com/office/drawing/2014/main" id="{00000000-0008-0000-0800-00000F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Top Corners Rounded 15">
              <a:extLst>
                <a:ext uri="{FF2B5EF4-FFF2-40B4-BE49-F238E27FC236}">
                  <a16:creationId xmlns:a16="http://schemas.microsoft.com/office/drawing/2014/main" id="{00000000-0008-0000-0800-000010000000}"/>
                </a:ext>
              </a:extLst>
            </xdr:cNvPr>
            <xdr:cNvSpPr/>
          </xdr:nvSpPr>
          <xdr:spPr>
            <a:xfrm rot="16200000">
              <a:off x="2090099" y="1178446"/>
              <a:ext cx="695625" cy="137160"/>
            </a:xfrm>
            <a:prstGeom prst="round2SameRect">
              <a:avLst>
                <a:gd name="adj1" fmla="val 32512"/>
                <a:gd name="adj2" fmla="val 0"/>
              </a:avLst>
            </a:prstGeom>
            <a:solidFill>
              <a:srgbClr val="FFC000"/>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3" name="TextBox 12">
            <a:extLst>
              <a:ext uri="{FF2B5EF4-FFF2-40B4-BE49-F238E27FC236}">
                <a16:creationId xmlns:a16="http://schemas.microsoft.com/office/drawing/2014/main" id="{00000000-0008-0000-0800-00000D000000}"/>
              </a:ext>
            </a:extLst>
          </xdr:cNvPr>
          <xdr:cNvSpPr txBox="1"/>
        </xdr:nvSpPr>
        <xdr:spPr>
          <a:xfrm>
            <a:off x="2571750" y="997742"/>
            <a:ext cx="1933575" cy="314326"/>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a:solidFill>
                  <a:srgbClr val="5F5490"/>
                </a:solidFill>
                <a:latin typeface="Calibri" panose="020F0502020204030204" pitchFamily="34" charset="0"/>
                <a:cs typeface="Calibri" panose="020F0502020204030204" pitchFamily="34" charset="0"/>
              </a:rPr>
              <a:t>Total Trade </a:t>
            </a:r>
          </a:p>
        </xdr:txBody>
      </xdr:sp>
      <xdr:sp macro="" textlink="'Design Sheet'!A8">
        <xdr:nvSpPr>
          <xdr:cNvPr id="14" name="TextBox 13">
            <a:extLst>
              <a:ext uri="{FF2B5EF4-FFF2-40B4-BE49-F238E27FC236}">
                <a16:creationId xmlns:a16="http://schemas.microsoft.com/office/drawing/2014/main" id="{00000000-0008-0000-0800-00000E000000}"/>
              </a:ext>
            </a:extLst>
          </xdr:cNvPr>
          <xdr:cNvSpPr txBox="1"/>
        </xdr:nvSpPr>
        <xdr:spPr>
          <a:xfrm>
            <a:off x="2543175" y="1279922"/>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DC074EA3-ACF6-4306-AD80-59EEE4FCFFFB}" type="TxLink">
              <a:rPr lang="en-US" sz="2000" b="1" i="0" u="none" strike="noStrike">
                <a:solidFill>
                  <a:srgbClr val="5F5490"/>
                </a:solidFill>
                <a:latin typeface="Calibri" panose="020F0502020204030204" pitchFamily="34" charset="0"/>
                <a:cs typeface="Calibri" panose="020F0502020204030204" pitchFamily="34" charset="0"/>
              </a:rPr>
              <a:pPr algn="l"/>
              <a:t>72.25M</a:t>
            </a:fld>
            <a:endParaRPr lang="en-IN" sz="2000" b="1">
              <a:solidFill>
                <a:srgbClr val="5F5490"/>
              </a:solidFill>
              <a:latin typeface="Calibri" panose="020F0502020204030204" pitchFamily="34" charset="0"/>
              <a:cs typeface="Calibri" panose="020F0502020204030204" pitchFamily="34" charset="0"/>
            </a:endParaRPr>
          </a:p>
        </xdr:txBody>
      </xdr:sp>
    </xdr:grpSp>
    <xdr:clientData/>
  </xdr:twoCellAnchor>
  <xdr:twoCellAnchor>
    <xdr:from>
      <xdr:col>6</xdr:col>
      <xdr:colOff>593318</xdr:colOff>
      <xdr:row>6</xdr:row>
      <xdr:rowOff>14000</xdr:rowOff>
    </xdr:from>
    <xdr:to>
      <xdr:col>10</xdr:col>
      <xdr:colOff>309563</xdr:colOff>
      <xdr:row>10</xdr:row>
      <xdr:rowOff>83440</xdr:rowOff>
    </xdr:to>
    <xdr:grpSp>
      <xdr:nvGrpSpPr>
        <xdr:cNvPr id="17" name="Group 16">
          <a:extLst>
            <a:ext uri="{FF2B5EF4-FFF2-40B4-BE49-F238E27FC236}">
              <a16:creationId xmlns:a16="http://schemas.microsoft.com/office/drawing/2014/main" id="{00000000-0008-0000-0800-000011000000}"/>
            </a:ext>
          </a:extLst>
        </xdr:cNvPr>
        <xdr:cNvGrpSpPr/>
      </xdr:nvGrpSpPr>
      <xdr:grpSpPr>
        <a:xfrm>
          <a:off x="4250918" y="985550"/>
          <a:ext cx="2154645" cy="717140"/>
          <a:chOff x="4641443" y="991407"/>
          <a:chExt cx="2154645" cy="717140"/>
        </a:xfrm>
        <a:scene3d>
          <a:camera prst="orthographicFront">
            <a:rot lat="0" lon="0" rev="0"/>
          </a:camera>
          <a:lightRig rig="balanced" dir="t">
            <a:rot lat="0" lon="0" rev="8700000"/>
          </a:lightRig>
        </a:scene3d>
      </xdr:grpSpPr>
      <xdr:grpSp>
        <xdr:nvGrpSpPr>
          <xdr:cNvPr id="18" name="Group 17">
            <a:extLst>
              <a:ext uri="{FF2B5EF4-FFF2-40B4-BE49-F238E27FC236}">
                <a16:creationId xmlns:a16="http://schemas.microsoft.com/office/drawing/2014/main" id="{00000000-0008-0000-0800-000012000000}"/>
              </a:ext>
            </a:extLst>
          </xdr:cNvPr>
          <xdr:cNvGrpSpPr/>
        </xdr:nvGrpSpPr>
        <xdr:grpSpPr>
          <a:xfrm>
            <a:off x="4641443" y="991407"/>
            <a:ext cx="2154645" cy="713568"/>
            <a:chOff x="2369332" y="899213"/>
            <a:chExt cx="1418006" cy="700389"/>
          </a:xfrm>
        </xdr:grpSpPr>
        <xdr:sp macro="" textlink="">
          <xdr:nvSpPr>
            <xdr:cNvPr id="21" name="Rectangle: Top Corners Rounded 20">
              <a:extLst>
                <a:ext uri="{FF2B5EF4-FFF2-40B4-BE49-F238E27FC236}">
                  <a16:creationId xmlns:a16="http://schemas.microsoft.com/office/drawing/2014/main" id="{00000000-0008-0000-0800-000015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2" name="Rectangle: Top Corners Rounded 21">
              <a:extLst>
                <a:ext uri="{FF2B5EF4-FFF2-40B4-BE49-F238E27FC236}">
                  <a16:creationId xmlns:a16="http://schemas.microsoft.com/office/drawing/2014/main" id="{00000000-0008-0000-0800-000016000000}"/>
                </a:ext>
              </a:extLst>
            </xdr:cNvPr>
            <xdr:cNvSpPr/>
          </xdr:nvSpPr>
          <xdr:spPr>
            <a:xfrm rot="16200000">
              <a:off x="2090099" y="1178446"/>
              <a:ext cx="695625" cy="137160"/>
            </a:xfrm>
            <a:prstGeom prst="round2SameRect">
              <a:avLst>
                <a:gd name="adj1" fmla="val 32512"/>
                <a:gd name="adj2" fmla="val 0"/>
              </a:avLst>
            </a:prstGeom>
            <a:solidFill>
              <a:srgbClr val="F7A197"/>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19" name="TextBox 18">
            <a:extLst>
              <a:ext uri="{FF2B5EF4-FFF2-40B4-BE49-F238E27FC236}">
                <a16:creationId xmlns:a16="http://schemas.microsoft.com/office/drawing/2014/main" id="{00000000-0008-0000-0800-000013000000}"/>
              </a:ext>
            </a:extLst>
          </xdr:cNvPr>
          <xdr:cNvSpPr txBox="1"/>
        </xdr:nvSpPr>
        <xdr:spPr>
          <a:xfrm>
            <a:off x="4848225" y="992980"/>
            <a:ext cx="1895475" cy="323850"/>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N" sz="1600" b="1">
                <a:solidFill>
                  <a:srgbClr val="5F5490"/>
                </a:solidFill>
                <a:latin typeface="Calibri" panose="020F0502020204030204" pitchFamily="34" charset="0"/>
                <a:ea typeface="+mn-ea"/>
                <a:cs typeface="Calibri" panose="020F0502020204030204" pitchFamily="34" charset="0"/>
              </a:rPr>
              <a:t>Total Working $</a:t>
            </a:r>
          </a:p>
        </xdr:txBody>
      </xdr:sp>
      <xdr:sp macro="" textlink="'Design Sheet'!C8">
        <xdr:nvSpPr>
          <xdr:cNvPr id="20" name="TextBox 19">
            <a:extLst>
              <a:ext uri="{FF2B5EF4-FFF2-40B4-BE49-F238E27FC236}">
                <a16:creationId xmlns:a16="http://schemas.microsoft.com/office/drawing/2014/main" id="{00000000-0008-0000-0800-000014000000}"/>
              </a:ext>
            </a:extLst>
          </xdr:cNvPr>
          <xdr:cNvSpPr txBox="1"/>
        </xdr:nvSpPr>
        <xdr:spPr>
          <a:xfrm>
            <a:off x="4848225" y="1298972"/>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FF9A45BA-5127-4496-9EF1-90B02729B8CC}" type="TxLink">
              <a:rPr lang="en-US" sz="2000" b="1" i="0" u="none" strike="noStrike">
                <a:solidFill>
                  <a:srgbClr val="5F5490"/>
                </a:solidFill>
                <a:latin typeface="Calibri" panose="020F0502020204030204" pitchFamily="34" charset="0"/>
                <a:ea typeface="+mn-ea"/>
                <a:cs typeface="Calibri" panose="020F0502020204030204" pitchFamily="34" charset="0"/>
              </a:rPr>
              <a:pPr marL="0" indent="0" algn="l"/>
              <a:t>64.06M</a:t>
            </a:fld>
            <a:endParaRPr lang="en-IN" sz="2000" b="1" i="0" u="none" strike="noStrike">
              <a:solidFill>
                <a:srgbClr val="5F5490"/>
              </a:solidFill>
              <a:latin typeface="Calibri" panose="020F0502020204030204" pitchFamily="34" charset="0"/>
              <a:ea typeface="+mn-ea"/>
              <a:cs typeface="Calibri" panose="020F0502020204030204" pitchFamily="34" charset="0"/>
            </a:endParaRPr>
          </a:p>
        </xdr:txBody>
      </xdr:sp>
    </xdr:grpSp>
    <xdr:clientData/>
  </xdr:twoCellAnchor>
  <xdr:twoCellAnchor>
    <xdr:from>
      <xdr:col>10</xdr:col>
      <xdr:colOff>388530</xdr:colOff>
      <xdr:row>6</xdr:row>
      <xdr:rowOff>14000</xdr:rowOff>
    </xdr:from>
    <xdr:to>
      <xdr:col>14</xdr:col>
      <xdr:colOff>95250</xdr:colOff>
      <xdr:row>10</xdr:row>
      <xdr:rowOff>79868</xdr:rowOff>
    </xdr:to>
    <xdr:grpSp>
      <xdr:nvGrpSpPr>
        <xdr:cNvPr id="23" name="Group 22">
          <a:extLst>
            <a:ext uri="{FF2B5EF4-FFF2-40B4-BE49-F238E27FC236}">
              <a16:creationId xmlns:a16="http://schemas.microsoft.com/office/drawing/2014/main" id="{00000000-0008-0000-0800-000017000000}"/>
            </a:ext>
          </a:extLst>
        </xdr:cNvPr>
        <xdr:cNvGrpSpPr/>
      </xdr:nvGrpSpPr>
      <xdr:grpSpPr>
        <a:xfrm>
          <a:off x="6484530" y="985550"/>
          <a:ext cx="2145120" cy="713568"/>
          <a:chOff x="6894105" y="991407"/>
          <a:chExt cx="2145120" cy="713568"/>
        </a:xfrm>
        <a:scene3d>
          <a:camera prst="orthographicFront">
            <a:rot lat="0" lon="0" rev="0"/>
          </a:camera>
          <a:lightRig rig="balanced" dir="t">
            <a:rot lat="0" lon="0" rev="8700000"/>
          </a:lightRig>
        </a:scene3d>
      </xdr:grpSpPr>
      <xdr:grpSp>
        <xdr:nvGrpSpPr>
          <xdr:cNvPr id="24" name="Group 23">
            <a:extLst>
              <a:ext uri="{FF2B5EF4-FFF2-40B4-BE49-F238E27FC236}">
                <a16:creationId xmlns:a16="http://schemas.microsoft.com/office/drawing/2014/main" id="{00000000-0008-0000-0800-000018000000}"/>
              </a:ext>
            </a:extLst>
          </xdr:cNvPr>
          <xdr:cNvGrpSpPr/>
        </xdr:nvGrpSpPr>
        <xdr:grpSpPr>
          <a:xfrm>
            <a:off x="6894105" y="991407"/>
            <a:ext cx="2126070" cy="713568"/>
            <a:chOff x="2369332" y="899213"/>
            <a:chExt cx="1418006" cy="700389"/>
          </a:xfrm>
        </xdr:grpSpPr>
        <xdr:sp macro="" textlink="">
          <xdr:nvSpPr>
            <xdr:cNvPr id="27" name="Rectangle: Top Corners Rounded 26">
              <a:extLst>
                <a:ext uri="{FF2B5EF4-FFF2-40B4-BE49-F238E27FC236}">
                  <a16:creationId xmlns:a16="http://schemas.microsoft.com/office/drawing/2014/main" id="{00000000-0008-0000-0800-00001B000000}"/>
                </a:ext>
              </a:extLst>
            </xdr:cNvPr>
            <xdr:cNvSpPr/>
          </xdr:nvSpPr>
          <xdr:spPr>
            <a:xfrm rot="5400000">
              <a:off x="2796721" y="608986"/>
              <a:ext cx="700387" cy="1280846"/>
            </a:xfrm>
            <a:prstGeom prst="round2SameRect">
              <a:avLst>
                <a:gd name="adj1" fmla="val 22679"/>
                <a:gd name="adj2" fmla="val 0"/>
              </a:avLst>
            </a:prstGeom>
            <a:solidFill>
              <a:schemeClr val="bg1"/>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8" name="Rectangle: Top Corners Rounded 27">
              <a:extLst>
                <a:ext uri="{FF2B5EF4-FFF2-40B4-BE49-F238E27FC236}">
                  <a16:creationId xmlns:a16="http://schemas.microsoft.com/office/drawing/2014/main" id="{00000000-0008-0000-0800-00001C000000}"/>
                </a:ext>
              </a:extLst>
            </xdr:cNvPr>
            <xdr:cNvSpPr/>
          </xdr:nvSpPr>
          <xdr:spPr>
            <a:xfrm rot="16200000">
              <a:off x="2090099" y="1178446"/>
              <a:ext cx="695625" cy="137160"/>
            </a:xfrm>
            <a:prstGeom prst="round2SameRect">
              <a:avLst>
                <a:gd name="adj1" fmla="val 32512"/>
                <a:gd name="adj2" fmla="val 0"/>
              </a:avLst>
            </a:prstGeom>
            <a:solidFill>
              <a:srgbClr val="34A25A"/>
            </a:solidFill>
            <a:ln>
              <a:noFill/>
            </a:ln>
            <a:effectLst>
              <a:outerShdw blurRad="44450" dist="27940" dir="5400000" algn="ctr">
                <a:srgbClr val="000000">
                  <a:alpha val="32000"/>
                </a:srgbClr>
              </a:outerShdw>
            </a:effectLst>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sp macro="" textlink="">
        <xdr:nvSpPr>
          <xdr:cNvPr id="25" name="TextBox 24">
            <a:extLst>
              <a:ext uri="{FF2B5EF4-FFF2-40B4-BE49-F238E27FC236}">
                <a16:creationId xmlns:a16="http://schemas.microsoft.com/office/drawing/2014/main" id="{00000000-0008-0000-0800-000019000000}"/>
              </a:ext>
            </a:extLst>
          </xdr:cNvPr>
          <xdr:cNvSpPr txBox="1"/>
        </xdr:nvSpPr>
        <xdr:spPr>
          <a:xfrm>
            <a:off x="7086600" y="997743"/>
            <a:ext cx="1952625" cy="31432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5F5490"/>
                </a:solidFill>
                <a:latin typeface="Calibri" panose="020F0502020204030204" pitchFamily="34" charset="0"/>
                <a:ea typeface="+mn-ea"/>
                <a:cs typeface="Calibri" panose="020F0502020204030204" pitchFamily="34" charset="0"/>
              </a:rPr>
              <a:t>Total Non-Working $</a:t>
            </a:r>
          </a:p>
        </xdr:txBody>
      </xdr:sp>
      <xdr:sp macro="" textlink="'Design Sheet'!E8">
        <xdr:nvSpPr>
          <xdr:cNvPr id="26" name="TextBox 25">
            <a:extLst>
              <a:ext uri="{FF2B5EF4-FFF2-40B4-BE49-F238E27FC236}">
                <a16:creationId xmlns:a16="http://schemas.microsoft.com/office/drawing/2014/main" id="{00000000-0008-0000-0800-00001A000000}"/>
              </a:ext>
            </a:extLst>
          </xdr:cNvPr>
          <xdr:cNvSpPr txBox="1"/>
        </xdr:nvSpPr>
        <xdr:spPr>
          <a:xfrm>
            <a:off x="7105650" y="1270397"/>
            <a:ext cx="1552575" cy="409575"/>
          </a:xfrm>
          <a:prstGeom prst="rect">
            <a:avLst/>
          </a:prstGeom>
          <a:noFill/>
          <a:ln w="9525" cmpd="sng">
            <a:noFill/>
          </a:ln>
          <a:effectLst>
            <a:outerShdw blurRad="44450" dist="27940" dir="5400000" algn="ctr">
              <a:srgbClr val="000000">
                <a:alpha val="32000"/>
              </a:srgbClr>
            </a:outerShdw>
          </a:effectLst>
          <a:sp3d>
            <a:bevelT w="190500" h="381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A6625DDC-497E-4CF1-B71A-633CE044FE5A}" type="TxLink">
              <a:rPr lang="en-US" sz="2000" b="1" i="0" u="none" strike="noStrike">
                <a:solidFill>
                  <a:srgbClr val="5F5490"/>
                </a:solidFill>
                <a:latin typeface="Calibri" panose="020F0502020204030204" pitchFamily="34" charset="0"/>
                <a:ea typeface="+mn-ea"/>
                <a:cs typeface="Calibri" panose="020F0502020204030204" pitchFamily="34" charset="0"/>
              </a:rPr>
              <a:pPr marL="0" indent="0" algn="l"/>
              <a:t>8.20M</a:t>
            </a:fld>
            <a:endParaRPr lang="en-IN" sz="2000" b="1" i="0" u="none" strike="noStrike">
              <a:solidFill>
                <a:srgbClr val="5F5490"/>
              </a:solidFill>
              <a:latin typeface="Calibri" panose="020F0502020204030204" pitchFamily="34" charset="0"/>
              <a:ea typeface="+mn-ea"/>
              <a:cs typeface="Calibri" panose="020F0502020204030204" pitchFamily="34" charset="0"/>
            </a:endParaRPr>
          </a:p>
        </xdr:txBody>
      </xdr:sp>
    </xdr:grpSp>
    <xdr:clientData/>
  </xdr:twoCellAnchor>
  <xdr:twoCellAnchor editAs="oneCell">
    <xdr:from>
      <xdr:col>14</xdr:col>
      <xdr:colOff>199380</xdr:colOff>
      <xdr:row>2</xdr:row>
      <xdr:rowOff>6525</xdr:rowOff>
    </xdr:from>
    <xdr:to>
      <xdr:col>18</xdr:col>
      <xdr:colOff>234432</xdr:colOff>
      <xdr:row>5</xdr:row>
      <xdr:rowOff>160830</xdr:rowOff>
    </xdr:to>
    <mc:AlternateContent xmlns:mc="http://schemas.openxmlformats.org/markup-compatibility/2006" xmlns:a14="http://schemas.microsoft.com/office/drawing/2010/main">
      <mc:Choice Requires="a14">
        <xdr:graphicFrame macro="">
          <xdr:nvGraphicFramePr>
            <xdr:cNvPr id="29" name="Fiscal Year 2">
              <a:extLst>
                <a:ext uri="{FF2B5EF4-FFF2-40B4-BE49-F238E27FC236}">
                  <a16:creationId xmlns:a16="http://schemas.microsoft.com/office/drawing/2014/main" id="{00000000-0008-0000-0800-00001D000000}"/>
                </a:ext>
              </a:extLst>
            </xdr:cNvPr>
            <xdr:cNvGraphicFramePr/>
          </xdr:nvGraphicFramePr>
          <xdr:xfrm>
            <a:off x="0" y="0"/>
            <a:ext cx="0" cy="0"/>
          </xdr:xfrm>
          <a:graphic>
            <a:graphicData uri="http://schemas.microsoft.com/office/drawing/2010/slicer">
              <sle:slicer xmlns:sle="http://schemas.microsoft.com/office/drawing/2010/slicer" name="Fiscal Year 2"/>
            </a:graphicData>
          </a:graphic>
        </xdr:graphicFrame>
      </mc:Choice>
      <mc:Fallback xmlns="">
        <xdr:sp macro="" textlink="">
          <xdr:nvSpPr>
            <xdr:cNvPr id="0" name=""/>
            <xdr:cNvSpPr>
              <a:spLocks noTextEdit="1"/>
            </xdr:cNvSpPr>
          </xdr:nvSpPr>
          <xdr:spPr>
            <a:xfrm>
              <a:off x="8733780" y="330375"/>
              <a:ext cx="2473452"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388185</xdr:colOff>
      <xdr:row>2</xdr:row>
      <xdr:rowOff>6525</xdr:rowOff>
    </xdr:from>
    <xdr:to>
      <xdr:col>21</xdr:col>
      <xdr:colOff>95076</xdr:colOff>
      <xdr:row>10</xdr:row>
      <xdr:rowOff>85724</xdr:rowOff>
    </xdr:to>
    <mc:AlternateContent xmlns:mc="http://schemas.openxmlformats.org/markup-compatibility/2006" xmlns:a14="http://schemas.microsoft.com/office/drawing/2010/main">
      <mc:Choice Requires="a14">
        <xdr:graphicFrame macro="">
          <xdr:nvGraphicFramePr>
            <xdr:cNvPr id="30" name="Plan Type 2">
              <a:extLst>
                <a:ext uri="{FF2B5EF4-FFF2-40B4-BE49-F238E27FC236}">
                  <a16:creationId xmlns:a16="http://schemas.microsoft.com/office/drawing/2014/main" id="{00000000-0008-0000-0800-00001E000000}"/>
                </a:ext>
              </a:extLst>
            </xdr:cNvPr>
            <xdr:cNvGraphicFramePr/>
          </xdr:nvGraphicFramePr>
          <xdr:xfrm>
            <a:off x="0" y="0"/>
            <a:ext cx="0" cy="0"/>
          </xdr:xfrm>
          <a:graphic>
            <a:graphicData uri="http://schemas.microsoft.com/office/drawing/2010/slicer">
              <sle:slicer xmlns:sle="http://schemas.microsoft.com/office/drawing/2010/slicer" name="Plan Type 2"/>
            </a:graphicData>
          </a:graphic>
        </xdr:graphicFrame>
      </mc:Choice>
      <mc:Fallback xmlns="">
        <xdr:sp macro="" textlink="">
          <xdr:nvSpPr>
            <xdr:cNvPr id="0" name=""/>
            <xdr:cNvSpPr>
              <a:spLocks noTextEdit="1"/>
            </xdr:cNvSpPr>
          </xdr:nvSpPr>
          <xdr:spPr>
            <a:xfrm>
              <a:off x="11360985" y="330375"/>
              <a:ext cx="1535691" cy="1374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247650</xdr:colOff>
      <xdr:row>9</xdr:row>
      <xdr:rowOff>58326</xdr:rowOff>
    </xdr:from>
    <xdr:to>
      <xdr:col>24</xdr:col>
      <xdr:colOff>95250</xdr:colOff>
      <xdr:row>16</xdr:row>
      <xdr:rowOff>58326</xdr:rowOff>
    </xdr:to>
    <mc:AlternateContent xmlns:mc="http://schemas.openxmlformats.org/markup-compatibility/2006" xmlns:a14="http://schemas.microsoft.com/office/drawing/2010/main">
      <mc:Choice Requires="a14">
        <xdr:graphicFrame macro="">
          <xdr:nvGraphicFramePr>
            <xdr:cNvPr id="31" name="Classification I 2">
              <a:extLst>
                <a:ext uri="{FF2B5EF4-FFF2-40B4-BE49-F238E27FC236}">
                  <a16:creationId xmlns:a16="http://schemas.microsoft.com/office/drawing/2014/main" id="{00000000-0008-0000-0800-00001F000000}"/>
                </a:ext>
              </a:extLst>
            </xdr:cNvPr>
            <xdr:cNvGraphicFramePr/>
          </xdr:nvGraphicFramePr>
          <xdr:xfrm>
            <a:off x="0" y="0"/>
            <a:ext cx="0" cy="0"/>
          </xdr:xfrm>
          <a:graphic>
            <a:graphicData uri="http://schemas.microsoft.com/office/drawing/2010/slicer">
              <sle:slicer xmlns:sle="http://schemas.microsoft.com/office/drawing/2010/slicer" name="Classification I 2"/>
            </a:graphicData>
          </a:graphic>
        </xdr:graphicFrame>
      </mc:Choice>
      <mc:Fallback xmlns="">
        <xdr:sp macro="" textlink="">
          <xdr:nvSpPr>
            <xdr:cNvPr id="0" name=""/>
            <xdr:cNvSpPr>
              <a:spLocks noTextEdit="1"/>
            </xdr:cNvSpPr>
          </xdr:nvSpPr>
          <xdr:spPr>
            <a:xfrm>
              <a:off x="13049250" y="1515651"/>
              <a:ext cx="16764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237847</xdr:colOff>
      <xdr:row>16</xdr:row>
      <xdr:rowOff>119652</xdr:rowOff>
    </xdr:from>
    <xdr:to>
      <xdr:col>24</xdr:col>
      <xdr:colOff>95251</xdr:colOff>
      <xdr:row>28</xdr:row>
      <xdr:rowOff>148227</xdr:rowOff>
    </xdr:to>
    <mc:AlternateContent xmlns:mc="http://schemas.openxmlformats.org/markup-compatibility/2006" xmlns:a14="http://schemas.microsoft.com/office/drawing/2010/main">
      <mc:Choice Requires="a14">
        <xdr:graphicFrame macro="">
          <xdr:nvGraphicFramePr>
            <xdr:cNvPr id="32" name="Classification II 2">
              <a:extLst>
                <a:ext uri="{FF2B5EF4-FFF2-40B4-BE49-F238E27FC236}">
                  <a16:creationId xmlns:a16="http://schemas.microsoft.com/office/drawing/2014/main" id="{00000000-0008-0000-0800-000020000000}"/>
                </a:ext>
              </a:extLst>
            </xdr:cNvPr>
            <xdr:cNvGraphicFramePr/>
          </xdr:nvGraphicFramePr>
          <xdr:xfrm>
            <a:off x="0" y="0"/>
            <a:ext cx="0" cy="0"/>
          </xdr:xfrm>
          <a:graphic>
            <a:graphicData uri="http://schemas.microsoft.com/office/drawing/2010/slicer">
              <sle:slicer xmlns:sle="http://schemas.microsoft.com/office/drawing/2010/slicer" name="Classification II 2"/>
            </a:graphicData>
          </a:graphic>
        </xdr:graphicFrame>
      </mc:Choice>
      <mc:Fallback xmlns="">
        <xdr:sp macro="" textlink="">
          <xdr:nvSpPr>
            <xdr:cNvPr id="0" name=""/>
            <xdr:cNvSpPr>
              <a:spLocks noTextEdit="1"/>
            </xdr:cNvSpPr>
          </xdr:nvSpPr>
          <xdr:spPr>
            <a:xfrm>
              <a:off x="13039447" y="2710452"/>
              <a:ext cx="1686204" cy="1971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178637</xdr:colOff>
      <xdr:row>6</xdr:row>
      <xdr:rowOff>85728</xdr:rowOff>
    </xdr:from>
    <xdr:to>
      <xdr:col>18</xdr:col>
      <xdr:colOff>207214</xdr:colOff>
      <xdr:row>10</xdr:row>
      <xdr:rowOff>66675</xdr:rowOff>
    </xdr:to>
    <mc:AlternateContent xmlns:mc="http://schemas.openxmlformats.org/markup-compatibility/2006" xmlns:a14="http://schemas.microsoft.com/office/drawing/2010/main">
      <mc:Choice Requires="a14">
        <xdr:graphicFrame macro="">
          <xdr:nvGraphicFramePr>
            <xdr:cNvPr id="33" name="Core/Non-Core 2">
              <a:extLst>
                <a:ext uri="{FF2B5EF4-FFF2-40B4-BE49-F238E27FC236}">
                  <a16:creationId xmlns:a16="http://schemas.microsoft.com/office/drawing/2014/main" id="{00000000-0008-0000-0800-000021000000}"/>
                </a:ext>
              </a:extLst>
            </xdr:cNvPr>
            <xdr:cNvGraphicFramePr/>
          </xdr:nvGraphicFramePr>
          <xdr:xfrm>
            <a:off x="0" y="0"/>
            <a:ext cx="0" cy="0"/>
          </xdr:xfrm>
          <a:graphic>
            <a:graphicData uri="http://schemas.microsoft.com/office/drawing/2010/slicer">
              <sle:slicer xmlns:sle="http://schemas.microsoft.com/office/drawing/2010/slicer" name="Core/Non-Core 2"/>
            </a:graphicData>
          </a:graphic>
        </xdr:graphicFrame>
      </mc:Choice>
      <mc:Fallback xmlns="">
        <xdr:sp macro="" textlink="">
          <xdr:nvSpPr>
            <xdr:cNvPr id="0" name=""/>
            <xdr:cNvSpPr>
              <a:spLocks noTextEdit="1"/>
            </xdr:cNvSpPr>
          </xdr:nvSpPr>
          <xdr:spPr>
            <a:xfrm>
              <a:off x="8713037" y="1057278"/>
              <a:ext cx="2466977" cy="628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248828</xdr:colOff>
      <xdr:row>2</xdr:row>
      <xdr:rowOff>6525</xdr:rowOff>
    </xdr:from>
    <xdr:to>
      <xdr:col>24</xdr:col>
      <xdr:colOff>95250</xdr:colOff>
      <xdr:row>8</xdr:row>
      <xdr:rowOff>158925</xdr:rowOff>
    </xdr:to>
    <mc:AlternateContent xmlns:mc="http://schemas.openxmlformats.org/markup-compatibility/2006" xmlns:a14="http://schemas.microsoft.com/office/drawing/2010/main">
      <mc:Choice Requires="a14">
        <xdr:graphicFrame macro="">
          <xdr:nvGraphicFramePr>
            <xdr:cNvPr id="34" name="Division 2">
              <a:extLst>
                <a:ext uri="{FF2B5EF4-FFF2-40B4-BE49-F238E27FC236}">
                  <a16:creationId xmlns:a16="http://schemas.microsoft.com/office/drawing/2014/main" id="{00000000-0008-0000-0800-000022000000}"/>
                </a:ext>
              </a:extLst>
            </xdr:cNvPr>
            <xdr:cNvGraphicFramePr/>
          </xdr:nvGraphicFramePr>
          <xdr:xfrm>
            <a:off x="0" y="0"/>
            <a:ext cx="0" cy="0"/>
          </xdr:xfrm>
          <a:graphic>
            <a:graphicData uri="http://schemas.microsoft.com/office/drawing/2010/slicer">
              <sle:slicer xmlns:sle="http://schemas.microsoft.com/office/drawing/2010/slicer" name="Division 2"/>
            </a:graphicData>
          </a:graphic>
        </xdr:graphicFrame>
      </mc:Choice>
      <mc:Fallback xmlns="">
        <xdr:sp macro="" textlink="">
          <xdr:nvSpPr>
            <xdr:cNvPr id="0" name=""/>
            <xdr:cNvSpPr>
              <a:spLocks noTextEdit="1"/>
            </xdr:cNvSpPr>
          </xdr:nvSpPr>
          <xdr:spPr>
            <a:xfrm>
              <a:off x="13050428" y="330375"/>
              <a:ext cx="1675222" cy="1123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247650</xdr:colOff>
      <xdr:row>29</xdr:row>
      <xdr:rowOff>47628</xdr:rowOff>
    </xdr:from>
    <xdr:to>
      <xdr:col>24</xdr:col>
      <xdr:colOff>95250</xdr:colOff>
      <xdr:row>41</xdr:row>
      <xdr:rowOff>142875</xdr:rowOff>
    </xdr:to>
    <mc:AlternateContent xmlns:mc="http://schemas.openxmlformats.org/markup-compatibility/2006" xmlns:a14="http://schemas.microsoft.com/office/drawing/2010/main">
      <mc:Choice Requires="a14">
        <xdr:graphicFrame macro="">
          <xdr:nvGraphicFramePr>
            <xdr:cNvPr id="35" name="Performance Type 2">
              <a:extLst>
                <a:ext uri="{FF2B5EF4-FFF2-40B4-BE49-F238E27FC236}">
                  <a16:creationId xmlns:a16="http://schemas.microsoft.com/office/drawing/2014/main" id="{00000000-0008-0000-0800-000023000000}"/>
                </a:ext>
              </a:extLst>
            </xdr:cNvPr>
            <xdr:cNvGraphicFramePr/>
          </xdr:nvGraphicFramePr>
          <xdr:xfrm>
            <a:off x="0" y="0"/>
            <a:ext cx="0" cy="0"/>
          </xdr:xfrm>
          <a:graphic>
            <a:graphicData uri="http://schemas.microsoft.com/office/drawing/2010/slicer">
              <sle:slicer xmlns:sle="http://schemas.microsoft.com/office/drawing/2010/slicer" name="Performance Type 2"/>
            </a:graphicData>
          </a:graphic>
        </xdr:graphicFrame>
      </mc:Choice>
      <mc:Fallback xmlns="">
        <xdr:sp macro="" textlink="">
          <xdr:nvSpPr>
            <xdr:cNvPr id="0" name=""/>
            <xdr:cNvSpPr>
              <a:spLocks noTextEdit="1"/>
            </xdr:cNvSpPr>
          </xdr:nvSpPr>
          <xdr:spPr>
            <a:xfrm>
              <a:off x="13049250" y="4743453"/>
              <a:ext cx="1676400" cy="20383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161925</xdr:colOff>
      <xdr:row>19</xdr:row>
      <xdr:rowOff>66675</xdr:rowOff>
    </xdr:from>
    <xdr:to>
      <xdr:col>3</xdr:col>
      <xdr:colOff>104776</xdr:colOff>
      <xdr:row>21</xdr:row>
      <xdr:rowOff>152400</xdr:rowOff>
    </xdr:to>
    <xdr:sp macro="" textlink="">
      <xdr:nvSpPr>
        <xdr:cNvPr id="39" name="TextBox 38">
          <a:hlinkClick xmlns:r="http://schemas.openxmlformats.org/officeDocument/2006/relationships" r:id="rId3"/>
          <a:extLst>
            <a:ext uri="{FF2B5EF4-FFF2-40B4-BE49-F238E27FC236}">
              <a16:creationId xmlns:a16="http://schemas.microsoft.com/office/drawing/2014/main" id="{00000000-0008-0000-0800-000027000000}"/>
            </a:ext>
          </a:extLst>
        </xdr:cNvPr>
        <xdr:cNvSpPr txBox="1"/>
      </xdr:nvSpPr>
      <xdr:spPr>
        <a:xfrm>
          <a:off x="771525" y="3143250"/>
          <a:ext cx="1162051"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5F5490"/>
              </a:solidFill>
              <a:latin typeface="Calibri" panose="020F0502020204030204" pitchFamily="34" charset="0"/>
              <a:ea typeface="+mn-ea"/>
              <a:cs typeface="Calibri" panose="020F0502020204030204" pitchFamily="34" charset="0"/>
            </a:rPr>
            <a:t>Overview</a:t>
          </a:r>
        </a:p>
        <a:p>
          <a:endParaRPr lang="en-IN" sz="1100"/>
        </a:p>
      </xdr:txBody>
    </xdr:sp>
    <xdr:clientData/>
  </xdr:twoCellAnchor>
  <xdr:twoCellAnchor editAs="oneCell">
    <xdr:from>
      <xdr:col>3</xdr:col>
      <xdr:colOff>104775</xdr:colOff>
      <xdr:row>1</xdr:row>
      <xdr:rowOff>76203</xdr:rowOff>
    </xdr:from>
    <xdr:to>
      <xdr:col>4</xdr:col>
      <xdr:colOff>549874</xdr:colOff>
      <xdr:row>4</xdr:row>
      <xdr:rowOff>17185</xdr:rowOff>
    </xdr:to>
    <xdr:pic>
      <xdr:nvPicPr>
        <xdr:cNvPr id="40" name="Picture 39">
          <a:extLst>
            <a:ext uri="{FF2B5EF4-FFF2-40B4-BE49-F238E27FC236}">
              <a16:creationId xmlns:a16="http://schemas.microsoft.com/office/drawing/2014/main" id="{00000000-0008-0000-0800-000028000000}"/>
            </a:ext>
          </a:extLst>
        </xdr:cNvPr>
        <xdr:cNvPicPr>
          <a:picLocks noChangeAspect="1"/>
        </xdr:cNvPicPr>
      </xdr:nvPicPr>
      <xdr:blipFill>
        <a:blip xmlns:r="http://schemas.openxmlformats.org/officeDocument/2006/relationships" r:embed="rId4"/>
        <a:stretch>
          <a:fillRect/>
        </a:stretch>
      </xdr:blipFill>
      <xdr:spPr>
        <a:xfrm>
          <a:off x="1933575" y="238128"/>
          <a:ext cx="1054699" cy="426757"/>
        </a:xfrm>
        <a:prstGeom prst="rect">
          <a:avLst/>
        </a:prstGeom>
      </xdr:spPr>
    </xdr:pic>
    <xdr:clientData/>
  </xdr:twoCellAnchor>
  <xdr:oneCellAnchor>
    <xdr:from>
      <xdr:col>1</xdr:col>
      <xdr:colOff>171450</xdr:colOff>
      <xdr:row>23</xdr:row>
      <xdr:rowOff>57148</xdr:rowOff>
    </xdr:from>
    <xdr:ext cx="1133475" cy="409577"/>
    <xdr:sp macro="" textlink="">
      <xdr:nvSpPr>
        <xdr:cNvPr id="41" name="TextBox 40">
          <a:hlinkClick xmlns:r="http://schemas.openxmlformats.org/officeDocument/2006/relationships" r:id="rId5"/>
          <a:extLst>
            <a:ext uri="{FF2B5EF4-FFF2-40B4-BE49-F238E27FC236}">
              <a16:creationId xmlns:a16="http://schemas.microsoft.com/office/drawing/2014/main" id="{00000000-0008-0000-0800-000029000000}"/>
            </a:ext>
          </a:extLst>
        </xdr:cNvPr>
        <xdr:cNvSpPr txBox="1"/>
      </xdr:nvSpPr>
      <xdr:spPr>
        <a:xfrm>
          <a:off x="781050" y="3781423"/>
          <a:ext cx="1133475" cy="409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solidFill>
                <a:srgbClr val="FFFFFF"/>
              </a:solidFill>
              <a:latin typeface="Calibri" panose="020F0502020204030204" pitchFamily="34" charset="0"/>
              <a:ea typeface="+mn-ea"/>
              <a:cs typeface="Calibri" panose="020F0502020204030204" pitchFamily="34" charset="0"/>
            </a:rPr>
            <a:t>Report</a:t>
          </a:r>
        </a:p>
      </xdr:txBody>
    </xdr:sp>
    <xdr:clientData/>
  </xdr:oneCellAnchor>
  <xdr:twoCellAnchor>
    <xdr:from>
      <xdr:col>3</xdr:col>
      <xdr:colOff>207556</xdr:colOff>
      <xdr:row>11</xdr:row>
      <xdr:rowOff>38099</xdr:rowOff>
    </xdr:from>
    <xdr:to>
      <xdr:col>12</xdr:col>
      <xdr:colOff>323850</xdr:colOff>
      <xdr:row>23</xdr:row>
      <xdr:rowOff>28574</xdr:rowOff>
    </xdr:to>
    <xdr:sp macro="" textlink="">
      <xdr:nvSpPr>
        <xdr:cNvPr id="43" name="Rectangle: Rounded Corners 42">
          <a:extLst>
            <a:ext uri="{FF2B5EF4-FFF2-40B4-BE49-F238E27FC236}">
              <a16:creationId xmlns:a16="http://schemas.microsoft.com/office/drawing/2014/main" id="{00000000-0008-0000-0800-00002B000000}"/>
            </a:ext>
          </a:extLst>
        </xdr:cNvPr>
        <xdr:cNvSpPr/>
      </xdr:nvSpPr>
      <xdr:spPr>
        <a:xfrm>
          <a:off x="2036356" y="1819274"/>
          <a:ext cx="5602694" cy="1933575"/>
        </a:xfrm>
        <a:prstGeom prst="roundRect">
          <a:avLst>
            <a:gd name="adj" fmla="val 10756"/>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438150</xdr:colOff>
      <xdr:row>11</xdr:row>
      <xdr:rowOff>38098</xdr:rowOff>
    </xdr:from>
    <xdr:to>
      <xdr:col>21</xdr:col>
      <xdr:colOff>95249</xdr:colOff>
      <xdr:row>23</xdr:row>
      <xdr:rowOff>38099</xdr:rowOff>
    </xdr:to>
    <xdr:sp macro="" textlink="">
      <xdr:nvSpPr>
        <xdr:cNvPr id="46" name="Rectangle: Rounded Corners 45">
          <a:extLst>
            <a:ext uri="{FF2B5EF4-FFF2-40B4-BE49-F238E27FC236}">
              <a16:creationId xmlns:a16="http://schemas.microsoft.com/office/drawing/2014/main" id="{00000000-0008-0000-0800-00002E000000}"/>
            </a:ext>
          </a:extLst>
        </xdr:cNvPr>
        <xdr:cNvSpPr/>
      </xdr:nvSpPr>
      <xdr:spPr>
        <a:xfrm>
          <a:off x="7753350" y="1819273"/>
          <a:ext cx="5143499" cy="1943101"/>
        </a:xfrm>
        <a:prstGeom prst="roundRect">
          <a:avLst>
            <a:gd name="adj" fmla="val 10785"/>
          </a:avLst>
        </a:prstGeom>
        <a:solidFill>
          <a:schemeClr val="bg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333375</xdr:colOff>
      <xdr:row>11</xdr:row>
      <xdr:rowOff>142874</xdr:rowOff>
    </xdr:from>
    <xdr:to>
      <xdr:col>6</xdr:col>
      <xdr:colOff>495301</xdr:colOff>
      <xdr:row>14</xdr:row>
      <xdr:rowOff>66675</xdr:rowOff>
    </xdr:to>
    <xdr:sp macro="" textlink="">
      <xdr:nvSpPr>
        <xdr:cNvPr id="53" name="TextBox 52">
          <a:extLst>
            <a:ext uri="{FF2B5EF4-FFF2-40B4-BE49-F238E27FC236}">
              <a16:creationId xmlns:a16="http://schemas.microsoft.com/office/drawing/2014/main" id="{00000000-0008-0000-0800-000035000000}"/>
            </a:ext>
          </a:extLst>
        </xdr:cNvPr>
        <xdr:cNvSpPr txBox="1"/>
      </xdr:nvSpPr>
      <xdr:spPr>
        <a:xfrm>
          <a:off x="2162175" y="1924049"/>
          <a:ext cx="1990726" cy="409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rgbClr val="5F5490"/>
              </a:solidFill>
              <a:latin typeface="Abadi" panose="020B0604020104020204" pitchFamily="34" charset="0"/>
              <a:ea typeface="+mn-ea"/>
              <a:cs typeface="Calibri" panose="020F0502020204030204" pitchFamily="34" charset="0"/>
            </a:rPr>
            <a:t>Core</a:t>
          </a:r>
          <a:r>
            <a:rPr lang="en-IN" sz="1800">
              <a:latin typeface="Abadi" panose="020B0604020104020204" pitchFamily="34" charset="0"/>
            </a:rPr>
            <a:t> </a:t>
          </a:r>
          <a:r>
            <a:rPr lang="en-IN" sz="1800" b="1">
              <a:solidFill>
                <a:srgbClr val="5F5490"/>
              </a:solidFill>
              <a:latin typeface="Abadi" panose="020B0604020104020204" pitchFamily="34" charset="0"/>
              <a:ea typeface="+mn-ea"/>
              <a:cs typeface="Calibri" panose="020F0502020204030204" pitchFamily="34" charset="0"/>
            </a:rPr>
            <a:t>Non </a:t>
          </a:r>
          <a:r>
            <a:rPr lang="en-IN" sz="1800" b="1">
              <a:solidFill>
                <a:srgbClr val="675B9B"/>
              </a:solidFill>
              <a:latin typeface="Abadi" panose="020B0604020104020204" pitchFamily="34" charset="0"/>
              <a:ea typeface="+mn-ea"/>
              <a:cs typeface="Calibri" panose="020F0502020204030204" pitchFamily="34" charset="0"/>
            </a:rPr>
            <a:t>Working</a:t>
          </a:r>
        </a:p>
      </xdr:txBody>
    </xdr:sp>
    <xdr:clientData/>
  </xdr:twoCellAnchor>
  <xdr:twoCellAnchor>
    <xdr:from>
      <xdr:col>12</xdr:col>
      <xdr:colOff>485775</xdr:colOff>
      <xdr:row>11</xdr:row>
      <xdr:rowOff>100013</xdr:rowOff>
    </xdr:from>
    <xdr:to>
      <xdr:col>16</xdr:col>
      <xdr:colOff>514350</xdr:colOff>
      <xdr:row>14</xdr:row>
      <xdr:rowOff>85725</xdr:rowOff>
    </xdr:to>
    <xdr:sp macro="" textlink="">
      <xdr:nvSpPr>
        <xdr:cNvPr id="54" name="TextBox 53">
          <a:extLst>
            <a:ext uri="{FF2B5EF4-FFF2-40B4-BE49-F238E27FC236}">
              <a16:creationId xmlns:a16="http://schemas.microsoft.com/office/drawing/2014/main" id="{00000000-0008-0000-0800-000036000000}"/>
            </a:ext>
          </a:extLst>
        </xdr:cNvPr>
        <xdr:cNvSpPr txBox="1"/>
      </xdr:nvSpPr>
      <xdr:spPr>
        <a:xfrm>
          <a:off x="7800975" y="1881188"/>
          <a:ext cx="2466975" cy="471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800" b="1">
              <a:solidFill>
                <a:srgbClr val="5F5490"/>
              </a:solidFill>
              <a:latin typeface="Abadi" panose="020B0604020104020204" pitchFamily="34" charset="0"/>
              <a:ea typeface="+mn-ea"/>
              <a:cs typeface="Calibri" panose="020F0502020204030204" pitchFamily="34" charset="0"/>
            </a:rPr>
            <a:t>Non Core Non Working</a:t>
          </a:r>
        </a:p>
      </xdr:txBody>
    </xdr:sp>
    <xdr:clientData/>
  </xdr:twoCellAnchor>
  <xdr:twoCellAnchor>
    <xdr:from>
      <xdr:col>3</xdr:col>
      <xdr:colOff>285750</xdr:colOff>
      <xdr:row>18</xdr:row>
      <xdr:rowOff>123825</xdr:rowOff>
    </xdr:from>
    <xdr:to>
      <xdr:col>5</xdr:col>
      <xdr:colOff>161925</xdr:colOff>
      <xdr:row>20</xdr:row>
      <xdr:rowOff>104775</xdr:rowOff>
    </xdr:to>
    <xdr:sp macro="" textlink="">
      <xdr:nvSpPr>
        <xdr:cNvPr id="55" name="TextBox 54">
          <a:extLst>
            <a:ext uri="{FF2B5EF4-FFF2-40B4-BE49-F238E27FC236}">
              <a16:creationId xmlns:a16="http://schemas.microsoft.com/office/drawing/2014/main" id="{00000000-0008-0000-0800-000037000000}"/>
            </a:ext>
          </a:extLst>
        </xdr:cNvPr>
        <xdr:cNvSpPr txBox="1"/>
      </xdr:nvSpPr>
      <xdr:spPr>
        <a:xfrm>
          <a:off x="2114550" y="3038475"/>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5F5490"/>
              </a:solidFill>
              <a:latin typeface="Abadi" panose="020B0604020104020204" pitchFamily="34" charset="0"/>
              <a:ea typeface="+mn-ea"/>
              <a:cs typeface="Calibri" panose="020F0502020204030204" pitchFamily="34" charset="0"/>
            </a:rPr>
            <a:t>Admin</a:t>
          </a:r>
        </a:p>
      </xdr:txBody>
    </xdr:sp>
    <xdr:clientData/>
  </xdr:twoCellAnchor>
  <xdr:twoCellAnchor>
    <xdr:from>
      <xdr:col>6</xdr:col>
      <xdr:colOff>304799</xdr:colOff>
      <xdr:row>18</xdr:row>
      <xdr:rowOff>142875</xdr:rowOff>
    </xdr:from>
    <xdr:to>
      <xdr:col>8</xdr:col>
      <xdr:colOff>571500</xdr:colOff>
      <xdr:row>20</xdr:row>
      <xdr:rowOff>104775</xdr:rowOff>
    </xdr:to>
    <xdr:sp macro="" textlink="">
      <xdr:nvSpPr>
        <xdr:cNvPr id="57" name="TextBox 56">
          <a:extLst>
            <a:ext uri="{FF2B5EF4-FFF2-40B4-BE49-F238E27FC236}">
              <a16:creationId xmlns:a16="http://schemas.microsoft.com/office/drawing/2014/main" id="{00000000-0008-0000-0800-000039000000}"/>
            </a:ext>
          </a:extLst>
        </xdr:cNvPr>
        <xdr:cNvSpPr txBox="1"/>
      </xdr:nvSpPr>
      <xdr:spPr>
        <a:xfrm>
          <a:off x="3962399" y="3057525"/>
          <a:ext cx="14859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a:solidFill>
                <a:srgbClr val="5F5490"/>
              </a:solidFill>
              <a:latin typeface="Abadi" panose="020B0604020104020204" pitchFamily="34" charset="0"/>
              <a:ea typeface="+mn-ea"/>
              <a:cs typeface="Calibri" panose="020F0502020204030204" pitchFamily="34" charset="0"/>
            </a:rPr>
            <a:t>Single Funding</a:t>
          </a:r>
        </a:p>
      </xdr:txBody>
    </xdr:sp>
    <xdr:clientData/>
  </xdr:twoCellAnchor>
  <xdr:twoCellAnchor>
    <xdr:from>
      <xdr:col>10</xdr:col>
      <xdr:colOff>171450</xdr:colOff>
      <xdr:row>18</xdr:row>
      <xdr:rowOff>142875</xdr:rowOff>
    </xdr:from>
    <xdr:to>
      <xdr:col>12</xdr:col>
      <xdr:colOff>47625</xdr:colOff>
      <xdr:row>20</xdr:row>
      <xdr:rowOff>104775</xdr:rowOff>
    </xdr:to>
    <xdr:sp macro="" textlink="">
      <xdr:nvSpPr>
        <xdr:cNvPr id="58" name="TextBox 57">
          <a:extLst>
            <a:ext uri="{FF2B5EF4-FFF2-40B4-BE49-F238E27FC236}">
              <a16:creationId xmlns:a16="http://schemas.microsoft.com/office/drawing/2014/main" id="{00000000-0008-0000-0800-00003A000000}"/>
            </a:ext>
          </a:extLst>
        </xdr:cNvPr>
        <xdr:cNvSpPr txBox="1"/>
      </xdr:nvSpPr>
      <xdr:spPr>
        <a:xfrm>
          <a:off x="6267450" y="3057525"/>
          <a:ext cx="10953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a:solidFill>
                <a:srgbClr val="5F5490"/>
              </a:solidFill>
              <a:latin typeface="Abadi" panose="020B0604020104020204" pitchFamily="34" charset="0"/>
              <a:ea typeface="+mn-ea"/>
              <a:cs typeface="Calibri" panose="020F0502020204030204" pitchFamily="34" charset="0"/>
            </a:rPr>
            <a:t>Other</a:t>
          </a:r>
        </a:p>
      </xdr:txBody>
    </xdr:sp>
    <xdr:clientData/>
  </xdr:twoCellAnchor>
  <xdr:twoCellAnchor>
    <xdr:from>
      <xdr:col>14</xdr:col>
      <xdr:colOff>38100</xdr:colOff>
      <xdr:row>18</xdr:row>
      <xdr:rowOff>152400</xdr:rowOff>
    </xdr:from>
    <xdr:to>
      <xdr:col>16</xdr:col>
      <xdr:colOff>66675</xdr:colOff>
      <xdr:row>20</xdr:row>
      <xdr:rowOff>104775</xdr:rowOff>
    </xdr:to>
    <xdr:sp macro="" textlink="">
      <xdr:nvSpPr>
        <xdr:cNvPr id="59" name="TextBox 58">
          <a:extLst>
            <a:ext uri="{FF2B5EF4-FFF2-40B4-BE49-F238E27FC236}">
              <a16:creationId xmlns:a16="http://schemas.microsoft.com/office/drawing/2014/main" id="{00000000-0008-0000-0800-00003B000000}"/>
            </a:ext>
          </a:extLst>
        </xdr:cNvPr>
        <xdr:cNvSpPr txBox="1"/>
      </xdr:nvSpPr>
      <xdr:spPr>
        <a:xfrm>
          <a:off x="8572500" y="3067050"/>
          <a:ext cx="12477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600" b="1">
              <a:solidFill>
                <a:srgbClr val="5F5490"/>
              </a:solidFill>
              <a:latin typeface="Abadi" panose="020B0604020104020204" pitchFamily="34" charset="0"/>
              <a:ea typeface="+mn-ea"/>
              <a:cs typeface="Calibri" panose="020F0502020204030204" pitchFamily="34" charset="0"/>
            </a:rPr>
            <a:t>Merch Menu</a:t>
          </a:r>
        </a:p>
      </xdr:txBody>
    </xdr:sp>
    <xdr:clientData/>
  </xdr:twoCellAnchor>
  <xdr:twoCellAnchor>
    <xdr:from>
      <xdr:col>18</xdr:col>
      <xdr:colOff>228600</xdr:colOff>
      <xdr:row>18</xdr:row>
      <xdr:rowOff>152400</xdr:rowOff>
    </xdr:from>
    <xdr:to>
      <xdr:col>20</xdr:col>
      <xdr:colOff>66675</xdr:colOff>
      <xdr:row>20</xdr:row>
      <xdr:rowOff>104775</xdr:rowOff>
    </xdr:to>
    <xdr:sp macro="" textlink="">
      <xdr:nvSpPr>
        <xdr:cNvPr id="60" name="TextBox 59">
          <a:extLst>
            <a:ext uri="{FF2B5EF4-FFF2-40B4-BE49-F238E27FC236}">
              <a16:creationId xmlns:a16="http://schemas.microsoft.com/office/drawing/2014/main" id="{00000000-0008-0000-0800-00003C000000}"/>
            </a:ext>
          </a:extLst>
        </xdr:cNvPr>
        <xdr:cNvSpPr txBox="1"/>
      </xdr:nvSpPr>
      <xdr:spPr>
        <a:xfrm>
          <a:off x="11201400" y="3067050"/>
          <a:ext cx="10572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1600" b="1">
              <a:solidFill>
                <a:srgbClr val="5F5490"/>
              </a:solidFill>
              <a:latin typeface="Abadi" panose="020B0604020104020204" pitchFamily="34" charset="0"/>
              <a:ea typeface="+mn-ea"/>
              <a:cs typeface="Calibri" panose="020F0502020204030204" pitchFamily="34" charset="0"/>
            </a:rPr>
            <a:t>EDLP</a:t>
          </a:r>
        </a:p>
      </xdr:txBody>
    </xdr:sp>
    <xdr:clientData/>
  </xdr:twoCellAnchor>
  <xdr:twoCellAnchor>
    <xdr:from>
      <xdr:col>6</xdr:col>
      <xdr:colOff>514350</xdr:colOff>
      <xdr:row>11</xdr:row>
      <xdr:rowOff>142874</xdr:rowOff>
    </xdr:from>
    <xdr:to>
      <xdr:col>8</xdr:col>
      <xdr:colOff>285750</xdr:colOff>
      <xdr:row>14</xdr:row>
      <xdr:rowOff>85725</xdr:rowOff>
    </xdr:to>
    <xdr:sp macro="" textlink="'Design Sheet'!G816">
      <xdr:nvSpPr>
        <xdr:cNvPr id="4" name="TextBox 3">
          <a:extLst>
            <a:ext uri="{FF2B5EF4-FFF2-40B4-BE49-F238E27FC236}">
              <a16:creationId xmlns:a16="http://schemas.microsoft.com/office/drawing/2014/main" id="{00000000-0008-0000-0800-000004000000}"/>
            </a:ext>
          </a:extLst>
        </xdr:cNvPr>
        <xdr:cNvSpPr txBox="1"/>
      </xdr:nvSpPr>
      <xdr:spPr>
        <a:xfrm>
          <a:off x="4171950" y="1924049"/>
          <a:ext cx="99060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BDAD36C-B6EA-4B93-B820-0248BE093478}" type="TxLink">
            <a:rPr lang="en-US" sz="1800" b="1" i="0" u="none" strike="noStrike">
              <a:solidFill>
                <a:srgbClr val="5F5490"/>
              </a:solidFill>
              <a:latin typeface="Abadi" panose="020B0604020104020204" pitchFamily="34" charset="0"/>
              <a:cs typeface="Arial"/>
            </a:rPr>
            <a:pPr algn="ctr"/>
            <a:t>8.11M</a:t>
          </a:fld>
          <a:endParaRPr lang="en-IN" sz="1800" b="1">
            <a:solidFill>
              <a:srgbClr val="5F5490"/>
            </a:solidFill>
            <a:latin typeface="Abadi" panose="020B0604020104020204" pitchFamily="34" charset="0"/>
          </a:endParaRPr>
        </a:p>
      </xdr:txBody>
    </xdr:sp>
    <xdr:clientData/>
  </xdr:twoCellAnchor>
  <xdr:twoCellAnchor>
    <xdr:from>
      <xdr:col>16</xdr:col>
      <xdr:colOff>390525</xdr:colOff>
      <xdr:row>12</xdr:row>
      <xdr:rowOff>40481</xdr:rowOff>
    </xdr:from>
    <xdr:to>
      <xdr:col>18</xdr:col>
      <xdr:colOff>314325</xdr:colOff>
      <xdr:row>14</xdr:row>
      <xdr:rowOff>21431</xdr:rowOff>
    </xdr:to>
    <xdr:sp macro="" textlink="'Design Sheet'!J816">
      <xdr:nvSpPr>
        <xdr:cNvPr id="36" name="TextBox 35">
          <a:extLst>
            <a:ext uri="{FF2B5EF4-FFF2-40B4-BE49-F238E27FC236}">
              <a16:creationId xmlns:a16="http://schemas.microsoft.com/office/drawing/2014/main" id="{00000000-0008-0000-0800-000024000000}"/>
            </a:ext>
          </a:extLst>
        </xdr:cNvPr>
        <xdr:cNvSpPr txBox="1"/>
      </xdr:nvSpPr>
      <xdr:spPr>
        <a:xfrm>
          <a:off x="10144125" y="1983581"/>
          <a:ext cx="11430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41C1C69-848F-443F-B6DD-4BC793DA9DF8}" type="TxLink">
            <a:rPr lang="en-US" sz="1800" b="1" i="0" u="none" strike="noStrike">
              <a:solidFill>
                <a:srgbClr val="5F5490"/>
              </a:solidFill>
              <a:latin typeface="Abadi" panose="020B0604020104020204" pitchFamily="34" charset="0"/>
              <a:cs typeface="Arial"/>
            </a:rPr>
            <a:pPr algn="ctr"/>
            <a:t>0.09M</a:t>
          </a:fld>
          <a:endParaRPr lang="en-IN" sz="1800" b="1">
            <a:solidFill>
              <a:srgbClr val="5F5490"/>
            </a:solidFill>
            <a:latin typeface="Abadi" panose="020B0604020104020204" pitchFamily="34" charset="0"/>
          </a:endParaRPr>
        </a:p>
      </xdr:txBody>
    </xdr:sp>
    <xdr:clientData/>
  </xdr:twoCellAnchor>
  <xdr:twoCellAnchor>
    <xdr:from>
      <xdr:col>8</xdr:col>
      <xdr:colOff>304800</xdr:colOff>
      <xdr:row>11</xdr:row>
      <xdr:rowOff>152400</xdr:rowOff>
    </xdr:from>
    <xdr:to>
      <xdr:col>11</xdr:col>
      <xdr:colOff>581026</xdr:colOff>
      <xdr:row>14</xdr:row>
      <xdr:rowOff>9524</xdr:rowOff>
    </xdr:to>
    <xdr:grpSp>
      <xdr:nvGrpSpPr>
        <xdr:cNvPr id="45" name="Group 44">
          <a:extLst>
            <a:ext uri="{FF2B5EF4-FFF2-40B4-BE49-F238E27FC236}">
              <a16:creationId xmlns:a16="http://schemas.microsoft.com/office/drawing/2014/main" id="{00000000-0008-0000-0800-00002D000000}"/>
            </a:ext>
          </a:extLst>
        </xdr:cNvPr>
        <xdr:cNvGrpSpPr/>
      </xdr:nvGrpSpPr>
      <xdr:grpSpPr>
        <a:xfrm>
          <a:off x="5181600" y="1933575"/>
          <a:ext cx="2105026" cy="342899"/>
          <a:chOff x="5505450" y="1833844"/>
          <a:chExt cx="2105026" cy="443753"/>
        </a:xfrm>
      </xdr:grpSpPr>
      <xdr:sp macro="" textlink="'Design Sheet'!$G$831">
        <xdr:nvSpPr>
          <xdr:cNvPr id="37" name="TextBox 36">
            <a:extLst>
              <a:ext uri="{FF2B5EF4-FFF2-40B4-BE49-F238E27FC236}">
                <a16:creationId xmlns:a16="http://schemas.microsoft.com/office/drawing/2014/main" id="{00000000-0008-0000-0800-000025000000}"/>
              </a:ext>
            </a:extLst>
          </xdr:cNvPr>
          <xdr:cNvSpPr txBox="1"/>
        </xdr:nvSpPr>
        <xdr:spPr>
          <a:xfrm>
            <a:off x="5505450" y="1971675"/>
            <a:ext cx="7048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C71E919-082E-435A-A1A9-6537628E59BE}" type="TxLink">
              <a:rPr lang="en-US" sz="1800" b="1" i="0" u="none" strike="noStrike">
                <a:solidFill>
                  <a:srgbClr val="675B9B"/>
                </a:solidFill>
                <a:latin typeface="Abadi" panose="020B0604020104020204" pitchFamily="34" charset="0"/>
                <a:cs typeface="Arial"/>
              </a:rPr>
              <a:pPr algn="ctr"/>
              <a:t>99%</a:t>
            </a:fld>
            <a:endParaRPr lang="en-IN" sz="1800" b="1">
              <a:solidFill>
                <a:srgbClr val="675B9B"/>
              </a:solidFill>
              <a:latin typeface="Abadi" panose="020B0604020104020204" pitchFamily="34" charset="0"/>
            </a:endParaRPr>
          </a:p>
        </xdr:txBody>
      </xdr:sp>
      <xdr:sp macro="" textlink="">
        <xdr:nvSpPr>
          <xdr:cNvPr id="44" name="TextBox 43">
            <a:extLst>
              <a:ext uri="{FF2B5EF4-FFF2-40B4-BE49-F238E27FC236}">
                <a16:creationId xmlns:a16="http://schemas.microsoft.com/office/drawing/2014/main" id="{00000000-0008-0000-0800-00002C000000}"/>
              </a:ext>
            </a:extLst>
          </xdr:cNvPr>
          <xdr:cNvSpPr txBox="1"/>
        </xdr:nvSpPr>
        <xdr:spPr>
          <a:xfrm>
            <a:off x="6086476" y="1833844"/>
            <a:ext cx="1524000" cy="443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75B9B"/>
                </a:solidFill>
                <a:latin typeface="Abadi" panose="020B0604020104020204" pitchFamily="34" charset="0"/>
                <a:ea typeface="+mn-ea"/>
                <a:cs typeface="Calibri" panose="020F0502020204030204" pitchFamily="34" charset="0"/>
              </a:rPr>
              <a:t>of</a:t>
            </a:r>
            <a:r>
              <a:rPr lang="en-IN" sz="1100"/>
              <a:t>  </a:t>
            </a:r>
            <a:r>
              <a:rPr lang="en-IN" sz="1800" b="1">
                <a:solidFill>
                  <a:srgbClr val="675B9B"/>
                </a:solidFill>
                <a:latin typeface="Abadi" panose="020B0604020104020204" pitchFamily="34" charset="0"/>
                <a:ea typeface="+mn-ea"/>
                <a:cs typeface="Calibri" panose="020F0502020204030204" pitchFamily="34" charset="0"/>
              </a:rPr>
              <a:t>Total</a:t>
            </a:r>
            <a:r>
              <a:rPr lang="en-IN" sz="1100"/>
              <a:t>  </a:t>
            </a:r>
            <a:r>
              <a:rPr lang="en-IN" sz="1800" b="1">
                <a:solidFill>
                  <a:srgbClr val="675B9B"/>
                </a:solidFill>
                <a:latin typeface="Abadi" panose="020B0604020104020204" pitchFamily="34" charset="0"/>
                <a:ea typeface="+mn-ea"/>
                <a:cs typeface="Calibri" panose="020F0502020204030204" pitchFamily="34" charset="0"/>
              </a:rPr>
              <a:t>NW</a:t>
            </a:r>
          </a:p>
        </xdr:txBody>
      </xdr:sp>
    </xdr:grpSp>
    <xdr:clientData/>
  </xdr:twoCellAnchor>
  <xdr:twoCellAnchor>
    <xdr:from>
      <xdr:col>3</xdr:col>
      <xdr:colOff>247649</xdr:colOff>
      <xdr:row>23</xdr:row>
      <xdr:rowOff>142874</xdr:rowOff>
    </xdr:from>
    <xdr:to>
      <xdr:col>21</xdr:col>
      <xdr:colOff>28574</xdr:colOff>
      <xdr:row>41</xdr:row>
      <xdr:rowOff>95249</xdr:rowOff>
    </xdr:to>
    <xdr:graphicFrame macro="">
      <xdr:nvGraphicFramePr>
        <xdr:cNvPr id="38" name="Chart 37">
          <a:extLst>
            <a:ext uri="{FF2B5EF4-FFF2-40B4-BE49-F238E27FC236}">
              <a16:creationId xmlns:a16="http://schemas.microsoft.com/office/drawing/2014/main" id="{00000000-0008-0000-08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361950</xdr:colOff>
      <xdr:row>20</xdr:row>
      <xdr:rowOff>123825</xdr:rowOff>
    </xdr:from>
    <xdr:to>
      <xdr:col>5</xdr:col>
      <xdr:colOff>95249</xdr:colOff>
      <xdr:row>22</xdr:row>
      <xdr:rowOff>85725</xdr:rowOff>
    </xdr:to>
    <xdr:sp macro="" textlink="'Design Sheet'!G820">
      <xdr:nvSpPr>
        <xdr:cNvPr id="62" name="TextBox 61">
          <a:extLst>
            <a:ext uri="{FF2B5EF4-FFF2-40B4-BE49-F238E27FC236}">
              <a16:creationId xmlns:a16="http://schemas.microsoft.com/office/drawing/2014/main" id="{00000000-0008-0000-0800-00003E000000}"/>
            </a:ext>
          </a:extLst>
        </xdr:cNvPr>
        <xdr:cNvSpPr txBox="1"/>
      </xdr:nvSpPr>
      <xdr:spPr>
        <a:xfrm>
          <a:off x="2190750" y="3362325"/>
          <a:ext cx="95249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D5A532F-5D4C-4472-91E1-250A86215875}" type="TxLink">
            <a:rPr lang="en-US" sz="1800" b="1" i="0" u="none" strike="noStrike">
              <a:solidFill>
                <a:srgbClr val="5F5490"/>
              </a:solidFill>
              <a:latin typeface="Abadi" panose="020B0604020104020204" pitchFamily="34" charset="0"/>
              <a:ea typeface="+mn-ea"/>
              <a:cs typeface="Arial"/>
            </a:rPr>
            <a:pPr marL="0" indent="0" algn="ctr"/>
            <a:t>2.67M</a:t>
          </a:fld>
          <a:endParaRPr lang="en-IN" sz="1800" b="1" i="0" u="none" strike="noStrike">
            <a:solidFill>
              <a:srgbClr val="5F5490"/>
            </a:solidFill>
            <a:latin typeface="Abadi" panose="020B0604020104020204" pitchFamily="34" charset="0"/>
            <a:ea typeface="+mn-ea"/>
            <a:cs typeface="Arial"/>
          </a:endParaRPr>
        </a:p>
      </xdr:txBody>
    </xdr:sp>
    <xdr:clientData/>
  </xdr:twoCellAnchor>
  <xdr:twoCellAnchor>
    <xdr:from>
      <xdr:col>6</xdr:col>
      <xdr:colOff>361951</xdr:colOff>
      <xdr:row>20</xdr:row>
      <xdr:rowOff>123825</xdr:rowOff>
    </xdr:from>
    <xdr:to>
      <xdr:col>8</xdr:col>
      <xdr:colOff>542925</xdr:colOff>
      <xdr:row>22</xdr:row>
      <xdr:rowOff>85725</xdr:rowOff>
    </xdr:to>
    <xdr:sp macro="" textlink="'Design Sheet'!J823">
      <xdr:nvSpPr>
        <xdr:cNvPr id="64" name="TextBox 63">
          <a:extLst>
            <a:ext uri="{FF2B5EF4-FFF2-40B4-BE49-F238E27FC236}">
              <a16:creationId xmlns:a16="http://schemas.microsoft.com/office/drawing/2014/main" id="{00000000-0008-0000-0800-000040000000}"/>
            </a:ext>
          </a:extLst>
        </xdr:cNvPr>
        <xdr:cNvSpPr txBox="1"/>
      </xdr:nvSpPr>
      <xdr:spPr>
        <a:xfrm>
          <a:off x="4019551" y="3362325"/>
          <a:ext cx="140017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B840267-A472-4C89-B1B4-25F21AC0ED83}" type="TxLink">
            <a:rPr lang="en-US" sz="1800" b="1" i="0" u="none" strike="noStrike">
              <a:solidFill>
                <a:srgbClr val="5F5490"/>
              </a:solidFill>
              <a:latin typeface="Abadi" panose="020B0604020104020204" pitchFamily="34" charset="0"/>
              <a:ea typeface="+mn-ea"/>
              <a:cs typeface="Arial"/>
            </a:rPr>
            <a:pPr marL="0" indent="0" algn="ctr"/>
            <a:t>2.04M</a:t>
          </a:fld>
          <a:endParaRPr lang="en-IN" sz="1800" b="1" i="0" u="none" strike="noStrike">
            <a:solidFill>
              <a:srgbClr val="5F5490"/>
            </a:solidFill>
            <a:latin typeface="Abadi" panose="020B0604020104020204" pitchFamily="34" charset="0"/>
            <a:ea typeface="+mn-ea"/>
            <a:cs typeface="Arial"/>
          </a:endParaRPr>
        </a:p>
      </xdr:txBody>
    </xdr:sp>
    <xdr:clientData/>
  </xdr:twoCellAnchor>
  <xdr:twoCellAnchor>
    <xdr:from>
      <xdr:col>10</xdr:col>
      <xdr:colOff>323850</xdr:colOff>
      <xdr:row>20</xdr:row>
      <xdr:rowOff>123825</xdr:rowOff>
    </xdr:from>
    <xdr:to>
      <xdr:col>11</xdr:col>
      <xdr:colOff>552450</xdr:colOff>
      <xdr:row>22</xdr:row>
      <xdr:rowOff>85725</xdr:rowOff>
    </xdr:to>
    <xdr:sp macro="" textlink="'Design Sheet'!G823">
      <xdr:nvSpPr>
        <xdr:cNvPr id="65" name="TextBox 64">
          <a:extLst>
            <a:ext uri="{FF2B5EF4-FFF2-40B4-BE49-F238E27FC236}">
              <a16:creationId xmlns:a16="http://schemas.microsoft.com/office/drawing/2014/main" id="{00000000-0008-0000-0800-000041000000}"/>
            </a:ext>
          </a:extLst>
        </xdr:cNvPr>
        <xdr:cNvSpPr txBox="1"/>
      </xdr:nvSpPr>
      <xdr:spPr>
        <a:xfrm>
          <a:off x="6419850" y="3362325"/>
          <a:ext cx="8382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F8122E2-B428-40A3-A44C-76E05C350DFC}" type="TxLink">
            <a:rPr lang="en-US" sz="1800" b="1" i="0" u="none" strike="noStrike">
              <a:solidFill>
                <a:srgbClr val="5F5490"/>
              </a:solidFill>
              <a:latin typeface="Abadi" panose="020B0604020104020204" pitchFamily="34" charset="0"/>
              <a:ea typeface="+mn-ea"/>
              <a:cs typeface="Arial"/>
            </a:rPr>
            <a:pPr marL="0" indent="0" algn="ctr"/>
            <a:t>3.39M</a:t>
          </a:fld>
          <a:endParaRPr lang="en-IN" sz="1800" b="1" i="0" u="none" strike="noStrike">
            <a:solidFill>
              <a:srgbClr val="5F5490"/>
            </a:solidFill>
            <a:latin typeface="Abadi" panose="020B0604020104020204" pitchFamily="34" charset="0"/>
            <a:ea typeface="+mn-ea"/>
            <a:cs typeface="Arial"/>
          </a:endParaRPr>
        </a:p>
      </xdr:txBody>
    </xdr:sp>
    <xdr:clientData/>
  </xdr:twoCellAnchor>
  <xdr:twoCellAnchor>
    <xdr:from>
      <xdr:col>18</xdr:col>
      <xdr:colOff>247649</xdr:colOff>
      <xdr:row>20</xdr:row>
      <xdr:rowOff>123825</xdr:rowOff>
    </xdr:from>
    <xdr:to>
      <xdr:col>20</xdr:col>
      <xdr:colOff>66674</xdr:colOff>
      <xdr:row>22</xdr:row>
      <xdr:rowOff>85725</xdr:rowOff>
    </xdr:to>
    <xdr:sp macro="" textlink="'Design Sheet'!G828">
      <xdr:nvSpPr>
        <xdr:cNvPr id="66" name="TextBox 65">
          <a:extLst>
            <a:ext uri="{FF2B5EF4-FFF2-40B4-BE49-F238E27FC236}">
              <a16:creationId xmlns:a16="http://schemas.microsoft.com/office/drawing/2014/main" id="{00000000-0008-0000-0800-000042000000}"/>
            </a:ext>
          </a:extLst>
        </xdr:cNvPr>
        <xdr:cNvSpPr txBox="1"/>
      </xdr:nvSpPr>
      <xdr:spPr>
        <a:xfrm>
          <a:off x="11220449" y="3362325"/>
          <a:ext cx="10382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975F31-4081-4314-A5DB-87FAA0BE71B2}" type="TxLink">
            <a:rPr lang="en-US" sz="1800" b="1" i="0" u="none" strike="noStrike">
              <a:solidFill>
                <a:srgbClr val="5F5490"/>
              </a:solidFill>
              <a:latin typeface="Abadi" panose="020B0604020104020204" pitchFamily="34" charset="0"/>
              <a:ea typeface="+mn-ea"/>
              <a:cs typeface="Arial"/>
            </a:rPr>
            <a:pPr marL="0" indent="0" algn="ctr"/>
            <a:t>38.78K</a:t>
          </a:fld>
          <a:endParaRPr lang="en-IN" sz="1800" b="1" i="0" u="none" strike="noStrike">
            <a:solidFill>
              <a:srgbClr val="5F5490"/>
            </a:solidFill>
            <a:latin typeface="Abadi" panose="020B0604020104020204" pitchFamily="34" charset="0"/>
            <a:ea typeface="+mn-ea"/>
            <a:cs typeface="Arial"/>
          </a:endParaRPr>
        </a:p>
      </xdr:txBody>
    </xdr:sp>
    <xdr:clientData/>
  </xdr:twoCellAnchor>
  <xdr:twoCellAnchor>
    <xdr:from>
      <xdr:col>14</xdr:col>
      <xdr:colOff>142874</xdr:colOff>
      <xdr:row>20</xdr:row>
      <xdr:rowOff>123825</xdr:rowOff>
    </xdr:from>
    <xdr:to>
      <xdr:col>15</xdr:col>
      <xdr:colOff>552449</xdr:colOff>
      <xdr:row>22</xdr:row>
      <xdr:rowOff>85725</xdr:rowOff>
    </xdr:to>
    <xdr:sp macro="" textlink="'Design Sheet'!J828">
      <xdr:nvSpPr>
        <xdr:cNvPr id="68" name="TextBox 67">
          <a:extLst>
            <a:ext uri="{FF2B5EF4-FFF2-40B4-BE49-F238E27FC236}">
              <a16:creationId xmlns:a16="http://schemas.microsoft.com/office/drawing/2014/main" id="{00000000-0008-0000-0800-000044000000}"/>
            </a:ext>
          </a:extLst>
        </xdr:cNvPr>
        <xdr:cNvSpPr txBox="1"/>
      </xdr:nvSpPr>
      <xdr:spPr>
        <a:xfrm>
          <a:off x="8677274" y="3362325"/>
          <a:ext cx="10191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5F449B5-820C-44A9-AD14-47D8C5A32134}" type="TxLink">
            <a:rPr lang="en-US" sz="1800" b="1" i="0" u="none" strike="noStrike">
              <a:solidFill>
                <a:srgbClr val="5F5490"/>
              </a:solidFill>
              <a:latin typeface="Abadi" panose="020B0604020104020204" pitchFamily="34" charset="0"/>
              <a:ea typeface="+mn-ea"/>
              <a:cs typeface="Arial"/>
            </a:rPr>
            <a:pPr marL="0" indent="0" algn="ctr"/>
            <a:t>50.46K</a:t>
          </a:fld>
          <a:endParaRPr lang="en-IN" sz="1800" b="1" i="0" u="none" strike="noStrike">
            <a:solidFill>
              <a:srgbClr val="5F5490"/>
            </a:solidFill>
            <a:latin typeface="Abadi" panose="020B0604020104020204" pitchFamily="34" charset="0"/>
            <a:ea typeface="+mn-ea"/>
            <a:cs typeface="Arial"/>
          </a:endParaRPr>
        </a:p>
      </xdr:txBody>
    </xdr:sp>
    <xdr:clientData/>
  </xdr:twoCellAnchor>
  <xdr:twoCellAnchor>
    <xdr:from>
      <xdr:col>18</xdr:col>
      <xdr:colOff>161925</xdr:colOff>
      <xdr:row>12</xdr:row>
      <xdr:rowOff>9525</xdr:rowOff>
    </xdr:from>
    <xdr:to>
      <xdr:col>21</xdr:col>
      <xdr:colOff>104775</xdr:colOff>
      <xdr:row>14</xdr:row>
      <xdr:rowOff>123825</xdr:rowOff>
    </xdr:to>
    <xdr:grpSp>
      <xdr:nvGrpSpPr>
        <xdr:cNvPr id="77" name="Group 76">
          <a:extLst>
            <a:ext uri="{FF2B5EF4-FFF2-40B4-BE49-F238E27FC236}">
              <a16:creationId xmlns:a16="http://schemas.microsoft.com/office/drawing/2014/main" id="{00000000-0008-0000-0800-00004D000000}"/>
            </a:ext>
          </a:extLst>
        </xdr:cNvPr>
        <xdr:cNvGrpSpPr/>
      </xdr:nvGrpSpPr>
      <xdr:grpSpPr>
        <a:xfrm>
          <a:off x="11134725" y="1952625"/>
          <a:ext cx="1771650" cy="438150"/>
          <a:chOff x="11134725" y="1952625"/>
          <a:chExt cx="1771650" cy="438150"/>
        </a:xfrm>
      </xdr:grpSpPr>
      <xdr:sp macro="" textlink="">
        <xdr:nvSpPr>
          <xdr:cNvPr id="49" name="TextBox 48">
            <a:extLst>
              <a:ext uri="{FF2B5EF4-FFF2-40B4-BE49-F238E27FC236}">
                <a16:creationId xmlns:a16="http://schemas.microsoft.com/office/drawing/2014/main" id="{00000000-0008-0000-0800-000031000000}"/>
              </a:ext>
            </a:extLst>
          </xdr:cNvPr>
          <xdr:cNvSpPr txBox="1"/>
        </xdr:nvSpPr>
        <xdr:spPr>
          <a:xfrm>
            <a:off x="11601451" y="1952625"/>
            <a:ext cx="1304924"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75B9B"/>
                </a:solidFill>
                <a:latin typeface="Abadi" panose="020B0604020104020204" pitchFamily="34" charset="0"/>
                <a:ea typeface="+mn-ea"/>
                <a:cs typeface="Calibri" panose="020F0502020204030204" pitchFamily="34" charset="0"/>
              </a:rPr>
              <a:t>of</a:t>
            </a:r>
            <a:r>
              <a:rPr lang="en-IN" sz="1100"/>
              <a:t>  </a:t>
            </a:r>
            <a:r>
              <a:rPr lang="en-IN" sz="1800" b="1">
                <a:solidFill>
                  <a:srgbClr val="675B9B"/>
                </a:solidFill>
                <a:latin typeface="Abadi" panose="020B0604020104020204" pitchFamily="34" charset="0"/>
                <a:ea typeface="+mn-ea"/>
                <a:cs typeface="Calibri" panose="020F0502020204030204" pitchFamily="34" charset="0"/>
              </a:rPr>
              <a:t>Total</a:t>
            </a:r>
            <a:r>
              <a:rPr lang="en-IN" sz="1100"/>
              <a:t>  </a:t>
            </a:r>
            <a:r>
              <a:rPr lang="en-IN" sz="1800" b="1">
                <a:solidFill>
                  <a:srgbClr val="675B9B"/>
                </a:solidFill>
                <a:latin typeface="Abadi" panose="020B0604020104020204" pitchFamily="34" charset="0"/>
                <a:ea typeface="+mn-ea"/>
                <a:cs typeface="Calibri" panose="020F0502020204030204" pitchFamily="34" charset="0"/>
              </a:rPr>
              <a:t>NW</a:t>
            </a:r>
          </a:p>
        </xdr:txBody>
      </xdr:sp>
      <xdr:sp macro="" textlink="'Design Sheet'!J831">
        <xdr:nvSpPr>
          <xdr:cNvPr id="69" name="TextBox 68">
            <a:extLst>
              <a:ext uri="{FF2B5EF4-FFF2-40B4-BE49-F238E27FC236}">
                <a16:creationId xmlns:a16="http://schemas.microsoft.com/office/drawing/2014/main" id="{00000000-0008-0000-0800-000045000000}"/>
              </a:ext>
            </a:extLst>
          </xdr:cNvPr>
          <xdr:cNvSpPr txBox="1"/>
        </xdr:nvSpPr>
        <xdr:spPr>
          <a:xfrm>
            <a:off x="11134725" y="2009775"/>
            <a:ext cx="552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D6D2BE3-3525-40ED-A3FB-8D14D89EE8C2}" type="TxLink">
              <a:rPr lang="en-US" sz="1800" b="1" i="0" u="none" strike="noStrike">
                <a:solidFill>
                  <a:srgbClr val="5F5490"/>
                </a:solidFill>
                <a:latin typeface="Abadi" panose="020B0604020104020204" pitchFamily="34" charset="0"/>
                <a:ea typeface="+mn-ea"/>
                <a:cs typeface="Arial"/>
              </a:rPr>
              <a:pPr marL="0" indent="0" algn="ctr"/>
              <a:t>1%</a:t>
            </a:fld>
            <a:endParaRPr lang="en-IN" sz="1800" b="1" i="0" u="none" strike="noStrike">
              <a:solidFill>
                <a:srgbClr val="5F5490"/>
              </a:solidFill>
              <a:latin typeface="Abadi" panose="020B0604020104020204" pitchFamily="34" charset="0"/>
              <a:ea typeface="+mn-ea"/>
              <a:cs typeface="Arial"/>
            </a:endParaRPr>
          </a:p>
        </xdr:txBody>
      </xdr:sp>
    </xdr:grpSp>
    <xdr:clientData/>
  </xdr:twoCellAnchor>
  <xdr:twoCellAnchor>
    <xdr:from>
      <xdr:col>3</xdr:col>
      <xdr:colOff>247650</xdr:colOff>
      <xdr:row>14</xdr:row>
      <xdr:rowOff>114299</xdr:rowOff>
    </xdr:from>
    <xdr:to>
      <xdr:col>5</xdr:col>
      <xdr:colOff>123825</xdr:colOff>
      <xdr:row>16</xdr:row>
      <xdr:rowOff>95249</xdr:rowOff>
    </xdr:to>
    <xdr:sp macro="" textlink="">
      <xdr:nvSpPr>
        <xdr:cNvPr id="71" name="TextBox 70">
          <a:extLst>
            <a:ext uri="{FF2B5EF4-FFF2-40B4-BE49-F238E27FC236}">
              <a16:creationId xmlns:a16="http://schemas.microsoft.com/office/drawing/2014/main" id="{00000000-0008-0000-0800-000047000000}"/>
            </a:ext>
          </a:extLst>
        </xdr:cNvPr>
        <xdr:cNvSpPr txBox="1"/>
      </xdr:nvSpPr>
      <xdr:spPr>
        <a:xfrm>
          <a:off x="207645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FFC000"/>
              </a:solidFill>
              <a:latin typeface="Abadi" panose="020B0604020104020204" pitchFamily="34" charset="0"/>
              <a:ea typeface="+mn-ea"/>
              <a:cs typeface="Calibri" panose="020F0502020204030204" pitchFamily="34" charset="0"/>
            </a:rPr>
            <a:t>2</a:t>
          </a:r>
          <a:r>
            <a:rPr lang="en-IN" sz="1600" b="1" baseline="0">
              <a:solidFill>
                <a:srgbClr val="FFC000"/>
              </a:solidFill>
              <a:latin typeface="Abadi" panose="020B0604020104020204" pitchFamily="34" charset="0"/>
              <a:ea typeface="+mn-ea"/>
              <a:cs typeface="Calibri" panose="020F0502020204030204" pitchFamily="34" charset="0"/>
            </a:rPr>
            <a:t> YA</a:t>
          </a:r>
          <a:endParaRPr lang="en-IN" sz="1600" b="1">
            <a:solidFill>
              <a:srgbClr val="FFC000"/>
            </a:solidFill>
            <a:latin typeface="Abadi" panose="020B0604020104020204" pitchFamily="34" charset="0"/>
            <a:ea typeface="+mn-ea"/>
            <a:cs typeface="Calibri" panose="020F0502020204030204" pitchFamily="34" charset="0"/>
          </a:endParaRPr>
        </a:p>
      </xdr:txBody>
    </xdr:sp>
    <xdr:clientData/>
  </xdr:twoCellAnchor>
  <xdr:twoCellAnchor>
    <xdr:from>
      <xdr:col>13</xdr:col>
      <xdr:colOff>19050</xdr:colOff>
      <xdr:row>14</xdr:row>
      <xdr:rowOff>114299</xdr:rowOff>
    </xdr:from>
    <xdr:to>
      <xdr:col>14</xdr:col>
      <xdr:colOff>504825</xdr:colOff>
      <xdr:row>16</xdr:row>
      <xdr:rowOff>95249</xdr:rowOff>
    </xdr:to>
    <xdr:sp macro="" textlink="">
      <xdr:nvSpPr>
        <xdr:cNvPr id="72" name="TextBox 71">
          <a:extLst>
            <a:ext uri="{FF2B5EF4-FFF2-40B4-BE49-F238E27FC236}">
              <a16:creationId xmlns:a16="http://schemas.microsoft.com/office/drawing/2014/main" id="{00000000-0008-0000-0800-000048000000}"/>
            </a:ext>
          </a:extLst>
        </xdr:cNvPr>
        <xdr:cNvSpPr txBox="1"/>
      </xdr:nvSpPr>
      <xdr:spPr>
        <a:xfrm>
          <a:off x="794385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FFC000"/>
              </a:solidFill>
              <a:latin typeface="Abadi" panose="020B0604020104020204" pitchFamily="34" charset="0"/>
              <a:ea typeface="+mn-ea"/>
              <a:cs typeface="Calibri" panose="020F0502020204030204" pitchFamily="34" charset="0"/>
            </a:rPr>
            <a:t>2</a:t>
          </a:r>
          <a:r>
            <a:rPr lang="en-IN" sz="1600" b="1" baseline="0">
              <a:solidFill>
                <a:srgbClr val="FFC000"/>
              </a:solidFill>
              <a:latin typeface="Abadi" panose="020B0604020104020204" pitchFamily="34" charset="0"/>
              <a:ea typeface="+mn-ea"/>
              <a:cs typeface="Calibri" panose="020F0502020204030204" pitchFamily="34" charset="0"/>
            </a:rPr>
            <a:t> YA</a:t>
          </a:r>
          <a:endParaRPr lang="en-IN" sz="1600" b="1">
            <a:solidFill>
              <a:srgbClr val="FFC000"/>
            </a:solidFill>
            <a:latin typeface="Abadi" panose="020B0604020104020204" pitchFamily="34" charset="0"/>
            <a:ea typeface="+mn-ea"/>
            <a:cs typeface="Calibri" panose="020F0502020204030204" pitchFamily="34" charset="0"/>
          </a:endParaRPr>
        </a:p>
      </xdr:txBody>
    </xdr:sp>
    <xdr:clientData/>
  </xdr:twoCellAnchor>
  <xdr:twoCellAnchor>
    <xdr:from>
      <xdr:col>6</xdr:col>
      <xdr:colOff>381000</xdr:colOff>
      <xdr:row>14</xdr:row>
      <xdr:rowOff>114299</xdr:rowOff>
    </xdr:from>
    <xdr:to>
      <xdr:col>8</xdr:col>
      <xdr:colOff>257175</xdr:colOff>
      <xdr:row>16</xdr:row>
      <xdr:rowOff>95249</xdr:rowOff>
    </xdr:to>
    <xdr:sp macro="" textlink="">
      <xdr:nvSpPr>
        <xdr:cNvPr id="73" name="TextBox 72">
          <a:extLst>
            <a:ext uri="{FF2B5EF4-FFF2-40B4-BE49-F238E27FC236}">
              <a16:creationId xmlns:a16="http://schemas.microsoft.com/office/drawing/2014/main" id="{00000000-0008-0000-0800-000049000000}"/>
            </a:ext>
          </a:extLst>
        </xdr:cNvPr>
        <xdr:cNvSpPr txBox="1"/>
      </xdr:nvSpPr>
      <xdr:spPr>
        <a:xfrm>
          <a:off x="403860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F7A197"/>
              </a:solidFill>
              <a:latin typeface="Abadi" panose="020B0604020104020204" pitchFamily="34" charset="0"/>
              <a:ea typeface="+mn-ea"/>
              <a:cs typeface="Calibri" panose="020F0502020204030204" pitchFamily="34" charset="0"/>
            </a:rPr>
            <a:t>LY</a:t>
          </a:r>
        </a:p>
      </xdr:txBody>
    </xdr:sp>
    <xdr:clientData/>
  </xdr:twoCellAnchor>
  <xdr:twoCellAnchor>
    <xdr:from>
      <xdr:col>16</xdr:col>
      <xdr:colOff>228600</xdr:colOff>
      <xdr:row>14</xdr:row>
      <xdr:rowOff>114299</xdr:rowOff>
    </xdr:from>
    <xdr:to>
      <xdr:col>18</xdr:col>
      <xdr:colOff>104775</xdr:colOff>
      <xdr:row>16</xdr:row>
      <xdr:rowOff>95249</xdr:rowOff>
    </xdr:to>
    <xdr:sp macro="" textlink="">
      <xdr:nvSpPr>
        <xdr:cNvPr id="74" name="TextBox 73">
          <a:extLst>
            <a:ext uri="{FF2B5EF4-FFF2-40B4-BE49-F238E27FC236}">
              <a16:creationId xmlns:a16="http://schemas.microsoft.com/office/drawing/2014/main" id="{00000000-0008-0000-0800-00004A000000}"/>
            </a:ext>
          </a:extLst>
        </xdr:cNvPr>
        <xdr:cNvSpPr txBox="1"/>
      </xdr:nvSpPr>
      <xdr:spPr>
        <a:xfrm>
          <a:off x="998220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F7A197"/>
              </a:solidFill>
              <a:latin typeface="Abadi" panose="020B0604020104020204" pitchFamily="34" charset="0"/>
              <a:ea typeface="+mn-ea"/>
              <a:cs typeface="Calibri" panose="020F0502020204030204" pitchFamily="34" charset="0"/>
            </a:rPr>
            <a:t>LY</a:t>
          </a:r>
        </a:p>
      </xdr:txBody>
    </xdr:sp>
    <xdr:clientData/>
  </xdr:twoCellAnchor>
  <xdr:twoCellAnchor>
    <xdr:from>
      <xdr:col>10</xdr:col>
      <xdr:colOff>190500</xdr:colOff>
      <xdr:row>14</xdr:row>
      <xdr:rowOff>114299</xdr:rowOff>
    </xdr:from>
    <xdr:to>
      <xdr:col>12</xdr:col>
      <xdr:colOff>66675</xdr:colOff>
      <xdr:row>16</xdr:row>
      <xdr:rowOff>95249</xdr:rowOff>
    </xdr:to>
    <xdr:sp macro="" textlink="">
      <xdr:nvSpPr>
        <xdr:cNvPr id="75" name="TextBox 74">
          <a:extLst>
            <a:ext uri="{FF2B5EF4-FFF2-40B4-BE49-F238E27FC236}">
              <a16:creationId xmlns:a16="http://schemas.microsoft.com/office/drawing/2014/main" id="{00000000-0008-0000-0800-00004B000000}"/>
            </a:ext>
          </a:extLst>
        </xdr:cNvPr>
        <xdr:cNvSpPr txBox="1"/>
      </xdr:nvSpPr>
      <xdr:spPr>
        <a:xfrm>
          <a:off x="628650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1FD35B"/>
              </a:solidFill>
              <a:latin typeface="Abadi" panose="020B0604020104020204" pitchFamily="34" charset="0"/>
              <a:ea typeface="+mn-ea"/>
              <a:cs typeface="Calibri" panose="020F0502020204030204" pitchFamily="34" charset="0"/>
            </a:rPr>
            <a:t>PY</a:t>
          </a:r>
        </a:p>
      </xdr:txBody>
    </xdr:sp>
    <xdr:clientData/>
  </xdr:twoCellAnchor>
  <xdr:twoCellAnchor>
    <xdr:from>
      <xdr:col>19</xdr:col>
      <xdr:colOff>38100</xdr:colOff>
      <xdr:row>14</xdr:row>
      <xdr:rowOff>114299</xdr:rowOff>
    </xdr:from>
    <xdr:to>
      <xdr:col>20</xdr:col>
      <xdr:colOff>523875</xdr:colOff>
      <xdr:row>16</xdr:row>
      <xdr:rowOff>95249</xdr:rowOff>
    </xdr:to>
    <xdr:sp macro="" textlink="">
      <xdr:nvSpPr>
        <xdr:cNvPr id="76" name="TextBox 75">
          <a:extLst>
            <a:ext uri="{FF2B5EF4-FFF2-40B4-BE49-F238E27FC236}">
              <a16:creationId xmlns:a16="http://schemas.microsoft.com/office/drawing/2014/main" id="{00000000-0008-0000-0800-00004C000000}"/>
            </a:ext>
          </a:extLst>
        </xdr:cNvPr>
        <xdr:cNvSpPr txBox="1"/>
      </xdr:nvSpPr>
      <xdr:spPr>
        <a:xfrm>
          <a:off x="11620500" y="2381249"/>
          <a:ext cx="1095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1FD35B"/>
              </a:solidFill>
              <a:latin typeface="Abadi" panose="020B0604020104020204" pitchFamily="34" charset="0"/>
              <a:ea typeface="+mn-ea"/>
              <a:cs typeface="Calibri" panose="020F0502020204030204" pitchFamily="34" charset="0"/>
            </a:rPr>
            <a:t>PY</a:t>
          </a:r>
        </a:p>
      </xdr:txBody>
    </xdr:sp>
    <xdr:clientData/>
  </xdr:twoCellAnchor>
  <xdr:twoCellAnchor>
    <xdr:from>
      <xdr:col>3</xdr:col>
      <xdr:colOff>381000</xdr:colOff>
      <xdr:row>16</xdr:row>
      <xdr:rowOff>85725</xdr:rowOff>
    </xdr:from>
    <xdr:to>
      <xdr:col>4</xdr:col>
      <xdr:colOff>590550</xdr:colOff>
      <xdr:row>18</xdr:row>
      <xdr:rowOff>9524</xdr:rowOff>
    </xdr:to>
    <xdr:sp macro="" textlink="'Design Sheet'!G1031">
      <xdr:nvSpPr>
        <xdr:cNvPr id="78" name="TextBox 77">
          <a:extLst>
            <a:ext uri="{FF2B5EF4-FFF2-40B4-BE49-F238E27FC236}">
              <a16:creationId xmlns:a16="http://schemas.microsoft.com/office/drawing/2014/main" id="{00000000-0008-0000-0800-00004E000000}"/>
            </a:ext>
          </a:extLst>
        </xdr:cNvPr>
        <xdr:cNvSpPr txBox="1"/>
      </xdr:nvSpPr>
      <xdr:spPr>
        <a:xfrm>
          <a:off x="2209800"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174C592-2FFA-475A-8070-AB89345A7DC2}" type="TxLink">
            <a:rPr lang="en-US" sz="1200" b="1" i="0" u="none" strike="noStrike">
              <a:solidFill>
                <a:srgbClr val="FFC000"/>
              </a:solidFill>
              <a:latin typeface="Abadi" panose="020B0604020104020204" pitchFamily="34" charset="0"/>
              <a:ea typeface="+mn-ea"/>
              <a:cs typeface="Arial"/>
            </a:rPr>
            <a:pPr marL="0" indent="0" algn="ctr"/>
            <a:t>100%</a:t>
          </a:fld>
          <a:endParaRPr lang="en-IN" sz="1200" b="1" i="0" u="none" strike="noStrike">
            <a:solidFill>
              <a:srgbClr val="FFC000"/>
            </a:solidFill>
            <a:latin typeface="Abadi" panose="020B0604020104020204" pitchFamily="34" charset="0"/>
            <a:ea typeface="+mn-ea"/>
            <a:cs typeface="Arial"/>
          </a:endParaRPr>
        </a:p>
      </xdr:txBody>
    </xdr:sp>
    <xdr:clientData/>
  </xdr:twoCellAnchor>
  <xdr:twoCellAnchor>
    <xdr:from>
      <xdr:col>13</xdr:col>
      <xdr:colOff>133350</xdr:colOff>
      <xdr:row>16</xdr:row>
      <xdr:rowOff>85725</xdr:rowOff>
    </xdr:from>
    <xdr:to>
      <xdr:col>14</xdr:col>
      <xdr:colOff>342900</xdr:colOff>
      <xdr:row>18</xdr:row>
      <xdr:rowOff>9524</xdr:rowOff>
    </xdr:to>
    <xdr:sp macro="" textlink="'Design Sheet'!K1031">
      <xdr:nvSpPr>
        <xdr:cNvPr id="79" name="TextBox 78">
          <a:extLst>
            <a:ext uri="{FF2B5EF4-FFF2-40B4-BE49-F238E27FC236}">
              <a16:creationId xmlns:a16="http://schemas.microsoft.com/office/drawing/2014/main" id="{00000000-0008-0000-0800-00004F000000}"/>
            </a:ext>
          </a:extLst>
        </xdr:cNvPr>
        <xdr:cNvSpPr txBox="1"/>
      </xdr:nvSpPr>
      <xdr:spPr>
        <a:xfrm>
          <a:off x="8058150"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59D00C-AFB2-45FE-A234-556CB468EB8C}" type="TxLink">
            <a:rPr lang="en-US" sz="1200" b="1" i="0" u="none" strike="noStrike">
              <a:solidFill>
                <a:srgbClr val="FFC000"/>
              </a:solidFill>
              <a:latin typeface="Abadi" panose="020B0604020104020204" pitchFamily="34" charset="0"/>
              <a:ea typeface="+mn-ea"/>
              <a:cs typeface="Arial"/>
            </a:rPr>
            <a:pPr marL="0" indent="0" algn="ctr"/>
            <a:t>0%</a:t>
          </a:fld>
          <a:endParaRPr lang="en-IN" sz="1200" b="1" i="0" u="none" strike="noStrike">
            <a:solidFill>
              <a:srgbClr val="FFC000"/>
            </a:solidFill>
            <a:latin typeface="Abadi" panose="020B0604020104020204" pitchFamily="34" charset="0"/>
            <a:ea typeface="+mn-ea"/>
            <a:cs typeface="Arial"/>
          </a:endParaRPr>
        </a:p>
      </xdr:txBody>
    </xdr:sp>
    <xdr:clientData/>
  </xdr:twoCellAnchor>
  <xdr:twoCellAnchor>
    <xdr:from>
      <xdr:col>16</xdr:col>
      <xdr:colOff>390525</xdr:colOff>
      <xdr:row>16</xdr:row>
      <xdr:rowOff>85725</xdr:rowOff>
    </xdr:from>
    <xdr:to>
      <xdr:col>17</xdr:col>
      <xdr:colOff>600075</xdr:colOff>
      <xdr:row>18</xdr:row>
      <xdr:rowOff>9524</xdr:rowOff>
    </xdr:to>
    <xdr:sp macro="" textlink="'Design Sheet'!K1040">
      <xdr:nvSpPr>
        <xdr:cNvPr id="80" name="TextBox 79">
          <a:extLst>
            <a:ext uri="{FF2B5EF4-FFF2-40B4-BE49-F238E27FC236}">
              <a16:creationId xmlns:a16="http://schemas.microsoft.com/office/drawing/2014/main" id="{00000000-0008-0000-0800-000050000000}"/>
            </a:ext>
          </a:extLst>
        </xdr:cNvPr>
        <xdr:cNvSpPr txBox="1"/>
      </xdr:nvSpPr>
      <xdr:spPr>
        <a:xfrm>
          <a:off x="10144125"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4298A52-709D-4C87-B60F-1BE4AE141BD3}" type="TxLink">
            <a:rPr lang="en-US" sz="1200" b="1" i="0" u="none" strike="noStrike">
              <a:solidFill>
                <a:srgbClr val="F7A197"/>
              </a:solidFill>
              <a:latin typeface="Abadi" panose="020B0604020104020204" pitchFamily="34" charset="0"/>
              <a:ea typeface="+mn-ea"/>
              <a:cs typeface="Arial"/>
            </a:rPr>
            <a:pPr marL="0" indent="0" algn="ctr"/>
            <a:t>1%</a:t>
          </a:fld>
          <a:endParaRPr lang="en-IN" sz="1200" b="1" i="0" u="none" strike="noStrike">
            <a:solidFill>
              <a:srgbClr val="F7A197"/>
            </a:solidFill>
            <a:latin typeface="Abadi" panose="020B0604020104020204" pitchFamily="34" charset="0"/>
            <a:ea typeface="+mn-ea"/>
            <a:cs typeface="Arial"/>
          </a:endParaRPr>
        </a:p>
      </xdr:txBody>
    </xdr:sp>
    <xdr:clientData/>
  </xdr:twoCellAnchor>
  <xdr:twoCellAnchor>
    <xdr:from>
      <xdr:col>19</xdr:col>
      <xdr:colOff>200025</xdr:colOff>
      <xdr:row>16</xdr:row>
      <xdr:rowOff>85725</xdr:rowOff>
    </xdr:from>
    <xdr:to>
      <xdr:col>20</xdr:col>
      <xdr:colOff>409575</xdr:colOff>
      <xdr:row>18</xdr:row>
      <xdr:rowOff>9524</xdr:rowOff>
    </xdr:to>
    <xdr:sp macro="" textlink="'Design Sheet'!K1049">
      <xdr:nvSpPr>
        <xdr:cNvPr id="81" name="TextBox 80">
          <a:extLst>
            <a:ext uri="{FF2B5EF4-FFF2-40B4-BE49-F238E27FC236}">
              <a16:creationId xmlns:a16="http://schemas.microsoft.com/office/drawing/2014/main" id="{00000000-0008-0000-0800-000051000000}"/>
            </a:ext>
          </a:extLst>
        </xdr:cNvPr>
        <xdr:cNvSpPr txBox="1"/>
      </xdr:nvSpPr>
      <xdr:spPr>
        <a:xfrm>
          <a:off x="11782425"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C250BB-F2D7-4D3C-A479-4AB496DAA911}" type="TxLink">
            <a:rPr lang="en-US" sz="1200" b="1" i="0" u="none" strike="noStrike">
              <a:solidFill>
                <a:srgbClr val="1FD35B"/>
              </a:solidFill>
              <a:latin typeface="Abadi" panose="020B0604020104020204" pitchFamily="34" charset="0"/>
              <a:ea typeface="+mn-ea"/>
              <a:cs typeface="Arial"/>
            </a:rPr>
            <a:pPr marL="0" indent="0" algn="ctr"/>
            <a:t>0%</a:t>
          </a:fld>
          <a:endParaRPr lang="en-IN" sz="1200" b="1" i="0" u="none" strike="noStrike">
            <a:solidFill>
              <a:srgbClr val="1FD35B"/>
            </a:solidFill>
            <a:latin typeface="Abadi" panose="020B0604020104020204" pitchFamily="34" charset="0"/>
            <a:ea typeface="+mn-ea"/>
            <a:cs typeface="Arial"/>
          </a:endParaRPr>
        </a:p>
      </xdr:txBody>
    </xdr:sp>
    <xdr:clientData/>
  </xdr:twoCellAnchor>
  <xdr:twoCellAnchor>
    <xdr:from>
      <xdr:col>10</xdr:col>
      <xdr:colOff>333375</xdr:colOff>
      <xdr:row>16</xdr:row>
      <xdr:rowOff>85725</xdr:rowOff>
    </xdr:from>
    <xdr:to>
      <xdr:col>11</xdr:col>
      <xdr:colOff>542925</xdr:colOff>
      <xdr:row>18</xdr:row>
      <xdr:rowOff>9524</xdr:rowOff>
    </xdr:to>
    <xdr:sp macro="" textlink="'Design Sheet'!G1049">
      <xdr:nvSpPr>
        <xdr:cNvPr id="82" name="TextBox 81">
          <a:extLst>
            <a:ext uri="{FF2B5EF4-FFF2-40B4-BE49-F238E27FC236}">
              <a16:creationId xmlns:a16="http://schemas.microsoft.com/office/drawing/2014/main" id="{00000000-0008-0000-0800-000052000000}"/>
            </a:ext>
          </a:extLst>
        </xdr:cNvPr>
        <xdr:cNvSpPr txBox="1"/>
      </xdr:nvSpPr>
      <xdr:spPr>
        <a:xfrm>
          <a:off x="6429375"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A9268B0-BBBD-441C-9A56-D28049B9227F}" type="TxLink">
            <a:rPr lang="en-US" sz="1200" b="1" i="0" u="none" strike="noStrike">
              <a:solidFill>
                <a:srgbClr val="1FD35B"/>
              </a:solidFill>
              <a:latin typeface="Abadi" panose="020B0604020104020204" pitchFamily="34" charset="0"/>
              <a:ea typeface="+mn-ea"/>
              <a:cs typeface="Arial"/>
            </a:rPr>
            <a:pPr marL="0" indent="0" algn="ctr"/>
            <a:t>100%</a:t>
          </a:fld>
          <a:endParaRPr lang="en-IN" sz="1200" b="1" i="0" u="none" strike="noStrike">
            <a:solidFill>
              <a:srgbClr val="1FD35B"/>
            </a:solidFill>
            <a:latin typeface="Abadi" panose="020B0604020104020204" pitchFamily="34" charset="0"/>
            <a:ea typeface="+mn-ea"/>
            <a:cs typeface="Arial"/>
          </a:endParaRPr>
        </a:p>
      </xdr:txBody>
    </xdr:sp>
    <xdr:clientData/>
  </xdr:twoCellAnchor>
  <xdr:twoCellAnchor>
    <xdr:from>
      <xdr:col>6</xdr:col>
      <xdr:colOff>514350</xdr:colOff>
      <xdr:row>16</xdr:row>
      <xdr:rowOff>85725</xdr:rowOff>
    </xdr:from>
    <xdr:to>
      <xdr:col>8</xdr:col>
      <xdr:colOff>114300</xdr:colOff>
      <xdr:row>18</xdr:row>
      <xdr:rowOff>9524</xdr:rowOff>
    </xdr:to>
    <xdr:sp macro="" textlink="'Design Sheet'!G1040">
      <xdr:nvSpPr>
        <xdr:cNvPr id="83" name="TextBox 82">
          <a:extLst>
            <a:ext uri="{FF2B5EF4-FFF2-40B4-BE49-F238E27FC236}">
              <a16:creationId xmlns:a16="http://schemas.microsoft.com/office/drawing/2014/main" id="{00000000-0008-0000-0800-000053000000}"/>
            </a:ext>
          </a:extLst>
        </xdr:cNvPr>
        <xdr:cNvSpPr txBox="1"/>
      </xdr:nvSpPr>
      <xdr:spPr>
        <a:xfrm>
          <a:off x="4171950" y="2676525"/>
          <a:ext cx="819150"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A980C2-73BA-4C75-AB90-A842BB8AE64E}" type="TxLink">
            <a:rPr lang="en-US" sz="1200" b="1" i="0" u="none" strike="noStrike">
              <a:solidFill>
                <a:srgbClr val="F7A197"/>
              </a:solidFill>
              <a:latin typeface="Abadi" panose="020B0604020104020204" pitchFamily="34" charset="0"/>
              <a:ea typeface="+mn-ea"/>
              <a:cs typeface="Arial"/>
            </a:rPr>
            <a:pPr marL="0" indent="0" algn="ctr"/>
            <a:t>99%</a:t>
          </a:fld>
          <a:endParaRPr lang="en-IN" sz="1200" b="1" i="0" u="none" strike="noStrike">
            <a:solidFill>
              <a:srgbClr val="F7A197"/>
            </a:solidFill>
            <a:latin typeface="Abadi" panose="020B0604020104020204" pitchFamily="34" charset="0"/>
            <a:ea typeface="+mn-ea"/>
            <a:cs typeface="Aria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10242</xdr:colOff>
      <xdr:row>6</xdr:row>
      <xdr:rowOff>51208</xdr:rowOff>
    </xdr:to>
    <xdr:sp macro="" textlink="">
      <xdr:nvSpPr>
        <xdr:cNvPr id="3" name="Rectangle: Top Corners Rounded 2">
          <a:extLst>
            <a:ext uri="{FF2B5EF4-FFF2-40B4-BE49-F238E27FC236}">
              <a16:creationId xmlns:a16="http://schemas.microsoft.com/office/drawing/2014/main" id="{00000000-0008-0000-0900-000003000000}"/>
            </a:ext>
          </a:extLst>
        </xdr:cNvPr>
        <xdr:cNvSpPr/>
      </xdr:nvSpPr>
      <xdr:spPr>
        <a:xfrm rot="10800000">
          <a:off x="0" y="0"/>
          <a:ext cx="15834032" cy="1034434"/>
        </a:xfrm>
        <a:prstGeom prst="round2SameRect">
          <a:avLst>
            <a:gd name="adj1" fmla="val 0"/>
            <a:gd name="adj2" fmla="val 0"/>
          </a:avLst>
        </a:prstGeom>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1964505</xdr:colOff>
      <xdr:row>1</xdr:row>
      <xdr:rowOff>40967</xdr:rowOff>
    </xdr:from>
    <xdr:to>
      <xdr:col>8</xdr:col>
      <xdr:colOff>104779</xdr:colOff>
      <xdr:row>4</xdr:row>
      <xdr:rowOff>92378</xdr:rowOff>
    </xdr:to>
    <xdr:sp macro="" textlink="">
      <xdr:nvSpPr>
        <xdr:cNvPr id="6" name="TextBox 5">
          <a:hlinkClick xmlns:r="http://schemas.openxmlformats.org/officeDocument/2006/relationships" r:id="rId1"/>
          <a:extLst>
            <a:ext uri="{FF2B5EF4-FFF2-40B4-BE49-F238E27FC236}">
              <a16:creationId xmlns:a16="http://schemas.microsoft.com/office/drawing/2014/main" id="{00000000-0008-0000-0900-000006000000}"/>
            </a:ext>
          </a:extLst>
        </xdr:cNvPr>
        <xdr:cNvSpPr txBox="1"/>
      </xdr:nvSpPr>
      <xdr:spPr>
        <a:xfrm>
          <a:off x="11837731" y="204838"/>
          <a:ext cx="1479145" cy="543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Calibri" panose="020F0502020204030204" pitchFamily="34" charset="0"/>
              <a:cs typeface="Calibri" panose="020F0502020204030204" pitchFamily="34" charset="0"/>
            </a:rPr>
            <a:t>Summary</a:t>
          </a:r>
        </a:p>
        <a:p>
          <a:pPr algn="ctr"/>
          <a:endParaRPr lang="en-IN" sz="1600" b="1">
            <a:solidFill>
              <a:srgbClr val="FFFFFF"/>
            </a:solidFill>
            <a:latin typeface="Calibri" panose="020F0502020204030204" pitchFamily="34" charset="0"/>
            <a:cs typeface="Calibri" panose="020F0502020204030204" pitchFamily="34" charset="0"/>
          </a:endParaRPr>
        </a:p>
      </xdr:txBody>
    </xdr:sp>
    <xdr:clientData/>
  </xdr:twoCellAnchor>
  <xdr:twoCellAnchor editAs="oneCell">
    <xdr:from>
      <xdr:col>0</xdr:col>
      <xdr:colOff>30725</xdr:colOff>
      <xdr:row>0</xdr:row>
      <xdr:rowOff>0</xdr:rowOff>
    </xdr:from>
    <xdr:to>
      <xdr:col>1</xdr:col>
      <xdr:colOff>964482</xdr:colOff>
      <xdr:row>6</xdr:row>
      <xdr:rowOff>40967</xdr:rowOff>
    </xdr:to>
    <xdr:pic>
      <xdr:nvPicPr>
        <xdr:cNvPr id="7" name="Picture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725" y="0"/>
          <a:ext cx="1548273" cy="1024193"/>
        </a:xfrm>
        <a:prstGeom prst="rect">
          <a:avLst/>
        </a:prstGeom>
      </xdr:spPr>
    </xdr:pic>
    <xdr:clientData/>
  </xdr:twoCellAnchor>
  <xdr:twoCellAnchor>
    <xdr:from>
      <xdr:col>8</xdr:col>
      <xdr:colOff>264343</xdr:colOff>
      <xdr:row>1</xdr:row>
      <xdr:rowOff>61451</xdr:rowOff>
    </xdr:from>
    <xdr:to>
      <xdr:col>8</xdr:col>
      <xdr:colOff>1436226</xdr:colOff>
      <xdr:row>4</xdr:row>
      <xdr:rowOff>65240</xdr:rowOff>
    </xdr:to>
    <xdr:sp macro="" textlink="">
      <xdr:nvSpPr>
        <xdr:cNvPr id="39" name="TextBox 38">
          <a:hlinkClick xmlns:r="http://schemas.openxmlformats.org/officeDocument/2006/relationships" r:id="rId3"/>
          <a:extLst>
            <a:ext uri="{FF2B5EF4-FFF2-40B4-BE49-F238E27FC236}">
              <a16:creationId xmlns:a16="http://schemas.microsoft.com/office/drawing/2014/main" id="{00000000-0008-0000-0900-000027000000}"/>
            </a:ext>
          </a:extLst>
        </xdr:cNvPr>
        <xdr:cNvSpPr txBox="1"/>
      </xdr:nvSpPr>
      <xdr:spPr>
        <a:xfrm>
          <a:off x="13476440" y="225322"/>
          <a:ext cx="1171883" cy="4954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rgbClr val="675B9B"/>
              </a:solidFill>
              <a:latin typeface="Calibri" panose="020F0502020204030204" pitchFamily="34" charset="0"/>
              <a:ea typeface="+mn-ea"/>
              <a:cs typeface="Calibri" panose="020F0502020204030204" pitchFamily="34" charset="0"/>
            </a:rPr>
            <a:t>Overview</a:t>
          </a:r>
        </a:p>
        <a:p>
          <a:endParaRPr lang="en-IN" sz="1100"/>
        </a:p>
      </xdr:txBody>
    </xdr:sp>
    <xdr:clientData/>
  </xdr:twoCellAnchor>
  <xdr:oneCellAnchor>
    <xdr:from>
      <xdr:col>8</xdr:col>
      <xdr:colOff>1583405</xdr:colOff>
      <xdr:row>1</xdr:row>
      <xdr:rowOff>91460</xdr:rowOff>
    </xdr:from>
    <xdr:ext cx="1133475" cy="409577"/>
    <xdr:sp macro="" textlink="">
      <xdr:nvSpPr>
        <xdr:cNvPr id="41" name="TextBox 40">
          <a:hlinkClick xmlns:r="http://schemas.openxmlformats.org/officeDocument/2006/relationships" r:id="rId4"/>
          <a:extLst>
            <a:ext uri="{FF2B5EF4-FFF2-40B4-BE49-F238E27FC236}">
              <a16:creationId xmlns:a16="http://schemas.microsoft.com/office/drawing/2014/main" id="{00000000-0008-0000-0900-000029000000}"/>
            </a:ext>
          </a:extLst>
        </xdr:cNvPr>
        <xdr:cNvSpPr txBox="1"/>
      </xdr:nvSpPr>
      <xdr:spPr>
        <a:xfrm>
          <a:off x="14795502" y="255331"/>
          <a:ext cx="1133475" cy="4095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600" b="1">
              <a:solidFill>
                <a:srgbClr val="5F5490"/>
              </a:solidFill>
              <a:latin typeface="Calibri" panose="020F0502020204030204" pitchFamily="34" charset="0"/>
              <a:ea typeface="+mn-ea"/>
              <a:cs typeface="Calibri" panose="020F0502020204030204" pitchFamily="34" charset="0"/>
            </a:rPr>
            <a:t>Report</a:t>
          </a:r>
        </a:p>
      </xdr:txBody>
    </xdr:sp>
    <xdr:clientData/>
  </xdr:oneCellAnchor>
  <xdr:twoCellAnchor editAs="absolute">
    <xdr:from>
      <xdr:col>8</xdr:col>
      <xdr:colOff>653692</xdr:colOff>
      <xdr:row>6</xdr:row>
      <xdr:rowOff>143387</xdr:rowOff>
    </xdr:from>
    <xdr:to>
      <xdr:col>9</xdr:col>
      <xdr:colOff>577492</xdr:colOff>
      <xdr:row>15</xdr:row>
      <xdr:rowOff>27141</xdr:rowOff>
    </xdr:to>
    <mc:AlternateContent xmlns:mc="http://schemas.openxmlformats.org/markup-compatibility/2006" xmlns:sle15="http://schemas.microsoft.com/office/drawing/2012/slicer">
      <mc:Choice Requires="sle15">
        <xdr:graphicFrame macro="">
          <xdr:nvGraphicFramePr>
            <xdr:cNvPr id="46" name="Fiscal Year 3">
              <a:extLst>
                <a:ext uri="{FF2B5EF4-FFF2-40B4-BE49-F238E27FC236}">
                  <a16:creationId xmlns:a16="http://schemas.microsoft.com/office/drawing/2014/main" id="{00000000-0008-0000-0900-00002E000000}"/>
                </a:ext>
              </a:extLst>
            </xdr:cNvPr>
            <xdr:cNvGraphicFramePr/>
          </xdr:nvGraphicFramePr>
          <xdr:xfrm>
            <a:off x="0" y="0"/>
            <a:ext cx="0" cy="0"/>
          </xdr:xfrm>
          <a:graphic>
            <a:graphicData uri="http://schemas.microsoft.com/office/drawing/2010/slicer">
              <sle:slicer xmlns:sle="http://schemas.microsoft.com/office/drawing/2010/slicer" name="Fiscal Year 3"/>
            </a:graphicData>
          </a:graphic>
        </xdr:graphicFrame>
      </mc:Choice>
      <mc:Fallback xmlns="">
        <xdr:sp macro="" textlink="">
          <xdr:nvSpPr>
            <xdr:cNvPr id="0" name=""/>
            <xdr:cNvSpPr>
              <a:spLocks noTextEdit="1"/>
            </xdr:cNvSpPr>
          </xdr:nvSpPr>
          <xdr:spPr>
            <a:xfrm>
              <a:off x="13865789" y="1126613"/>
              <a:ext cx="1828800" cy="170681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663217</xdr:colOff>
      <xdr:row>16</xdr:row>
      <xdr:rowOff>92510</xdr:rowOff>
    </xdr:from>
    <xdr:to>
      <xdr:col>9</xdr:col>
      <xdr:colOff>567967</xdr:colOff>
      <xdr:row>22</xdr:row>
      <xdr:rowOff>0</xdr:rowOff>
    </xdr:to>
    <mc:AlternateContent xmlns:mc="http://schemas.openxmlformats.org/markup-compatibility/2006" xmlns:sle15="http://schemas.microsoft.com/office/drawing/2012/slicer">
      <mc:Choice Requires="sle15">
        <xdr:graphicFrame macro="">
          <xdr:nvGraphicFramePr>
            <xdr:cNvPr id="47" name="Division 3">
              <a:extLst>
                <a:ext uri="{FF2B5EF4-FFF2-40B4-BE49-F238E27FC236}">
                  <a16:creationId xmlns:a16="http://schemas.microsoft.com/office/drawing/2014/main" id="{00000000-0008-0000-0900-00002F000000}"/>
                </a:ext>
              </a:extLst>
            </xdr:cNvPr>
            <xdr:cNvGraphicFramePr/>
          </xdr:nvGraphicFramePr>
          <xdr:xfrm>
            <a:off x="0" y="0"/>
            <a:ext cx="0" cy="0"/>
          </xdr:xfrm>
          <a:graphic>
            <a:graphicData uri="http://schemas.microsoft.com/office/drawing/2010/slicer">
              <sle:slicer xmlns:sle="http://schemas.microsoft.com/office/drawing/2010/slicer" name="Division 3"/>
            </a:graphicData>
          </a:graphic>
        </xdr:graphicFrame>
      </mc:Choice>
      <mc:Fallback xmlns="">
        <xdr:sp macro="" textlink="">
          <xdr:nvSpPr>
            <xdr:cNvPr id="0" name=""/>
            <xdr:cNvSpPr>
              <a:spLocks noTextEdit="1"/>
            </xdr:cNvSpPr>
          </xdr:nvSpPr>
          <xdr:spPr>
            <a:xfrm>
              <a:off x="13875314" y="3103639"/>
              <a:ext cx="1809750" cy="113854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658455</xdr:colOff>
      <xdr:row>23</xdr:row>
      <xdr:rowOff>67392</xdr:rowOff>
    </xdr:from>
    <xdr:to>
      <xdr:col>9</xdr:col>
      <xdr:colOff>572730</xdr:colOff>
      <xdr:row>46</xdr:row>
      <xdr:rowOff>102420</xdr:rowOff>
    </xdr:to>
    <mc:AlternateContent xmlns:mc="http://schemas.openxmlformats.org/markup-compatibility/2006" xmlns:sle15="http://schemas.microsoft.com/office/drawing/2012/slicer">
      <mc:Choice Requires="sle15">
        <xdr:graphicFrame macro="">
          <xdr:nvGraphicFramePr>
            <xdr:cNvPr id="48" name="Category">
              <a:extLst>
                <a:ext uri="{FF2B5EF4-FFF2-40B4-BE49-F238E27FC236}">
                  <a16:creationId xmlns:a16="http://schemas.microsoft.com/office/drawing/2014/main" id="{00000000-0008-0000-0900-000030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3870552" y="4512392"/>
              <a:ext cx="1819275" cy="4746318"/>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28575</xdr:colOff>
          <xdr:row>7</xdr:row>
          <xdr:rowOff>152400</xdr:rowOff>
        </xdr:from>
        <xdr:to>
          <xdr:col>8</xdr:col>
          <xdr:colOff>361950</xdr:colOff>
          <xdr:row>46</xdr:row>
          <xdr:rowOff>133350</xdr:rowOff>
        </xdr:to>
        <xdr:sp macro="" textlink="">
          <xdr:nvSpPr>
            <xdr:cNvPr id="14342" name="Scroll Bar 6" hidden="1">
              <a:extLst>
                <a:ext uri="{63B3BB69-23CF-44E3-9099-C40C66FF867C}">
                  <a14:compatExt spid="_x0000_s14342"/>
                </a:ext>
                <a:ext uri="{FF2B5EF4-FFF2-40B4-BE49-F238E27FC236}">
                  <a16:creationId xmlns:a16="http://schemas.microsoft.com/office/drawing/2014/main" id="{00000000-0008-0000-0900-0000063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xdr:col>
      <xdr:colOff>1034436</xdr:colOff>
      <xdr:row>1</xdr:row>
      <xdr:rowOff>20484</xdr:rowOff>
    </xdr:from>
    <xdr:to>
      <xdr:col>7</xdr:col>
      <xdr:colOff>2017661</xdr:colOff>
      <xdr:row>5</xdr:row>
      <xdr:rowOff>40968</xdr:rowOff>
    </xdr:to>
    <xdr:sp macro="" textlink="">
      <xdr:nvSpPr>
        <xdr:cNvPr id="51" name="TextBox 50">
          <a:extLst>
            <a:ext uri="{FF2B5EF4-FFF2-40B4-BE49-F238E27FC236}">
              <a16:creationId xmlns:a16="http://schemas.microsoft.com/office/drawing/2014/main" id="{00000000-0008-0000-0900-000033000000}"/>
            </a:ext>
          </a:extLst>
        </xdr:cNvPr>
        <xdr:cNvSpPr txBox="1"/>
      </xdr:nvSpPr>
      <xdr:spPr>
        <a:xfrm>
          <a:off x="1648952" y="184355"/>
          <a:ext cx="10241935" cy="675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a:solidFill>
                <a:srgbClr val="675B9B"/>
              </a:solidFill>
              <a:latin typeface="Abadi" panose="020B0604020104020204" pitchFamily="34" charset="0"/>
            </a:rPr>
            <a:t>Non Working Dollar Analysis Report </a:t>
          </a:r>
        </a:p>
      </xdr:txBody>
    </xdr:sp>
    <xdr:clientData/>
  </xdr:twoCellAnchor>
  <xdr:twoCellAnchor editAs="oneCell">
    <xdr:from>
      <xdr:col>7</xdr:col>
      <xdr:colOff>522340</xdr:colOff>
      <xdr:row>1</xdr:row>
      <xdr:rowOff>10241</xdr:rowOff>
    </xdr:from>
    <xdr:to>
      <xdr:col>7</xdr:col>
      <xdr:colOff>1208551</xdr:colOff>
      <xdr:row>5</xdr:row>
      <xdr:rowOff>40968</xdr:rowOff>
    </xdr:to>
    <xdr:pic>
      <xdr:nvPicPr>
        <xdr:cNvPr id="53" name="Graphic 52" descr="Document outline">
          <a:extLst>
            <a:ext uri="{FF2B5EF4-FFF2-40B4-BE49-F238E27FC236}">
              <a16:creationId xmlns:a16="http://schemas.microsoft.com/office/drawing/2014/main" id="{00000000-0008-0000-0900-000035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395566" y="174112"/>
          <a:ext cx="686211" cy="68621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ta Ranjan Sahoo-HGS" refreshedDate="45466.024817129626" createdVersion="8" refreshedVersion="8" minRefreshableVersion="3" recordCount="2946" xr:uid="{A4EB1DD0-6FFA-412B-BEF3-E54DD6B9FD87}">
  <cacheSource type="worksheet">
    <worksheetSource name="Datasource"/>
  </cacheSource>
  <cacheFields count="16">
    <cacheField name="Fiscal Year" numFmtId="1">
      <sharedItems containsSemiMixedTypes="0" containsString="0" containsNumber="1" containsInteger="1" minValue="2021" maxValue="2025" count="5">
        <n v="2021"/>
        <n v="2022"/>
        <n v="2023"/>
        <n v="2024"/>
        <n v="2025"/>
      </sharedItems>
    </cacheField>
    <cacheField name="Plan Type" numFmtId="49">
      <sharedItems count="4">
        <s v="Base"/>
        <s v="NIFDA"/>
        <s v="Other"/>
        <s v="Incr Capped"/>
      </sharedItems>
    </cacheField>
    <cacheField name="Region" numFmtId="49">
      <sharedItems/>
    </cacheField>
    <cacheField name="Account" numFmtId="49">
      <sharedItems count="4">
        <s v="BROOKSHIRE-TYLER"/>
        <s v="HY VEE FOODS"/>
        <s v="NGR CENTRALIZED WHLSLR"/>
        <s v="SSI GROUP"/>
      </sharedItems>
    </cacheField>
    <cacheField name="Division" numFmtId="49">
      <sharedItems count="3">
        <s v="MEALS-BAKING"/>
        <s v="MORNING FOODS"/>
        <s v="SNACKS"/>
      </sharedItems>
    </cacheField>
    <cacheField name="Category" numFmtId="49">
      <sharedItems count="17">
        <s v="MBOU DRY"/>
        <s v="MBOU FRZ"/>
        <s v="MBOU REF"/>
        <s v="BIG G"/>
        <s v="SNACKS DRY"/>
        <s v="3BOU DRY"/>
        <s v="MBOU SOUP-SIDES"/>
        <s v="YOGURT"/>
        <s v="SNACKS FRZ"/>
        <s v="3BOU FRZ"/>
        <s v="MBS FRZ"/>
        <s v="MBS REF"/>
        <s v="MBS SOUP-SIDES"/>
        <s v="MBS TACOS-TREATS"/>
        <s v="NOBU DRY"/>
        <s v="NOBU FRZ"/>
        <s v="MBS MEXICAN"/>
      </sharedItems>
    </cacheField>
    <cacheField name="Performance Type" numFmtId="49">
      <sharedItems count="46">
        <s v="Ad at RSP"/>
        <s v="Ad at RSP and Display at RSP"/>
        <s v="Ad Front Page at RSP"/>
        <s v="Ad Front Page/Dsp at RSP"/>
        <s v="Admin"/>
        <s v="Consumer Overlay"/>
        <s v="Demos"/>
        <s v="Display"/>
        <s v="Display at RSP"/>
        <s v="Display Set-Up/ Reset"/>
        <s v="EDLP"/>
        <s v="Homestore-Customer"/>
        <s v="Homestore-Vendor"/>
        <s v="Markdown"/>
        <s v="MKTG Vendor"/>
        <s v="Online Activations"/>
        <s v="Prior Year Trade"/>
        <s v="Reduced Shelf Price (RSP)"/>
        <s v="SF INVALID AUDIT"/>
        <s v="SF INVALID FINE/FEE"/>
        <s v="SF NO BACKUP/UNEXPLAINED"/>
        <s v="SF TRADE"/>
        <s v="SF UNA CASH DISCOUNT"/>
        <s v="SF UNA NON-TRADE OTHER"/>
        <s v="SF UNA PRICING DISCREPANCY"/>
        <s v="SF UNA TERMS"/>
        <s v="SF UNA UNLOAD FEE"/>
        <s v="SF UNA UNSALABLES, DONATIONS"/>
        <s v="SF VALID AUDIT"/>
        <s v="Small Invoices"/>
        <s v="Special Media"/>
        <s v="Stocking"/>
        <s v="Vendor Payment"/>
        <s v="MKTG Coupons (PEP)"/>
        <s v="Consumer Promotions-Online"/>
        <s v="Consumer Promotions X-Coupons"/>
        <s v="Rebate"/>
        <s v="CMA Rack"/>
        <s v="JBP"/>
        <s v="SF ALL OTHER"/>
        <s v="SF AUDIT"/>
        <s v="SF GMI PROGRAMS"/>
        <s v="SF RTL TRADE"/>
        <s v="Food/Tradeshow Fees"/>
        <s v="MKTG Cust"/>
        <s v="MKTG Vendor in ISM"/>
      </sharedItems>
    </cacheField>
    <cacheField name="High/Low" numFmtId="49">
      <sharedItems count="2">
        <s v="Low"/>
        <s v="High"/>
      </sharedItems>
    </cacheField>
    <cacheField name="Core/Non-Core" numFmtId="49">
      <sharedItems count="2">
        <s v="Non-Core NW"/>
        <s v="Core NW"/>
      </sharedItems>
    </cacheField>
    <cacheField name="Classification I" numFmtId="49">
      <sharedItems count="3">
        <s v="MERCH MENU"/>
        <s v="Core NW"/>
        <s v="EDLP"/>
      </sharedItems>
    </cacheField>
    <cacheField name="Classification II" numFmtId="49">
      <sharedItems count="6">
        <s v="MERCH MENU"/>
        <s v="ADMIN"/>
        <s v="OTHER"/>
        <s v="EDLP"/>
        <s v="SINGLE FUNDING"/>
        <s v="PVA/JBP"/>
      </sharedItems>
    </cacheField>
    <cacheField name="Total Cost" numFmtId="0">
      <sharedItems containsSemiMixedTypes="0" containsString="0" containsNumber="1" minValue="0" maxValue="8741071.5900000092" count="1709">
        <n v="443699.870000022"/>
        <n v="189056.69"/>
        <n v="163467.94000000201"/>
        <n v="438933.15999999503"/>
        <n v="202815.73000000999"/>
        <n v="488400.24999973702"/>
        <n v="1670914.8700020399"/>
        <n v="1331903.38000066"/>
        <n v="28676.570000004001"/>
        <n v="232867.69444450701"/>
        <n v="2861155.2600016198"/>
        <n v="1814867.2700001399"/>
        <n v="1602959.4400005201"/>
        <n v="2381921.4400000498"/>
        <n v="2052591.2972804499"/>
        <n v="477838.57999999099"/>
        <n v="134128.44000000099"/>
        <n v="532524.35"/>
        <n v="399485.14000000397"/>
        <n v="823016.27999996697"/>
        <n v="32556.600000000799"/>
        <n v="13952.5099999999"/>
        <n v="30191.199999999499"/>
        <n v="0"/>
        <n v="2225127.8091130098"/>
        <n v="5486162.4000000199"/>
        <n v="3527457.4999999902"/>
        <n v="13995.68"/>
        <n v="103.68"/>
        <n v="2313.36"/>
        <n v="103337.42"/>
        <n v="39671.339999999997"/>
        <n v="78285.3"/>
        <n v="3248453.3799999901"/>
        <n v="1035768.86000013"/>
        <n v="8000"/>
        <n v="7020.84"/>
        <n v="20180.839999996799"/>
        <n v="547.20000000000005"/>
        <n v="199.67999999837201"/>
        <n v="157538.29"/>
        <n v="213.12"/>
        <n v="4043.64999999065"/>
        <n v="792.78"/>
        <n v="22674.589999998701"/>
        <n v="3250"/>
        <n v="125000"/>
        <n v="45333.38"/>
        <n v="277830.82333333301"/>
        <n v="100000"/>
        <n v="596505.35666666704"/>
        <n v="171469.44307692299"/>
        <n v="150714.11173076899"/>
        <n v="133121.42673076899"/>
        <n v="120734.306346154"/>
        <n v="101864.154038462"/>
        <n v="4289"/>
        <n v="1321.99692307692"/>
        <n v="50940"/>
        <n v="54154.691538461499"/>
        <n v="64719.3819230769"/>
        <n v="1617.8600000004001"/>
        <n v="2751.04"/>
        <n v="8559.74"/>
        <n v="2957"/>
        <n v="33560.36"/>
        <n v="42552.959999999999"/>
        <n v="3087.4"/>
        <n v="35005.629999999997"/>
        <n v="10073.17"/>
        <n v="92356.800000000003"/>
        <n v="153205.179999999"/>
        <n v="14997.36"/>
        <n v="118934.57000000399"/>
        <n v="1325.22"/>
        <n v="32529.970000022"/>
        <n v="95679.01"/>
        <n v="567894.83999999601"/>
        <n v="300.8"/>
        <n v="17305.43"/>
        <n v="5309.04"/>
        <n v="366527.33999997302"/>
        <n v="16506"/>
        <n v="5000"/>
        <n v="93090.169999999503"/>
        <n v="771.84"/>
        <n v="187573.96000000701"/>
        <n v="15917.389999806401"/>
        <n v="31341.060000015699"/>
        <n v="131221.28"/>
        <n v="4355.1000000000004"/>
        <n v="803887.13000000198"/>
        <n v="1148.8399999999999"/>
        <n v="2390.4"/>
        <n v="845295.44"/>
        <n v="638005.93999999994"/>
        <n v="2306133.4800002198"/>
        <n v="84155.749999997701"/>
        <n v="71591.449999999706"/>
        <n v="306185.13999999902"/>
        <n v="22560.959999999999"/>
        <n v="185723.22999977"/>
        <n v="161205"/>
        <n v="200087.260000001"/>
        <n v="604926.38999995799"/>
        <n v="239880.72"/>
        <n v="423663.59999987698"/>
        <n v="1262322.98"/>
        <n v="1045.8"/>
        <n v="1734666.15"/>
        <n v="2069402.58"/>
        <n v="309159.30000014202"/>
        <n v="63128.859999998298"/>
        <n v="56337.9000000003"/>
        <n v="792581.09999977704"/>
        <n v="5293.2599999999802"/>
        <n v="24366.759999989001"/>
        <n v="67012.800000000003"/>
        <n v="146028.96"/>
        <n v="131431.87999999899"/>
        <n v="181417.34905180399"/>
        <n v="39858"/>
        <n v="25655.33"/>
        <n v="43835"/>
        <n v="79716"/>
        <n v="13330.98"/>
        <n v="41496.843846153803"/>
        <n v="24923.050576923099"/>
        <n v="28431.058846153799"/>
        <n v="22558.453653846202"/>
        <n v="16125.8475"/>
        <n v="133475.98115384599"/>
        <n v="24939.9651923077"/>
        <n v="54155.0075"/>
        <n v="128092.796923077"/>
        <n v="74159.780384615398"/>
        <n v="31326.001428571399"/>
        <n v="9210"/>
        <n v="5070"/>
        <n v="3520.3215384615401"/>
        <n v="2373.35"/>
        <n v="43187.5403846154"/>
        <n v="2717.82"/>
        <n v="7605.9517307692304"/>
        <n v="4666.6399999978003"/>
        <n v="1136.32"/>
        <n v="3406.74"/>
        <n v="3119.31"/>
        <n v="36083.740000143203"/>
        <n v="5510"/>
        <n v="57359.019999993398"/>
        <n v="33607.599999999999"/>
        <n v="1000"/>
        <n v="4328.04"/>
        <n v="35409.96"/>
        <n v="13035.1"/>
        <n v="337958.63999999902"/>
        <n v="93019.999999999607"/>
        <n v="4410.1399999995601"/>
        <n v="1267701.61999669"/>
        <n v="11417.7"/>
        <n v="143506.49999990701"/>
        <n v="3616.2"/>
        <n v="12777.6"/>
        <n v="1404"/>
        <n v="1209.5999999999999"/>
        <n v="126273.836923077"/>
        <n v="4585.5600000000004"/>
        <n v="16382.0407692308"/>
        <n v="125197.299615385"/>
        <n v="84260.358461538504"/>
        <n v="2950"/>
        <n v="5724.9646153846197"/>
        <n v="426.74"/>
        <n v="31953.432499999999"/>
        <n v="3838.86418604651"/>
        <n v="42468.7238461538"/>
        <n v="3.79692307692308"/>
        <n v="5709.4"/>
        <n v="3101.8294230769202"/>
        <n v="1571.76"/>
        <n v="1258.8699999999999"/>
        <n v="748.19"/>
        <n v="900"/>
        <n v="500"/>
        <n v="656"/>
        <n v="941.16"/>
        <n v="1"/>
        <n v="4754.7641860465101"/>
        <n v="2813.8418604651201"/>
        <n v="9625.9897674418607"/>
        <n v="9164.2381395348802"/>
        <n v="6079.0467441860501"/>
        <n v="3518.0351162790698"/>
        <n v="6370.0493023255804"/>
        <n v="4457.11604651163"/>
        <n v="12084.3290697674"/>
        <n v="2358.5011627907002"/>
        <n v="14729.776976744201"/>
        <n v="9666.0579069767391"/>
        <n v="585.17999999999995"/>
        <n v="15238.7863461538"/>
        <n v="45478.23"/>
        <n v="25294.261923076901"/>
        <n v="23954.81"/>
        <n v="22681.200000000001"/>
        <n v="18255.03"/>
        <n v="646.58000000000004"/>
        <n v="552.9"/>
        <n v="758.95480769230801"/>
        <n v="1311.0769230769199"/>
        <n v="35758.598181818197"/>
        <n v="2915.26"/>
        <n v="2110"/>
        <n v="4076.9274999999998"/>
        <n v="3007.6898076923098"/>
        <n v="6674.4059615384604"/>
        <n v="2257.33"/>
        <n v="5293.23692307692"/>
        <n v="2027.52"/>
        <n v="4857.6000000000004"/>
        <n v="2466.8000000000002"/>
        <n v="476.58"/>
        <n v="2631.9638461538502"/>
        <n v="4563.1638461538496"/>
        <n v="21852.506538461501"/>
        <n v="3482.5969230769201"/>
        <n v="11739.9478846154"/>
        <n v="92290.460769230805"/>
        <n v="71068.214999999997"/>
        <n v="3232.88"/>
        <n v="1588.17"/>
        <n v="2587.52980769231"/>
        <n v="7298.4451923076904"/>
        <n v="4630.70788461538"/>
        <n v="26655.445192307699"/>
        <n v="10997.2051923077"/>
        <n v="6513.8438461538499"/>
        <n v="33680.6944230769"/>
        <n v="42460.470192307701"/>
        <n v="26999.763846153801"/>
        <n v="17567.925192307699"/>
        <n v="8998.0113461538494"/>
        <n v="41456.244615384603"/>
        <n v="21473.802307692298"/>
        <n v="35437.440769230801"/>
        <n v="11293.7034615385"/>
        <n v="23460.594807692301"/>
        <n v="38724.556923076903"/>
        <n v="54665.696538461503"/>
        <n v="2000"/>
        <n v="28500"/>
        <n v="3000"/>
        <n v="5500"/>
        <n v="13000"/>
        <n v="9510.5"/>
        <n v="11288.130000000299"/>
        <n v="19586.7636499988"/>
        <n v="731.04"/>
        <n v="67369.450000009703"/>
        <n v="1776"/>
        <n v="6208.8"/>
        <n v="11216"/>
        <n v="6447.67"/>
        <n v="17024.04"/>
        <n v="34850"/>
        <n v="57391.53"/>
        <n v="24309.45"/>
        <n v="24309.439999999999"/>
        <n v="35970.44"/>
        <n v="8639.9961538461503"/>
        <n v="19679.9984615385"/>
        <n v="10878.41"/>
        <n v="38500"/>
        <n v="34003.220000013898"/>
        <n v="9168.8499999998294"/>
        <n v="16091.979999999799"/>
        <n v="15775.2499999995"/>
        <n v="7050.43"/>
        <n v="33109"/>
        <n v="11460"/>
        <n v="2436"/>
        <n v="24706"/>
        <n v="33476"/>
        <n v="126350"/>
        <n v="72200"/>
        <n v="3553"/>
        <n v="423.979999999656"/>
        <n v="17317.8299999999"/>
        <n v="282862.070000001"/>
        <n v="577304.90999986103"/>
        <n v="675660.22400002799"/>
        <n v="151017.67000000001"/>
        <n v="296414.859999999"/>
        <n v="175195.8"/>
        <n v="259939.39999998201"/>
        <n v="12792.8100000102"/>
        <n v="98843.540000498193"/>
        <n v="1079491.0554923101"/>
        <n v="769100.19999989006"/>
        <n v="61943.97"/>
        <n v="903724.180002596"/>
        <n v="194374.23999995901"/>
        <n v="957304.36999935505"/>
        <n v="4636.08"/>
        <n v="354492.50999966299"/>
        <n v="1631463.45999845"/>
        <n v="2722720.03999836"/>
        <n v="2127819.18000045"/>
        <n v="1056545.13999648"/>
        <n v="1525669.3846126499"/>
        <n v="618732.59999901196"/>
        <n v="300655.55999996501"/>
        <n v="13218.0000000003"/>
        <n v="680248.81"/>
        <n v="1820862.48999983"/>
        <n v="266726.63000000699"/>
        <n v="248509.61999991699"/>
        <n v="80759.8300000077"/>
        <n v="123205.50000004099"/>
        <n v="75330.399999999994"/>
        <n v="1492.4"/>
        <n v="44750.380000001103"/>
        <n v="117922.65000003"/>
        <n v="100921.59"/>
        <n v="2842285.6999995601"/>
        <n v="5127730.5999999698"/>
        <n v="17059.490000000002"/>
        <n v="3544406.0100000598"/>
        <n v="3380.7999999998701"/>
        <n v="2578127.2700000601"/>
        <n v="282061.25000039698"/>
        <n v="1164358.56999998"/>
        <n v="147909.18000001099"/>
        <n v="36187.22"/>
        <n v="80668.579999941998"/>
        <n v="197304.88999999501"/>
        <n v="5480.55"/>
        <n v="14300"/>
        <n v="6000"/>
        <n v="12500"/>
        <n v="57000"/>
        <n v="142000"/>
        <n v="402999.00444444403"/>
        <n v="287750.00461538503"/>
        <n v="107999.997692308"/>
        <n v="298251.00307692302"/>
        <n v="100400"/>
        <n v="122083.18634615401"/>
        <n v="115906.332115385"/>
        <n v="157731.894423077"/>
        <n v="99586.034038461497"/>
        <n v="124618.89288461499"/>
        <n v="84308.004615346203"/>
        <n v="16201.6988461538"/>
        <n v="1784.0023076923101"/>
        <n v="280"/>
        <n v="924"/>
        <n v="4762"/>
        <n v="77255.995384615395"/>
        <n v="18262.490000000002"/>
        <n v="6611.5411538461503"/>
        <n v="622"/>
        <n v="248.5"/>
        <n v="663.75"/>
        <n v="188.25"/>
        <n v="17390.920000000198"/>
        <n v="38657.589999999997"/>
        <n v="45784.620000041999"/>
        <n v="23724.05"/>
        <n v="63377.73"/>
        <n v="148524.62"/>
        <n v="41634.080000000002"/>
        <n v="2120.1999999999998"/>
        <n v="145110.85999999999"/>
        <n v="1265.5499999893"/>
        <n v="343056.42999998701"/>
        <n v="3321.6"/>
        <n v="745448.78"/>
        <n v="590151.63000000198"/>
        <n v="129297.64"/>
        <n v="2215.62"/>
        <n v="10000"/>
        <n v="43555.199999999997"/>
        <n v="22076.059999999801"/>
        <n v="32577.279999999999"/>
        <n v="20647.919999999998"/>
        <n v="10691.92"/>
        <n v="1258.29"/>
        <n v="12791.5599998368"/>
        <n v="90573.649999877598"/>
        <n v="6915.85"/>
        <n v="30230.92"/>
        <n v="6551.9500000385997"/>
        <n v="188616.60000006101"/>
        <n v="84383.419999830701"/>
        <n v="639.36"/>
        <n v="433.44"/>
        <n v="36366.400000000001"/>
        <n v="459223.81"/>
        <n v="277331.32"/>
        <n v="2194.56"/>
        <n v="37768.800000000003"/>
        <n v="842445.50999999302"/>
        <n v="272606.78999999701"/>
        <n v="233.6"/>
        <n v="1181.04"/>
        <n v="35937.9"/>
        <n v="175809.56"/>
        <n v="487488.54000017798"/>
        <n v="553266.52000002598"/>
        <n v="243997.21999919799"/>
        <n v="230050.88999998401"/>
        <n v="126978.8"/>
        <n v="120578.23"/>
        <n v="159717.029999989"/>
        <n v="110764.28"/>
        <n v="1591033.0200002701"/>
        <n v="362520.78"/>
        <n v="1570415.26999996"/>
        <n v="594265.81999999599"/>
        <n v="16275.6600000007"/>
        <n v="12518.4"/>
        <n v="461252.96000001102"/>
        <n v="1039516.8900000399"/>
        <n v="200259.34999758401"/>
        <n v="12308.16"/>
        <n v="5853.16"/>
        <n v="137368.91999999"/>
        <n v="26694.300000000399"/>
        <n v="18867.800000000101"/>
        <n v="123809.52"/>
        <n v="73267.670000082493"/>
        <n v="44009.650000002999"/>
        <n v="467041.23000000702"/>
        <n v="61562.209999997103"/>
        <n v="41883.599999999999"/>
        <n v="24393.607499999998"/>
        <n v="51310.66"/>
        <n v="24393.61"/>
        <n v="76965.990000000005"/>
        <n v="11120"/>
        <n v="33427.768269230801"/>
        <n v="38128.3819230769"/>
        <n v="48016.005192307697"/>
        <n v="42195.851730769202"/>
        <n v="34578.1948076923"/>
        <n v="34117.729807692303"/>
        <n v="19187.205192307702"/>
        <n v="23969.036923076899"/>
        <n v="57525.696538461503"/>
        <n v="124638.888269231"/>
        <n v="124638.89826923099"/>
        <n v="67113.279999999999"/>
        <n v="62325.532115384602"/>
        <n v="18927.599999999999"/>
        <n v="16710"/>
        <n v="25217.9984615385"/>
        <n v="8062.35"/>
        <n v="5625.95"/>
        <n v="19010.905576923102"/>
        <n v="19010.925192307699"/>
        <n v="5625.94"/>
        <n v="16574.4996153846"/>
        <n v="10387.950000000001"/>
        <n v="1795"/>
        <n v="60.73"/>
        <n v="4350.79"/>
        <n v="2950.6"/>
        <n v="7049.87"/>
        <n v="3118.74"/>
        <n v="2205.4699999999998"/>
        <n v="509.8"/>
        <n v="1246.08"/>
        <n v="9582.1200000000008"/>
        <n v="65064"/>
        <n v="2600"/>
        <n v="10251.5"/>
        <n v="18939.86"/>
        <n v="550"/>
        <n v="12891.68"/>
        <n v="2086.56"/>
        <n v="12529.9984615385"/>
        <n v="130.41"/>
        <n v="703.5"/>
        <n v="42486.01"/>
        <n v="21907.200000000001"/>
        <n v="41563.384230769203"/>
        <n v="1795.5"/>
        <n v="373716.83000033099"/>
        <n v="945"/>
        <n v="4297.9200000004403"/>
        <n v="53360.2500000008"/>
        <n v="193155.140000001"/>
        <n v="1283.52"/>
        <n v="3614.4"/>
        <n v="51860.68"/>
        <n v="28050.32"/>
        <n v="169130.34"/>
        <n v="2075"/>
        <n v="52478.879999999997"/>
        <n v="520.20000000000005"/>
        <n v="57.24"/>
        <n v="44.7"/>
        <n v="163.24"/>
        <n v="309.20999999999998"/>
        <n v="686.61"/>
        <n v="150.61000000000001"/>
        <n v="583.49"/>
        <n v="124.91"/>
        <n v="108.318461538462"/>
        <n v="31093.463846153802"/>
        <n v="39161.453076923099"/>
        <n v="20481.5715384615"/>
        <n v="13078.4084615385"/>
        <n v="46928.907692307701"/>
        <n v="217.61"/>
        <n v="12.66"/>
        <n v="102.46"/>
        <n v="537.83000000000004"/>
        <n v="2632.6853846153799"/>
        <n v="4172.2753846153801"/>
        <n v="230.08"/>
        <n v="416.86"/>
        <n v="273.08"/>
        <n v="2184.6269230769199"/>
        <n v="6792.27"/>
        <n v="11883.154615384599"/>
        <n v="8385.1953846153792"/>
        <n v="2938.6292307692302"/>
        <n v="4812.0461538461504"/>
        <n v="2814.84230769231"/>
        <n v="140.38153846153801"/>
        <n v="14.1792307692308"/>
        <n v="235.57846153846199"/>
        <n v="635.91384615384595"/>
        <n v="67646.099615384606"/>
        <n v="324.88846153846202"/>
        <n v="408.43230769230797"/>
        <n v="100.276153846154"/>
        <n v="5803.8"/>
        <n v="472.8"/>
        <n v="5912.8128571428597"/>
        <n v="27515.05"/>
        <n v="531.36"/>
        <n v="944.66"/>
        <n v="51.17"/>
        <n v="141.13"/>
        <n v="5097.1507692307696"/>
        <n v="3476.05"/>
        <n v="5443.65"/>
        <n v="5009.2907692307699"/>
        <n v="2731.22"/>
        <n v="578.04"/>
        <n v="14.23"/>
        <n v="73.64"/>
        <n v="139.55000000000001"/>
        <n v="338.79"/>
        <n v="67.260000000000005"/>
        <n v="264.64999999999998"/>
        <n v="57.56"/>
        <n v="6619.7157142857104"/>
        <n v="6398.9428571428598"/>
        <n v="7730.4642857142899"/>
        <n v="6976.3171428571404"/>
        <n v="5638.45285714286"/>
        <n v="5665.7957142857103"/>
        <n v="1384.63"/>
        <n v="1949.8724999999999"/>
        <n v="26579.525192307701"/>
        <n v="16228.68"/>
        <n v="62887.220384615401"/>
        <n v="15971.8196153846"/>
        <n v="6955.03923076923"/>
        <n v="18959.543461538498"/>
        <n v="4214.2"/>
        <n v="236.52"/>
        <n v="1840.68"/>
        <n v="1009.8"/>
        <n v="6095.88"/>
        <n v="32337.24"/>
        <n v="623.70000000000005"/>
        <n v="132978.48153846199"/>
        <n v="9256.9026923076908"/>
        <n v="120.12"/>
        <n v="2648.6859615384601"/>
        <n v="27829.997692307701"/>
        <n v="34993.9592307692"/>
        <n v="36062.5886538462"/>
        <n v="3276.8536538461499"/>
        <n v="23676.12"/>
        <n v="19358.545576923101"/>
        <n v="13369.08"/>
        <n v="38768.717692307699"/>
        <n v="65963.520769230803"/>
        <n v="125845.396153846"/>
        <n v="3131.8325"/>
        <n v="54479.870192307702"/>
        <n v="267.30153846153797"/>
        <n v="1242.2907692307699"/>
        <n v="1561.11230769231"/>
        <n v="1692.9884615384599"/>
        <n v="474.76769230769202"/>
        <n v="843.62461538461503"/>
        <n v="642.14615384615399"/>
        <n v="19636.6688461538"/>
        <n v="21938.0842307692"/>
        <n v="36555.150576923101"/>
        <n v="32483.381538461501"/>
        <n v="19213.228653846199"/>
        <n v="22028.265384615399"/>
        <n v="118.46"/>
        <n v="1145.17692307692"/>
        <n v="14.4"/>
        <n v="580.04692307692301"/>
        <n v="4623.9315384615402"/>
        <n v="1937.9284615384599"/>
        <n v="2691.4169230769198"/>
        <n v="2597.3630769230799"/>
        <n v="2428.60461538462"/>
        <n v="197.62"/>
        <n v="28.59"/>
        <n v="155.12"/>
        <n v="518.25"/>
        <n v="1091.48"/>
        <n v="2069.34"/>
        <n v="448.53"/>
        <n v="1652.72"/>
        <n v="402"/>
        <n v="1851.39"/>
        <n v="4984.1499999999996"/>
        <n v="6759.78"/>
        <n v="5478.43"/>
        <n v="6225.23"/>
        <n v="2773.91"/>
        <n v="1832.89"/>
        <n v="1404.62"/>
        <n v="4183.4392307692297"/>
        <n v="39343.370000000003"/>
        <n v="9606.7099999999991"/>
        <n v="401.48"/>
        <n v="8260.7199999999993"/>
        <n v="1132"/>
        <n v="188.64"/>
        <n v="1132.3246153846201"/>
        <n v="482.22"/>
        <n v="12089.48"/>
        <n v="9073.1953846153792"/>
        <n v="2264.0015384615399"/>
        <n v="1689.06"/>
        <n v="1477.99692307692"/>
        <n v="37731.72"/>
        <n v="41476.200769230803"/>
        <n v="349627.8"/>
        <n v="10358.265576923101"/>
        <n v="31618.453076923099"/>
        <n v="2927.23692307692"/>
        <n v="1646.7223076923101"/>
        <n v="3.0723076923076902"/>
        <n v="2569.585"/>
        <n v="3980.9532692307698"/>
        <n v="10527.341153846201"/>
        <n v="13515.270961538499"/>
        <n v="4139.4353846153799"/>
        <n v="15444.088269230801"/>
        <n v="1212.0709615384601"/>
        <n v="9017.9184615384602"/>
        <n v="710.04"/>
        <n v="1618.28"/>
        <n v="5086.58"/>
        <n v="21121.929038461501"/>
        <n v="27583.105576923099"/>
        <n v="3576.31"/>
        <n v="38803.410576923103"/>
        <n v="7114.72"/>
        <n v="21.938076923076899"/>
        <n v="1.3255769230769201"/>
        <n v="8267.1463461538497"/>
        <n v="27102.419615384599"/>
        <n v="44631.8748076923"/>
        <n v="42082.736538461497"/>
        <n v="16201.6596153846"/>
        <n v="24926.641538461499"/>
        <n v="6335.6996153846203"/>
        <n v="5373.5230769230802"/>
        <n v="1375.8807692307701"/>
        <n v="1688.38115384615"/>
        <n v="7482.7901923076897"/>
        <n v="23133.112499999999"/>
        <n v="33071.950961538503"/>
        <n v="21236.927500000002"/>
        <n v="27861.3548076923"/>
        <n v="2211.8642307692298"/>
        <n v="3400"/>
        <n v="4853.53"/>
        <n v="22000"/>
        <n v="16500"/>
        <n v="40500"/>
        <n v="12093.3599999997"/>
        <n v="2837.89"/>
        <n v="30888.7599999991"/>
        <n v="29724.9899999974"/>
        <n v="25706.48"/>
        <n v="63151.430000000102"/>
        <n v="30182.9400000024"/>
        <n v="9651.2600000002003"/>
        <n v="4098.3999999999996"/>
        <n v="8827.7999999999993"/>
        <n v="47125.9"/>
        <n v="40701.199999999997"/>
        <n v="6722.6"/>
        <n v="26364"/>
        <n v="20824.98"/>
        <n v="15840"/>
        <n v="260665"/>
        <n v="156953.5"/>
        <n v="27000"/>
        <n v="246042.11"/>
        <n v="708.6"/>
        <n v="1666.5"/>
        <n v="3333"/>
        <n v="24999.998571428601"/>
        <n v="494"/>
        <n v="5000.5"/>
        <n v="9899.9953846153803"/>
        <n v="26049.996153846201"/>
        <n v="20499.999230769201"/>
        <n v="2050"/>
        <n v="1155.54"/>
        <n v="73589.640000000494"/>
        <n v="558472.88169999805"/>
        <n v="16632.700000000099"/>
        <n v="116600.00879999901"/>
        <n v="496543.599999987"/>
        <n v="132450.350000001"/>
        <n v="221877.72640000499"/>
        <n v="271684.66999999899"/>
        <n v="175205.20999956"/>
        <n v="1583501.14500034"/>
        <n v="29703.010000034199"/>
        <n v="842105.11999985599"/>
        <n v="33886.050000000003"/>
        <n v="10360.15"/>
        <n v="97555.18"/>
        <n v="3105.9"/>
        <n v="32906.11"/>
        <n v="432786.33999993303"/>
        <n v="2163791.6700008102"/>
        <n v="1373809.1699999101"/>
        <n v="1124878.4399997401"/>
        <n v="2204081.4799994701"/>
        <n v="1040715.03000481"/>
        <n v="1822078.6500002299"/>
        <n v="1086323.8800021601"/>
        <n v="12639.8400000007"/>
        <n v="700921.76999999897"/>
        <n v="13211.3300000002"/>
        <n v="30974.040000000299"/>
        <n v="44908.270000000703"/>
        <n v="2285146.9845887902"/>
        <n v="527893.25999999896"/>
        <n v="1251864.0462120599"/>
        <n v="226322.38000000099"/>
        <n v="3902.22"/>
        <n v="19338.04"/>
        <n v="9299.32"/>
        <n v="12162.039999999201"/>
        <n v="11392.8"/>
        <n v="909238.70000004605"/>
        <n v="371767.82999987301"/>
        <n v="257870.49000000901"/>
        <n v="6804112.20000022"/>
        <n v="1720229.7499934901"/>
        <n v="2991084.0800002301"/>
        <n v="844258.60999971698"/>
        <n v="11886.7799999994"/>
        <n v="2428506.70000007"/>
        <n v="179093.959999999"/>
        <n v="41769.4000000003"/>
        <n v="179302.17999999801"/>
        <n v="104717.630000002"/>
        <n v="7270.4000000003198"/>
        <n v="8157.8500000009699"/>
        <n v="349493.949999996"/>
        <n v="71007.619999999195"/>
        <n v="2865.24"/>
        <n v="9889.1299999274997"/>
        <n v="984951.55999999004"/>
        <n v="5618.16"/>
        <n v="20307.759999999798"/>
        <n v="4500.0007692307699"/>
        <n v="4200"/>
        <n v="4300"/>
        <n v="1499.9953846153801"/>
        <n v="5214.0023076923098"/>
        <n v="3713.9966666666701"/>
        <n v="39804"/>
        <n v="238000.6"/>
        <n v="283205"/>
        <n v="200000.16875000001"/>
        <n v="120789.78"/>
        <n v="3451"/>
        <n v="304069"/>
        <n v="108707"/>
        <n v="370618"/>
        <n v="78621.380384615404"/>
        <n v="93669.768269230801"/>
        <n v="90315.003076923094"/>
        <n v="33360.001538461504"/>
        <n v="115032.683076923"/>
        <n v="135667.165961538"/>
        <n v="102849.691346154"/>
        <n v="24040.002307692299"/>
        <n v="401.99923076923102"/>
        <n v="1618.0046153846199"/>
        <n v="1402"/>
        <n v="2139.9961538461498"/>
        <n v="3011.3003846153802"/>
        <n v="137534.24461538499"/>
        <n v="2065.9992307692301"/>
        <n v="6022.7576923076904"/>
        <n v="683.99615384615402"/>
        <n v="26347.56"/>
        <n v="21858.239999999802"/>
        <n v="379133.7"/>
        <n v="85716.4600000098"/>
        <n v="39404.870000000003"/>
        <n v="62079.360000000001"/>
        <n v="8678.8799999999992"/>
        <n v="22894.380000000401"/>
        <n v="14891.1600000621"/>
        <n v="24601.72"/>
        <n v="449361.15"/>
        <n v="26132.69"/>
        <n v="5588.54"/>
        <n v="290822.40000000002"/>
        <n v="69378.600000003207"/>
        <n v="786600.97"/>
        <n v="281593.01"/>
        <n v="16000"/>
        <n v="4249.6000000000004"/>
        <n v="6364.21"/>
        <n v="4048"/>
        <n v="50487.749999830099"/>
        <n v="4077.1400000048002"/>
        <n v="4307.68"/>
        <n v="698643.2"/>
        <n v="19555.439999999999"/>
        <n v="5328"/>
        <n v="1664"/>
        <n v="10627.2"/>
        <n v="33957.360000000001"/>
        <n v="96894.559999999896"/>
        <n v="366487.03999999998"/>
        <n v="33140.560000000703"/>
        <n v="1072041.82"/>
        <n v="266719.889999885"/>
        <n v="50728.32"/>
        <n v="2863.28"/>
        <n v="46371.6"/>
        <n v="367190.6"/>
        <n v="721194.49"/>
        <n v="155894.63999972501"/>
        <n v="456119.5"/>
        <n v="238811"/>
        <n v="387031.21116632799"/>
        <n v="104097.3"/>
        <n v="166468.64000000001"/>
        <n v="1944264.48"/>
        <n v="134332.07999999999"/>
        <n v="109323.37"/>
        <n v="2421126.5399999102"/>
        <n v="301326.09999999998"/>
        <n v="1783694.1"/>
        <n v="698122.52"/>
        <n v="8892.2000000000298"/>
        <n v="13694.9159499993"/>
        <n v="338167.31999999902"/>
        <n v="98966.16"/>
        <n v="876292.72450000001"/>
        <n v="194780.98000010999"/>
        <n v="16090.570000002401"/>
        <n v="60960.32"/>
        <n v="1884.08"/>
        <n v="11432.600000001101"/>
        <n v="75459.214999999997"/>
        <n v="51065.607499999998"/>
        <n v="48787.214999999997"/>
        <n v="77499.888958333293"/>
        <n v="88162.687291666705"/>
        <n v="61847.813958333303"/>
        <n v="55164.186041666697"/>
        <n v="76566.661250000005"/>
        <n v="71304.901249999995"/>
        <n v="66199.699583333306"/>
        <n v="11100.215416666701"/>
        <n v="28364.754038461499"/>
        <n v="68075.338846153798"/>
        <n v="147496.577307692"/>
        <n v="23903.899615384598"/>
        <n v="147496.5675"/>
        <n v="79971.251346153804"/>
        <n v="72536.212884615394"/>
        <n v="11700"/>
        <n v="2405"/>
        <n v="6760"/>
        <n v="17086.503846153799"/>
        <n v="12623.984615384599"/>
        <n v="5586.75"/>
        <n v="18420.849999999999"/>
        <n v="8892.17"/>
        <n v="8702.74"/>
        <n v="18859.46"/>
        <n v="15496.89"/>
        <n v="15263.43"/>
        <n v="15845.79"/>
        <n v="54012"/>
        <n v="6927"/>
        <n v="686"/>
        <n v="3272.12"/>
        <n v="32428.85"/>
        <n v="16647.7"/>
        <n v="279.17"/>
        <n v="22220.21"/>
        <n v="12196.66"/>
        <n v="1568.8"/>
        <n v="3383.92"/>
        <n v="9685.99"/>
        <n v="10029"/>
        <n v="23779.599999999999"/>
        <n v="1554"/>
        <n v="60000"/>
        <n v="41593.279999999999"/>
        <n v="69.959999999999994"/>
        <n v="755.88"/>
        <n v="341.28"/>
        <n v="1393.8"/>
        <n v="3345.1275000000001"/>
        <n v="7247.7674999999999"/>
        <n v="3628.91"/>
        <n v="3902.6475"/>
        <n v="9819.1200000000008"/>
        <n v="12517.5099999998"/>
        <n v="4556.3999999999996"/>
        <n v="12516.067037040601"/>
        <n v="1346.7300000001501"/>
        <n v="7667.1"/>
        <n v="18923.920000000198"/>
        <n v="182.274807692308"/>
        <n v="23708.4580769231"/>
        <n v="3504.1819230769202"/>
        <n v="4349.4173076923098"/>
        <n v="12.352499999999999"/>
        <n v="1.73653846153846"/>
        <n v="14986.861153846199"/>
        <n v="11185.121538461501"/>
        <n v="15374.418076923101"/>
        <n v="1282.94788461538"/>
        <n v="46898.3"/>
        <n v="73.42"/>
        <n v="1899.92"/>
        <n v="57.42"/>
        <n v="1289.95"/>
        <n v="919.11"/>
        <n v="270.95"/>
        <n v="99.82"/>
        <n v="7433.31"/>
        <n v="697.5"/>
        <n v="5524.5976923076896"/>
        <n v="42326.655769230798"/>
        <n v="28148.5811538462"/>
        <n v="32275.467884615398"/>
        <n v="98020.912500000006"/>
        <n v="21302.918461538498"/>
        <n v="64201.692115384598"/>
        <n v="14040.4317307692"/>
        <n v="20.780384615384602"/>
        <n v="8471.9086538461506"/>
        <n v="1386.41807692308"/>
        <n v="511.36596153846199"/>
        <n v="12907.292884615401"/>
        <n v="14.0203846153846"/>
        <n v="155843.08749999999"/>
        <n v="3918.1509615384598"/>
        <n v="21140.482307692298"/>
        <n v="196.69730769230799"/>
        <n v="1592.4165384615401"/>
        <n v="36608.363076923102"/>
        <n v="22927.9576923077"/>
        <n v="9897.3855769230795"/>
        <n v="12.705576923076899"/>
        <n v="1.7855769230769201"/>
        <n v="107474.81653846199"/>
        <n v="5740.5055769230803"/>
        <n v="33447.842307692299"/>
        <n v="10853.1455769231"/>
        <n v="50659.0769230769"/>
        <n v="2422.2188461538499"/>
        <n v="650.88307692307706"/>
        <n v="29874.166730769201"/>
        <n v="1304.06192307692"/>
        <n v="1153.46"/>
        <n v="37936.462692307701"/>
        <n v="55740.006730769201"/>
        <n v="17482.046730769202"/>
        <n v="18279.059615384602"/>
        <n v="56591.070192307699"/>
        <n v="18641.794038461499"/>
        <n v="32618.000769230799"/>
        <n v="32013.9373076923"/>
        <n v="2148.8000000000002"/>
        <n v="41212.148653846198"/>
        <n v="291812.59923076897"/>
        <n v="78755.177307692298"/>
        <n v="7641.3"/>
        <n v="403178.438461538"/>
        <n v="13630.91"/>
        <n v="188905.698076923"/>
        <n v="15854.73"/>
        <n v="604.63"/>
        <n v="4085.52"/>
        <n v="2261.61"/>
        <n v="2870.71"/>
        <n v="40.93"/>
        <n v="5.76"/>
        <n v="7229.54"/>
        <n v="3249.34"/>
        <n v="4198.2700000000004"/>
        <n v="2378.3000000000002"/>
        <n v="450.90865384615398"/>
        <n v="1762.2211538461499"/>
        <n v="1751.3501923076899"/>
        <n v="1395.05211538462"/>
        <n v="482.94269230769203"/>
        <n v="66.314807692307696"/>
        <n v="6583.3569230769199"/>
        <n v="2425.5646153846201"/>
        <n v="5792.7215384615401"/>
        <n v="1640.1094230769199"/>
        <n v="9053.6807692307702"/>
        <n v="42452.201538461501"/>
        <n v="21454.258076923099"/>
        <n v="29294.160769230799"/>
        <n v="69247.340384615396"/>
        <n v="35972.481538461499"/>
        <n v="39052.068653846203"/>
        <n v="19749.884615384599"/>
        <n v="89.920769230769196"/>
        <n v="1595.3796153846199"/>
        <n v="1928.3659615384599"/>
        <n v="1049.68384615385"/>
        <n v="1239.63096153846"/>
        <n v="60.6928846153846"/>
        <n v="6254.3246153846203"/>
        <n v="3988.70423076923"/>
        <n v="3831.4678846153802"/>
        <n v="851.171346153846"/>
        <n v="5166.5140384615397"/>
        <n v="271.99923076923102"/>
        <n v="690.16750000000002"/>
        <n v="2310.0459615384598"/>
        <n v="2185.48"/>
        <n v="12403.000769230801"/>
        <n v="2407.73"/>
        <n v="9676.7999999999993"/>
        <n v="28511.668653846202"/>
        <n v="823.68"/>
        <n v="2032.7976923076901"/>
        <n v="718.15923076923104"/>
        <n v="12738.8521153846"/>
        <n v="15397.6219230769"/>
        <n v="10210.3471153846"/>
        <n v="9898.1901923076894"/>
        <n v="484.581153846154"/>
        <n v="49939.436153846204"/>
        <n v="31848.518461538501"/>
        <n v="30593.5132692308"/>
        <n v="6796.5078846153801"/>
        <n v="808.28596153846195"/>
        <n v="5606.2376923076899"/>
        <n v="1181.42115384615"/>
        <n v="4604.5117307692299"/>
        <n v="164.388653846154"/>
        <n v="1.0023076923076899"/>
        <n v="2046.60230769231"/>
        <n v="3011.59480769231"/>
        <n v="14616.5278846154"/>
        <n v="659.71326923076901"/>
        <n v="2967.9736538461498"/>
        <n v="8035.0890384615404"/>
        <n v="10689.8165384615"/>
        <n v="21422.018076923101"/>
        <n v="4421.74634615385"/>
        <n v="431.03096153846201"/>
        <n v="31393.989423076899"/>
        <n v="7806.5834615384601"/>
        <n v="28606.554038461501"/>
        <n v="5401.4067307692303"/>
        <n v="5546.7909615384597"/>
        <n v="14915.9055769231"/>
        <n v="5309.1117307692302"/>
        <n v="12642.622692307699"/>
        <n v="0.999999999999998"/>
        <n v="22856.923846153801"/>
        <n v="9429.8957692307704"/>
        <n v="14898.0784615385"/>
        <n v="14270.4188461538"/>
        <n v="4949.6051923076902"/>
        <n v="1258.3509615384601"/>
        <n v="8888.37935897436"/>
        <n v="8944.3728846153808"/>
        <n v="1196.10788461538"/>
        <n v="7.6234615384615401"/>
        <n v="16137.176730769201"/>
        <n v="1008.07403846154"/>
        <n v="7467.5336538461497"/>
        <n v="1077.43019230769"/>
        <n v="456"/>
        <n v="33000"/>
        <n v="3942"/>
        <n v="77000"/>
        <n v="86250"/>
        <n v="15000"/>
        <n v="14375.1899999899"/>
        <n v="17536.9000000003"/>
        <n v="4335.7700000000004"/>
        <n v="17453.140000000301"/>
        <n v="6675.6699999996999"/>
        <n v="1924.83"/>
        <n v="101897.47"/>
        <n v="39948.294999999998"/>
        <n v="70858.270000019402"/>
        <n v="2723.52"/>
        <n v="7000"/>
        <n v="5992"/>
        <n v="25476"/>
        <n v="44807.260000004499"/>
        <n v="49000"/>
        <n v="105206.37"/>
        <n v="6209.6"/>
        <n v="156147.631111111"/>
        <n v="9122.76"/>
        <n v="1080"/>
        <n v="157750"/>
        <n v="70275"/>
        <n v="205579.5"/>
        <n v="15870"/>
        <n v="10799.997692307699"/>
        <n v="26650"/>
        <n v="22549.996153846201"/>
        <n v="4100"/>
        <n v="2214.0023076923098"/>
        <n v="46912.350000001199"/>
        <n v="44719.221061753"/>
        <n v="543338.04999999399"/>
        <n v="26131.951999999001"/>
        <n v="40863.1328000008"/>
        <n v="76275.899999999296"/>
        <n v="10174.3399999993"/>
        <n v="67572.321833939306"/>
        <n v="336869.83600000298"/>
        <n v="347746.71"/>
        <n v="2175606.98000103"/>
        <n v="1234171.36000028"/>
        <n v="917519.07000022102"/>
        <n v="156061.85"/>
        <n v="34524.439999993199"/>
        <n v="473427.35"/>
        <n v="87010.5600000431"/>
        <n v="62799.720000000103"/>
        <n v="763885.10999940604"/>
        <n v="457274.10200058401"/>
        <n v="1884027.0399997199"/>
        <n v="306258.17559990601"/>
        <n v="1015102.52499992"/>
        <n v="1601894.7769094"/>
        <n v="694597.30600112199"/>
        <n v="1273378.3120001"/>
        <n v="1392424.81999991"/>
        <n v="22962.959999999701"/>
        <n v="553191.35316666996"/>
        <n v="18226.0800000001"/>
        <n v="55094.630000000303"/>
        <n v="78488.910000001197"/>
        <n v="3611626.8596000099"/>
        <n v="500386.99000000098"/>
        <n v="1511387.2728666801"/>
        <n v="318870.76000004"/>
        <n v="61723.81"/>
        <n v="1356.730000002"/>
        <n v="2966328.5700003402"/>
        <n v="528725.31000001403"/>
        <n v="294968.48"/>
        <n v="6896197.0610285699"/>
        <n v="1772491.9400007899"/>
        <n v="4199609.3200000701"/>
        <n v="611785.60000011197"/>
        <n v="1109.59000000012"/>
        <n v="1251895.2195000199"/>
        <n v="388366.09323313599"/>
        <n v="66840.688000000606"/>
        <n v="38664.6"/>
        <n v="30447.919999999998"/>
        <n v="332278.90000000002"/>
        <n v="1786.5199999998799"/>
        <n v="193010.21999999799"/>
        <n v="6232.9880000000003"/>
        <n v="26064.2"/>
        <n v="101657.200000001"/>
        <n v="7557.9"/>
        <n v="29390.839999999102"/>
        <n v="6197.55"/>
        <n v="21878"/>
        <n v="5370.42"/>
        <n v="2999.9954545454498"/>
        <n v="25000"/>
        <n v="39999.995961538501"/>
        <n v="50000.003846153799"/>
        <n v="55000.003653846201"/>
        <n v="40000.003269230801"/>
        <n v="54763.02"/>
        <n v="23395.634615384599"/>
        <n v="24993.3"/>
        <n v="45715.26"/>
        <n v="17568"/>
        <n v="64607.11"/>
        <n v="21465.3"/>
        <n v="8086.3"/>
        <n v="2881.86"/>
        <n v="3247.75"/>
        <n v="22514.799999999999"/>
        <n v="233926"/>
        <n v="400502.69000082102"/>
        <n v="5929.8599999642502"/>
        <n v="44124.1900000268"/>
        <n v="211.65"/>
        <n v="24536.400000000001"/>
        <n v="20940.3"/>
        <n v="208448.51"/>
        <n v="35449.619999934701"/>
        <n v="121299.84"/>
        <n v="101582.14"/>
        <n v="777336.64"/>
        <n v="166536.09999999899"/>
        <n v="1432.08"/>
        <n v="165792.70000000001"/>
        <n v="7826.2500000003001"/>
        <n v="13261.92"/>
        <n v="3500"/>
        <n v="3009.0000000005998"/>
        <n v="3670.47"/>
        <n v="41668.32"/>
        <n v="2520"/>
        <n v="78797.8040000006"/>
        <n v="65057.019999989898"/>
        <n v="50921.94"/>
        <n v="14628.9"/>
        <n v="687558.95"/>
        <n v="16906.2400000095"/>
        <n v="146425.57"/>
        <n v="164714.06999999701"/>
        <n v="31456.11"/>
        <n v="283582.56"/>
        <n v="112557.450333332"/>
        <n v="24293.040000000401"/>
        <n v="7865.44"/>
        <n v="66351.059999998804"/>
        <n v="32752.799999999999"/>
        <n v="354393.84"/>
        <n v="690291.67999914603"/>
        <n v="124168.790000072"/>
        <n v="323971.09999999998"/>
        <n v="222431.84"/>
        <n v="185267.749261508"/>
        <n v="95608.08"/>
        <n v="133433.44"/>
        <n v="51753.487619047599"/>
        <n v="56214.154999999999"/>
        <n v="352.8"/>
        <n v="1831189.86"/>
        <n v="626508.87"/>
        <n v="1228853.46636364"/>
        <n v="1047981.44"/>
        <n v="951.719999999832"/>
        <n v="55242.241153846197"/>
        <n v="445170"/>
        <n v="928117.24721522199"/>
        <n v="393040.8"/>
        <n v="7867.2369230759796"/>
        <n v="4177.1999999998397"/>
        <n v="4044.8"/>
        <n v="276781.42800000001"/>
        <n v="38584.180000000197"/>
        <n v="21367.5"/>
        <n v="1800"/>
        <n v="75000"/>
        <n v="58678.400000000001"/>
        <n v="50000"/>
        <n v="40006.400000000001"/>
        <n v="45342.400000000001"/>
        <n v="29339.200000000001"/>
        <n v="37340.800000000003"/>
        <n v="32006.400000000001"/>
        <n v="44999.9998076923"/>
        <n v="44999.996346153799"/>
        <n v="50000.0003846154"/>
        <n v="49999.9998076923"/>
        <n v="70000"/>
        <n v="81414.170576923105"/>
        <n v="50000.004807692298"/>
        <n v="50000.002115384603"/>
        <n v="30000.0013461538"/>
        <n v="69999.999807692293"/>
        <n v="149999.999038462"/>
        <n v="15183.9988888889"/>
        <n v="25000.001923076899"/>
        <n v="199999.99634615399"/>
        <n v="80000.004615384605"/>
        <n v="149999.99884615399"/>
        <n v="14539"/>
        <n v="22253"/>
        <n v="6532.5"/>
        <n v="12000"/>
        <n v="26000"/>
        <n v="18000"/>
        <n v="16536.599999999999"/>
        <n v="220000"/>
        <n v="200000"/>
        <n v="347000"/>
        <n v="555000"/>
        <n v="6336.06"/>
        <n v="2335.38"/>
        <n v="1261.4000000000001"/>
        <n v="1009.55"/>
        <n v="20836.12"/>
        <n v="5583.9"/>
        <n v="5881.4"/>
        <n v="6500"/>
        <n v="26014.9999999998"/>
        <n v="300000"/>
        <n v="5579"/>
        <n v="6555.71"/>
        <n v="3032.25"/>
        <n v="39022.94"/>
        <n v="15000.003333333299"/>
        <n v="13872.05"/>
        <n v="12122.24"/>
        <n v="23499.73"/>
        <n v="51458.309999999197"/>
        <n v="121402.33"/>
        <n v="30417.620000000301"/>
        <n v="61407.081805400303"/>
        <n v="927251.43732817797"/>
        <n v="99138.637999999904"/>
        <n v="205251.149200727"/>
        <n v="83940.654999998806"/>
        <n v="82397.929999801607"/>
        <n v="926564.97999993199"/>
        <n v="419359.69999989698"/>
        <n v="16537.1800000002"/>
        <n v="24670.4800000004"/>
        <n v="56860.200000000397"/>
        <n v="60319.940000000199"/>
        <n v="33060.421199999902"/>
        <n v="51502.769400000099"/>
        <n v="76442.260000001304"/>
        <n v="4455.3599999999997"/>
        <n v="15147.17"/>
        <n v="21151.87"/>
        <n v="12.75"/>
        <n v="47.68"/>
        <n v="70.260000000000005"/>
        <n v="44"/>
        <n v="15.99"/>
        <n v="1.1399999999999999"/>
        <n v="210.38"/>
        <n v="2016.49"/>
        <n v="7994.88"/>
        <n v="55.78"/>
        <n v="20000"/>
        <n v="28000"/>
        <n v="32000"/>
        <n v="14000"/>
        <n v="66.89"/>
        <n v="909.16"/>
        <n v="1781.45"/>
        <n v="716.35"/>
        <n v="308.94"/>
        <n v="25.35"/>
        <n v="3151.84"/>
        <n v="1500"/>
        <n v="1745.88"/>
        <n v="540.69000000000005"/>
        <n v="3883.64461538462"/>
        <n v="21479.439999999999"/>
        <n v="6067.13"/>
        <n v="5856.14"/>
        <n v="14.79"/>
        <n v="29585.3"/>
        <n v="8255.60826923077"/>
        <n v="22602.04"/>
        <n v="24273.35"/>
        <n v="2494.15"/>
        <n v="125"/>
        <n v="3434.5117307692299"/>
        <n v="6765.1607692307698"/>
        <n v="7044.7736538461504"/>
        <n v="5200"/>
        <n v="2299.9955769230801"/>
        <n v="1700"/>
        <n v="5416.9184615384602"/>
        <n v="55149.84"/>
        <n v="250000.00230769199"/>
        <n v="26670.446730769199"/>
        <n v="3695.28"/>
        <n v="249999.99865384601"/>
        <n v="15809.13"/>
        <n v="175000.00307692299"/>
        <n v="702"/>
        <n v="1289.53"/>
        <n v="5709.8"/>
        <n v="2213.19"/>
        <n v="3781.17"/>
        <n v="88.54"/>
        <n v="2.78"/>
        <n v="9316.6299999999992"/>
        <n v="3117.32"/>
        <n v="6187.52"/>
        <n v="5402.61"/>
        <n v="18.190000000000001"/>
        <n v="68.03"/>
        <n v="100.26"/>
        <n v="62.79"/>
        <n v="22.81"/>
        <n v="1.63"/>
        <n v="300.2"/>
        <n v="82.19"/>
        <n v="203.96"/>
        <n v="79.599999999999994"/>
        <n v="4000"/>
        <n v="15624.8590384615"/>
        <n v="10108.868653846201"/>
        <n v="12386.380384615401"/>
        <n v="24999.9986538462"/>
        <n v="10000.003846153801"/>
        <n v="14999.9953846154"/>
        <n v="14195.48"/>
        <n v="212.52307692307701"/>
        <n v="2084.1011538461498"/>
        <n v="3885.3125"/>
        <n v="1506.86192307692"/>
        <n v="783.53211538461505"/>
        <n v="107.777307692308"/>
        <n v="6776.9442307692298"/>
        <n v="2795.8438461538499"/>
        <n v="3974.9192307692301"/>
        <n v="1134.83615384615"/>
        <n v="1128"/>
        <n v="12.12"/>
        <n v="2332.31"/>
        <n v="10190.66"/>
        <n v="8906.52"/>
        <n v="100"/>
        <n v="50"/>
        <n v="73.790000000000006"/>
        <n v="1002.87"/>
        <n v="1965.04"/>
        <n v="790.17"/>
        <n v="2886.2"/>
        <n v="27.96"/>
        <n v="5538.49057692308"/>
        <n v="1489.3"/>
        <n v="1585.46"/>
        <n v="596.41"/>
        <n v="507.53"/>
        <n v="7096.0571153846204"/>
        <n v="1585.72"/>
        <n v="8147.75"/>
        <n v="224.18"/>
        <n v="3284.63"/>
        <n v="6019.16134615385"/>
        <n v="878.2"/>
        <n v="1833.9575"/>
        <n v="4841.8201923076904"/>
        <n v="5177.29653846154"/>
        <n v="19658.803846153802"/>
        <n v="9077.0501923076899"/>
        <n v="338.37269230769198"/>
        <n v="28452.221923076901"/>
        <n v="7803.5282692307701"/>
        <n v="22535.099423076899"/>
        <n v="4500.8807692307701"/>
        <n v="7935.0696153846202"/>
        <n v="19992.077499999999"/>
        <n v="5454.7411538461502"/>
        <n v="17040.567115384601"/>
        <n v="33120.085576923098"/>
        <n v="21310.757692307699"/>
        <n v="20930.225576923101"/>
        <n v="14763.8632692308"/>
        <n v="260.07"/>
        <n v="941.54"/>
        <n v="5548.49"/>
        <n v="12556.018076923099"/>
        <n v="310.92"/>
        <n v="27.17"/>
        <n v="10967.0451923077"/>
        <n v="1561.45"/>
        <n v="12377.363846153799"/>
        <n v="2291.2082692307699"/>
        <n v="160500"/>
        <n v="375000"/>
        <n v="22500"/>
        <n v="3244.35000000017"/>
        <n v="60803.799999998802"/>
        <n v="6982.5"/>
        <n v="12734.610000000201"/>
        <n v="4651.5"/>
        <n v="43059.8300000003"/>
        <n v="50733.693250006902"/>
        <n v="39299.349999999802"/>
        <n v="18779.572000002001"/>
        <n v="30958.080000000002"/>
        <n v="79226.759999999995"/>
        <n v="62992.639999999999"/>
        <n v="31340.22"/>
        <n v="34403.480000000003"/>
        <n v="48370.002857142899"/>
        <n v="42003.931428571399"/>
        <n v="197794.85750000001"/>
        <n v="69401.050833333298"/>
        <n v="267407.28249999997"/>
        <n v="79125"/>
        <n v="197639.85"/>
        <n v="170020"/>
        <n v="5000.0033333333304"/>
        <n v="5400.0029411764699"/>
        <n v="12300.0005882353"/>
        <n v="13265.4900000004"/>
        <n v="401509.05589918903"/>
        <n v="73841.353026030003"/>
        <n v="92859.496346216605"/>
        <n v="115077.068443293"/>
        <n v="67150.999999998807"/>
        <n v="204128.73440626301"/>
        <n v="342006.52154483198"/>
        <n v="341859.75101466099"/>
        <n v="410873.05"/>
        <n v="1980857.27704967"/>
        <n v="236895.36609905501"/>
        <n v="574890.670000021"/>
        <n v="92972.854506510397"/>
        <n v="30417.680000000299"/>
        <n v="69920"/>
        <n v="457844.8"/>
        <n v="449270"/>
        <n v="359070.33499998599"/>
        <n v="2179136.4159997902"/>
        <n v="473992.60191999603"/>
        <n v="819226.13"/>
        <n v="1210826.1200000001"/>
        <n v="769492"/>
        <n v="1004343"/>
        <n v="1124108.1599999999"/>
        <n v="56530.170000002203"/>
        <n v="18297.517500000198"/>
        <n v="664187.03766666295"/>
        <n v="37029.123999999902"/>
        <n v="77052.960833332705"/>
        <n v="96191.054399999994"/>
        <n v="49584"/>
        <n v="2263519.78626663"/>
        <n v="330174.67733333301"/>
        <n v="1367039.71000003"/>
        <n v="269454.02000004402"/>
        <n v="2203.1999999999998"/>
        <n v="95534.71"/>
        <n v="13602.365901454001"/>
        <n v="12172.5"/>
        <n v="579346.80000000005"/>
        <n v="460706.5"/>
        <n v="2229833.09886614"/>
        <n v="213144.31"/>
        <n v="177375.96"/>
        <n v="8741071.5900000092"/>
        <n v="1652405.2803923499"/>
        <n v="2081052.3815326199"/>
        <n v="1213669.0290564599"/>
        <n v="82715.955804338693"/>
        <n v="35645.880000000601"/>
        <n v="1129076.3654841599"/>
        <n v="385222.30787000002"/>
        <n v="24409.737999999801"/>
        <n v="1254.5999999999999"/>
        <n v="4732"/>
        <n v="6049.68"/>
        <n v="25564.2"/>
        <n v="30401.8499999997"/>
        <n v="40000"/>
        <n v="55000"/>
        <n v="19151.349999999999"/>
        <n v="98107.03"/>
        <n v="10970.5"/>
        <n v="10586.32"/>
        <n v="19050"/>
        <n v="7497.75"/>
        <n v="10500"/>
        <n v="84672"/>
        <n v="6674.4"/>
        <n v="445.778666666444"/>
        <n v="2350.9999999992001"/>
        <n v="217589.76000072199"/>
        <n v="11000"/>
        <n v="29519.39"/>
        <n v="8860.08"/>
        <n v="13232.71"/>
        <n v="7617.3"/>
        <n v="220211.78"/>
        <n v="47929.88"/>
        <n v="31717.333333332499"/>
        <n v="14377.1500000003"/>
        <n v="14618.8"/>
        <n v="35875.4"/>
        <n v="27647.37"/>
        <n v="19924.057256305601"/>
        <n v="19689.1799999998"/>
        <n v="13305.6"/>
        <n v="34439.760000000002"/>
        <n v="29271.1001517"/>
        <n v="12171"/>
        <n v="71689.060120419599"/>
        <n v="150000"/>
        <n v="35182.800000000003"/>
        <n v="249443.38200000001"/>
        <n v="157586.17866667401"/>
        <n v="20970.349999999999"/>
        <n v="4094.4"/>
        <n v="28112.903999999999"/>
        <n v="33600"/>
        <n v="43139.92"/>
        <n v="136520.16"/>
        <n v="385045.68"/>
        <n v="54397.19"/>
        <n v="153415.07999999999"/>
        <n v="144178"/>
        <n v="161360"/>
        <n v="107880"/>
        <n v="165960"/>
        <n v="1935.36"/>
        <n v="55701.440000000002"/>
        <n v="2200185.52"/>
        <n v="665240"/>
        <n v="1365650.88"/>
        <n v="661750"/>
        <n v="590458.56000000006"/>
        <n v="234840.9"/>
        <n v="4540"/>
        <n v="2004.192"/>
        <n v="245583.58040000001"/>
        <n v="31211.7600000001"/>
        <n v="20266.5"/>
        <n v="14199.33"/>
        <n v="19879.07"/>
        <n v="68156.800000000003"/>
        <n v="11359.47"/>
        <n v="22718.93"/>
        <n v="45437.87"/>
        <n v="31238.53"/>
        <n v="36918.269999999997"/>
        <n v="34078.400000000001"/>
        <n v="45000"/>
        <n v="81000"/>
        <n v="80000"/>
        <n v="250000"/>
        <n v="350000"/>
        <n v="9075"/>
        <n v="260000"/>
        <n v="2649.6"/>
        <n v="70836.445442613505"/>
        <n v="44695.5141973723"/>
        <n v="156354.888412712"/>
        <n v="87352.596895035196"/>
        <n v="15348.8410833953"/>
        <n v="537704.33347702306"/>
        <n v="71439.11"/>
        <n v="68171.987166831706"/>
        <n v="61459.479999997697"/>
        <n v="2660"/>
        <n v="199621.83333333299"/>
        <n v="7710.21562711757"/>
        <n v="1233"/>
        <n v="1742537.82"/>
        <n v="22368.541255485499"/>
        <n v="1063672.96"/>
        <n v="37280.130440000299"/>
        <n v="79136.584666665498"/>
        <n v="68205.509999999995"/>
        <n v="1247.2772"/>
        <n v="18532.284100000001"/>
        <n v="175000"/>
        <n v="303.60000000000002"/>
        <n v="224.46"/>
        <n v="190"/>
        <n v="381.92"/>
        <n v="244.09"/>
        <n v="28831.5"/>
        <n v="20257.599999999999"/>
        <n v="23104.65"/>
        <n v="25656.400000000001"/>
      </sharedItems>
    </cacheField>
    <cacheField name="Menu Cost" numFmtId="0">
      <sharedItems containsSemiMixedTypes="0" containsString="0" containsNumber="1" minValue="0" maxValue="596505.35"/>
    </cacheField>
    <cacheField name="Working $" numFmtId="0" formula="'Total Cost'-'Menu Cost'" databaseField="0"/>
    <cacheField name="% of Total Trade (Non-Working)" numFmtId="0" formula=" IFERROR('Menu Cost'/'Total Cost',0)" databaseField="0"/>
    <cacheField name="% total of total NW" numFmtId="0" formula="Division/'Fiscal Year'" databaseField="0"/>
  </cacheFields>
  <extLst>
    <ext xmlns:x14="http://schemas.microsoft.com/office/spreadsheetml/2009/9/main" uri="{725AE2AE-9491-48be-B2B4-4EB974FC3084}">
      <x14:pivotCacheDefinition pivotCacheId="15362424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6">
  <r>
    <x v="0"/>
    <x v="0"/>
    <s v="NAR REGIONAL-GROCERY"/>
    <x v="0"/>
    <x v="0"/>
    <x v="0"/>
    <x v="0"/>
    <x v="0"/>
    <x v="0"/>
    <x v="0"/>
    <x v="0"/>
    <x v="0"/>
    <n v="5500"/>
  </r>
  <r>
    <x v="0"/>
    <x v="0"/>
    <s v="NAR REGIONAL-GROCERY"/>
    <x v="0"/>
    <x v="0"/>
    <x v="1"/>
    <x v="0"/>
    <x v="0"/>
    <x v="0"/>
    <x v="0"/>
    <x v="0"/>
    <x v="1"/>
    <n v="19500"/>
  </r>
  <r>
    <x v="0"/>
    <x v="0"/>
    <s v="NAR REGIONAL-GROCERY"/>
    <x v="0"/>
    <x v="0"/>
    <x v="2"/>
    <x v="0"/>
    <x v="0"/>
    <x v="0"/>
    <x v="0"/>
    <x v="0"/>
    <x v="2"/>
    <n v="12000"/>
  </r>
  <r>
    <x v="0"/>
    <x v="0"/>
    <s v="NAR REGIONAL-GROCERY"/>
    <x v="0"/>
    <x v="1"/>
    <x v="3"/>
    <x v="0"/>
    <x v="0"/>
    <x v="0"/>
    <x v="0"/>
    <x v="0"/>
    <x v="3"/>
    <n v="4500"/>
  </r>
  <r>
    <x v="0"/>
    <x v="0"/>
    <s v="NAR REGIONAL-GROCERY"/>
    <x v="0"/>
    <x v="2"/>
    <x v="4"/>
    <x v="0"/>
    <x v="0"/>
    <x v="0"/>
    <x v="0"/>
    <x v="0"/>
    <x v="4"/>
    <n v="24000"/>
  </r>
  <r>
    <x v="0"/>
    <x v="0"/>
    <s v="NAR REGIONAL-GROCERY"/>
    <x v="1"/>
    <x v="0"/>
    <x v="0"/>
    <x v="0"/>
    <x v="0"/>
    <x v="0"/>
    <x v="0"/>
    <x v="0"/>
    <x v="5"/>
    <n v="26550"/>
  </r>
  <r>
    <x v="0"/>
    <x v="0"/>
    <s v="NAR REGIONAL-GROCERY"/>
    <x v="1"/>
    <x v="0"/>
    <x v="1"/>
    <x v="0"/>
    <x v="0"/>
    <x v="0"/>
    <x v="0"/>
    <x v="0"/>
    <x v="6"/>
    <n v="65159.18"/>
  </r>
  <r>
    <x v="0"/>
    <x v="0"/>
    <s v="NAR REGIONAL-GROCERY"/>
    <x v="1"/>
    <x v="0"/>
    <x v="2"/>
    <x v="0"/>
    <x v="0"/>
    <x v="0"/>
    <x v="0"/>
    <x v="0"/>
    <x v="7"/>
    <n v="67440.61"/>
  </r>
  <r>
    <x v="0"/>
    <x v="0"/>
    <s v="NAR REGIONAL-GROCERY"/>
    <x v="1"/>
    <x v="1"/>
    <x v="3"/>
    <x v="0"/>
    <x v="0"/>
    <x v="0"/>
    <x v="0"/>
    <x v="0"/>
    <x v="8"/>
    <n v="1866.67"/>
  </r>
  <r>
    <x v="0"/>
    <x v="0"/>
    <s v="NAR REGIONAL-GROCERY"/>
    <x v="1"/>
    <x v="2"/>
    <x v="4"/>
    <x v="0"/>
    <x v="0"/>
    <x v="0"/>
    <x v="0"/>
    <x v="0"/>
    <x v="9"/>
    <n v="28905"/>
  </r>
  <r>
    <x v="0"/>
    <x v="0"/>
    <s v="NAR REGIONAL-GROCERY"/>
    <x v="2"/>
    <x v="0"/>
    <x v="0"/>
    <x v="0"/>
    <x v="0"/>
    <x v="0"/>
    <x v="0"/>
    <x v="0"/>
    <x v="10"/>
    <n v="0"/>
  </r>
  <r>
    <x v="0"/>
    <x v="0"/>
    <s v="NAR REGIONAL-GROCERY"/>
    <x v="2"/>
    <x v="0"/>
    <x v="1"/>
    <x v="0"/>
    <x v="0"/>
    <x v="0"/>
    <x v="0"/>
    <x v="0"/>
    <x v="11"/>
    <n v="5200"/>
  </r>
  <r>
    <x v="0"/>
    <x v="0"/>
    <s v="NAR REGIONAL-GROCERY"/>
    <x v="2"/>
    <x v="0"/>
    <x v="2"/>
    <x v="0"/>
    <x v="0"/>
    <x v="0"/>
    <x v="0"/>
    <x v="0"/>
    <x v="12"/>
    <n v="0"/>
  </r>
  <r>
    <x v="0"/>
    <x v="0"/>
    <s v="NAR REGIONAL-GROCERY"/>
    <x v="2"/>
    <x v="1"/>
    <x v="3"/>
    <x v="0"/>
    <x v="0"/>
    <x v="0"/>
    <x v="0"/>
    <x v="0"/>
    <x v="13"/>
    <n v="12235.18"/>
  </r>
  <r>
    <x v="0"/>
    <x v="0"/>
    <s v="NAR REGIONAL-GROCERY"/>
    <x v="2"/>
    <x v="2"/>
    <x v="4"/>
    <x v="0"/>
    <x v="0"/>
    <x v="0"/>
    <x v="0"/>
    <x v="0"/>
    <x v="14"/>
    <n v="88.78"/>
  </r>
  <r>
    <x v="0"/>
    <x v="0"/>
    <s v="NAR REGIONAL-GROCERY"/>
    <x v="3"/>
    <x v="0"/>
    <x v="0"/>
    <x v="0"/>
    <x v="0"/>
    <x v="0"/>
    <x v="0"/>
    <x v="0"/>
    <x v="15"/>
    <n v="562"/>
  </r>
  <r>
    <x v="0"/>
    <x v="0"/>
    <s v="NAR REGIONAL-GROCERY"/>
    <x v="3"/>
    <x v="0"/>
    <x v="1"/>
    <x v="0"/>
    <x v="0"/>
    <x v="0"/>
    <x v="0"/>
    <x v="0"/>
    <x v="16"/>
    <n v="208"/>
  </r>
  <r>
    <x v="0"/>
    <x v="0"/>
    <s v="NAR REGIONAL-GROCERY"/>
    <x v="3"/>
    <x v="0"/>
    <x v="2"/>
    <x v="0"/>
    <x v="0"/>
    <x v="0"/>
    <x v="0"/>
    <x v="0"/>
    <x v="17"/>
    <n v="9929"/>
  </r>
  <r>
    <x v="0"/>
    <x v="0"/>
    <s v="NAR REGIONAL-GROCERY"/>
    <x v="3"/>
    <x v="1"/>
    <x v="3"/>
    <x v="0"/>
    <x v="0"/>
    <x v="0"/>
    <x v="0"/>
    <x v="0"/>
    <x v="18"/>
    <n v="5000"/>
  </r>
  <r>
    <x v="0"/>
    <x v="0"/>
    <s v="NAR REGIONAL-GROCERY"/>
    <x v="3"/>
    <x v="2"/>
    <x v="4"/>
    <x v="0"/>
    <x v="0"/>
    <x v="0"/>
    <x v="0"/>
    <x v="0"/>
    <x v="19"/>
    <n v="7552"/>
  </r>
  <r>
    <x v="0"/>
    <x v="0"/>
    <s v="NAR REGIONAL-GROCERY"/>
    <x v="0"/>
    <x v="0"/>
    <x v="0"/>
    <x v="1"/>
    <x v="0"/>
    <x v="0"/>
    <x v="0"/>
    <x v="0"/>
    <x v="20"/>
    <n v="0"/>
  </r>
  <r>
    <x v="0"/>
    <x v="0"/>
    <s v="NAR REGIONAL-GROCERY"/>
    <x v="0"/>
    <x v="0"/>
    <x v="1"/>
    <x v="1"/>
    <x v="0"/>
    <x v="0"/>
    <x v="0"/>
    <x v="0"/>
    <x v="21"/>
    <n v="0"/>
  </r>
  <r>
    <x v="0"/>
    <x v="0"/>
    <s v="NAR REGIONAL-GROCERY"/>
    <x v="0"/>
    <x v="1"/>
    <x v="3"/>
    <x v="1"/>
    <x v="0"/>
    <x v="0"/>
    <x v="0"/>
    <x v="0"/>
    <x v="22"/>
    <n v="0"/>
  </r>
  <r>
    <x v="0"/>
    <x v="0"/>
    <s v="NAR REGIONAL-GROCERY"/>
    <x v="0"/>
    <x v="2"/>
    <x v="4"/>
    <x v="1"/>
    <x v="0"/>
    <x v="0"/>
    <x v="0"/>
    <x v="0"/>
    <x v="23"/>
    <n v="0"/>
  </r>
  <r>
    <x v="0"/>
    <x v="0"/>
    <s v="NAR REGIONAL-GROCERY"/>
    <x v="1"/>
    <x v="0"/>
    <x v="0"/>
    <x v="1"/>
    <x v="0"/>
    <x v="0"/>
    <x v="0"/>
    <x v="0"/>
    <x v="24"/>
    <n v="104349.68"/>
  </r>
  <r>
    <x v="0"/>
    <x v="0"/>
    <s v="NAR REGIONAL-GROCERY"/>
    <x v="1"/>
    <x v="0"/>
    <x v="2"/>
    <x v="1"/>
    <x v="0"/>
    <x v="0"/>
    <x v="0"/>
    <x v="0"/>
    <x v="23"/>
    <n v="0"/>
  </r>
  <r>
    <x v="0"/>
    <x v="0"/>
    <s v="NAR REGIONAL-GROCERY"/>
    <x v="1"/>
    <x v="1"/>
    <x v="3"/>
    <x v="1"/>
    <x v="0"/>
    <x v="0"/>
    <x v="0"/>
    <x v="0"/>
    <x v="25"/>
    <n v="51437.23"/>
  </r>
  <r>
    <x v="0"/>
    <x v="0"/>
    <s v="NAR REGIONAL-GROCERY"/>
    <x v="1"/>
    <x v="2"/>
    <x v="4"/>
    <x v="1"/>
    <x v="0"/>
    <x v="0"/>
    <x v="0"/>
    <x v="0"/>
    <x v="26"/>
    <n v="81462.59"/>
  </r>
  <r>
    <x v="0"/>
    <x v="0"/>
    <s v="NAR REGIONAL-GROCERY"/>
    <x v="2"/>
    <x v="0"/>
    <x v="0"/>
    <x v="1"/>
    <x v="0"/>
    <x v="0"/>
    <x v="0"/>
    <x v="0"/>
    <x v="27"/>
    <n v="0"/>
  </r>
  <r>
    <x v="0"/>
    <x v="0"/>
    <s v="NAR REGIONAL-GROCERY"/>
    <x v="2"/>
    <x v="0"/>
    <x v="1"/>
    <x v="1"/>
    <x v="0"/>
    <x v="0"/>
    <x v="0"/>
    <x v="0"/>
    <x v="28"/>
    <n v="0"/>
  </r>
  <r>
    <x v="0"/>
    <x v="0"/>
    <s v="NAR REGIONAL-GROCERY"/>
    <x v="2"/>
    <x v="0"/>
    <x v="2"/>
    <x v="1"/>
    <x v="0"/>
    <x v="0"/>
    <x v="0"/>
    <x v="0"/>
    <x v="29"/>
    <n v="0"/>
  </r>
  <r>
    <x v="0"/>
    <x v="0"/>
    <s v="NAR REGIONAL-GROCERY"/>
    <x v="2"/>
    <x v="1"/>
    <x v="3"/>
    <x v="1"/>
    <x v="0"/>
    <x v="0"/>
    <x v="0"/>
    <x v="0"/>
    <x v="30"/>
    <n v="0"/>
  </r>
  <r>
    <x v="0"/>
    <x v="0"/>
    <s v="NAR REGIONAL-GROCERY"/>
    <x v="2"/>
    <x v="2"/>
    <x v="4"/>
    <x v="1"/>
    <x v="0"/>
    <x v="0"/>
    <x v="0"/>
    <x v="0"/>
    <x v="31"/>
    <n v="0"/>
  </r>
  <r>
    <x v="0"/>
    <x v="0"/>
    <s v="NAR REGIONAL-GROCERY"/>
    <x v="3"/>
    <x v="0"/>
    <x v="0"/>
    <x v="1"/>
    <x v="0"/>
    <x v="0"/>
    <x v="0"/>
    <x v="0"/>
    <x v="32"/>
    <n v="64"/>
  </r>
  <r>
    <x v="0"/>
    <x v="0"/>
    <s v="NAR REGIONAL-GROCERY"/>
    <x v="3"/>
    <x v="0"/>
    <x v="2"/>
    <x v="1"/>
    <x v="0"/>
    <x v="0"/>
    <x v="0"/>
    <x v="0"/>
    <x v="23"/>
    <n v="0"/>
  </r>
  <r>
    <x v="0"/>
    <x v="0"/>
    <s v="NAR REGIONAL-GROCERY"/>
    <x v="3"/>
    <x v="1"/>
    <x v="3"/>
    <x v="1"/>
    <x v="0"/>
    <x v="0"/>
    <x v="0"/>
    <x v="0"/>
    <x v="33"/>
    <n v="9943.7999999999993"/>
  </r>
  <r>
    <x v="0"/>
    <x v="0"/>
    <s v="NAR REGIONAL-GROCERY"/>
    <x v="3"/>
    <x v="2"/>
    <x v="4"/>
    <x v="1"/>
    <x v="0"/>
    <x v="0"/>
    <x v="0"/>
    <x v="0"/>
    <x v="34"/>
    <n v="14108"/>
  </r>
  <r>
    <x v="0"/>
    <x v="0"/>
    <s v="NAR REGIONAL-GROCERY"/>
    <x v="1"/>
    <x v="0"/>
    <x v="0"/>
    <x v="2"/>
    <x v="0"/>
    <x v="0"/>
    <x v="0"/>
    <x v="0"/>
    <x v="35"/>
    <n v="8000"/>
  </r>
  <r>
    <x v="0"/>
    <x v="0"/>
    <s v="NAR REGIONAL-GROCERY"/>
    <x v="1"/>
    <x v="1"/>
    <x v="3"/>
    <x v="2"/>
    <x v="0"/>
    <x v="0"/>
    <x v="0"/>
    <x v="0"/>
    <x v="36"/>
    <n v="0"/>
  </r>
  <r>
    <x v="0"/>
    <x v="0"/>
    <s v="NAR REGIONAL-GROCERY"/>
    <x v="1"/>
    <x v="2"/>
    <x v="4"/>
    <x v="2"/>
    <x v="0"/>
    <x v="0"/>
    <x v="0"/>
    <x v="0"/>
    <x v="37"/>
    <n v="0"/>
  </r>
  <r>
    <x v="0"/>
    <x v="0"/>
    <s v="NAR REGIONAL-GROCERY"/>
    <x v="2"/>
    <x v="0"/>
    <x v="1"/>
    <x v="2"/>
    <x v="0"/>
    <x v="0"/>
    <x v="0"/>
    <x v="0"/>
    <x v="23"/>
    <n v="0"/>
  </r>
  <r>
    <x v="0"/>
    <x v="0"/>
    <s v="NAR REGIONAL-GROCERY"/>
    <x v="2"/>
    <x v="0"/>
    <x v="2"/>
    <x v="2"/>
    <x v="0"/>
    <x v="0"/>
    <x v="0"/>
    <x v="0"/>
    <x v="23"/>
    <n v="0"/>
  </r>
  <r>
    <x v="0"/>
    <x v="0"/>
    <s v="NAR REGIONAL-GROCERY"/>
    <x v="2"/>
    <x v="1"/>
    <x v="3"/>
    <x v="2"/>
    <x v="0"/>
    <x v="0"/>
    <x v="0"/>
    <x v="0"/>
    <x v="23"/>
    <n v="0"/>
  </r>
  <r>
    <x v="0"/>
    <x v="0"/>
    <s v="NAR REGIONAL-GROCERY"/>
    <x v="3"/>
    <x v="0"/>
    <x v="0"/>
    <x v="2"/>
    <x v="0"/>
    <x v="0"/>
    <x v="0"/>
    <x v="0"/>
    <x v="23"/>
    <n v="0"/>
  </r>
  <r>
    <x v="0"/>
    <x v="0"/>
    <s v="NAR REGIONAL-GROCERY"/>
    <x v="3"/>
    <x v="2"/>
    <x v="4"/>
    <x v="2"/>
    <x v="0"/>
    <x v="0"/>
    <x v="0"/>
    <x v="0"/>
    <x v="38"/>
    <n v="0"/>
  </r>
  <r>
    <x v="0"/>
    <x v="0"/>
    <s v="NAR REGIONAL-GROCERY"/>
    <x v="0"/>
    <x v="0"/>
    <x v="2"/>
    <x v="3"/>
    <x v="0"/>
    <x v="0"/>
    <x v="0"/>
    <x v="0"/>
    <x v="39"/>
    <n v="0"/>
  </r>
  <r>
    <x v="0"/>
    <x v="0"/>
    <s v="NAR REGIONAL-GROCERY"/>
    <x v="0"/>
    <x v="1"/>
    <x v="3"/>
    <x v="3"/>
    <x v="0"/>
    <x v="0"/>
    <x v="0"/>
    <x v="0"/>
    <x v="23"/>
    <n v="0"/>
  </r>
  <r>
    <x v="0"/>
    <x v="0"/>
    <s v="NAR REGIONAL-GROCERY"/>
    <x v="0"/>
    <x v="2"/>
    <x v="4"/>
    <x v="3"/>
    <x v="0"/>
    <x v="0"/>
    <x v="0"/>
    <x v="0"/>
    <x v="23"/>
    <n v="0"/>
  </r>
  <r>
    <x v="0"/>
    <x v="0"/>
    <s v="NAR REGIONAL-GROCERY"/>
    <x v="1"/>
    <x v="0"/>
    <x v="0"/>
    <x v="3"/>
    <x v="0"/>
    <x v="0"/>
    <x v="0"/>
    <x v="0"/>
    <x v="23"/>
    <n v="0"/>
  </r>
  <r>
    <x v="0"/>
    <x v="0"/>
    <s v="NAR REGIONAL-GROCERY"/>
    <x v="1"/>
    <x v="1"/>
    <x v="3"/>
    <x v="3"/>
    <x v="0"/>
    <x v="0"/>
    <x v="0"/>
    <x v="0"/>
    <x v="40"/>
    <n v="0"/>
  </r>
  <r>
    <x v="0"/>
    <x v="0"/>
    <s v="NAR REGIONAL-GROCERY"/>
    <x v="1"/>
    <x v="2"/>
    <x v="4"/>
    <x v="3"/>
    <x v="0"/>
    <x v="0"/>
    <x v="0"/>
    <x v="0"/>
    <x v="23"/>
    <n v="0"/>
  </r>
  <r>
    <x v="0"/>
    <x v="0"/>
    <s v="NAR REGIONAL-GROCERY"/>
    <x v="2"/>
    <x v="0"/>
    <x v="0"/>
    <x v="3"/>
    <x v="0"/>
    <x v="0"/>
    <x v="0"/>
    <x v="0"/>
    <x v="41"/>
    <n v="0"/>
  </r>
  <r>
    <x v="0"/>
    <x v="0"/>
    <s v="NAR REGIONAL-GROCERY"/>
    <x v="2"/>
    <x v="1"/>
    <x v="3"/>
    <x v="3"/>
    <x v="0"/>
    <x v="0"/>
    <x v="0"/>
    <x v="0"/>
    <x v="42"/>
    <n v="0"/>
  </r>
  <r>
    <x v="0"/>
    <x v="0"/>
    <s v="NAR REGIONAL-GROCERY"/>
    <x v="2"/>
    <x v="2"/>
    <x v="4"/>
    <x v="3"/>
    <x v="0"/>
    <x v="0"/>
    <x v="0"/>
    <x v="0"/>
    <x v="43"/>
    <n v="0"/>
  </r>
  <r>
    <x v="0"/>
    <x v="0"/>
    <s v="NAR REGIONAL-GROCERY"/>
    <x v="3"/>
    <x v="0"/>
    <x v="0"/>
    <x v="3"/>
    <x v="0"/>
    <x v="0"/>
    <x v="0"/>
    <x v="0"/>
    <x v="23"/>
    <n v="0"/>
  </r>
  <r>
    <x v="0"/>
    <x v="0"/>
    <s v="NAR REGIONAL-GROCERY"/>
    <x v="3"/>
    <x v="1"/>
    <x v="3"/>
    <x v="3"/>
    <x v="0"/>
    <x v="0"/>
    <x v="0"/>
    <x v="0"/>
    <x v="44"/>
    <n v="0"/>
  </r>
  <r>
    <x v="0"/>
    <x v="0"/>
    <s v="NAR REGIONAL-GROCERY"/>
    <x v="3"/>
    <x v="2"/>
    <x v="4"/>
    <x v="3"/>
    <x v="0"/>
    <x v="0"/>
    <x v="0"/>
    <x v="0"/>
    <x v="23"/>
    <n v="0"/>
  </r>
  <r>
    <x v="0"/>
    <x v="0"/>
    <s v="NAR REGIONAL-GROCERY"/>
    <x v="0"/>
    <x v="0"/>
    <x v="0"/>
    <x v="4"/>
    <x v="1"/>
    <x v="1"/>
    <x v="1"/>
    <x v="1"/>
    <x v="23"/>
    <n v="0"/>
  </r>
  <r>
    <x v="0"/>
    <x v="0"/>
    <s v="NAR REGIONAL-GROCERY"/>
    <x v="0"/>
    <x v="0"/>
    <x v="2"/>
    <x v="4"/>
    <x v="1"/>
    <x v="1"/>
    <x v="1"/>
    <x v="1"/>
    <x v="45"/>
    <n v="3250"/>
  </r>
  <r>
    <x v="0"/>
    <x v="0"/>
    <s v="NAR REGIONAL-GROCERY"/>
    <x v="0"/>
    <x v="2"/>
    <x v="4"/>
    <x v="4"/>
    <x v="1"/>
    <x v="1"/>
    <x v="1"/>
    <x v="1"/>
    <x v="23"/>
    <n v="0"/>
  </r>
  <r>
    <x v="0"/>
    <x v="0"/>
    <s v="NAR REGIONAL-GROCERY"/>
    <x v="1"/>
    <x v="0"/>
    <x v="0"/>
    <x v="4"/>
    <x v="1"/>
    <x v="1"/>
    <x v="1"/>
    <x v="1"/>
    <x v="46"/>
    <n v="125000"/>
  </r>
  <r>
    <x v="0"/>
    <x v="0"/>
    <s v="NAR REGIONAL-GROCERY"/>
    <x v="1"/>
    <x v="0"/>
    <x v="1"/>
    <x v="4"/>
    <x v="1"/>
    <x v="1"/>
    <x v="1"/>
    <x v="1"/>
    <x v="47"/>
    <n v="45333.38"/>
  </r>
  <r>
    <x v="0"/>
    <x v="0"/>
    <s v="NAR REGIONAL-GROCERY"/>
    <x v="1"/>
    <x v="0"/>
    <x v="2"/>
    <x v="4"/>
    <x v="1"/>
    <x v="1"/>
    <x v="1"/>
    <x v="1"/>
    <x v="48"/>
    <n v="277830.84000000003"/>
  </r>
  <r>
    <x v="0"/>
    <x v="0"/>
    <s v="NAR REGIONAL-GROCERY"/>
    <x v="1"/>
    <x v="1"/>
    <x v="3"/>
    <x v="4"/>
    <x v="1"/>
    <x v="1"/>
    <x v="1"/>
    <x v="1"/>
    <x v="49"/>
    <n v="100000"/>
  </r>
  <r>
    <x v="0"/>
    <x v="0"/>
    <s v="NAR REGIONAL-GROCERY"/>
    <x v="1"/>
    <x v="2"/>
    <x v="4"/>
    <x v="4"/>
    <x v="1"/>
    <x v="1"/>
    <x v="1"/>
    <x v="1"/>
    <x v="50"/>
    <n v="596505.35"/>
  </r>
  <r>
    <x v="0"/>
    <x v="0"/>
    <s v="NAR REGIONAL-GROCERY"/>
    <x v="2"/>
    <x v="0"/>
    <x v="0"/>
    <x v="4"/>
    <x v="1"/>
    <x v="1"/>
    <x v="1"/>
    <x v="1"/>
    <x v="51"/>
    <n v="171469.6"/>
  </r>
  <r>
    <x v="0"/>
    <x v="0"/>
    <s v="NAR REGIONAL-GROCERY"/>
    <x v="2"/>
    <x v="0"/>
    <x v="1"/>
    <x v="4"/>
    <x v="1"/>
    <x v="1"/>
    <x v="1"/>
    <x v="1"/>
    <x v="52"/>
    <n v="150714.20000000001"/>
  </r>
  <r>
    <x v="0"/>
    <x v="0"/>
    <s v="NAR REGIONAL-GROCERY"/>
    <x v="2"/>
    <x v="0"/>
    <x v="2"/>
    <x v="4"/>
    <x v="1"/>
    <x v="1"/>
    <x v="1"/>
    <x v="1"/>
    <x v="53"/>
    <n v="133121.26"/>
  </r>
  <r>
    <x v="0"/>
    <x v="0"/>
    <s v="NAR REGIONAL-GROCERY"/>
    <x v="2"/>
    <x v="1"/>
    <x v="3"/>
    <x v="4"/>
    <x v="1"/>
    <x v="1"/>
    <x v="1"/>
    <x v="1"/>
    <x v="54"/>
    <n v="120734.12"/>
  </r>
  <r>
    <x v="0"/>
    <x v="0"/>
    <s v="NAR REGIONAL-GROCERY"/>
    <x v="2"/>
    <x v="2"/>
    <x v="4"/>
    <x v="4"/>
    <x v="1"/>
    <x v="1"/>
    <x v="1"/>
    <x v="1"/>
    <x v="55"/>
    <n v="101864.36"/>
  </r>
  <r>
    <x v="0"/>
    <x v="0"/>
    <s v="NAR REGIONAL-GROCERY"/>
    <x v="3"/>
    <x v="0"/>
    <x v="0"/>
    <x v="4"/>
    <x v="1"/>
    <x v="1"/>
    <x v="1"/>
    <x v="1"/>
    <x v="56"/>
    <n v="4289"/>
  </r>
  <r>
    <x v="0"/>
    <x v="0"/>
    <s v="NAR REGIONAL-GROCERY"/>
    <x v="3"/>
    <x v="0"/>
    <x v="1"/>
    <x v="4"/>
    <x v="1"/>
    <x v="1"/>
    <x v="1"/>
    <x v="1"/>
    <x v="57"/>
    <n v="1321.84"/>
  </r>
  <r>
    <x v="0"/>
    <x v="0"/>
    <s v="NAR REGIONAL-GROCERY"/>
    <x v="3"/>
    <x v="0"/>
    <x v="2"/>
    <x v="4"/>
    <x v="1"/>
    <x v="1"/>
    <x v="1"/>
    <x v="1"/>
    <x v="58"/>
    <n v="50939.839999999997"/>
  </r>
  <r>
    <x v="0"/>
    <x v="0"/>
    <s v="NAR REGIONAL-GROCERY"/>
    <x v="3"/>
    <x v="1"/>
    <x v="3"/>
    <x v="4"/>
    <x v="1"/>
    <x v="1"/>
    <x v="1"/>
    <x v="1"/>
    <x v="59"/>
    <n v="54154.26"/>
  </r>
  <r>
    <x v="0"/>
    <x v="0"/>
    <s v="NAR REGIONAL-GROCERY"/>
    <x v="3"/>
    <x v="2"/>
    <x v="4"/>
    <x v="4"/>
    <x v="1"/>
    <x v="1"/>
    <x v="1"/>
    <x v="1"/>
    <x v="60"/>
    <n v="64719.48"/>
  </r>
  <r>
    <x v="0"/>
    <x v="0"/>
    <s v="NAR REGIONAL-GROCERY"/>
    <x v="0"/>
    <x v="0"/>
    <x v="0"/>
    <x v="5"/>
    <x v="0"/>
    <x v="0"/>
    <x v="0"/>
    <x v="0"/>
    <x v="61"/>
    <n v="603.86"/>
  </r>
  <r>
    <x v="0"/>
    <x v="0"/>
    <s v="NAR REGIONAL-GROCERY"/>
    <x v="0"/>
    <x v="0"/>
    <x v="1"/>
    <x v="5"/>
    <x v="0"/>
    <x v="0"/>
    <x v="0"/>
    <x v="0"/>
    <x v="62"/>
    <n v="412.07"/>
  </r>
  <r>
    <x v="0"/>
    <x v="0"/>
    <s v="NAR REGIONAL-GROCERY"/>
    <x v="0"/>
    <x v="0"/>
    <x v="2"/>
    <x v="5"/>
    <x v="0"/>
    <x v="0"/>
    <x v="0"/>
    <x v="0"/>
    <x v="23"/>
    <n v="0"/>
  </r>
  <r>
    <x v="0"/>
    <x v="0"/>
    <s v="NAR REGIONAL-GROCERY"/>
    <x v="0"/>
    <x v="1"/>
    <x v="3"/>
    <x v="5"/>
    <x v="0"/>
    <x v="0"/>
    <x v="0"/>
    <x v="0"/>
    <x v="63"/>
    <n v="3042.75"/>
  </r>
  <r>
    <x v="0"/>
    <x v="0"/>
    <s v="NAR REGIONAL-GROCERY"/>
    <x v="0"/>
    <x v="2"/>
    <x v="4"/>
    <x v="5"/>
    <x v="0"/>
    <x v="0"/>
    <x v="0"/>
    <x v="0"/>
    <x v="64"/>
    <n v="734.49"/>
  </r>
  <r>
    <x v="0"/>
    <x v="0"/>
    <s v="NAR REGIONAL-GROCERY"/>
    <x v="1"/>
    <x v="0"/>
    <x v="1"/>
    <x v="5"/>
    <x v="0"/>
    <x v="0"/>
    <x v="0"/>
    <x v="0"/>
    <x v="23"/>
    <n v="0"/>
  </r>
  <r>
    <x v="0"/>
    <x v="0"/>
    <s v="NAR REGIONAL-GROCERY"/>
    <x v="1"/>
    <x v="0"/>
    <x v="2"/>
    <x v="5"/>
    <x v="0"/>
    <x v="0"/>
    <x v="0"/>
    <x v="0"/>
    <x v="65"/>
    <n v="8423.36"/>
  </r>
  <r>
    <x v="0"/>
    <x v="0"/>
    <s v="NAR REGIONAL-GROCERY"/>
    <x v="1"/>
    <x v="1"/>
    <x v="3"/>
    <x v="5"/>
    <x v="0"/>
    <x v="0"/>
    <x v="0"/>
    <x v="0"/>
    <x v="23"/>
    <n v="0"/>
  </r>
  <r>
    <x v="0"/>
    <x v="0"/>
    <s v="NAR REGIONAL-GROCERY"/>
    <x v="1"/>
    <x v="2"/>
    <x v="4"/>
    <x v="5"/>
    <x v="0"/>
    <x v="0"/>
    <x v="0"/>
    <x v="0"/>
    <x v="23"/>
    <n v="0"/>
  </r>
  <r>
    <x v="0"/>
    <x v="0"/>
    <s v="NAR REGIONAL-GROCERY"/>
    <x v="2"/>
    <x v="0"/>
    <x v="1"/>
    <x v="5"/>
    <x v="0"/>
    <x v="0"/>
    <x v="0"/>
    <x v="0"/>
    <x v="23"/>
    <n v="0"/>
  </r>
  <r>
    <x v="0"/>
    <x v="0"/>
    <s v="NAR REGIONAL-GROCERY"/>
    <x v="2"/>
    <x v="0"/>
    <x v="2"/>
    <x v="5"/>
    <x v="0"/>
    <x v="0"/>
    <x v="0"/>
    <x v="0"/>
    <x v="23"/>
    <n v="0"/>
  </r>
  <r>
    <x v="0"/>
    <x v="0"/>
    <s v="NAR REGIONAL-GROCERY"/>
    <x v="3"/>
    <x v="0"/>
    <x v="0"/>
    <x v="5"/>
    <x v="0"/>
    <x v="0"/>
    <x v="0"/>
    <x v="0"/>
    <x v="66"/>
    <n v="22607.71"/>
  </r>
  <r>
    <x v="0"/>
    <x v="0"/>
    <s v="NAR REGIONAL-GROCERY"/>
    <x v="3"/>
    <x v="0"/>
    <x v="2"/>
    <x v="5"/>
    <x v="0"/>
    <x v="0"/>
    <x v="0"/>
    <x v="0"/>
    <x v="67"/>
    <n v="1787"/>
  </r>
  <r>
    <x v="0"/>
    <x v="0"/>
    <s v="NAR REGIONAL-GROCERY"/>
    <x v="3"/>
    <x v="1"/>
    <x v="3"/>
    <x v="5"/>
    <x v="0"/>
    <x v="0"/>
    <x v="0"/>
    <x v="0"/>
    <x v="68"/>
    <n v="35005.629999999997"/>
  </r>
  <r>
    <x v="0"/>
    <x v="0"/>
    <s v="NAR REGIONAL-GROCERY"/>
    <x v="3"/>
    <x v="2"/>
    <x v="4"/>
    <x v="5"/>
    <x v="0"/>
    <x v="0"/>
    <x v="0"/>
    <x v="0"/>
    <x v="69"/>
    <n v="10073.17"/>
  </r>
  <r>
    <x v="0"/>
    <x v="0"/>
    <s v="NAR REGIONAL-GROCERY"/>
    <x v="1"/>
    <x v="2"/>
    <x v="4"/>
    <x v="6"/>
    <x v="0"/>
    <x v="0"/>
    <x v="0"/>
    <x v="0"/>
    <x v="23"/>
    <n v="0"/>
  </r>
  <r>
    <x v="0"/>
    <x v="0"/>
    <s v="NAR REGIONAL-GROCERY"/>
    <x v="0"/>
    <x v="0"/>
    <x v="0"/>
    <x v="7"/>
    <x v="0"/>
    <x v="0"/>
    <x v="0"/>
    <x v="0"/>
    <x v="70"/>
    <n v="0"/>
  </r>
  <r>
    <x v="0"/>
    <x v="0"/>
    <s v="NAR REGIONAL-GROCERY"/>
    <x v="0"/>
    <x v="0"/>
    <x v="1"/>
    <x v="7"/>
    <x v="0"/>
    <x v="0"/>
    <x v="0"/>
    <x v="0"/>
    <x v="23"/>
    <n v="0"/>
  </r>
  <r>
    <x v="0"/>
    <x v="0"/>
    <s v="NAR REGIONAL-GROCERY"/>
    <x v="0"/>
    <x v="0"/>
    <x v="2"/>
    <x v="7"/>
    <x v="0"/>
    <x v="0"/>
    <x v="0"/>
    <x v="0"/>
    <x v="23"/>
    <n v="0"/>
  </r>
  <r>
    <x v="0"/>
    <x v="0"/>
    <s v="NAR REGIONAL-GROCERY"/>
    <x v="0"/>
    <x v="1"/>
    <x v="3"/>
    <x v="7"/>
    <x v="0"/>
    <x v="0"/>
    <x v="0"/>
    <x v="0"/>
    <x v="71"/>
    <n v="0"/>
  </r>
  <r>
    <x v="0"/>
    <x v="0"/>
    <s v="NAR REGIONAL-GROCERY"/>
    <x v="0"/>
    <x v="2"/>
    <x v="4"/>
    <x v="7"/>
    <x v="0"/>
    <x v="0"/>
    <x v="0"/>
    <x v="0"/>
    <x v="72"/>
    <n v="0"/>
  </r>
  <r>
    <x v="0"/>
    <x v="0"/>
    <s v="NAR REGIONAL-GROCERY"/>
    <x v="1"/>
    <x v="0"/>
    <x v="0"/>
    <x v="7"/>
    <x v="0"/>
    <x v="0"/>
    <x v="0"/>
    <x v="0"/>
    <x v="73"/>
    <n v="1244.44"/>
  </r>
  <r>
    <x v="0"/>
    <x v="0"/>
    <s v="NAR REGIONAL-GROCERY"/>
    <x v="1"/>
    <x v="0"/>
    <x v="1"/>
    <x v="7"/>
    <x v="0"/>
    <x v="0"/>
    <x v="0"/>
    <x v="0"/>
    <x v="74"/>
    <n v="81.900000000000006"/>
  </r>
  <r>
    <x v="0"/>
    <x v="0"/>
    <s v="NAR REGIONAL-GROCERY"/>
    <x v="1"/>
    <x v="0"/>
    <x v="2"/>
    <x v="7"/>
    <x v="0"/>
    <x v="0"/>
    <x v="0"/>
    <x v="0"/>
    <x v="75"/>
    <n v="29540"/>
  </r>
  <r>
    <x v="0"/>
    <x v="0"/>
    <s v="NAR REGIONAL-GROCERY"/>
    <x v="1"/>
    <x v="1"/>
    <x v="3"/>
    <x v="7"/>
    <x v="0"/>
    <x v="0"/>
    <x v="0"/>
    <x v="0"/>
    <x v="76"/>
    <n v="7717.5"/>
  </r>
  <r>
    <x v="0"/>
    <x v="0"/>
    <s v="NAR REGIONAL-GROCERY"/>
    <x v="1"/>
    <x v="2"/>
    <x v="4"/>
    <x v="7"/>
    <x v="0"/>
    <x v="0"/>
    <x v="0"/>
    <x v="0"/>
    <x v="77"/>
    <n v="109051.97"/>
  </r>
  <r>
    <x v="0"/>
    <x v="0"/>
    <s v="NAR REGIONAL-GROCERY"/>
    <x v="2"/>
    <x v="0"/>
    <x v="0"/>
    <x v="7"/>
    <x v="0"/>
    <x v="0"/>
    <x v="0"/>
    <x v="0"/>
    <x v="78"/>
    <n v="0"/>
  </r>
  <r>
    <x v="0"/>
    <x v="0"/>
    <s v="NAR REGIONAL-GROCERY"/>
    <x v="2"/>
    <x v="1"/>
    <x v="3"/>
    <x v="7"/>
    <x v="0"/>
    <x v="0"/>
    <x v="0"/>
    <x v="0"/>
    <x v="79"/>
    <n v="2725.76"/>
  </r>
  <r>
    <x v="0"/>
    <x v="0"/>
    <s v="NAR REGIONAL-GROCERY"/>
    <x v="2"/>
    <x v="2"/>
    <x v="4"/>
    <x v="7"/>
    <x v="0"/>
    <x v="0"/>
    <x v="0"/>
    <x v="0"/>
    <x v="80"/>
    <n v="0"/>
  </r>
  <r>
    <x v="0"/>
    <x v="0"/>
    <s v="NAR REGIONAL-GROCERY"/>
    <x v="3"/>
    <x v="0"/>
    <x v="0"/>
    <x v="7"/>
    <x v="0"/>
    <x v="0"/>
    <x v="0"/>
    <x v="0"/>
    <x v="81"/>
    <n v="57624"/>
  </r>
  <r>
    <x v="0"/>
    <x v="0"/>
    <s v="NAR REGIONAL-GROCERY"/>
    <x v="3"/>
    <x v="1"/>
    <x v="3"/>
    <x v="7"/>
    <x v="0"/>
    <x v="0"/>
    <x v="0"/>
    <x v="0"/>
    <x v="82"/>
    <n v="16506"/>
  </r>
  <r>
    <x v="0"/>
    <x v="0"/>
    <s v="NAR REGIONAL-GROCERY"/>
    <x v="3"/>
    <x v="2"/>
    <x v="4"/>
    <x v="7"/>
    <x v="0"/>
    <x v="0"/>
    <x v="0"/>
    <x v="0"/>
    <x v="83"/>
    <n v="5000"/>
  </r>
  <r>
    <x v="0"/>
    <x v="0"/>
    <s v="NAR REGIONAL-GROCERY"/>
    <x v="0"/>
    <x v="0"/>
    <x v="0"/>
    <x v="8"/>
    <x v="0"/>
    <x v="0"/>
    <x v="0"/>
    <x v="0"/>
    <x v="23"/>
    <n v="0"/>
  </r>
  <r>
    <x v="0"/>
    <x v="0"/>
    <s v="NAR REGIONAL-GROCERY"/>
    <x v="0"/>
    <x v="0"/>
    <x v="1"/>
    <x v="8"/>
    <x v="0"/>
    <x v="0"/>
    <x v="0"/>
    <x v="0"/>
    <x v="84"/>
    <n v="8000"/>
  </r>
  <r>
    <x v="0"/>
    <x v="0"/>
    <s v="NAR REGIONAL-GROCERY"/>
    <x v="0"/>
    <x v="1"/>
    <x v="3"/>
    <x v="8"/>
    <x v="0"/>
    <x v="0"/>
    <x v="0"/>
    <x v="0"/>
    <x v="23"/>
    <n v="0"/>
  </r>
  <r>
    <x v="0"/>
    <x v="0"/>
    <s v="NAR REGIONAL-GROCERY"/>
    <x v="0"/>
    <x v="2"/>
    <x v="4"/>
    <x v="8"/>
    <x v="0"/>
    <x v="0"/>
    <x v="0"/>
    <x v="0"/>
    <x v="85"/>
    <n v="0"/>
  </r>
  <r>
    <x v="0"/>
    <x v="0"/>
    <s v="NAR REGIONAL-GROCERY"/>
    <x v="1"/>
    <x v="0"/>
    <x v="0"/>
    <x v="8"/>
    <x v="0"/>
    <x v="0"/>
    <x v="0"/>
    <x v="0"/>
    <x v="86"/>
    <n v="800"/>
  </r>
  <r>
    <x v="0"/>
    <x v="0"/>
    <s v="NAR REGIONAL-GROCERY"/>
    <x v="1"/>
    <x v="0"/>
    <x v="1"/>
    <x v="8"/>
    <x v="0"/>
    <x v="0"/>
    <x v="0"/>
    <x v="0"/>
    <x v="87"/>
    <n v="0"/>
  </r>
  <r>
    <x v="0"/>
    <x v="0"/>
    <s v="NAR REGIONAL-GROCERY"/>
    <x v="1"/>
    <x v="0"/>
    <x v="2"/>
    <x v="8"/>
    <x v="0"/>
    <x v="0"/>
    <x v="0"/>
    <x v="0"/>
    <x v="88"/>
    <n v="0.46"/>
  </r>
  <r>
    <x v="0"/>
    <x v="0"/>
    <s v="NAR REGIONAL-GROCERY"/>
    <x v="1"/>
    <x v="1"/>
    <x v="3"/>
    <x v="8"/>
    <x v="0"/>
    <x v="0"/>
    <x v="0"/>
    <x v="0"/>
    <x v="89"/>
    <n v="0"/>
  </r>
  <r>
    <x v="0"/>
    <x v="0"/>
    <s v="NAR REGIONAL-GROCERY"/>
    <x v="1"/>
    <x v="2"/>
    <x v="4"/>
    <x v="8"/>
    <x v="0"/>
    <x v="0"/>
    <x v="0"/>
    <x v="0"/>
    <x v="90"/>
    <n v="0"/>
  </r>
  <r>
    <x v="0"/>
    <x v="0"/>
    <s v="NAR REGIONAL-GROCERY"/>
    <x v="2"/>
    <x v="0"/>
    <x v="0"/>
    <x v="8"/>
    <x v="0"/>
    <x v="0"/>
    <x v="0"/>
    <x v="0"/>
    <x v="91"/>
    <n v="6764.41"/>
  </r>
  <r>
    <x v="0"/>
    <x v="0"/>
    <s v="NAR REGIONAL-GROCERY"/>
    <x v="2"/>
    <x v="0"/>
    <x v="1"/>
    <x v="8"/>
    <x v="0"/>
    <x v="0"/>
    <x v="0"/>
    <x v="0"/>
    <x v="92"/>
    <n v="0"/>
  </r>
  <r>
    <x v="0"/>
    <x v="0"/>
    <s v="NAR REGIONAL-GROCERY"/>
    <x v="2"/>
    <x v="0"/>
    <x v="2"/>
    <x v="8"/>
    <x v="0"/>
    <x v="0"/>
    <x v="0"/>
    <x v="0"/>
    <x v="93"/>
    <n v="0"/>
  </r>
  <r>
    <x v="0"/>
    <x v="0"/>
    <s v="NAR REGIONAL-GROCERY"/>
    <x v="2"/>
    <x v="1"/>
    <x v="3"/>
    <x v="8"/>
    <x v="0"/>
    <x v="0"/>
    <x v="0"/>
    <x v="0"/>
    <x v="94"/>
    <n v="62.59"/>
  </r>
  <r>
    <x v="0"/>
    <x v="0"/>
    <s v="NAR REGIONAL-GROCERY"/>
    <x v="2"/>
    <x v="2"/>
    <x v="4"/>
    <x v="8"/>
    <x v="0"/>
    <x v="0"/>
    <x v="0"/>
    <x v="0"/>
    <x v="95"/>
    <n v="100.8"/>
  </r>
  <r>
    <x v="0"/>
    <x v="0"/>
    <s v="NAR REGIONAL-GROCERY"/>
    <x v="3"/>
    <x v="0"/>
    <x v="0"/>
    <x v="8"/>
    <x v="0"/>
    <x v="0"/>
    <x v="0"/>
    <x v="0"/>
    <x v="96"/>
    <n v="1404.26"/>
  </r>
  <r>
    <x v="0"/>
    <x v="0"/>
    <s v="NAR REGIONAL-GROCERY"/>
    <x v="3"/>
    <x v="0"/>
    <x v="1"/>
    <x v="8"/>
    <x v="0"/>
    <x v="0"/>
    <x v="0"/>
    <x v="0"/>
    <x v="97"/>
    <n v="4000"/>
  </r>
  <r>
    <x v="0"/>
    <x v="0"/>
    <s v="NAR REGIONAL-GROCERY"/>
    <x v="3"/>
    <x v="0"/>
    <x v="2"/>
    <x v="8"/>
    <x v="0"/>
    <x v="0"/>
    <x v="0"/>
    <x v="0"/>
    <x v="98"/>
    <n v="0"/>
  </r>
  <r>
    <x v="0"/>
    <x v="0"/>
    <s v="NAR REGIONAL-GROCERY"/>
    <x v="3"/>
    <x v="1"/>
    <x v="3"/>
    <x v="8"/>
    <x v="0"/>
    <x v="0"/>
    <x v="0"/>
    <x v="0"/>
    <x v="99"/>
    <n v="72"/>
  </r>
  <r>
    <x v="0"/>
    <x v="0"/>
    <s v="NAR REGIONAL-GROCERY"/>
    <x v="3"/>
    <x v="2"/>
    <x v="4"/>
    <x v="8"/>
    <x v="0"/>
    <x v="0"/>
    <x v="0"/>
    <x v="0"/>
    <x v="100"/>
    <n v="0"/>
  </r>
  <r>
    <x v="0"/>
    <x v="0"/>
    <s v="NAR REGIONAL-GROCERY"/>
    <x v="3"/>
    <x v="1"/>
    <x v="3"/>
    <x v="9"/>
    <x v="0"/>
    <x v="1"/>
    <x v="1"/>
    <x v="2"/>
    <x v="23"/>
    <n v="0"/>
  </r>
  <r>
    <x v="0"/>
    <x v="0"/>
    <s v="NAR REGIONAL-GROCERY"/>
    <x v="0"/>
    <x v="0"/>
    <x v="0"/>
    <x v="10"/>
    <x v="1"/>
    <x v="0"/>
    <x v="2"/>
    <x v="3"/>
    <x v="101"/>
    <n v="0"/>
  </r>
  <r>
    <x v="0"/>
    <x v="0"/>
    <s v="NAR REGIONAL-GROCERY"/>
    <x v="0"/>
    <x v="0"/>
    <x v="1"/>
    <x v="10"/>
    <x v="1"/>
    <x v="0"/>
    <x v="2"/>
    <x v="3"/>
    <x v="102"/>
    <n v="0"/>
  </r>
  <r>
    <x v="0"/>
    <x v="0"/>
    <s v="NAR REGIONAL-GROCERY"/>
    <x v="0"/>
    <x v="0"/>
    <x v="2"/>
    <x v="10"/>
    <x v="1"/>
    <x v="0"/>
    <x v="2"/>
    <x v="3"/>
    <x v="103"/>
    <n v="0"/>
  </r>
  <r>
    <x v="0"/>
    <x v="0"/>
    <s v="NAR REGIONAL-GROCERY"/>
    <x v="0"/>
    <x v="1"/>
    <x v="3"/>
    <x v="10"/>
    <x v="1"/>
    <x v="0"/>
    <x v="2"/>
    <x v="3"/>
    <x v="104"/>
    <n v="0"/>
  </r>
  <r>
    <x v="0"/>
    <x v="0"/>
    <s v="NAR REGIONAL-GROCERY"/>
    <x v="0"/>
    <x v="2"/>
    <x v="4"/>
    <x v="10"/>
    <x v="1"/>
    <x v="0"/>
    <x v="2"/>
    <x v="3"/>
    <x v="105"/>
    <n v="0"/>
  </r>
  <r>
    <x v="0"/>
    <x v="0"/>
    <s v="NAR REGIONAL-GROCERY"/>
    <x v="1"/>
    <x v="0"/>
    <x v="0"/>
    <x v="10"/>
    <x v="1"/>
    <x v="0"/>
    <x v="2"/>
    <x v="3"/>
    <x v="106"/>
    <n v="2149.98"/>
  </r>
  <r>
    <x v="0"/>
    <x v="0"/>
    <s v="NAR REGIONAL-GROCERY"/>
    <x v="1"/>
    <x v="0"/>
    <x v="1"/>
    <x v="10"/>
    <x v="1"/>
    <x v="0"/>
    <x v="2"/>
    <x v="3"/>
    <x v="107"/>
    <n v="0"/>
  </r>
  <r>
    <x v="0"/>
    <x v="0"/>
    <s v="NAR REGIONAL-GROCERY"/>
    <x v="1"/>
    <x v="0"/>
    <x v="2"/>
    <x v="10"/>
    <x v="1"/>
    <x v="0"/>
    <x v="2"/>
    <x v="3"/>
    <x v="108"/>
    <n v="0"/>
  </r>
  <r>
    <x v="0"/>
    <x v="0"/>
    <s v="NAR REGIONAL-GROCERY"/>
    <x v="1"/>
    <x v="1"/>
    <x v="3"/>
    <x v="10"/>
    <x v="1"/>
    <x v="0"/>
    <x v="2"/>
    <x v="3"/>
    <x v="109"/>
    <n v="0"/>
  </r>
  <r>
    <x v="0"/>
    <x v="0"/>
    <s v="NAR REGIONAL-GROCERY"/>
    <x v="1"/>
    <x v="2"/>
    <x v="4"/>
    <x v="10"/>
    <x v="1"/>
    <x v="0"/>
    <x v="2"/>
    <x v="3"/>
    <x v="110"/>
    <n v="1550.05"/>
  </r>
  <r>
    <x v="0"/>
    <x v="0"/>
    <s v="NAR REGIONAL-GROCERY"/>
    <x v="2"/>
    <x v="0"/>
    <x v="0"/>
    <x v="10"/>
    <x v="1"/>
    <x v="0"/>
    <x v="2"/>
    <x v="3"/>
    <x v="111"/>
    <n v="36523.24"/>
  </r>
  <r>
    <x v="0"/>
    <x v="0"/>
    <s v="NAR REGIONAL-GROCERY"/>
    <x v="2"/>
    <x v="0"/>
    <x v="1"/>
    <x v="10"/>
    <x v="1"/>
    <x v="0"/>
    <x v="2"/>
    <x v="3"/>
    <x v="112"/>
    <n v="0"/>
  </r>
  <r>
    <x v="0"/>
    <x v="0"/>
    <s v="NAR REGIONAL-GROCERY"/>
    <x v="2"/>
    <x v="0"/>
    <x v="2"/>
    <x v="10"/>
    <x v="1"/>
    <x v="0"/>
    <x v="2"/>
    <x v="3"/>
    <x v="113"/>
    <n v="0"/>
  </r>
  <r>
    <x v="0"/>
    <x v="0"/>
    <s v="NAR REGIONAL-GROCERY"/>
    <x v="2"/>
    <x v="1"/>
    <x v="3"/>
    <x v="10"/>
    <x v="1"/>
    <x v="0"/>
    <x v="2"/>
    <x v="3"/>
    <x v="114"/>
    <n v="663"/>
  </r>
  <r>
    <x v="0"/>
    <x v="0"/>
    <s v="NAR REGIONAL-GROCERY"/>
    <x v="2"/>
    <x v="2"/>
    <x v="4"/>
    <x v="10"/>
    <x v="1"/>
    <x v="0"/>
    <x v="2"/>
    <x v="3"/>
    <x v="115"/>
    <n v="0"/>
  </r>
  <r>
    <x v="0"/>
    <x v="0"/>
    <s v="NAR REGIONAL-GROCERY"/>
    <x v="3"/>
    <x v="0"/>
    <x v="0"/>
    <x v="10"/>
    <x v="1"/>
    <x v="0"/>
    <x v="2"/>
    <x v="3"/>
    <x v="116"/>
    <n v="0"/>
  </r>
  <r>
    <x v="0"/>
    <x v="0"/>
    <s v="NAR REGIONAL-GROCERY"/>
    <x v="3"/>
    <x v="0"/>
    <x v="1"/>
    <x v="10"/>
    <x v="1"/>
    <x v="0"/>
    <x v="2"/>
    <x v="3"/>
    <x v="117"/>
    <n v="0"/>
  </r>
  <r>
    <x v="0"/>
    <x v="0"/>
    <s v="NAR REGIONAL-GROCERY"/>
    <x v="3"/>
    <x v="0"/>
    <x v="2"/>
    <x v="10"/>
    <x v="1"/>
    <x v="0"/>
    <x v="2"/>
    <x v="3"/>
    <x v="118"/>
    <n v="0"/>
  </r>
  <r>
    <x v="0"/>
    <x v="0"/>
    <s v="NAR REGIONAL-GROCERY"/>
    <x v="3"/>
    <x v="1"/>
    <x v="3"/>
    <x v="10"/>
    <x v="1"/>
    <x v="0"/>
    <x v="2"/>
    <x v="3"/>
    <x v="119"/>
    <n v="0"/>
  </r>
  <r>
    <x v="0"/>
    <x v="0"/>
    <s v="NAR REGIONAL-GROCERY"/>
    <x v="3"/>
    <x v="2"/>
    <x v="4"/>
    <x v="10"/>
    <x v="1"/>
    <x v="0"/>
    <x v="2"/>
    <x v="3"/>
    <x v="120"/>
    <n v="596.04999999999995"/>
  </r>
  <r>
    <x v="0"/>
    <x v="0"/>
    <s v="NAR REGIONAL-GROCERY"/>
    <x v="0"/>
    <x v="0"/>
    <x v="0"/>
    <x v="11"/>
    <x v="0"/>
    <x v="1"/>
    <x v="1"/>
    <x v="2"/>
    <x v="121"/>
    <n v="39858"/>
  </r>
  <r>
    <x v="0"/>
    <x v="0"/>
    <s v="NAR REGIONAL-GROCERY"/>
    <x v="0"/>
    <x v="0"/>
    <x v="1"/>
    <x v="11"/>
    <x v="0"/>
    <x v="1"/>
    <x v="1"/>
    <x v="2"/>
    <x v="122"/>
    <n v="25655.33"/>
  </r>
  <r>
    <x v="0"/>
    <x v="0"/>
    <s v="NAR REGIONAL-GROCERY"/>
    <x v="0"/>
    <x v="0"/>
    <x v="2"/>
    <x v="11"/>
    <x v="0"/>
    <x v="1"/>
    <x v="1"/>
    <x v="2"/>
    <x v="123"/>
    <n v="43835"/>
  </r>
  <r>
    <x v="0"/>
    <x v="0"/>
    <s v="NAR REGIONAL-GROCERY"/>
    <x v="0"/>
    <x v="1"/>
    <x v="3"/>
    <x v="11"/>
    <x v="0"/>
    <x v="1"/>
    <x v="1"/>
    <x v="2"/>
    <x v="23"/>
    <n v="0"/>
  </r>
  <r>
    <x v="0"/>
    <x v="0"/>
    <s v="NAR REGIONAL-GROCERY"/>
    <x v="0"/>
    <x v="2"/>
    <x v="4"/>
    <x v="11"/>
    <x v="0"/>
    <x v="1"/>
    <x v="1"/>
    <x v="2"/>
    <x v="124"/>
    <n v="79716"/>
  </r>
  <r>
    <x v="0"/>
    <x v="0"/>
    <s v="NAR REGIONAL-GROCERY"/>
    <x v="1"/>
    <x v="1"/>
    <x v="3"/>
    <x v="11"/>
    <x v="0"/>
    <x v="1"/>
    <x v="1"/>
    <x v="2"/>
    <x v="125"/>
    <n v="13330.98"/>
  </r>
  <r>
    <x v="0"/>
    <x v="0"/>
    <s v="NAR REGIONAL-GROCERY"/>
    <x v="2"/>
    <x v="0"/>
    <x v="0"/>
    <x v="11"/>
    <x v="0"/>
    <x v="1"/>
    <x v="1"/>
    <x v="2"/>
    <x v="126"/>
    <n v="41497.040000000001"/>
  </r>
  <r>
    <x v="0"/>
    <x v="0"/>
    <s v="NAR REGIONAL-GROCERY"/>
    <x v="2"/>
    <x v="0"/>
    <x v="1"/>
    <x v="11"/>
    <x v="0"/>
    <x v="1"/>
    <x v="1"/>
    <x v="2"/>
    <x v="127"/>
    <n v="24923.08"/>
  </r>
  <r>
    <x v="0"/>
    <x v="0"/>
    <s v="NAR REGIONAL-GROCERY"/>
    <x v="2"/>
    <x v="0"/>
    <x v="2"/>
    <x v="11"/>
    <x v="0"/>
    <x v="1"/>
    <x v="1"/>
    <x v="2"/>
    <x v="128"/>
    <n v="28431"/>
  </r>
  <r>
    <x v="0"/>
    <x v="0"/>
    <s v="NAR REGIONAL-GROCERY"/>
    <x v="2"/>
    <x v="1"/>
    <x v="3"/>
    <x v="11"/>
    <x v="0"/>
    <x v="1"/>
    <x v="1"/>
    <x v="2"/>
    <x v="129"/>
    <n v="22558.639999999999"/>
  </r>
  <r>
    <x v="0"/>
    <x v="0"/>
    <s v="NAR REGIONAL-GROCERY"/>
    <x v="2"/>
    <x v="2"/>
    <x v="4"/>
    <x v="11"/>
    <x v="0"/>
    <x v="1"/>
    <x v="1"/>
    <x v="2"/>
    <x v="130"/>
    <n v="16125.72"/>
  </r>
  <r>
    <x v="0"/>
    <x v="0"/>
    <s v="NAR REGIONAL-GROCERY"/>
    <x v="3"/>
    <x v="0"/>
    <x v="0"/>
    <x v="11"/>
    <x v="0"/>
    <x v="1"/>
    <x v="1"/>
    <x v="2"/>
    <x v="131"/>
    <n v="133476.04"/>
  </r>
  <r>
    <x v="0"/>
    <x v="0"/>
    <s v="NAR REGIONAL-GROCERY"/>
    <x v="3"/>
    <x v="0"/>
    <x v="1"/>
    <x v="11"/>
    <x v="0"/>
    <x v="1"/>
    <x v="1"/>
    <x v="2"/>
    <x v="132"/>
    <n v="24939.72"/>
  </r>
  <r>
    <x v="0"/>
    <x v="0"/>
    <s v="NAR REGIONAL-GROCERY"/>
    <x v="3"/>
    <x v="0"/>
    <x v="2"/>
    <x v="11"/>
    <x v="0"/>
    <x v="1"/>
    <x v="1"/>
    <x v="2"/>
    <x v="133"/>
    <n v="54154.879999999997"/>
  </r>
  <r>
    <x v="0"/>
    <x v="0"/>
    <s v="NAR REGIONAL-GROCERY"/>
    <x v="3"/>
    <x v="1"/>
    <x v="3"/>
    <x v="11"/>
    <x v="0"/>
    <x v="1"/>
    <x v="1"/>
    <x v="2"/>
    <x v="134"/>
    <n v="128092.64"/>
  </r>
  <r>
    <x v="0"/>
    <x v="0"/>
    <s v="NAR REGIONAL-GROCERY"/>
    <x v="3"/>
    <x v="2"/>
    <x v="4"/>
    <x v="11"/>
    <x v="0"/>
    <x v="1"/>
    <x v="1"/>
    <x v="2"/>
    <x v="135"/>
    <n v="74159.8"/>
  </r>
  <r>
    <x v="0"/>
    <x v="0"/>
    <s v="NAR REGIONAL-GROCERY"/>
    <x v="0"/>
    <x v="0"/>
    <x v="2"/>
    <x v="12"/>
    <x v="0"/>
    <x v="1"/>
    <x v="1"/>
    <x v="2"/>
    <x v="136"/>
    <n v="31326.05"/>
  </r>
  <r>
    <x v="0"/>
    <x v="0"/>
    <s v="NAR REGIONAL-GROCERY"/>
    <x v="0"/>
    <x v="1"/>
    <x v="3"/>
    <x v="12"/>
    <x v="0"/>
    <x v="1"/>
    <x v="1"/>
    <x v="2"/>
    <x v="23"/>
    <n v="0"/>
  </r>
  <r>
    <x v="0"/>
    <x v="0"/>
    <s v="NAR REGIONAL-GROCERY"/>
    <x v="0"/>
    <x v="2"/>
    <x v="4"/>
    <x v="12"/>
    <x v="0"/>
    <x v="1"/>
    <x v="1"/>
    <x v="2"/>
    <x v="137"/>
    <n v="9210.11"/>
  </r>
  <r>
    <x v="0"/>
    <x v="0"/>
    <s v="NAR REGIONAL-GROCERY"/>
    <x v="1"/>
    <x v="0"/>
    <x v="2"/>
    <x v="12"/>
    <x v="0"/>
    <x v="1"/>
    <x v="1"/>
    <x v="2"/>
    <x v="138"/>
    <n v="5070"/>
  </r>
  <r>
    <x v="0"/>
    <x v="0"/>
    <s v="NAR REGIONAL-GROCERY"/>
    <x v="2"/>
    <x v="0"/>
    <x v="0"/>
    <x v="12"/>
    <x v="0"/>
    <x v="1"/>
    <x v="1"/>
    <x v="2"/>
    <x v="139"/>
    <n v="3520.4"/>
  </r>
  <r>
    <x v="0"/>
    <x v="0"/>
    <s v="NAR REGIONAL-GROCERY"/>
    <x v="2"/>
    <x v="0"/>
    <x v="1"/>
    <x v="12"/>
    <x v="0"/>
    <x v="1"/>
    <x v="1"/>
    <x v="2"/>
    <x v="140"/>
    <n v="2373.36"/>
  </r>
  <r>
    <x v="0"/>
    <x v="0"/>
    <s v="NAR REGIONAL-GROCERY"/>
    <x v="2"/>
    <x v="0"/>
    <x v="2"/>
    <x v="12"/>
    <x v="0"/>
    <x v="1"/>
    <x v="1"/>
    <x v="2"/>
    <x v="141"/>
    <n v="43187.56"/>
  </r>
  <r>
    <x v="0"/>
    <x v="0"/>
    <s v="NAR REGIONAL-GROCERY"/>
    <x v="2"/>
    <x v="1"/>
    <x v="3"/>
    <x v="12"/>
    <x v="0"/>
    <x v="1"/>
    <x v="1"/>
    <x v="2"/>
    <x v="142"/>
    <n v="2717.77"/>
  </r>
  <r>
    <x v="0"/>
    <x v="0"/>
    <s v="NAR REGIONAL-GROCERY"/>
    <x v="2"/>
    <x v="2"/>
    <x v="4"/>
    <x v="12"/>
    <x v="0"/>
    <x v="1"/>
    <x v="1"/>
    <x v="2"/>
    <x v="143"/>
    <n v="7606.04"/>
  </r>
  <r>
    <x v="0"/>
    <x v="0"/>
    <s v="NAR REGIONAL-GROCERY"/>
    <x v="0"/>
    <x v="0"/>
    <x v="0"/>
    <x v="13"/>
    <x v="0"/>
    <x v="0"/>
    <x v="0"/>
    <x v="0"/>
    <x v="23"/>
    <n v="0"/>
  </r>
  <r>
    <x v="0"/>
    <x v="0"/>
    <s v="NAR REGIONAL-GROCERY"/>
    <x v="0"/>
    <x v="1"/>
    <x v="3"/>
    <x v="13"/>
    <x v="0"/>
    <x v="0"/>
    <x v="0"/>
    <x v="0"/>
    <x v="23"/>
    <n v="0"/>
  </r>
  <r>
    <x v="0"/>
    <x v="0"/>
    <s v="NAR REGIONAL-GROCERY"/>
    <x v="0"/>
    <x v="2"/>
    <x v="4"/>
    <x v="13"/>
    <x v="0"/>
    <x v="0"/>
    <x v="0"/>
    <x v="0"/>
    <x v="23"/>
    <n v="0"/>
  </r>
  <r>
    <x v="0"/>
    <x v="0"/>
    <s v="NAR REGIONAL-GROCERY"/>
    <x v="1"/>
    <x v="0"/>
    <x v="0"/>
    <x v="13"/>
    <x v="0"/>
    <x v="0"/>
    <x v="0"/>
    <x v="0"/>
    <x v="144"/>
    <n v="0"/>
  </r>
  <r>
    <x v="0"/>
    <x v="0"/>
    <s v="NAR REGIONAL-GROCERY"/>
    <x v="1"/>
    <x v="0"/>
    <x v="1"/>
    <x v="13"/>
    <x v="0"/>
    <x v="0"/>
    <x v="0"/>
    <x v="0"/>
    <x v="145"/>
    <n v="1136.32"/>
  </r>
  <r>
    <x v="0"/>
    <x v="0"/>
    <s v="NAR REGIONAL-GROCERY"/>
    <x v="1"/>
    <x v="0"/>
    <x v="2"/>
    <x v="13"/>
    <x v="0"/>
    <x v="0"/>
    <x v="0"/>
    <x v="0"/>
    <x v="146"/>
    <n v="3406.72"/>
  </r>
  <r>
    <x v="0"/>
    <x v="0"/>
    <s v="NAR REGIONAL-GROCERY"/>
    <x v="1"/>
    <x v="1"/>
    <x v="3"/>
    <x v="13"/>
    <x v="0"/>
    <x v="0"/>
    <x v="0"/>
    <x v="0"/>
    <x v="147"/>
    <n v="1267"/>
  </r>
  <r>
    <x v="0"/>
    <x v="0"/>
    <s v="NAR REGIONAL-GROCERY"/>
    <x v="1"/>
    <x v="2"/>
    <x v="4"/>
    <x v="13"/>
    <x v="0"/>
    <x v="0"/>
    <x v="0"/>
    <x v="0"/>
    <x v="148"/>
    <n v="6451.08"/>
  </r>
  <r>
    <x v="0"/>
    <x v="0"/>
    <s v="NAR REGIONAL-GROCERY"/>
    <x v="2"/>
    <x v="0"/>
    <x v="0"/>
    <x v="13"/>
    <x v="0"/>
    <x v="0"/>
    <x v="0"/>
    <x v="0"/>
    <x v="23"/>
    <n v="0"/>
  </r>
  <r>
    <x v="0"/>
    <x v="0"/>
    <s v="NAR REGIONAL-GROCERY"/>
    <x v="2"/>
    <x v="0"/>
    <x v="1"/>
    <x v="13"/>
    <x v="0"/>
    <x v="0"/>
    <x v="0"/>
    <x v="0"/>
    <x v="23"/>
    <n v="0"/>
  </r>
  <r>
    <x v="0"/>
    <x v="0"/>
    <s v="NAR REGIONAL-GROCERY"/>
    <x v="2"/>
    <x v="1"/>
    <x v="3"/>
    <x v="13"/>
    <x v="0"/>
    <x v="0"/>
    <x v="0"/>
    <x v="0"/>
    <x v="23"/>
    <n v="0"/>
  </r>
  <r>
    <x v="0"/>
    <x v="0"/>
    <s v="NAR REGIONAL-GROCERY"/>
    <x v="2"/>
    <x v="2"/>
    <x v="4"/>
    <x v="13"/>
    <x v="0"/>
    <x v="0"/>
    <x v="0"/>
    <x v="0"/>
    <x v="23"/>
    <n v="0"/>
  </r>
  <r>
    <x v="0"/>
    <x v="0"/>
    <s v="NAR REGIONAL-GROCERY"/>
    <x v="3"/>
    <x v="0"/>
    <x v="0"/>
    <x v="13"/>
    <x v="0"/>
    <x v="0"/>
    <x v="0"/>
    <x v="0"/>
    <x v="149"/>
    <n v="1000"/>
  </r>
  <r>
    <x v="0"/>
    <x v="0"/>
    <s v="NAR REGIONAL-GROCERY"/>
    <x v="3"/>
    <x v="1"/>
    <x v="3"/>
    <x v="13"/>
    <x v="0"/>
    <x v="0"/>
    <x v="0"/>
    <x v="0"/>
    <x v="150"/>
    <n v="28952.52"/>
  </r>
  <r>
    <x v="0"/>
    <x v="0"/>
    <s v="NAR REGIONAL-GROCERY"/>
    <x v="3"/>
    <x v="2"/>
    <x v="4"/>
    <x v="13"/>
    <x v="0"/>
    <x v="0"/>
    <x v="0"/>
    <x v="0"/>
    <x v="151"/>
    <n v="0"/>
  </r>
  <r>
    <x v="0"/>
    <x v="0"/>
    <s v="NAR REGIONAL-GROCERY"/>
    <x v="3"/>
    <x v="2"/>
    <x v="4"/>
    <x v="14"/>
    <x v="0"/>
    <x v="0"/>
    <x v="0"/>
    <x v="0"/>
    <x v="23"/>
    <n v="0"/>
  </r>
  <r>
    <x v="0"/>
    <x v="0"/>
    <s v="NAR REGIONAL-GROCERY"/>
    <x v="1"/>
    <x v="0"/>
    <x v="1"/>
    <x v="15"/>
    <x v="0"/>
    <x v="0"/>
    <x v="0"/>
    <x v="0"/>
    <x v="23"/>
    <n v="0"/>
  </r>
  <r>
    <x v="0"/>
    <x v="0"/>
    <s v="NAR REGIONAL-GROCERY"/>
    <x v="1"/>
    <x v="1"/>
    <x v="3"/>
    <x v="15"/>
    <x v="0"/>
    <x v="0"/>
    <x v="0"/>
    <x v="0"/>
    <x v="23"/>
    <n v="0"/>
  </r>
  <r>
    <x v="0"/>
    <x v="0"/>
    <s v="NAR REGIONAL-GROCERY"/>
    <x v="1"/>
    <x v="2"/>
    <x v="4"/>
    <x v="15"/>
    <x v="0"/>
    <x v="0"/>
    <x v="0"/>
    <x v="0"/>
    <x v="35"/>
    <n v="8000"/>
  </r>
  <r>
    <x v="0"/>
    <x v="0"/>
    <s v="NAR REGIONAL-GROCERY"/>
    <x v="3"/>
    <x v="2"/>
    <x v="4"/>
    <x v="15"/>
    <x v="0"/>
    <x v="0"/>
    <x v="0"/>
    <x v="0"/>
    <x v="23"/>
    <n v="0"/>
  </r>
  <r>
    <x v="0"/>
    <x v="0"/>
    <s v="NAR REGIONAL-GROCERY"/>
    <x v="0"/>
    <x v="0"/>
    <x v="0"/>
    <x v="16"/>
    <x v="0"/>
    <x v="1"/>
    <x v="1"/>
    <x v="2"/>
    <x v="23"/>
    <n v="0"/>
  </r>
  <r>
    <x v="0"/>
    <x v="0"/>
    <s v="NAR REGIONAL-GROCERY"/>
    <x v="0"/>
    <x v="0"/>
    <x v="1"/>
    <x v="16"/>
    <x v="0"/>
    <x v="1"/>
    <x v="1"/>
    <x v="2"/>
    <x v="23"/>
    <n v="0"/>
  </r>
  <r>
    <x v="0"/>
    <x v="0"/>
    <s v="NAR REGIONAL-GROCERY"/>
    <x v="0"/>
    <x v="0"/>
    <x v="2"/>
    <x v="16"/>
    <x v="0"/>
    <x v="1"/>
    <x v="1"/>
    <x v="2"/>
    <x v="23"/>
    <n v="0"/>
  </r>
  <r>
    <x v="0"/>
    <x v="0"/>
    <s v="NAR REGIONAL-GROCERY"/>
    <x v="0"/>
    <x v="1"/>
    <x v="3"/>
    <x v="16"/>
    <x v="0"/>
    <x v="1"/>
    <x v="1"/>
    <x v="2"/>
    <x v="23"/>
    <n v="0"/>
  </r>
  <r>
    <x v="0"/>
    <x v="0"/>
    <s v="NAR REGIONAL-GROCERY"/>
    <x v="0"/>
    <x v="2"/>
    <x v="4"/>
    <x v="16"/>
    <x v="0"/>
    <x v="1"/>
    <x v="1"/>
    <x v="2"/>
    <x v="23"/>
    <n v="0"/>
  </r>
  <r>
    <x v="0"/>
    <x v="0"/>
    <s v="NAR REGIONAL-GROCERY"/>
    <x v="1"/>
    <x v="0"/>
    <x v="0"/>
    <x v="16"/>
    <x v="0"/>
    <x v="1"/>
    <x v="1"/>
    <x v="2"/>
    <x v="23"/>
    <n v="0"/>
  </r>
  <r>
    <x v="0"/>
    <x v="0"/>
    <s v="NAR REGIONAL-GROCERY"/>
    <x v="1"/>
    <x v="0"/>
    <x v="1"/>
    <x v="16"/>
    <x v="0"/>
    <x v="1"/>
    <x v="1"/>
    <x v="2"/>
    <x v="23"/>
    <n v="0"/>
  </r>
  <r>
    <x v="0"/>
    <x v="0"/>
    <s v="NAR REGIONAL-GROCERY"/>
    <x v="1"/>
    <x v="2"/>
    <x v="4"/>
    <x v="16"/>
    <x v="0"/>
    <x v="1"/>
    <x v="1"/>
    <x v="2"/>
    <x v="23"/>
    <n v="0"/>
  </r>
  <r>
    <x v="0"/>
    <x v="0"/>
    <s v="NAR REGIONAL-GROCERY"/>
    <x v="2"/>
    <x v="0"/>
    <x v="0"/>
    <x v="16"/>
    <x v="0"/>
    <x v="1"/>
    <x v="1"/>
    <x v="2"/>
    <x v="23"/>
    <n v="0"/>
  </r>
  <r>
    <x v="0"/>
    <x v="0"/>
    <s v="NAR REGIONAL-GROCERY"/>
    <x v="2"/>
    <x v="0"/>
    <x v="2"/>
    <x v="16"/>
    <x v="0"/>
    <x v="1"/>
    <x v="1"/>
    <x v="2"/>
    <x v="152"/>
    <n v="1000"/>
  </r>
  <r>
    <x v="0"/>
    <x v="0"/>
    <s v="NAR REGIONAL-GROCERY"/>
    <x v="2"/>
    <x v="1"/>
    <x v="3"/>
    <x v="16"/>
    <x v="0"/>
    <x v="1"/>
    <x v="1"/>
    <x v="2"/>
    <x v="153"/>
    <n v="4328.04"/>
  </r>
  <r>
    <x v="0"/>
    <x v="0"/>
    <s v="NAR REGIONAL-GROCERY"/>
    <x v="3"/>
    <x v="0"/>
    <x v="0"/>
    <x v="16"/>
    <x v="0"/>
    <x v="1"/>
    <x v="1"/>
    <x v="2"/>
    <x v="23"/>
    <n v="0"/>
  </r>
  <r>
    <x v="0"/>
    <x v="0"/>
    <s v="NAR REGIONAL-GROCERY"/>
    <x v="3"/>
    <x v="0"/>
    <x v="2"/>
    <x v="16"/>
    <x v="0"/>
    <x v="1"/>
    <x v="1"/>
    <x v="2"/>
    <x v="154"/>
    <n v="35409.81"/>
  </r>
  <r>
    <x v="0"/>
    <x v="0"/>
    <s v="NAR REGIONAL-GROCERY"/>
    <x v="3"/>
    <x v="1"/>
    <x v="3"/>
    <x v="16"/>
    <x v="0"/>
    <x v="1"/>
    <x v="1"/>
    <x v="2"/>
    <x v="23"/>
    <n v="0"/>
  </r>
  <r>
    <x v="0"/>
    <x v="0"/>
    <s v="NAR REGIONAL-GROCERY"/>
    <x v="3"/>
    <x v="2"/>
    <x v="4"/>
    <x v="16"/>
    <x v="0"/>
    <x v="1"/>
    <x v="1"/>
    <x v="2"/>
    <x v="155"/>
    <n v="13035.09"/>
  </r>
  <r>
    <x v="0"/>
    <x v="0"/>
    <s v="NAR REGIONAL-GROCERY"/>
    <x v="0"/>
    <x v="0"/>
    <x v="0"/>
    <x v="17"/>
    <x v="0"/>
    <x v="0"/>
    <x v="0"/>
    <x v="0"/>
    <x v="156"/>
    <n v="0"/>
  </r>
  <r>
    <x v="0"/>
    <x v="0"/>
    <s v="NAR REGIONAL-GROCERY"/>
    <x v="0"/>
    <x v="0"/>
    <x v="1"/>
    <x v="17"/>
    <x v="0"/>
    <x v="0"/>
    <x v="0"/>
    <x v="0"/>
    <x v="157"/>
    <n v="0"/>
  </r>
  <r>
    <x v="0"/>
    <x v="0"/>
    <s v="NAR REGIONAL-GROCERY"/>
    <x v="0"/>
    <x v="0"/>
    <x v="2"/>
    <x v="17"/>
    <x v="0"/>
    <x v="0"/>
    <x v="0"/>
    <x v="0"/>
    <x v="23"/>
    <n v="0"/>
  </r>
  <r>
    <x v="0"/>
    <x v="0"/>
    <s v="NAR REGIONAL-GROCERY"/>
    <x v="0"/>
    <x v="1"/>
    <x v="3"/>
    <x v="17"/>
    <x v="0"/>
    <x v="0"/>
    <x v="0"/>
    <x v="0"/>
    <x v="158"/>
    <n v="0"/>
  </r>
  <r>
    <x v="0"/>
    <x v="0"/>
    <s v="NAR REGIONAL-GROCERY"/>
    <x v="1"/>
    <x v="0"/>
    <x v="0"/>
    <x v="17"/>
    <x v="0"/>
    <x v="0"/>
    <x v="0"/>
    <x v="0"/>
    <x v="159"/>
    <n v="3200"/>
  </r>
  <r>
    <x v="0"/>
    <x v="0"/>
    <s v="NAR REGIONAL-GROCERY"/>
    <x v="2"/>
    <x v="0"/>
    <x v="0"/>
    <x v="17"/>
    <x v="0"/>
    <x v="0"/>
    <x v="0"/>
    <x v="0"/>
    <x v="160"/>
    <n v="0"/>
  </r>
  <r>
    <x v="0"/>
    <x v="0"/>
    <s v="NAR REGIONAL-GROCERY"/>
    <x v="2"/>
    <x v="0"/>
    <x v="1"/>
    <x v="17"/>
    <x v="0"/>
    <x v="0"/>
    <x v="0"/>
    <x v="0"/>
    <x v="23"/>
    <n v="0"/>
  </r>
  <r>
    <x v="0"/>
    <x v="0"/>
    <s v="NAR REGIONAL-GROCERY"/>
    <x v="3"/>
    <x v="0"/>
    <x v="0"/>
    <x v="17"/>
    <x v="0"/>
    <x v="0"/>
    <x v="0"/>
    <x v="0"/>
    <x v="161"/>
    <n v="1500"/>
  </r>
  <r>
    <x v="0"/>
    <x v="0"/>
    <s v="NAR REGIONAL-GROCERY"/>
    <x v="3"/>
    <x v="0"/>
    <x v="1"/>
    <x v="17"/>
    <x v="0"/>
    <x v="0"/>
    <x v="0"/>
    <x v="0"/>
    <x v="162"/>
    <n v="0"/>
  </r>
  <r>
    <x v="0"/>
    <x v="0"/>
    <s v="NAR REGIONAL-GROCERY"/>
    <x v="3"/>
    <x v="0"/>
    <x v="2"/>
    <x v="17"/>
    <x v="0"/>
    <x v="0"/>
    <x v="0"/>
    <x v="0"/>
    <x v="23"/>
    <n v="0"/>
  </r>
  <r>
    <x v="0"/>
    <x v="0"/>
    <s v="NAR REGIONAL-GROCERY"/>
    <x v="3"/>
    <x v="1"/>
    <x v="3"/>
    <x v="17"/>
    <x v="0"/>
    <x v="0"/>
    <x v="0"/>
    <x v="0"/>
    <x v="163"/>
    <n v="72"/>
  </r>
  <r>
    <x v="0"/>
    <x v="0"/>
    <s v="NAR REGIONAL-GROCERY"/>
    <x v="3"/>
    <x v="2"/>
    <x v="4"/>
    <x v="17"/>
    <x v="0"/>
    <x v="0"/>
    <x v="0"/>
    <x v="0"/>
    <x v="23"/>
    <n v="0"/>
  </r>
  <r>
    <x v="0"/>
    <x v="0"/>
    <s v="NAR REGIONAL-GROCERY"/>
    <x v="0"/>
    <x v="0"/>
    <x v="0"/>
    <x v="18"/>
    <x v="0"/>
    <x v="1"/>
    <x v="1"/>
    <x v="4"/>
    <x v="23"/>
    <n v="0"/>
  </r>
  <r>
    <x v="0"/>
    <x v="0"/>
    <s v="NAR REGIONAL-GROCERY"/>
    <x v="0"/>
    <x v="0"/>
    <x v="1"/>
    <x v="18"/>
    <x v="0"/>
    <x v="1"/>
    <x v="1"/>
    <x v="4"/>
    <x v="164"/>
    <n v="1404"/>
  </r>
  <r>
    <x v="0"/>
    <x v="0"/>
    <s v="NAR REGIONAL-GROCERY"/>
    <x v="0"/>
    <x v="0"/>
    <x v="2"/>
    <x v="18"/>
    <x v="0"/>
    <x v="1"/>
    <x v="1"/>
    <x v="4"/>
    <x v="23"/>
    <n v="0"/>
  </r>
  <r>
    <x v="0"/>
    <x v="0"/>
    <s v="NAR REGIONAL-GROCERY"/>
    <x v="0"/>
    <x v="1"/>
    <x v="3"/>
    <x v="18"/>
    <x v="0"/>
    <x v="1"/>
    <x v="1"/>
    <x v="4"/>
    <x v="165"/>
    <n v="1209.5999999999999"/>
  </r>
  <r>
    <x v="0"/>
    <x v="0"/>
    <s v="NAR REGIONAL-GROCERY"/>
    <x v="0"/>
    <x v="2"/>
    <x v="4"/>
    <x v="18"/>
    <x v="0"/>
    <x v="1"/>
    <x v="1"/>
    <x v="4"/>
    <x v="23"/>
    <n v="0"/>
  </r>
  <r>
    <x v="0"/>
    <x v="0"/>
    <s v="NAR REGIONAL-GROCERY"/>
    <x v="3"/>
    <x v="0"/>
    <x v="0"/>
    <x v="18"/>
    <x v="0"/>
    <x v="1"/>
    <x v="1"/>
    <x v="4"/>
    <x v="166"/>
    <n v="126273.68"/>
  </r>
  <r>
    <x v="0"/>
    <x v="0"/>
    <s v="NAR REGIONAL-GROCERY"/>
    <x v="3"/>
    <x v="0"/>
    <x v="1"/>
    <x v="18"/>
    <x v="0"/>
    <x v="1"/>
    <x v="1"/>
    <x v="4"/>
    <x v="167"/>
    <n v="4585.6000000000004"/>
  </r>
  <r>
    <x v="0"/>
    <x v="0"/>
    <s v="NAR REGIONAL-GROCERY"/>
    <x v="3"/>
    <x v="0"/>
    <x v="2"/>
    <x v="18"/>
    <x v="0"/>
    <x v="1"/>
    <x v="1"/>
    <x v="4"/>
    <x v="168"/>
    <n v="16382.08"/>
  </r>
  <r>
    <x v="0"/>
    <x v="0"/>
    <s v="NAR REGIONAL-GROCERY"/>
    <x v="3"/>
    <x v="1"/>
    <x v="3"/>
    <x v="18"/>
    <x v="0"/>
    <x v="1"/>
    <x v="1"/>
    <x v="4"/>
    <x v="169"/>
    <n v="125197.28"/>
  </r>
  <r>
    <x v="0"/>
    <x v="0"/>
    <s v="NAR REGIONAL-GROCERY"/>
    <x v="3"/>
    <x v="2"/>
    <x v="4"/>
    <x v="18"/>
    <x v="0"/>
    <x v="1"/>
    <x v="1"/>
    <x v="4"/>
    <x v="170"/>
    <n v="84260.28"/>
  </r>
  <r>
    <x v="0"/>
    <x v="0"/>
    <s v="NAR REGIONAL-GROCERY"/>
    <x v="0"/>
    <x v="0"/>
    <x v="0"/>
    <x v="19"/>
    <x v="0"/>
    <x v="1"/>
    <x v="1"/>
    <x v="4"/>
    <x v="23"/>
    <n v="0"/>
  </r>
  <r>
    <x v="0"/>
    <x v="0"/>
    <s v="NAR REGIONAL-GROCERY"/>
    <x v="1"/>
    <x v="0"/>
    <x v="1"/>
    <x v="19"/>
    <x v="0"/>
    <x v="1"/>
    <x v="1"/>
    <x v="4"/>
    <x v="171"/>
    <n v="2950"/>
  </r>
  <r>
    <x v="0"/>
    <x v="0"/>
    <s v="NAR REGIONAL-GROCERY"/>
    <x v="2"/>
    <x v="0"/>
    <x v="1"/>
    <x v="19"/>
    <x v="0"/>
    <x v="1"/>
    <x v="1"/>
    <x v="4"/>
    <x v="23"/>
    <n v="0"/>
  </r>
  <r>
    <x v="0"/>
    <x v="0"/>
    <s v="NAR REGIONAL-GROCERY"/>
    <x v="2"/>
    <x v="0"/>
    <x v="2"/>
    <x v="19"/>
    <x v="0"/>
    <x v="1"/>
    <x v="1"/>
    <x v="4"/>
    <x v="172"/>
    <n v="5725.2"/>
  </r>
  <r>
    <x v="0"/>
    <x v="0"/>
    <s v="NAR REGIONAL-GROCERY"/>
    <x v="2"/>
    <x v="1"/>
    <x v="3"/>
    <x v="19"/>
    <x v="0"/>
    <x v="1"/>
    <x v="1"/>
    <x v="4"/>
    <x v="173"/>
    <n v="426.74"/>
  </r>
  <r>
    <x v="0"/>
    <x v="0"/>
    <s v="NAR REGIONAL-GROCERY"/>
    <x v="1"/>
    <x v="2"/>
    <x v="4"/>
    <x v="20"/>
    <x v="0"/>
    <x v="1"/>
    <x v="1"/>
    <x v="4"/>
    <x v="23"/>
    <n v="0"/>
  </r>
  <r>
    <x v="0"/>
    <x v="0"/>
    <s v="NAR REGIONAL-GROCERY"/>
    <x v="2"/>
    <x v="0"/>
    <x v="0"/>
    <x v="20"/>
    <x v="0"/>
    <x v="1"/>
    <x v="1"/>
    <x v="4"/>
    <x v="23"/>
    <n v="0"/>
  </r>
  <r>
    <x v="0"/>
    <x v="0"/>
    <s v="NAR REGIONAL-GROCERY"/>
    <x v="2"/>
    <x v="0"/>
    <x v="1"/>
    <x v="20"/>
    <x v="0"/>
    <x v="1"/>
    <x v="1"/>
    <x v="4"/>
    <x v="23"/>
    <n v="0"/>
  </r>
  <r>
    <x v="0"/>
    <x v="0"/>
    <s v="NAR REGIONAL-GROCERY"/>
    <x v="2"/>
    <x v="0"/>
    <x v="2"/>
    <x v="20"/>
    <x v="0"/>
    <x v="1"/>
    <x v="1"/>
    <x v="4"/>
    <x v="23"/>
    <n v="0"/>
  </r>
  <r>
    <x v="0"/>
    <x v="0"/>
    <s v="NAR REGIONAL-GROCERY"/>
    <x v="2"/>
    <x v="1"/>
    <x v="3"/>
    <x v="20"/>
    <x v="0"/>
    <x v="1"/>
    <x v="1"/>
    <x v="4"/>
    <x v="23"/>
    <n v="0"/>
  </r>
  <r>
    <x v="0"/>
    <x v="0"/>
    <s v="NAR REGIONAL-GROCERY"/>
    <x v="3"/>
    <x v="0"/>
    <x v="0"/>
    <x v="20"/>
    <x v="0"/>
    <x v="1"/>
    <x v="1"/>
    <x v="4"/>
    <x v="23"/>
    <n v="0"/>
  </r>
  <r>
    <x v="0"/>
    <x v="0"/>
    <s v="NAR REGIONAL-GROCERY"/>
    <x v="3"/>
    <x v="0"/>
    <x v="1"/>
    <x v="20"/>
    <x v="0"/>
    <x v="1"/>
    <x v="1"/>
    <x v="4"/>
    <x v="23"/>
    <n v="0"/>
  </r>
  <r>
    <x v="0"/>
    <x v="0"/>
    <s v="NAR REGIONAL-GROCERY"/>
    <x v="3"/>
    <x v="0"/>
    <x v="2"/>
    <x v="20"/>
    <x v="0"/>
    <x v="1"/>
    <x v="1"/>
    <x v="4"/>
    <x v="23"/>
    <n v="0"/>
  </r>
  <r>
    <x v="0"/>
    <x v="0"/>
    <s v="NAR REGIONAL-GROCERY"/>
    <x v="3"/>
    <x v="1"/>
    <x v="3"/>
    <x v="20"/>
    <x v="0"/>
    <x v="1"/>
    <x v="1"/>
    <x v="4"/>
    <x v="174"/>
    <n v="31953.439999999999"/>
  </r>
  <r>
    <x v="0"/>
    <x v="0"/>
    <s v="NAR REGIONAL-GROCERY"/>
    <x v="3"/>
    <x v="2"/>
    <x v="4"/>
    <x v="20"/>
    <x v="0"/>
    <x v="1"/>
    <x v="1"/>
    <x v="4"/>
    <x v="23"/>
    <n v="0"/>
  </r>
  <r>
    <x v="0"/>
    <x v="0"/>
    <s v="NAR REGIONAL-GROCERY"/>
    <x v="0"/>
    <x v="0"/>
    <x v="1"/>
    <x v="21"/>
    <x v="0"/>
    <x v="1"/>
    <x v="1"/>
    <x v="4"/>
    <x v="23"/>
    <n v="0"/>
  </r>
  <r>
    <x v="0"/>
    <x v="0"/>
    <s v="NAR REGIONAL-GROCERY"/>
    <x v="2"/>
    <x v="0"/>
    <x v="0"/>
    <x v="21"/>
    <x v="0"/>
    <x v="1"/>
    <x v="1"/>
    <x v="4"/>
    <x v="175"/>
    <n v="3839.04"/>
  </r>
  <r>
    <x v="0"/>
    <x v="0"/>
    <s v="NAR REGIONAL-GROCERY"/>
    <x v="2"/>
    <x v="1"/>
    <x v="3"/>
    <x v="21"/>
    <x v="0"/>
    <x v="1"/>
    <x v="1"/>
    <x v="4"/>
    <x v="176"/>
    <n v="42468.92"/>
  </r>
  <r>
    <x v="0"/>
    <x v="0"/>
    <s v="NAR REGIONAL-GROCERY"/>
    <x v="2"/>
    <x v="2"/>
    <x v="4"/>
    <x v="21"/>
    <x v="0"/>
    <x v="1"/>
    <x v="1"/>
    <x v="4"/>
    <x v="177"/>
    <n v="3.64"/>
  </r>
  <r>
    <x v="0"/>
    <x v="0"/>
    <s v="NAR REGIONAL-GROCERY"/>
    <x v="3"/>
    <x v="0"/>
    <x v="0"/>
    <x v="21"/>
    <x v="0"/>
    <x v="1"/>
    <x v="1"/>
    <x v="4"/>
    <x v="23"/>
    <n v="0"/>
  </r>
  <r>
    <x v="0"/>
    <x v="0"/>
    <s v="NAR REGIONAL-GROCERY"/>
    <x v="3"/>
    <x v="0"/>
    <x v="1"/>
    <x v="21"/>
    <x v="0"/>
    <x v="1"/>
    <x v="1"/>
    <x v="4"/>
    <x v="23"/>
    <n v="0"/>
  </r>
  <r>
    <x v="0"/>
    <x v="0"/>
    <s v="NAR REGIONAL-GROCERY"/>
    <x v="3"/>
    <x v="0"/>
    <x v="2"/>
    <x v="21"/>
    <x v="0"/>
    <x v="1"/>
    <x v="1"/>
    <x v="4"/>
    <x v="23"/>
    <n v="0"/>
  </r>
  <r>
    <x v="0"/>
    <x v="0"/>
    <s v="NAR REGIONAL-GROCERY"/>
    <x v="3"/>
    <x v="1"/>
    <x v="3"/>
    <x v="21"/>
    <x v="0"/>
    <x v="1"/>
    <x v="1"/>
    <x v="4"/>
    <x v="178"/>
    <n v="5709.4"/>
  </r>
  <r>
    <x v="0"/>
    <x v="0"/>
    <s v="NAR REGIONAL-GROCERY"/>
    <x v="3"/>
    <x v="0"/>
    <x v="2"/>
    <x v="22"/>
    <x v="0"/>
    <x v="1"/>
    <x v="1"/>
    <x v="4"/>
    <x v="179"/>
    <n v="3101.8"/>
  </r>
  <r>
    <x v="0"/>
    <x v="0"/>
    <s v="NAR REGIONAL-GROCERY"/>
    <x v="3"/>
    <x v="1"/>
    <x v="3"/>
    <x v="22"/>
    <x v="0"/>
    <x v="1"/>
    <x v="1"/>
    <x v="4"/>
    <x v="180"/>
    <n v="1571.76"/>
  </r>
  <r>
    <x v="0"/>
    <x v="0"/>
    <s v="NAR REGIONAL-GROCERY"/>
    <x v="0"/>
    <x v="0"/>
    <x v="0"/>
    <x v="23"/>
    <x v="0"/>
    <x v="1"/>
    <x v="1"/>
    <x v="4"/>
    <x v="181"/>
    <n v="1258.8699999999999"/>
  </r>
  <r>
    <x v="0"/>
    <x v="0"/>
    <s v="NAR REGIONAL-GROCERY"/>
    <x v="0"/>
    <x v="0"/>
    <x v="2"/>
    <x v="23"/>
    <x v="0"/>
    <x v="1"/>
    <x v="1"/>
    <x v="4"/>
    <x v="182"/>
    <n v="748.02"/>
  </r>
  <r>
    <x v="0"/>
    <x v="0"/>
    <s v="NAR REGIONAL-GROCERY"/>
    <x v="2"/>
    <x v="0"/>
    <x v="0"/>
    <x v="23"/>
    <x v="0"/>
    <x v="1"/>
    <x v="1"/>
    <x v="4"/>
    <x v="23"/>
    <n v="0"/>
  </r>
  <r>
    <x v="0"/>
    <x v="0"/>
    <s v="NAR REGIONAL-GROCERY"/>
    <x v="2"/>
    <x v="0"/>
    <x v="1"/>
    <x v="23"/>
    <x v="0"/>
    <x v="1"/>
    <x v="1"/>
    <x v="4"/>
    <x v="23"/>
    <n v="0"/>
  </r>
  <r>
    <x v="0"/>
    <x v="0"/>
    <s v="NAR REGIONAL-GROCERY"/>
    <x v="2"/>
    <x v="0"/>
    <x v="2"/>
    <x v="23"/>
    <x v="0"/>
    <x v="1"/>
    <x v="1"/>
    <x v="4"/>
    <x v="183"/>
    <n v="900"/>
  </r>
  <r>
    <x v="0"/>
    <x v="0"/>
    <s v="NAR REGIONAL-GROCERY"/>
    <x v="2"/>
    <x v="1"/>
    <x v="3"/>
    <x v="23"/>
    <x v="0"/>
    <x v="1"/>
    <x v="1"/>
    <x v="4"/>
    <x v="184"/>
    <n v="500"/>
  </r>
  <r>
    <x v="0"/>
    <x v="0"/>
    <s v="NAR REGIONAL-GROCERY"/>
    <x v="2"/>
    <x v="2"/>
    <x v="4"/>
    <x v="23"/>
    <x v="0"/>
    <x v="1"/>
    <x v="1"/>
    <x v="4"/>
    <x v="23"/>
    <n v="0"/>
  </r>
  <r>
    <x v="0"/>
    <x v="0"/>
    <s v="NAR REGIONAL-GROCERY"/>
    <x v="3"/>
    <x v="1"/>
    <x v="3"/>
    <x v="23"/>
    <x v="0"/>
    <x v="1"/>
    <x v="1"/>
    <x v="4"/>
    <x v="185"/>
    <n v="656"/>
  </r>
  <r>
    <x v="0"/>
    <x v="0"/>
    <s v="NAR REGIONAL-GROCERY"/>
    <x v="1"/>
    <x v="0"/>
    <x v="0"/>
    <x v="24"/>
    <x v="0"/>
    <x v="1"/>
    <x v="1"/>
    <x v="4"/>
    <x v="23"/>
    <n v="0"/>
  </r>
  <r>
    <x v="0"/>
    <x v="0"/>
    <s v="NAR REGIONAL-GROCERY"/>
    <x v="1"/>
    <x v="0"/>
    <x v="1"/>
    <x v="24"/>
    <x v="0"/>
    <x v="1"/>
    <x v="1"/>
    <x v="4"/>
    <x v="23"/>
    <n v="0"/>
  </r>
  <r>
    <x v="0"/>
    <x v="0"/>
    <s v="NAR REGIONAL-GROCERY"/>
    <x v="1"/>
    <x v="0"/>
    <x v="2"/>
    <x v="24"/>
    <x v="0"/>
    <x v="1"/>
    <x v="1"/>
    <x v="4"/>
    <x v="23"/>
    <n v="0"/>
  </r>
  <r>
    <x v="0"/>
    <x v="0"/>
    <s v="NAR REGIONAL-GROCERY"/>
    <x v="1"/>
    <x v="1"/>
    <x v="3"/>
    <x v="24"/>
    <x v="0"/>
    <x v="1"/>
    <x v="1"/>
    <x v="4"/>
    <x v="23"/>
    <n v="0"/>
  </r>
  <r>
    <x v="0"/>
    <x v="0"/>
    <s v="NAR REGIONAL-GROCERY"/>
    <x v="1"/>
    <x v="2"/>
    <x v="4"/>
    <x v="24"/>
    <x v="0"/>
    <x v="1"/>
    <x v="1"/>
    <x v="4"/>
    <x v="23"/>
    <n v="0"/>
  </r>
  <r>
    <x v="0"/>
    <x v="0"/>
    <s v="NAR REGIONAL-GROCERY"/>
    <x v="2"/>
    <x v="0"/>
    <x v="0"/>
    <x v="24"/>
    <x v="0"/>
    <x v="1"/>
    <x v="1"/>
    <x v="4"/>
    <x v="186"/>
    <n v="941.16"/>
  </r>
  <r>
    <x v="0"/>
    <x v="0"/>
    <s v="NAR REGIONAL-GROCERY"/>
    <x v="2"/>
    <x v="1"/>
    <x v="3"/>
    <x v="24"/>
    <x v="0"/>
    <x v="1"/>
    <x v="1"/>
    <x v="4"/>
    <x v="23"/>
    <n v="0"/>
  </r>
  <r>
    <x v="0"/>
    <x v="0"/>
    <s v="NAR REGIONAL-GROCERY"/>
    <x v="3"/>
    <x v="1"/>
    <x v="3"/>
    <x v="24"/>
    <x v="0"/>
    <x v="1"/>
    <x v="1"/>
    <x v="4"/>
    <x v="23"/>
    <n v="0"/>
  </r>
  <r>
    <x v="0"/>
    <x v="0"/>
    <s v="NAR REGIONAL-GROCERY"/>
    <x v="3"/>
    <x v="2"/>
    <x v="4"/>
    <x v="24"/>
    <x v="0"/>
    <x v="1"/>
    <x v="1"/>
    <x v="4"/>
    <x v="23"/>
    <n v="0"/>
  </r>
  <r>
    <x v="0"/>
    <x v="0"/>
    <s v="NAR REGIONAL-GROCERY"/>
    <x v="0"/>
    <x v="0"/>
    <x v="0"/>
    <x v="25"/>
    <x v="0"/>
    <x v="1"/>
    <x v="1"/>
    <x v="4"/>
    <x v="23"/>
    <n v="0"/>
  </r>
  <r>
    <x v="0"/>
    <x v="0"/>
    <s v="NAR REGIONAL-GROCERY"/>
    <x v="0"/>
    <x v="0"/>
    <x v="2"/>
    <x v="25"/>
    <x v="0"/>
    <x v="1"/>
    <x v="1"/>
    <x v="4"/>
    <x v="187"/>
    <n v="0.86"/>
  </r>
  <r>
    <x v="0"/>
    <x v="0"/>
    <s v="NAR REGIONAL-GROCERY"/>
    <x v="0"/>
    <x v="1"/>
    <x v="3"/>
    <x v="25"/>
    <x v="0"/>
    <x v="1"/>
    <x v="1"/>
    <x v="4"/>
    <x v="23"/>
    <n v="0"/>
  </r>
  <r>
    <x v="0"/>
    <x v="0"/>
    <s v="NAR REGIONAL-GROCERY"/>
    <x v="0"/>
    <x v="2"/>
    <x v="4"/>
    <x v="25"/>
    <x v="0"/>
    <x v="1"/>
    <x v="1"/>
    <x v="4"/>
    <x v="23"/>
    <n v="0"/>
  </r>
  <r>
    <x v="0"/>
    <x v="0"/>
    <s v="NAR REGIONAL-GROCERY"/>
    <x v="1"/>
    <x v="0"/>
    <x v="0"/>
    <x v="25"/>
    <x v="0"/>
    <x v="1"/>
    <x v="1"/>
    <x v="4"/>
    <x v="188"/>
    <n v="4754.9399999999996"/>
  </r>
  <r>
    <x v="0"/>
    <x v="0"/>
    <s v="NAR REGIONAL-GROCERY"/>
    <x v="1"/>
    <x v="0"/>
    <x v="1"/>
    <x v="25"/>
    <x v="0"/>
    <x v="1"/>
    <x v="1"/>
    <x v="4"/>
    <x v="189"/>
    <n v="2813.92"/>
  </r>
  <r>
    <x v="0"/>
    <x v="0"/>
    <s v="NAR REGIONAL-GROCERY"/>
    <x v="1"/>
    <x v="0"/>
    <x v="2"/>
    <x v="25"/>
    <x v="0"/>
    <x v="1"/>
    <x v="1"/>
    <x v="4"/>
    <x v="187"/>
    <n v="0.86"/>
  </r>
  <r>
    <x v="0"/>
    <x v="0"/>
    <s v="NAR REGIONAL-GROCERY"/>
    <x v="1"/>
    <x v="1"/>
    <x v="3"/>
    <x v="25"/>
    <x v="0"/>
    <x v="1"/>
    <x v="1"/>
    <x v="4"/>
    <x v="190"/>
    <n v="9625.98"/>
  </r>
  <r>
    <x v="0"/>
    <x v="0"/>
    <s v="NAR REGIONAL-GROCERY"/>
    <x v="1"/>
    <x v="2"/>
    <x v="4"/>
    <x v="25"/>
    <x v="0"/>
    <x v="1"/>
    <x v="1"/>
    <x v="4"/>
    <x v="191"/>
    <n v="9164.16"/>
  </r>
  <r>
    <x v="0"/>
    <x v="0"/>
    <s v="NAR REGIONAL-GROCERY"/>
    <x v="2"/>
    <x v="0"/>
    <x v="0"/>
    <x v="25"/>
    <x v="0"/>
    <x v="1"/>
    <x v="1"/>
    <x v="4"/>
    <x v="192"/>
    <n v="6078.91"/>
  </r>
  <r>
    <x v="0"/>
    <x v="0"/>
    <s v="NAR REGIONAL-GROCERY"/>
    <x v="2"/>
    <x v="0"/>
    <x v="1"/>
    <x v="25"/>
    <x v="0"/>
    <x v="1"/>
    <x v="1"/>
    <x v="4"/>
    <x v="193"/>
    <n v="3517.83"/>
  </r>
  <r>
    <x v="0"/>
    <x v="0"/>
    <s v="NAR REGIONAL-GROCERY"/>
    <x v="2"/>
    <x v="0"/>
    <x v="2"/>
    <x v="25"/>
    <x v="0"/>
    <x v="1"/>
    <x v="1"/>
    <x v="4"/>
    <x v="187"/>
    <n v="0.86"/>
  </r>
  <r>
    <x v="0"/>
    <x v="0"/>
    <s v="NAR REGIONAL-GROCERY"/>
    <x v="2"/>
    <x v="1"/>
    <x v="3"/>
    <x v="25"/>
    <x v="0"/>
    <x v="1"/>
    <x v="1"/>
    <x v="4"/>
    <x v="194"/>
    <n v="6370.02"/>
  </r>
  <r>
    <x v="0"/>
    <x v="0"/>
    <s v="NAR REGIONAL-GROCERY"/>
    <x v="2"/>
    <x v="2"/>
    <x v="4"/>
    <x v="25"/>
    <x v="0"/>
    <x v="1"/>
    <x v="1"/>
    <x v="4"/>
    <x v="195"/>
    <n v="4456.95"/>
  </r>
  <r>
    <x v="0"/>
    <x v="0"/>
    <s v="NAR REGIONAL-GROCERY"/>
    <x v="3"/>
    <x v="0"/>
    <x v="0"/>
    <x v="25"/>
    <x v="0"/>
    <x v="1"/>
    <x v="1"/>
    <x v="4"/>
    <x v="196"/>
    <n v="12084.29"/>
  </r>
  <r>
    <x v="0"/>
    <x v="0"/>
    <s v="NAR REGIONAL-GROCERY"/>
    <x v="3"/>
    <x v="0"/>
    <x v="1"/>
    <x v="25"/>
    <x v="0"/>
    <x v="1"/>
    <x v="1"/>
    <x v="4"/>
    <x v="197"/>
    <n v="2358.5500000000002"/>
  </r>
  <r>
    <x v="0"/>
    <x v="0"/>
    <s v="NAR REGIONAL-GROCERY"/>
    <x v="3"/>
    <x v="1"/>
    <x v="3"/>
    <x v="25"/>
    <x v="0"/>
    <x v="1"/>
    <x v="1"/>
    <x v="4"/>
    <x v="198"/>
    <n v="14729.65"/>
  </r>
  <r>
    <x v="0"/>
    <x v="0"/>
    <s v="NAR REGIONAL-GROCERY"/>
    <x v="3"/>
    <x v="2"/>
    <x v="4"/>
    <x v="25"/>
    <x v="0"/>
    <x v="1"/>
    <x v="1"/>
    <x v="4"/>
    <x v="199"/>
    <n v="9665.9699999999993"/>
  </r>
  <r>
    <x v="0"/>
    <x v="0"/>
    <s v="NAR REGIONAL-GROCERY"/>
    <x v="0"/>
    <x v="0"/>
    <x v="0"/>
    <x v="26"/>
    <x v="0"/>
    <x v="1"/>
    <x v="1"/>
    <x v="4"/>
    <x v="23"/>
    <n v="0"/>
  </r>
  <r>
    <x v="0"/>
    <x v="0"/>
    <s v="NAR REGIONAL-GROCERY"/>
    <x v="0"/>
    <x v="0"/>
    <x v="1"/>
    <x v="26"/>
    <x v="0"/>
    <x v="1"/>
    <x v="1"/>
    <x v="4"/>
    <x v="200"/>
    <n v="585.14"/>
  </r>
  <r>
    <x v="0"/>
    <x v="0"/>
    <s v="NAR REGIONAL-GROCERY"/>
    <x v="0"/>
    <x v="0"/>
    <x v="2"/>
    <x v="26"/>
    <x v="0"/>
    <x v="1"/>
    <x v="1"/>
    <x v="4"/>
    <x v="201"/>
    <n v="15238.6"/>
  </r>
  <r>
    <x v="0"/>
    <x v="0"/>
    <s v="NAR REGIONAL-GROCERY"/>
    <x v="0"/>
    <x v="1"/>
    <x v="3"/>
    <x v="26"/>
    <x v="0"/>
    <x v="1"/>
    <x v="1"/>
    <x v="4"/>
    <x v="23"/>
    <n v="0"/>
  </r>
  <r>
    <x v="0"/>
    <x v="0"/>
    <s v="NAR REGIONAL-GROCERY"/>
    <x v="0"/>
    <x v="2"/>
    <x v="4"/>
    <x v="26"/>
    <x v="0"/>
    <x v="1"/>
    <x v="1"/>
    <x v="4"/>
    <x v="23"/>
    <n v="0"/>
  </r>
  <r>
    <x v="0"/>
    <x v="0"/>
    <s v="NAR REGIONAL-GROCERY"/>
    <x v="2"/>
    <x v="0"/>
    <x v="0"/>
    <x v="26"/>
    <x v="0"/>
    <x v="1"/>
    <x v="1"/>
    <x v="4"/>
    <x v="202"/>
    <n v="45478.37"/>
  </r>
  <r>
    <x v="0"/>
    <x v="0"/>
    <s v="NAR REGIONAL-GROCERY"/>
    <x v="2"/>
    <x v="0"/>
    <x v="1"/>
    <x v="26"/>
    <x v="0"/>
    <x v="1"/>
    <x v="1"/>
    <x v="4"/>
    <x v="203"/>
    <n v="25294.36"/>
  </r>
  <r>
    <x v="0"/>
    <x v="0"/>
    <s v="NAR REGIONAL-GROCERY"/>
    <x v="2"/>
    <x v="0"/>
    <x v="2"/>
    <x v="26"/>
    <x v="0"/>
    <x v="1"/>
    <x v="1"/>
    <x v="4"/>
    <x v="204"/>
    <n v="23954.959999999999"/>
  </r>
  <r>
    <x v="0"/>
    <x v="0"/>
    <s v="NAR REGIONAL-GROCERY"/>
    <x v="2"/>
    <x v="1"/>
    <x v="3"/>
    <x v="26"/>
    <x v="0"/>
    <x v="1"/>
    <x v="1"/>
    <x v="4"/>
    <x v="205"/>
    <n v="22681.26"/>
  </r>
  <r>
    <x v="0"/>
    <x v="0"/>
    <s v="NAR REGIONAL-GROCERY"/>
    <x v="2"/>
    <x v="2"/>
    <x v="4"/>
    <x v="26"/>
    <x v="0"/>
    <x v="1"/>
    <x v="1"/>
    <x v="4"/>
    <x v="206"/>
    <n v="18254.8"/>
  </r>
  <r>
    <x v="0"/>
    <x v="0"/>
    <s v="NAR REGIONAL-GROCERY"/>
    <x v="3"/>
    <x v="0"/>
    <x v="0"/>
    <x v="26"/>
    <x v="0"/>
    <x v="1"/>
    <x v="1"/>
    <x v="4"/>
    <x v="207"/>
    <n v="646.55999999999995"/>
  </r>
  <r>
    <x v="0"/>
    <x v="0"/>
    <s v="NAR REGIONAL-GROCERY"/>
    <x v="3"/>
    <x v="0"/>
    <x v="1"/>
    <x v="26"/>
    <x v="0"/>
    <x v="1"/>
    <x v="1"/>
    <x v="4"/>
    <x v="208"/>
    <n v="552.96"/>
  </r>
  <r>
    <x v="0"/>
    <x v="0"/>
    <s v="NAR REGIONAL-GROCERY"/>
    <x v="3"/>
    <x v="0"/>
    <x v="2"/>
    <x v="26"/>
    <x v="0"/>
    <x v="1"/>
    <x v="1"/>
    <x v="4"/>
    <x v="23"/>
    <n v="0"/>
  </r>
  <r>
    <x v="0"/>
    <x v="0"/>
    <s v="NAR REGIONAL-GROCERY"/>
    <x v="3"/>
    <x v="1"/>
    <x v="3"/>
    <x v="26"/>
    <x v="0"/>
    <x v="1"/>
    <x v="1"/>
    <x v="4"/>
    <x v="209"/>
    <n v="759.2"/>
  </r>
  <r>
    <x v="0"/>
    <x v="0"/>
    <s v="NAR REGIONAL-GROCERY"/>
    <x v="3"/>
    <x v="2"/>
    <x v="4"/>
    <x v="26"/>
    <x v="0"/>
    <x v="1"/>
    <x v="1"/>
    <x v="4"/>
    <x v="210"/>
    <n v="1310.92"/>
  </r>
  <r>
    <x v="0"/>
    <x v="0"/>
    <s v="NAR REGIONAL-GROCERY"/>
    <x v="1"/>
    <x v="0"/>
    <x v="0"/>
    <x v="27"/>
    <x v="0"/>
    <x v="1"/>
    <x v="1"/>
    <x v="4"/>
    <x v="23"/>
    <n v="0"/>
  </r>
  <r>
    <x v="0"/>
    <x v="0"/>
    <s v="NAR REGIONAL-GROCERY"/>
    <x v="1"/>
    <x v="0"/>
    <x v="2"/>
    <x v="27"/>
    <x v="0"/>
    <x v="1"/>
    <x v="1"/>
    <x v="4"/>
    <x v="211"/>
    <n v="35758.58"/>
  </r>
  <r>
    <x v="0"/>
    <x v="0"/>
    <s v="NAR REGIONAL-GROCERY"/>
    <x v="1"/>
    <x v="2"/>
    <x v="4"/>
    <x v="27"/>
    <x v="0"/>
    <x v="1"/>
    <x v="1"/>
    <x v="4"/>
    <x v="212"/>
    <n v="2915.22"/>
  </r>
  <r>
    <x v="0"/>
    <x v="0"/>
    <s v="NAR REGIONAL-GROCERY"/>
    <x v="2"/>
    <x v="0"/>
    <x v="0"/>
    <x v="27"/>
    <x v="0"/>
    <x v="1"/>
    <x v="1"/>
    <x v="4"/>
    <x v="213"/>
    <n v="2110.08"/>
  </r>
  <r>
    <x v="0"/>
    <x v="0"/>
    <s v="NAR REGIONAL-GROCERY"/>
    <x v="2"/>
    <x v="0"/>
    <x v="1"/>
    <x v="27"/>
    <x v="0"/>
    <x v="1"/>
    <x v="1"/>
    <x v="4"/>
    <x v="23"/>
    <n v="0"/>
  </r>
  <r>
    <x v="0"/>
    <x v="0"/>
    <s v="NAR REGIONAL-GROCERY"/>
    <x v="2"/>
    <x v="0"/>
    <x v="2"/>
    <x v="27"/>
    <x v="0"/>
    <x v="1"/>
    <x v="1"/>
    <x v="4"/>
    <x v="23"/>
    <n v="0"/>
  </r>
  <r>
    <x v="0"/>
    <x v="0"/>
    <s v="NAR REGIONAL-GROCERY"/>
    <x v="2"/>
    <x v="1"/>
    <x v="3"/>
    <x v="27"/>
    <x v="0"/>
    <x v="1"/>
    <x v="1"/>
    <x v="4"/>
    <x v="23"/>
    <n v="0"/>
  </r>
  <r>
    <x v="0"/>
    <x v="0"/>
    <s v="NAR REGIONAL-GROCERY"/>
    <x v="2"/>
    <x v="2"/>
    <x v="4"/>
    <x v="27"/>
    <x v="0"/>
    <x v="1"/>
    <x v="1"/>
    <x v="4"/>
    <x v="23"/>
    <n v="0"/>
  </r>
  <r>
    <x v="0"/>
    <x v="0"/>
    <s v="NAR REGIONAL-GROCERY"/>
    <x v="3"/>
    <x v="0"/>
    <x v="0"/>
    <x v="27"/>
    <x v="0"/>
    <x v="1"/>
    <x v="1"/>
    <x v="4"/>
    <x v="23"/>
    <n v="0"/>
  </r>
  <r>
    <x v="0"/>
    <x v="0"/>
    <s v="NAR REGIONAL-GROCERY"/>
    <x v="3"/>
    <x v="0"/>
    <x v="1"/>
    <x v="27"/>
    <x v="0"/>
    <x v="1"/>
    <x v="1"/>
    <x v="4"/>
    <x v="23"/>
    <n v="0"/>
  </r>
  <r>
    <x v="0"/>
    <x v="0"/>
    <s v="NAR REGIONAL-GROCERY"/>
    <x v="3"/>
    <x v="0"/>
    <x v="2"/>
    <x v="27"/>
    <x v="0"/>
    <x v="1"/>
    <x v="1"/>
    <x v="4"/>
    <x v="214"/>
    <n v="4076.8"/>
  </r>
  <r>
    <x v="0"/>
    <x v="0"/>
    <s v="NAR REGIONAL-GROCERY"/>
    <x v="0"/>
    <x v="0"/>
    <x v="0"/>
    <x v="28"/>
    <x v="0"/>
    <x v="1"/>
    <x v="1"/>
    <x v="4"/>
    <x v="215"/>
    <n v="3007.68"/>
  </r>
  <r>
    <x v="0"/>
    <x v="0"/>
    <s v="NAR REGIONAL-GROCERY"/>
    <x v="0"/>
    <x v="0"/>
    <x v="1"/>
    <x v="28"/>
    <x v="0"/>
    <x v="1"/>
    <x v="1"/>
    <x v="4"/>
    <x v="216"/>
    <n v="6674.2"/>
  </r>
  <r>
    <x v="0"/>
    <x v="0"/>
    <s v="NAR REGIONAL-GROCERY"/>
    <x v="0"/>
    <x v="0"/>
    <x v="2"/>
    <x v="28"/>
    <x v="0"/>
    <x v="1"/>
    <x v="1"/>
    <x v="4"/>
    <x v="217"/>
    <n v="2257.12"/>
  </r>
  <r>
    <x v="0"/>
    <x v="0"/>
    <s v="NAR REGIONAL-GROCERY"/>
    <x v="0"/>
    <x v="1"/>
    <x v="3"/>
    <x v="28"/>
    <x v="0"/>
    <x v="1"/>
    <x v="1"/>
    <x v="4"/>
    <x v="218"/>
    <n v="5293.09"/>
  </r>
  <r>
    <x v="0"/>
    <x v="0"/>
    <s v="NAR REGIONAL-GROCERY"/>
    <x v="0"/>
    <x v="2"/>
    <x v="4"/>
    <x v="28"/>
    <x v="0"/>
    <x v="1"/>
    <x v="1"/>
    <x v="4"/>
    <x v="219"/>
    <n v="2027.61"/>
  </r>
  <r>
    <x v="0"/>
    <x v="0"/>
    <s v="NAR REGIONAL-GROCERY"/>
    <x v="1"/>
    <x v="0"/>
    <x v="0"/>
    <x v="28"/>
    <x v="0"/>
    <x v="1"/>
    <x v="1"/>
    <x v="4"/>
    <x v="220"/>
    <n v="4857.6000000000004"/>
  </r>
  <r>
    <x v="0"/>
    <x v="0"/>
    <s v="NAR REGIONAL-GROCERY"/>
    <x v="1"/>
    <x v="0"/>
    <x v="1"/>
    <x v="28"/>
    <x v="0"/>
    <x v="1"/>
    <x v="1"/>
    <x v="4"/>
    <x v="221"/>
    <n v="2466.8000000000002"/>
  </r>
  <r>
    <x v="0"/>
    <x v="0"/>
    <s v="NAR REGIONAL-GROCERY"/>
    <x v="1"/>
    <x v="0"/>
    <x v="2"/>
    <x v="28"/>
    <x v="0"/>
    <x v="1"/>
    <x v="1"/>
    <x v="4"/>
    <x v="222"/>
    <n v="476.64"/>
  </r>
  <r>
    <x v="0"/>
    <x v="0"/>
    <s v="NAR REGIONAL-GROCERY"/>
    <x v="1"/>
    <x v="1"/>
    <x v="3"/>
    <x v="28"/>
    <x v="0"/>
    <x v="1"/>
    <x v="1"/>
    <x v="4"/>
    <x v="23"/>
    <n v="0"/>
  </r>
  <r>
    <x v="0"/>
    <x v="0"/>
    <s v="NAR REGIONAL-GROCERY"/>
    <x v="1"/>
    <x v="2"/>
    <x v="4"/>
    <x v="28"/>
    <x v="0"/>
    <x v="1"/>
    <x v="1"/>
    <x v="4"/>
    <x v="23"/>
    <n v="0"/>
  </r>
  <r>
    <x v="0"/>
    <x v="0"/>
    <s v="NAR REGIONAL-GROCERY"/>
    <x v="2"/>
    <x v="0"/>
    <x v="0"/>
    <x v="28"/>
    <x v="0"/>
    <x v="1"/>
    <x v="1"/>
    <x v="4"/>
    <x v="223"/>
    <n v="2632.16"/>
  </r>
  <r>
    <x v="0"/>
    <x v="0"/>
    <s v="NAR REGIONAL-GROCERY"/>
    <x v="2"/>
    <x v="0"/>
    <x v="1"/>
    <x v="28"/>
    <x v="0"/>
    <x v="1"/>
    <x v="1"/>
    <x v="4"/>
    <x v="23"/>
    <n v="0"/>
  </r>
  <r>
    <x v="0"/>
    <x v="0"/>
    <s v="NAR REGIONAL-GROCERY"/>
    <x v="2"/>
    <x v="0"/>
    <x v="2"/>
    <x v="28"/>
    <x v="0"/>
    <x v="1"/>
    <x v="1"/>
    <x v="4"/>
    <x v="23"/>
    <n v="0"/>
  </r>
  <r>
    <x v="0"/>
    <x v="0"/>
    <s v="NAR REGIONAL-GROCERY"/>
    <x v="2"/>
    <x v="1"/>
    <x v="3"/>
    <x v="28"/>
    <x v="0"/>
    <x v="1"/>
    <x v="1"/>
    <x v="4"/>
    <x v="224"/>
    <n v="4563.3599999999997"/>
  </r>
  <r>
    <x v="0"/>
    <x v="0"/>
    <s v="NAR REGIONAL-GROCERY"/>
    <x v="2"/>
    <x v="2"/>
    <x v="4"/>
    <x v="28"/>
    <x v="0"/>
    <x v="1"/>
    <x v="1"/>
    <x v="4"/>
    <x v="152"/>
    <n v="1000"/>
  </r>
  <r>
    <x v="0"/>
    <x v="0"/>
    <s v="NAR REGIONAL-GROCERY"/>
    <x v="3"/>
    <x v="0"/>
    <x v="0"/>
    <x v="28"/>
    <x v="0"/>
    <x v="1"/>
    <x v="1"/>
    <x v="4"/>
    <x v="225"/>
    <n v="21852.85"/>
  </r>
  <r>
    <x v="0"/>
    <x v="0"/>
    <s v="NAR REGIONAL-GROCERY"/>
    <x v="3"/>
    <x v="0"/>
    <x v="1"/>
    <x v="28"/>
    <x v="0"/>
    <x v="1"/>
    <x v="1"/>
    <x v="4"/>
    <x v="226"/>
    <n v="3482.44"/>
  </r>
  <r>
    <x v="0"/>
    <x v="0"/>
    <s v="NAR REGIONAL-GROCERY"/>
    <x v="3"/>
    <x v="0"/>
    <x v="2"/>
    <x v="28"/>
    <x v="0"/>
    <x v="1"/>
    <x v="1"/>
    <x v="4"/>
    <x v="227"/>
    <n v="11739.75"/>
  </r>
  <r>
    <x v="0"/>
    <x v="0"/>
    <s v="NAR REGIONAL-GROCERY"/>
    <x v="3"/>
    <x v="1"/>
    <x v="3"/>
    <x v="28"/>
    <x v="0"/>
    <x v="1"/>
    <x v="1"/>
    <x v="4"/>
    <x v="228"/>
    <n v="92290.19"/>
  </r>
  <r>
    <x v="0"/>
    <x v="0"/>
    <s v="NAR REGIONAL-GROCERY"/>
    <x v="3"/>
    <x v="2"/>
    <x v="4"/>
    <x v="28"/>
    <x v="0"/>
    <x v="1"/>
    <x v="1"/>
    <x v="4"/>
    <x v="229"/>
    <n v="71068.17"/>
  </r>
  <r>
    <x v="0"/>
    <x v="0"/>
    <s v="NAR REGIONAL-GROCERY"/>
    <x v="0"/>
    <x v="0"/>
    <x v="0"/>
    <x v="29"/>
    <x v="0"/>
    <x v="1"/>
    <x v="1"/>
    <x v="2"/>
    <x v="230"/>
    <n v="3232.8"/>
  </r>
  <r>
    <x v="0"/>
    <x v="0"/>
    <s v="NAR REGIONAL-GROCERY"/>
    <x v="0"/>
    <x v="0"/>
    <x v="1"/>
    <x v="29"/>
    <x v="0"/>
    <x v="1"/>
    <x v="1"/>
    <x v="2"/>
    <x v="231"/>
    <n v="1588.21"/>
  </r>
  <r>
    <x v="0"/>
    <x v="0"/>
    <s v="NAR REGIONAL-GROCERY"/>
    <x v="0"/>
    <x v="0"/>
    <x v="2"/>
    <x v="29"/>
    <x v="0"/>
    <x v="1"/>
    <x v="1"/>
    <x v="2"/>
    <x v="232"/>
    <n v="2587.52"/>
  </r>
  <r>
    <x v="0"/>
    <x v="0"/>
    <s v="NAR REGIONAL-GROCERY"/>
    <x v="0"/>
    <x v="1"/>
    <x v="3"/>
    <x v="29"/>
    <x v="0"/>
    <x v="1"/>
    <x v="1"/>
    <x v="2"/>
    <x v="233"/>
    <n v="7298.2"/>
  </r>
  <r>
    <x v="0"/>
    <x v="0"/>
    <s v="NAR REGIONAL-GROCERY"/>
    <x v="0"/>
    <x v="2"/>
    <x v="4"/>
    <x v="29"/>
    <x v="0"/>
    <x v="1"/>
    <x v="1"/>
    <x v="2"/>
    <x v="234"/>
    <n v="4630.6000000000004"/>
  </r>
  <r>
    <x v="0"/>
    <x v="0"/>
    <s v="NAR REGIONAL-GROCERY"/>
    <x v="1"/>
    <x v="0"/>
    <x v="0"/>
    <x v="29"/>
    <x v="0"/>
    <x v="1"/>
    <x v="1"/>
    <x v="2"/>
    <x v="235"/>
    <n v="26655.200000000001"/>
  </r>
  <r>
    <x v="0"/>
    <x v="0"/>
    <s v="NAR REGIONAL-GROCERY"/>
    <x v="1"/>
    <x v="0"/>
    <x v="1"/>
    <x v="29"/>
    <x v="0"/>
    <x v="1"/>
    <x v="1"/>
    <x v="2"/>
    <x v="236"/>
    <n v="10996.96"/>
  </r>
  <r>
    <x v="0"/>
    <x v="0"/>
    <s v="NAR REGIONAL-GROCERY"/>
    <x v="1"/>
    <x v="0"/>
    <x v="2"/>
    <x v="29"/>
    <x v="0"/>
    <x v="1"/>
    <x v="1"/>
    <x v="2"/>
    <x v="237"/>
    <n v="6514.04"/>
  </r>
  <r>
    <x v="0"/>
    <x v="0"/>
    <s v="NAR REGIONAL-GROCERY"/>
    <x v="1"/>
    <x v="1"/>
    <x v="3"/>
    <x v="29"/>
    <x v="0"/>
    <x v="1"/>
    <x v="1"/>
    <x v="2"/>
    <x v="238"/>
    <n v="33680.92"/>
  </r>
  <r>
    <x v="0"/>
    <x v="0"/>
    <s v="NAR REGIONAL-GROCERY"/>
    <x v="1"/>
    <x v="2"/>
    <x v="4"/>
    <x v="29"/>
    <x v="0"/>
    <x v="1"/>
    <x v="1"/>
    <x v="2"/>
    <x v="239"/>
    <n v="41502.76"/>
  </r>
  <r>
    <x v="0"/>
    <x v="0"/>
    <s v="NAR REGIONAL-GROCERY"/>
    <x v="2"/>
    <x v="0"/>
    <x v="0"/>
    <x v="29"/>
    <x v="0"/>
    <x v="1"/>
    <x v="1"/>
    <x v="2"/>
    <x v="240"/>
    <n v="26999.96"/>
  </r>
  <r>
    <x v="0"/>
    <x v="0"/>
    <s v="NAR REGIONAL-GROCERY"/>
    <x v="2"/>
    <x v="0"/>
    <x v="1"/>
    <x v="29"/>
    <x v="0"/>
    <x v="1"/>
    <x v="1"/>
    <x v="2"/>
    <x v="241"/>
    <n v="17567.68"/>
  </r>
  <r>
    <x v="0"/>
    <x v="0"/>
    <s v="NAR REGIONAL-GROCERY"/>
    <x v="2"/>
    <x v="0"/>
    <x v="2"/>
    <x v="29"/>
    <x v="0"/>
    <x v="1"/>
    <x v="1"/>
    <x v="2"/>
    <x v="242"/>
    <n v="8998.08"/>
  </r>
  <r>
    <x v="0"/>
    <x v="0"/>
    <s v="NAR REGIONAL-GROCERY"/>
    <x v="2"/>
    <x v="1"/>
    <x v="3"/>
    <x v="29"/>
    <x v="0"/>
    <x v="1"/>
    <x v="1"/>
    <x v="2"/>
    <x v="243"/>
    <n v="41456.480000000003"/>
  </r>
  <r>
    <x v="0"/>
    <x v="0"/>
    <s v="NAR REGIONAL-GROCERY"/>
    <x v="2"/>
    <x v="2"/>
    <x v="4"/>
    <x v="29"/>
    <x v="0"/>
    <x v="1"/>
    <x v="1"/>
    <x v="2"/>
    <x v="244"/>
    <n v="21473.919999999998"/>
  </r>
  <r>
    <x v="0"/>
    <x v="0"/>
    <s v="NAR REGIONAL-GROCERY"/>
    <x v="3"/>
    <x v="0"/>
    <x v="0"/>
    <x v="29"/>
    <x v="0"/>
    <x v="1"/>
    <x v="1"/>
    <x v="2"/>
    <x v="245"/>
    <n v="35437.480000000003"/>
  </r>
  <r>
    <x v="0"/>
    <x v="0"/>
    <s v="NAR REGIONAL-GROCERY"/>
    <x v="3"/>
    <x v="0"/>
    <x v="1"/>
    <x v="29"/>
    <x v="0"/>
    <x v="1"/>
    <x v="1"/>
    <x v="2"/>
    <x v="246"/>
    <n v="11293.88"/>
  </r>
  <r>
    <x v="0"/>
    <x v="0"/>
    <s v="NAR REGIONAL-GROCERY"/>
    <x v="3"/>
    <x v="0"/>
    <x v="2"/>
    <x v="29"/>
    <x v="0"/>
    <x v="1"/>
    <x v="1"/>
    <x v="2"/>
    <x v="247"/>
    <n v="23460.84"/>
  </r>
  <r>
    <x v="0"/>
    <x v="0"/>
    <s v="NAR REGIONAL-GROCERY"/>
    <x v="3"/>
    <x v="1"/>
    <x v="3"/>
    <x v="29"/>
    <x v="0"/>
    <x v="1"/>
    <x v="1"/>
    <x v="2"/>
    <x v="248"/>
    <n v="38724.400000000001"/>
  </r>
  <r>
    <x v="0"/>
    <x v="0"/>
    <s v="NAR REGIONAL-GROCERY"/>
    <x v="3"/>
    <x v="2"/>
    <x v="4"/>
    <x v="29"/>
    <x v="0"/>
    <x v="1"/>
    <x v="1"/>
    <x v="2"/>
    <x v="249"/>
    <n v="54665.52"/>
  </r>
  <r>
    <x v="0"/>
    <x v="0"/>
    <s v="NAR REGIONAL-GROCERY"/>
    <x v="0"/>
    <x v="2"/>
    <x v="4"/>
    <x v="30"/>
    <x v="0"/>
    <x v="0"/>
    <x v="0"/>
    <x v="0"/>
    <x v="250"/>
    <n v="2000"/>
  </r>
  <r>
    <x v="0"/>
    <x v="0"/>
    <s v="NAR REGIONAL-GROCERY"/>
    <x v="0"/>
    <x v="0"/>
    <x v="0"/>
    <x v="31"/>
    <x v="0"/>
    <x v="1"/>
    <x v="1"/>
    <x v="2"/>
    <x v="251"/>
    <n v="28500"/>
  </r>
  <r>
    <x v="0"/>
    <x v="0"/>
    <s v="NAR REGIONAL-GROCERY"/>
    <x v="0"/>
    <x v="0"/>
    <x v="1"/>
    <x v="31"/>
    <x v="0"/>
    <x v="1"/>
    <x v="1"/>
    <x v="2"/>
    <x v="252"/>
    <n v="3000"/>
  </r>
  <r>
    <x v="0"/>
    <x v="0"/>
    <s v="NAR REGIONAL-GROCERY"/>
    <x v="0"/>
    <x v="1"/>
    <x v="3"/>
    <x v="31"/>
    <x v="0"/>
    <x v="1"/>
    <x v="1"/>
    <x v="2"/>
    <x v="253"/>
    <n v="5500"/>
  </r>
  <r>
    <x v="0"/>
    <x v="0"/>
    <s v="NAR REGIONAL-GROCERY"/>
    <x v="0"/>
    <x v="2"/>
    <x v="4"/>
    <x v="31"/>
    <x v="0"/>
    <x v="1"/>
    <x v="1"/>
    <x v="2"/>
    <x v="254"/>
    <n v="13000"/>
  </r>
  <r>
    <x v="0"/>
    <x v="0"/>
    <s v="NAR REGIONAL-GROCERY"/>
    <x v="1"/>
    <x v="0"/>
    <x v="0"/>
    <x v="31"/>
    <x v="0"/>
    <x v="1"/>
    <x v="1"/>
    <x v="2"/>
    <x v="255"/>
    <n v="0"/>
  </r>
  <r>
    <x v="0"/>
    <x v="0"/>
    <s v="NAR REGIONAL-GROCERY"/>
    <x v="1"/>
    <x v="0"/>
    <x v="1"/>
    <x v="31"/>
    <x v="0"/>
    <x v="1"/>
    <x v="1"/>
    <x v="2"/>
    <x v="256"/>
    <n v="0"/>
  </r>
  <r>
    <x v="0"/>
    <x v="0"/>
    <s v="NAR REGIONAL-GROCERY"/>
    <x v="1"/>
    <x v="0"/>
    <x v="2"/>
    <x v="31"/>
    <x v="0"/>
    <x v="1"/>
    <x v="1"/>
    <x v="2"/>
    <x v="257"/>
    <n v="0.12"/>
  </r>
  <r>
    <x v="0"/>
    <x v="0"/>
    <s v="NAR REGIONAL-GROCERY"/>
    <x v="1"/>
    <x v="1"/>
    <x v="3"/>
    <x v="31"/>
    <x v="0"/>
    <x v="1"/>
    <x v="1"/>
    <x v="2"/>
    <x v="258"/>
    <n v="0"/>
  </r>
  <r>
    <x v="0"/>
    <x v="0"/>
    <s v="NAR REGIONAL-GROCERY"/>
    <x v="1"/>
    <x v="2"/>
    <x v="4"/>
    <x v="31"/>
    <x v="0"/>
    <x v="1"/>
    <x v="1"/>
    <x v="2"/>
    <x v="259"/>
    <n v="0"/>
  </r>
  <r>
    <x v="0"/>
    <x v="0"/>
    <s v="NAR REGIONAL-GROCERY"/>
    <x v="2"/>
    <x v="0"/>
    <x v="0"/>
    <x v="31"/>
    <x v="0"/>
    <x v="1"/>
    <x v="1"/>
    <x v="2"/>
    <x v="260"/>
    <n v="1776"/>
  </r>
  <r>
    <x v="0"/>
    <x v="0"/>
    <s v="NAR REGIONAL-GROCERY"/>
    <x v="2"/>
    <x v="0"/>
    <x v="1"/>
    <x v="31"/>
    <x v="0"/>
    <x v="1"/>
    <x v="1"/>
    <x v="2"/>
    <x v="261"/>
    <n v="6208.8"/>
  </r>
  <r>
    <x v="0"/>
    <x v="0"/>
    <s v="NAR REGIONAL-GROCERY"/>
    <x v="2"/>
    <x v="0"/>
    <x v="2"/>
    <x v="31"/>
    <x v="0"/>
    <x v="1"/>
    <x v="1"/>
    <x v="2"/>
    <x v="262"/>
    <n v="11216"/>
  </r>
  <r>
    <x v="0"/>
    <x v="0"/>
    <s v="NAR REGIONAL-GROCERY"/>
    <x v="2"/>
    <x v="1"/>
    <x v="3"/>
    <x v="31"/>
    <x v="0"/>
    <x v="1"/>
    <x v="1"/>
    <x v="2"/>
    <x v="23"/>
    <n v="0"/>
  </r>
  <r>
    <x v="0"/>
    <x v="0"/>
    <s v="NAR REGIONAL-GROCERY"/>
    <x v="2"/>
    <x v="2"/>
    <x v="4"/>
    <x v="31"/>
    <x v="0"/>
    <x v="1"/>
    <x v="1"/>
    <x v="2"/>
    <x v="23"/>
    <n v="0"/>
  </r>
  <r>
    <x v="0"/>
    <x v="0"/>
    <s v="NAR REGIONAL-GROCERY"/>
    <x v="3"/>
    <x v="0"/>
    <x v="0"/>
    <x v="31"/>
    <x v="0"/>
    <x v="1"/>
    <x v="1"/>
    <x v="2"/>
    <x v="263"/>
    <n v="6447.67"/>
  </r>
  <r>
    <x v="0"/>
    <x v="0"/>
    <s v="NAR REGIONAL-GROCERY"/>
    <x v="3"/>
    <x v="0"/>
    <x v="1"/>
    <x v="31"/>
    <x v="0"/>
    <x v="1"/>
    <x v="1"/>
    <x v="2"/>
    <x v="264"/>
    <n v="17024.04"/>
  </r>
  <r>
    <x v="0"/>
    <x v="0"/>
    <s v="NAR REGIONAL-GROCERY"/>
    <x v="3"/>
    <x v="0"/>
    <x v="2"/>
    <x v="31"/>
    <x v="0"/>
    <x v="1"/>
    <x v="1"/>
    <x v="2"/>
    <x v="23"/>
    <n v="0"/>
  </r>
  <r>
    <x v="0"/>
    <x v="0"/>
    <s v="NAR REGIONAL-GROCERY"/>
    <x v="3"/>
    <x v="1"/>
    <x v="3"/>
    <x v="31"/>
    <x v="0"/>
    <x v="1"/>
    <x v="1"/>
    <x v="2"/>
    <x v="265"/>
    <n v="34850.01"/>
  </r>
  <r>
    <x v="0"/>
    <x v="0"/>
    <s v="NAR REGIONAL-GROCERY"/>
    <x v="3"/>
    <x v="2"/>
    <x v="4"/>
    <x v="31"/>
    <x v="0"/>
    <x v="1"/>
    <x v="1"/>
    <x v="2"/>
    <x v="266"/>
    <n v="57391.48"/>
  </r>
  <r>
    <x v="0"/>
    <x v="0"/>
    <s v="NAR REGIONAL-GROCERY"/>
    <x v="1"/>
    <x v="0"/>
    <x v="0"/>
    <x v="32"/>
    <x v="0"/>
    <x v="1"/>
    <x v="1"/>
    <x v="2"/>
    <x v="267"/>
    <n v="24309.45"/>
  </r>
  <r>
    <x v="0"/>
    <x v="0"/>
    <s v="NAR REGIONAL-GROCERY"/>
    <x v="1"/>
    <x v="0"/>
    <x v="2"/>
    <x v="32"/>
    <x v="0"/>
    <x v="1"/>
    <x v="1"/>
    <x v="2"/>
    <x v="23"/>
    <n v="0"/>
  </r>
  <r>
    <x v="0"/>
    <x v="0"/>
    <s v="NAR REGIONAL-GROCERY"/>
    <x v="1"/>
    <x v="1"/>
    <x v="3"/>
    <x v="32"/>
    <x v="0"/>
    <x v="1"/>
    <x v="1"/>
    <x v="2"/>
    <x v="268"/>
    <n v="24309.439999999999"/>
  </r>
  <r>
    <x v="0"/>
    <x v="0"/>
    <s v="NAR REGIONAL-GROCERY"/>
    <x v="1"/>
    <x v="2"/>
    <x v="4"/>
    <x v="32"/>
    <x v="0"/>
    <x v="1"/>
    <x v="1"/>
    <x v="2"/>
    <x v="269"/>
    <n v="35970.44"/>
  </r>
  <r>
    <x v="0"/>
    <x v="0"/>
    <s v="NAR REGIONAL-GROCERY"/>
    <x v="2"/>
    <x v="0"/>
    <x v="0"/>
    <x v="32"/>
    <x v="0"/>
    <x v="1"/>
    <x v="1"/>
    <x v="2"/>
    <x v="23"/>
    <n v="0"/>
  </r>
  <r>
    <x v="0"/>
    <x v="0"/>
    <s v="NAR REGIONAL-GROCERY"/>
    <x v="3"/>
    <x v="0"/>
    <x v="0"/>
    <x v="32"/>
    <x v="0"/>
    <x v="1"/>
    <x v="1"/>
    <x v="2"/>
    <x v="23"/>
    <n v="0"/>
  </r>
  <r>
    <x v="0"/>
    <x v="0"/>
    <s v="NAR REGIONAL-GROCERY"/>
    <x v="3"/>
    <x v="0"/>
    <x v="1"/>
    <x v="32"/>
    <x v="0"/>
    <x v="1"/>
    <x v="1"/>
    <x v="2"/>
    <x v="270"/>
    <n v="8639.7999999999993"/>
  </r>
  <r>
    <x v="0"/>
    <x v="0"/>
    <s v="NAR REGIONAL-GROCERY"/>
    <x v="3"/>
    <x v="0"/>
    <x v="2"/>
    <x v="32"/>
    <x v="0"/>
    <x v="1"/>
    <x v="1"/>
    <x v="2"/>
    <x v="23"/>
    <n v="0"/>
  </r>
  <r>
    <x v="0"/>
    <x v="0"/>
    <s v="NAR REGIONAL-GROCERY"/>
    <x v="3"/>
    <x v="1"/>
    <x v="3"/>
    <x v="32"/>
    <x v="0"/>
    <x v="1"/>
    <x v="1"/>
    <x v="2"/>
    <x v="271"/>
    <n v="19679.919999999998"/>
  </r>
  <r>
    <x v="0"/>
    <x v="0"/>
    <s v="NAR REGIONAL-GROCERY"/>
    <x v="3"/>
    <x v="2"/>
    <x v="4"/>
    <x v="32"/>
    <x v="0"/>
    <x v="1"/>
    <x v="1"/>
    <x v="2"/>
    <x v="271"/>
    <n v="19679.919999999998"/>
  </r>
  <r>
    <x v="0"/>
    <x v="1"/>
    <s v="NAR REGIONAL-GROCERY"/>
    <x v="1"/>
    <x v="2"/>
    <x v="4"/>
    <x v="7"/>
    <x v="0"/>
    <x v="0"/>
    <x v="0"/>
    <x v="0"/>
    <x v="272"/>
    <n v="0"/>
  </r>
  <r>
    <x v="0"/>
    <x v="1"/>
    <s v="NAR REGIONAL-GROCERY"/>
    <x v="0"/>
    <x v="0"/>
    <x v="0"/>
    <x v="31"/>
    <x v="0"/>
    <x v="1"/>
    <x v="1"/>
    <x v="2"/>
    <x v="23"/>
    <n v="0"/>
  </r>
  <r>
    <x v="0"/>
    <x v="1"/>
    <s v="NAR REGIONAL-GROCERY"/>
    <x v="0"/>
    <x v="0"/>
    <x v="1"/>
    <x v="31"/>
    <x v="0"/>
    <x v="1"/>
    <x v="1"/>
    <x v="2"/>
    <x v="23"/>
    <n v="0"/>
  </r>
  <r>
    <x v="0"/>
    <x v="1"/>
    <s v="NAR REGIONAL-GROCERY"/>
    <x v="0"/>
    <x v="0"/>
    <x v="2"/>
    <x v="31"/>
    <x v="0"/>
    <x v="1"/>
    <x v="1"/>
    <x v="2"/>
    <x v="23"/>
    <n v="0"/>
  </r>
  <r>
    <x v="0"/>
    <x v="1"/>
    <s v="NAR REGIONAL-GROCERY"/>
    <x v="0"/>
    <x v="1"/>
    <x v="3"/>
    <x v="31"/>
    <x v="0"/>
    <x v="1"/>
    <x v="1"/>
    <x v="2"/>
    <x v="273"/>
    <n v="38500"/>
  </r>
  <r>
    <x v="0"/>
    <x v="1"/>
    <s v="NAR REGIONAL-GROCERY"/>
    <x v="0"/>
    <x v="2"/>
    <x v="4"/>
    <x v="31"/>
    <x v="0"/>
    <x v="1"/>
    <x v="1"/>
    <x v="2"/>
    <x v="23"/>
    <n v="0"/>
  </r>
  <r>
    <x v="0"/>
    <x v="1"/>
    <s v="NAR REGIONAL-GROCERY"/>
    <x v="1"/>
    <x v="0"/>
    <x v="0"/>
    <x v="31"/>
    <x v="0"/>
    <x v="1"/>
    <x v="1"/>
    <x v="2"/>
    <x v="274"/>
    <n v="0"/>
  </r>
  <r>
    <x v="0"/>
    <x v="1"/>
    <s v="NAR REGIONAL-GROCERY"/>
    <x v="1"/>
    <x v="0"/>
    <x v="1"/>
    <x v="31"/>
    <x v="0"/>
    <x v="1"/>
    <x v="1"/>
    <x v="2"/>
    <x v="275"/>
    <n v="0"/>
  </r>
  <r>
    <x v="0"/>
    <x v="1"/>
    <s v="NAR REGIONAL-GROCERY"/>
    <x v="1"/>
    <x v="0"/>
    <x v="2"/>
    <x v="31"/>
    <x v="0"/>
    <x v="1"/>
    <x v="1"/>
    <x v="2"/>
    <x v="276"/>
    <n v="0"/>
  </r>
  <r>
    <x v="0"/>
    <x v="1"/>
    <s v="NAR REGIONAL-GROCERY"/>
    <x v="1"/>
    <x v="1"/>
    <x v="3"/>
    <x v="31"/>
    <x v="0"/>
    <x v="1"/>
    <x v="1"/>
    <x v="2"/>
    <x v="277"/>
    <n v="0"/>
  </r>
  <r>
    <x v="0"/>
    <x v="1"/>
    <s v="NAR REGIONAL-GROCERY"/>
    <x v="1"/>
    <x v="2"/>
    <x v="4"/>
    <x v="31"/>
    <x v="0"/>
    <x v="1"/>
    <x v="1"/>
    <x v="2"/>
    <x v="278"/>
    <n v="0"/>
  </r>
  <r>
    <x v="0"/>
    <x v="1"/>
    <s v="NAR REGIONAL-GROCERY"/>
    <x v="2"/>
    <x v="0"/>
    <x v="0"/>
    <x v="31"/>
    <x v="0"/>
    <x v="1"/>
    <x v="1"/>
    <x v="2"/>
    <x v="279"/>
    <n v="33109"/>
  </r>
  <r>
    <x v="0"/>
    <x v="1"/>
    <s v="NAR REGIONAL-GROCERY"/>
    <x v="2"/>
    <x v="0"/>
    <x v="1"/>
    <x v="31"/>
    <x v="0"/>
    <x v="1"/>
    <x v="1"/>
    <x v="2"/>
    <x v="280"/>
    <n v="11460"/>
  </r>
  <r>
    <x v="0"/>
    <x v="1"/>
    <s v="NAR REGIONAL-GROCERY"/>
    <x v="2"/>
    <x v="0"/>
    <x v="2"/>
    <x v="31"/>
    <x v="0"/>
    <x v="1"/>
    <x v="1"/>
    <x v="2"/>
    <x v="281"/>
    <n v="2436"/>
  </r>
  <r>
    <x v="0"/>
    <x v="1"/>
    <s v="NAR REGIONAL-GROCERY"/>
    <x v="2"/>
    <x v="1"/>
    <x v="3"/>
    <x v="31"/>
    <x v="0"/>
    <x v="1"/>
    <x v="1"/>
    <x v="2"/>
    <x v="282"/>
    <n v="24706"/>
  </r>
  <r>
    <x v="0"/>
    <x v="1"/>
    <s v="NAR REGIONAL-GROCERY"/>
    <x v="2"/>
    <x v="2"/>
    <x v="4"/>
    <x v="31"/>
    <x v="0"/>
    <x v="1"/>
    <x v="1"/>
    <x v="2"/>
    <x v="283"/>
    <n v="33476"/>
  </r>
  <r>
    <x v="0"/>
    <x v="1"/>
    <s v="NAR REGIONAL-GROCERY"/>
    <x v="3"/>
    <x v="0"/>
    <x v="0"/>
    <x v="31"/>
    <x v="0"/>
    <x v="1"/>
    <x v="1"/>
    <x v="2"/>
    <x v="23"/>
    <n v="0"/>
  </r>
  <r>
    <x v="0"/>
    <x v="1"/>
    <s v="NAR REGIONAL-GROCERY"/>
    <x v="3"/>
    <x v="0"/>
    <x v="1"/>
    <x v="31"/>
    <x v="0"/>
    <x v="1"/>
    <x v="1"/>
    <x v="2"/>
    <x v="23"/>
    <n v="0"/>
  </r>
  <r>
    <x v="0"/>
    <x v="1"/>
    <s v="NAR REGIONAL-GROCERY"/>
    <x v="3"/>
    <x v="0"/>
    <x v="2"/>
    <x v="31"/>
    <x v="0"/>
    <x v="1"/>
    <x v="1"/>
    <x v="2"/>
    <x v="23"/>
    <n v="0"/>
  </r>
  <r>
    <x v="0"/>
    <x v="1"/>
    <s v="NAR REGIONAL-GROCERY"/>
    <x v="3"/>
    <x v="1"/>
    <x v="3"/>
    <x v="31"/>
    <x v="0"/>
    <x v="1"/>
    <x v="1"/>
    <x v="2"/>
    <x v="284"/>
    <n v="126350"/>
  </r>
  <r>
    <x v="0"/>
    <x v="1"/>
    <s v="NAR REGIONAL-GROCERY"/>
    <x v="3"/>
    <x v="2"/>
    <x v="4"/>
    <x v="31"/>
    <x v="0"/>
    <x v="1"/>
    <x v="1"/>
    <x v="2"/>
    <x v="285"/>
    <n v="72200"/>
  </r>
  <r>
    <x v="0"/>
    <x v="2"/>
    <s v="NAR REGIONAL-GROCERY"/>
    <x v="1"/>
    <x v="0"/>
    <x v="0"/>
    <x v="33"/>
    <x v="0"/>
    <x v="0"/>
    <x v="0"/>
    <x v="0"/>
    <x v="286"/>
    <n v="3553"/>
  </r>
  <r>
    <x v="0"/>
    <x v="2"/>
    <s v="NAR REGIONAL-GROCERY"/>
    <x v="3"/>
    <x v="0"/>
    <x v="0"/>
    <x v="33"/>
    <x v="0"/>
    <x v="0"/>
    <x v="0"/>
    <x v="0"/>
    <x v="23"/>
    <n v="0"/>
  </r>
  <r>
    <x v="0"/>
    <x v="2"/>
    <s v="NAR REGIONAL-GROCERY"/>
    <x v="3"/>
    <x v="0"/>
    <x v="1"/>
    <x v="33"/>
    <x v="0"/>
    <x v="0"/>
    <x v="0"/>
    <x v="0"/>
    <x v="23"/>
    <n v="0"/>
  </r>
  <r>
    <x v="0"/>
    <x v="2"/>
    <s v="NAR REGIONAL-GROCERY"/>
    <x v="3"/>
    <x v="0"/>
    <x v="2"/>
    <x v="33"/>
    <x v="0"/>
    <x v="0"/>
    <x v="0"/>
    <x v="0"/>
    <x v="23"/>
    <n v="0"/>
  </r>
  <r>
    <x v="0"/>
    <x v="2"/>
    <s v="NAR REGIONAL-GROCERY"/>
    <x v="3"/>
    <x v="1"/>
    <x v="3"/>
    <x v="33"/>
    <x v="0"/>
    <x v="0"/>
    <x v="0"/>
    <x v="0"/>
    <x v="23"/>
    <n v="0"/>
  </r>
  <r>
    <x v="0"/>
    <x v="2"/>
    <s v="NAR REGIONAL-GROCERY"/>
    <x v="3"/>
    <x v="2"/>
    <x v="4"/>
    <x v="33"/>
    <x v="0"/>
    <x v="0"/>
    <x v="0"/>
    <x v="0"/>
    <x v="23"/>
    <n v="0"/>
  </r>
  <r>
    <x v="1"/>
    <x v="0"/>
    <s v="NAR REGIONAL-GROCERY"/>
    <x v="0"/>
    <x v="0"/>
    <x v="5"/>
    <x v="0"/>
    <x v="0"/>
    <x v="0"/>
    <x v="0"/>
    <x v="0"/>
    <x v="287"/>
    <n v="0"/>
  </r>
  <r>
    <x v="1"/>
    <x v="0"/>
    <s v="NAR REGIONAL-GROCERY"/>
    <x v="0"/>
    <x v="0"/>
    <x v="1"/>
    <x v="0"/>
    <x v="0"/>
    <x v="0"/>
    <x v="0"/>
    <x v="0"/>
    <x v="288"/>
    <n v="0"/>
  </r>
  <r>
    <x v="1"/>
    <x v="0"/>
    <s v="NAR REGIONAL-GROCERY"/>
    <x v="0"/>
    <x v="0"/>
    <x v="2"/>
    <x v="0"/>
    <x v="0"/>
    <x v="0"/>
    <x v="0"/>
    <x v="0"/>
    <x v="289"/>
    <n v="10500"/>
  </r>
  <r>
    <x v="1"/>
    <x v="0"/>
    <s v="NAR REGIONAL-GROCERY"/>
    <x v="0"/>
    <x v="0"/>
    <x v="6"/>
    <x v="0"/>
    <x v="0"/>
    <x v="0"/>
    <x v="0"/>
    <x v="0"/>
    <x v="290"/>
    <n v="6786"/>
  </r>
  <r>
    <x v="1"/>
    <x v="0"/>
    <s v="NAR REGIONAL-GROCERY"/>
    <x v="0"/>
    <x v="1"/>
    <x v="3"/>
    <x v="0"/>
    <x v="0"/>
    <x v="0"/>
    <x v="0"/>
    <x v="0"/>
    <x v="291"/>
    <n v="3000"/>
  </r>
  <r>
    <x v="1"/>
    <x v="0"/>
    <s v="NAR REGIONAL-GROCERY"/>
    <x v="0"/>
    <x v="1"/>
    <x v="7"/>
    <x v="0"/>
    <x v="0"/>
    <x v="0"/>
    <x v="0"/>
    <x v="0"/>
    <x v="292"/>
    <n v="4500"/>
  </r>
  <r>
    <x v="1"/>
    <x v="0"/>
    <s v="NAR REGIONAL-GROCERY"/>
    <x v="0"/>
    <x v="2"/>
    <x v="4"/>
    <x v="0"/>
    <x v="0"/>
    <x v="0"/>
    <x v="0"/>
    <x v="0"/>
    <x v="293"/>
    <n v="7829.79"/>
  </r>
  <r>
    <x v="1"/>
    <x v="0"/>
    <s v="NAR REGIONAL-GROCERY"/>
    <x v="0"/>
    <x v="2"/>
    <x v="8"/>
    <x v="0"/>
    <x v="0"/>
    <x v="0"/>
    <x v="0"/>
    <x v="0"/>
    <x v="294"/>
    <n v="1786"/>
  </r>
  <r>
    <x v="1"/>
    <x v="0"/>
    <s v="NAR REGIONAL-GROCERY"/>
    <x v="1"/>
    <x v="0"/>
    <x v="5"/>
    <x v="0"/>
    <x v="0"/>
    <x v="0"/>
    <x v="0"/>
    <x v="0"/>
    <x v="295"/>
    <n v="19585.04"/>
  </r>
  <r>
    <x v="1"/>
    <x v="0"/>
    <s v="NAR REGIONAL-GROCERY"/>
    <x v="1"/>
    <x v="0"/>
    <x v="9"/>
    <x v="0"/>
    <x v="0"/>
    <x v="0"/>
    <x v="0"/>
    <x v="0"/>
    <x v="296"/>
    <n v="6550"/>
  </r>
  <r>
    <x v="1"/>
    <x v="0"/>
    <s v="NAR REGIONAL-GROCERY"/>
    <x v="1"/>
    <x v="0"/>
    <x v="1"/>
    <x v="0"/>
    <x v="0"/>
    <x v="0"/>
    <x v="0"/>
    <x v="0"/>
    <x v="297"/>
    <n v="2000"/>
  </r>
  <r>
    <x v="1"/>
    <x v="0"/>
    <s v="NAR REGIONAL-GROCERY"/>
    <x v="1"/>
    <x v="0"/>
    <x v="2"/>
    <x v="0"/>
    <x v="0"/>
    <x v="0"/>
    <x v="0"/>
    <x v="0"/>
    <x v="298"/>
    <n v="73777.88"/>
  </r>
  <r>
    <x v="1"/>
    <x v="0"/>
    <s v="NAR REGIONAL-GROCERY"/>
    <x v="1"/>
    <x v="0"/>
    <x v="6"/>
    <x v="0"/>
    <x v="0"/>
    <x v="0"/>
    <x v="0"/>
    <x v="0"/>
    <x v="299"/>
    <n v="81088.12"/>
  </r>
  <r>
    <x v="1"/>
    <x v="0"/>
    <s v="NAR REGIONAL-GROCERY"/>
    <x v="1"/>
    <x v="1"/>
    <x v="3"/>
    <x v="0"/>
    <x v="0"/>
    <x v="0"/>
    <x v="0"/>
    <x v="0"/>
    <x v="300"/>
    <n v="150"/>
  </r>
  <r>
    <x v="1"/>
    <x v="0"/>
    <s v="NAR REGIONAL-GROCERY"/>
    <x v="1"/>
    <x v="1"/>
    <x v="7"/>
    <x v="0"/>
    <x v="0"/>
    <x v="0"/>
    <x v="0"/>
    <x v="0"/>
    <x v="301"/>
    <n v="52793.54"/>
  </r>
  <r>
    <x v="1"/>
    <x v="0"/>
    <s v="NAR REGIONAL-GROCERY"/>
    <x v="1"/>
    <x v="2"/>
    <x v="4"/>
    <x v="0"/>
    <x v="0"/>
    <x v="0"/>
    <x v="0"/>
    <x v="0"/>
    <x v="302"/>
    <n v="44682.82"/>
  </r>
  <r>
    <x v="1"/>
    <x v="0"/>
    <s v="NAR REGIONAL-GROCERY"/>
    <x v="1"/>
    <x v="2"/>
    <x v="8"/>
    <x v="0"/>
    <x v="0"/>
    <x v="0"/>
    <x v="0"/>
    <x v="0"/>
    <x v="303"/>
    <n v="12300"/>
  </r>
  <r>
    <x v="1"/>
    <x v="0"/>
    <s v="NAR REGIONAL-GROCERY"/>
    <x v="2"/>
    <x v="0"/>
    <x v="5"/>
    <x v="0"/>
    <x v="0"/>
    <x v="0"/>
    <x v="0"/>
    <x v="0"/>
    <x v="304"/>
    <n v="0"/>
  </r>
  <r>
    <x v="1"/>
    <x v="0"/>
    <s v="NAR REGIONAL-GROCERY"/>
    <x v="2"/>
    <x v="0"/>
    <x v="1"/>
    <x v="0"/>
    <x v="0"/>
    <x v="0"/>
    <x v="0"/>
    <x v="0"/>
    <x v="305"/>
    <n v="0"/>
  </r>
  <r>
    <x v="1"/>
    <x v="0"/>
    <s v="NAR REGIONAL-GROCERY"/>
    <x v="2"/>
    <x v="0"/>
    <x v="2"/>
    <x v="0"/>
    <x v="0"/>
    <x v="0"/>
    <x v="0"/>
    <x v="0"/>
    <x v="306"/>
    <n v="0"/>
  </r>
  <r>
    <x v="1"/>
    <x v="0"/>
    <s v="NAR REGIONAL-GROCERY"/>
    <x v="2"/>
    <x v="0"/>
    <x v="6"/>
    <x v="0"/>
    <x v="0"/>
    <x v="0"/>
    <x v="0"/>
    <x v="0"/>
    <x v="307"/>
    <n v="2302.9299999999998"/>
  </r>
  <r>
    <x v="1"/>
    <x v="0"/>
    <s v="NAR REGIONAL-GROCERY"/>
    <x v="2"/>
    <x v="1"/>
    <x v="3"/>
    <x v="0"/>
    <x v="0"/>
    <x v="0"/>
    <x v="0"/>
    <x v="0"/>
    <x v="308"/>
    <n v="0"/>
  </r>
  <r>
    <x v="1"/>
    <x v="0"/>
    <s v="NAR REGIONAL-GROCERY"/>
    <x v="2"/>
    <x v="1"/>
    <x v="7"/>
    <x v="0"/>
    <x v="0"/>
    <x v="0"/>
    <x v="0"/>
    <x v="0"/>
    <x v="309"/>
    <n v="0"/>
  </r>
  <r>
    <x v="1"/>
    <x v="0"/>
    <s v="NAR REGIONAL-GROCERY"/>
    <x v="2"/>
    <x v="2"/>
    <x v="4"/>
    <x v="0"/>
    <x v="0"/>
    <x v="0"/>
    <x v="0"/>
    <x v="0"/>
    <x v="310"/>
    <n v="1115.8699999999999"/>
  </r>
  <r>
    <x v="1"/>
    <x v="0"/>
    <s v="NAR REGIONAL-GROCERY"/>
    <x v="2"/>
    <x v="2"/>
    <x v="8"/>
    <x v="0"/>
    <x v="0"/>
    <x v="0"/>
    <x v="0"/>
    <x v="0"/>
    <x v="311"/>
    <n v="500.84"/>
  </r>
  <r>
    <x v="1"/>
    <x v="0"/>
    <s v="NAR REGIONAL-GROCERY"/>
    <x v="3"/>
    <x v="0"/>
    <x v="5"/>
    <x v="0"/>
    <x v="0"/>
    <x v="0"/>
    <x v="0"/>
    <x v="0"/>
    <x v="312"/>
    <n v="0"/>
  </r>
  <r>
    <x v="1"/>
    <x v="0"/>
    <s v="NAR REGIONAL-GROCERY"/>
    <x v="3"/>
    <x v="0"/>
    <x v="9"/>
    <x v="0"/>
    <x v="0"/>
    <x v="0"/>
    <x v="0"/>
    <x v="0"/>
    <x v="23"/>
    <n v="0"/>
  </r>
  <r>
    <x v="1"/>
    <x v="0"/>
    <s v="NAR REGIONAL-GROCERY"/>
    <x v="3"/>
    <x v="0"/>
    <x v="1"/>
    <x v="0"/>
    <x v="0"/>
    <x v="0"/>
    <x v="0"/>
    <x v="0"/>
    <x v="313"/>
    <n v="0"/>
  </r>
  <r>
    <x v="1"/>
    <x v="0"/>
    <s v="NAR REGIONAL-GROCERY"/>
    <x v="3"/>
    <x v="0"/>
    <x v="2"/>
    <x v="0"/>
    <x v="0"/>
    <x v="0"/>
    <x v="0"/>
    <x v="0"/>
    <x v="314"/>
    <n v="0"/>
  </r>
  <r>
    <x v="1"/>
    <x v="0"/>
    <s v="NAR REGIONAL-GROCERY"/>
    <x v="3"/>
    <x v="0"/>
    <x v="6"/>
    <x v="0"/>
    <x v="0"/>
    <x v="0"/>
    <x v="0"/>
    <x v="0"/>
    <x v="315"/>
    <n v="0"/>
  </r>
  <r>
    <x v="1"/>
    <x v="0"/>
    <s v="NAR REGIONAL-GROCERY"/>
    <x v="3"/>
    <x v="1"/>
    <x v="3"/>
    <x v="0"/>
    <x v="0"/>
    <x v="0"/>
    <x v="0"/>
    <x v="0"/>
    <x v="316"/>
    <n v="0"/>
  </r>
  <r>
    <x v="1"/>
    <x v="0"/>
    <s v="NAR REGIONAL-GROCERY"/>
    <x v="3"/>
    <x v="1"/>
    <x v="7"/>
    <x v="0"/>
    <x v="0"/>
    <x v="0"/>
    <x v="0"/>
    <x v="0"/>
    <x v="317"/>
    <n v="26299.63"/>
  </r>
  <r>
    <x v="1"/>
    <x v="0"/>
    <s v="NAR REGIONAL-GROCERY"/>
    <x v="3"/>
    <x v="2"/>
    <x v="4"/>
    <x v="0"/>
    <x v="0"/>
    <x v="0"/>
    <x v="0"/>
    <x v="0"/>
    <x v="318"/>
    <n v="2347.33"/>
  </r>
  <r>
    <x v="1"/>
    <x v="0"/>
    <s v="NAR REGIONAL-GROCERY"/>
    <x v="3"/>
    <x v="2"/>
    <x v="8"/>
    <x v="0"/>
    <x v="0"/>
    <x v="0"/>
    <x v="0"/>
    <x v="0"/>
    <x v="319"/>
    <n v="0"/>
  </r>
  <r>
    <x v="1"/>
    <x v="0"/>
    <s v="NAR REGIONAL-GROCERY"/>
    <x v="0"/>
    <x v="0"/>
    <x v="6"/>
    <x v="1"/>
    <x v="0"/>
    <x v="0"/>
    <x v="0"/>
    <x v="0"/>
    <x v="320"/>
    <n v="0"/>
  </r>
  <r>
    <x v="1"/>
    <x v="0"/>
    <s v="NAR REGIONAL-GROCERY"/>
    <x v="0"/>
    <x v="1"/>
    <x v="3"/>
    <x v="1"/>
    <x v="0"/>
    <x v="0"/>
    <x v="0"/>
    <x v="0"/>
    <x v="321"/>
    <n v="0"/>
  </r>
  <r>
    <x v="1"/>
    <x v="0"/>
    <s v="NAR REGIONAL-GROCERY"/>
    <x v="0"/>
    <x v="2"/>
    <x v="8"/>
    <x v="1"/>
    <x v="0"/>
    <x v="0"/>
    <x v="0"/>
    <x v="0"/>
    <x v="322"/>
    <n v="0"/>
  </r>
  <r>
    <x v="1"/>
    <x v="0"/>
    <s v="NAR REGIONAL-GROCERY"/>
    <x v="1"/>
    <x v="0"/>
    <x v="5"/>
    <x v="1"/>
    <x v="0"/>
    <x v="0"/>
    <x v="0"/>
    <x v="0"/>
    <x v="323"/>
    <n v="2000"/>
  </r>
  <r>
    <x v="1"/>
    <x v="0"/>
    <s v="NAR REGIONAL-GROCERY"/>
    <x v="1"/>
    <x v="0"/>
    <x v="2"/>
    <x v="1"/>
    <x v="0"/>
    <x v="0"/>
    <x v="0"/>
    <x v="0"/>
    <x v="324"/>
    <n v="0"/>
  </r>
  <r>
    <x v="1"/>
    <x v="0"/>
    <s v="NAR REGIONAL-GROCERY"/>
    <x v="1"/>
    <x v="0"/>
    <x v="6"/>
    <x v="1"/>
    <x v="0"/>
    <x v="0"/>
    <x v="0"/>
    <x v="0"/>
    <x v="325"/>
    <n v="141949"/>
  </r>
  <r>
    <x v="1"/>
    <x v="0"/>
    <s v="NAR REGIONAL-GROCERY"/>
    <x v="1"/>
    <x v="1"/>
    <x v="3"/>
    <x v="1"/>
    <x v="0"/>
    <x v="0"/>
    <x v="0"/>
    <x v="0"/>
    <x v="326"/>
    <n v="33250.07"/>
  </r>
  <r>
    <x v="1"/>
    <x v="0"/>
    <s v="NAR REGIONAL-GROCERY"/>
    <x v="1"/>
    <x v="1"/>
    <x v="7"/>
    <x v="1"/>
    <x v="0"/>
    <x v="0"/>
    <x v="0"/>
    <x v="0"/>
    <x v="327"/>
    <n v="739.94"/>
  </r>
  <r>
    <x v="1"/>
    <x v="0"/>
    <s v="NAR REGIONAL-GROCERY"/>
    <x v="1"/>
    <x v="2"/>
    <x v="4"/>
    <x v="1"/>
    <x v="0"/>
    <x v="0"/>
    <x v="0"/>
    <x v="0"/>
    <x v="328"/>
    <n v="112847.13"/>
  </r>
  <r>
    <x v="1"/>
    <x v="0"/>
    <s v="NAR REGIONAL-GROCERY"/>
    <x v="2"/>
    <x v="0"/>
    <x v="5"/>
    <x v="1"/>
    <x v="0"/>
    <x v="0"/>
    <x v="0"/>
    <x v="0"/>
    <x v="23"/>
    <n v="0"/>
  </r>
  <r>
    <x v="1"/>
    <x v="0"/>
    <s v="NAR REGIONAL-GROCERY"/>
    <x v="2"/>
    <x v="0"/>
    <x v="1"/>
    <x v="1"/>
    <x v="0"/>
    <x v="0"/>
    <x v="0"/>
    <x v="0"/>
    <x v="23"/>
    <n v="0"/>
  </r>
  <r>
    <x v="1"/>
    <x v="0"/>
    <s v="NAR REGIONAL-GROCERY"/>
    <x v="2"/>
    <x v="0"/>
    <x v="2"/>
    <x v="1"/>
    <x v="0"/>
    <x v="0"/>
    <x v="0"/>
    <x v="0"/>
    <x v="23"/>
    <n v="0"/>
  </r>
  <r>
    <x v="1"/>
    <x v="0"/>
    <s v="NAR REGIONAL-GROCERY"/>
    <x v="2"/>
    <x v="0"/>
    <x v="6"/>
    <x v="1"/>
    <x v="0"/>
    <x v="0"/>
    <x v="0"/>
    <x v="0"/>
    <x v="23"/>
    <n v="0"/>
  </r>
  <r>
    <x v="1"/>
    <x v="0"/>
    <s v="NAR REGIONAL-GROCERY"/>
    <x v="2"/>
    <x v="1"/>
    <x v="3"/>
    <x v="1"/>
    <x v="0"/>
    <x v="0"/>
    <x v="0"/>
    <x v="0"/>
    <x v="23"/>
    <n v="0"/>
  </r>
  <r>
    <x v="1"/>
    <x v="0"/>
    <s v="NAR REGIONAL-GROCERY"/>
    <x v="2"/>
    <x v="2"/>
    <x v="4"/>
    <x v="1"/>
    <x v="0"/>
    <x v="0"/>
    <x v="0"/>
    <x v="0"/>
    <x v="23"/>
    <n v="0"/>
  </r>
  <r>
    <x v="1"/>
    <x v="0"/>
    <s v="NAR REGIONAL-GROCERY"/>
    <x v="2"/>
    <x v="2"/>
    <x v="8"/>
    <x v="1"/>
    <x v="0"/>
    <x v="0"/>
    <x v="0"/>
    <x v="0"/>
    <x v="23"/>
    <n v="0"/>
  </r>
  <r>
    <x v="1"/>
    <x v="0"/>
    <s v="NAR REGIONAL-GROCERY"/>
    <x v="3"/>
    <x v="0"/>
    <x v="5"/>
    <x v="1"/>
    <x v="0"/>
    <x v="0"/>
    <x v="0"/>
    <x v="0"/>
    <x v="329"/>
    <n v="0"/>
  </r>
  <r>
    <x v="1"/>
    <x v="0"/>
    <s v="NAR REGIONAL-GROCERY"/>
    <x v="3"/>
    <x v="0"/>
    <x v="6"/>
    <x v="1"/>
    <x v="0"/>
    <x v="0"/>
    <x v="0"/>
    <x v="0"/>
    <x v="23"/>
    <n v="0"/>
  </r>
  <r>
    <x v="1"/>
    <x v="0"/>
    <s v="NAR REGIONAL-GROCERY"/>
    <x v="3"/>
    <x v="1"/>
    <x v="3"/>
    <x v="1"/>
    <x v="0"/>
    <x v="0"/>
    <x v="0"/>
    <x v="0"/>
    <x v="330"/>
    <n v="8245.3700000000008"/>
  </r>
  <r>
    <x v="1"/>
    <x v="0"/>
    <s v="NAR REGIONAL-GROCERY"/>
    <x v="3"/>
    <x v="1"/>
    <x v="7"/>
    <x v="1"/>
    <x v="0"/>
    <x v="0"/>
    <x v="0"/>
    <x v="0"/>
    <x v="331"/>
    <n v="18503.38"/>
  </r>
  <r>
    <x v="1"/>
    <x v="0"/>
    <s v="NAR REGIONAL-GROCERY"/>
    <x v="3"/>
    <x v="2"/>
    <x v="4"/>
    <x v="1"/>
    <x v="0"/>
    <x v="0"/>
    <x v="0"/>
    <x v="0"/>
    <x v="332"/>
    <n v="54314.400000000001"/>
  </r>
  <r>
    <x v="1"/>
    <x v="0"/>
    <s v="NAR REGIONAL-GROCERY"/>
    <x v="1"/>
    <x v="0"/>
    <x v="5"/>
    <x v="2"/>
    <x v="0"/>
    <x v="0"/>
    <x v="0"/>
    <x v="0"/>
    <x v="23"/>
    <n v="0"/>
  </r>
  <r>
    <x v="1"/>
    <x v="0"/>
    <s v="NAR REGIONAL-GROCERY"/>
    <x v="1"/>
    <x v="0"/>
    <x v="6"/>
    <x v="2"/>
    <x v="0"/>
    <x v="0"/>
    <x v="0"/>
    <x v="0"/>
    <x v="23"/>
    <n v="0"/>
  </r>
  <r>
    <x v="1"/>
    <x v="0"/>
    <s v="NAR REGIONAL-GROCERY"/>
    <x v="1"/>
    <x v="1"/>
    <x v="3"/>
    <x v="2"/>
    <x v="0"/>
    <x v="0"/>
    <x v="0"/>
    <x v="0"/>
    <x v="23"/>
    <n v="0"/>
  </r>
  <r>
    <x v="1"/>
    <x v="0"/>
    <s v="NAR REGIONAL-GROCERY"/>
    <x v="1"/>
    <x v="2"/>
    <x v="4"/>
    <x v="2"/>
    <x v="0"/>
    <x v="0"/>
    <x v="0"/>
    <x v="0"/>
    <x v="333"/>
    <n v="987.51"/>
  </r>
  <r>
    <x v="1"/>
    <x v="0"/>
    <s v="NAR REGIONAL-GROCERY"/>
    <x v="2"/>
    <x v="2"/>
    <x v="8"/>
    <x v="2"/>
    <x v="0"/>
    <x v="0"/>
    <x v="0"/>
    <x v="0"/>
    <x v="23"/>
    <n v="0"/>
  </r>
  <r>
    <x v="1"/>
    <x v="0"/>
    <s v="NAR REGIONAL-GROCERY"/>
    <x v="3"/>
    <x v="2"/>
    <x v="4"/>
    <x v="2"/>
    <x v="0"/>
    <x v="0"/>
    <x v="0"/>
    <x v="0"/>
    <x v="23"/>
    <n v="0"/>
  </r>
  <r>
    <x v="1"/>
    <x v="0"/>
    <s v="NAR REGIONAL-GROCERY"/>
    <x v="0"/>
    <x v="0"/>
    <x v="2"/>
    <x v="3"/>
    <x v="0"/>
    <x v="0"/>
    <x v="0"/>
    <x v="0"/>
    <x v="23"/>
    <n v="0"/>
  </r>
  <r>
    <x v="1"/>
    <x v="0"/>
    <s v="NAR REGIONAL-GROCERY"/>
    <x v="1"/>
    <x v="0"/>
    <x v="5"/>
    <x v="3"/>
    <x v="0"/>
    <x v="0"/>
    <x v="0"/>
    <x v="0"/>
    <x v="23"/>
    <n v="0"/>
  </r>
  <r>
    <x v="1"/>
    <x v="0"/>
    <s v="NAR REGIONAL-GROCERY"/>
    <x v="1"/>
    <x v="0"/>
    <x v="6"/>
    <x v="3"/>
    <x v="0"/>
    <x v="0"/>
    <x v="0"/>
    <x v="0"/>
    <x v="334"/>
    <n v="32654.240000000002"/>
  </r>
  <r>
    <x v="1"/>
    <x v="0"/>
    <s v="NAR REGIONAL-GROCERY"/>
    <x v="1"/>
    <x v="1"/>
    <x v="3"/>
    <x v="3"/>
    <x v="0"/>
    <x v="0"/>
    <x v="0"/>
    <x v="0"/>
    <x v="335"/>
    <n v="1200"/>
  </r>
  <r>
    <x v="1"/>
    <x v="0"/>
    <s v="NAR REGIONAL-GROCERY"/>
    <x v="1"/>
    <x v="2"/>
    <x v="4"/>
    <x v="3"/>
    <x v="0"/>
    <x v="0"/>
    <x v="0"/>
    <x v="0"/>
    <x v="336"/>
    <n v="400"/>
  </r>
  <r>
    <x v="1"/>
    <x v="0"/>
    <s v="NAR REGIONAL-GROCERY"/>
    <x v="2"/>
    <x v="0"/>
    <x v="6"/>
    <x v="3"/>
    <x v="0"/>
    <x v="0"/>
    <x v="0"/>
    <x v="0"/>
    <x v="23"/>
    <n v="0"/>
  </r>
  <r>
    <x v="1"/>
    <x v="0"/>
    <s v="NAR REGIONAL-GROCERY"/>
    <x v="2"/>
    <x v="1"/>
    <x v="3"/>
    <x v="3"/>
    <x v="0"/>
    <x v="0"/>
    <x v="0"/>
    <x v="0"/>
    <x v="23"/>
    <n v="0"/>
  </r>
  <r>
    <x v="1"/>
    <x v="0"/>
    <s v="NAR REGIONAL-GROCERY"/>
    <x v="2"/>
    <x v="2"/>
    <x v="4"/>
    <x v="3"/>
    <x v="0"/>
    <x v="0"/>
    <x v="0"/>
    <x v="0"/>
    <x v="23"/>
    <n v="0"/>
  </r>
  <r>
    <x v="1"/>
    <x v="0"/>
    <s v="NAR REGIONAL-GROCERY"/>
    <x v="3"/>
    <x v="1"/>
    <x v="3"/>
    <x v="3"/>
    <x v="0"/>
    <x v="0"/>
    <x v="0"/>
    <x v="0"/>
    <x v="23"/>
    <n v="0"/>
  </r>
  <r>
    <x v="1"/>
    <x v="0"/>
    <s v="NAR REGIONAL-GROCERY"/>
    <x v="3"/>
    <x v="2"/>
    <x v="4"/>
    <x v="3"/>
    <x v="0"/>
    <x v="0"/>
    <x v="0"/>
    <x v="0"/>
    <x v="23"/>
    <n v="0"/>
  </r>
  <r>
    <x v="1"/>
    <x v="0"/>
    <s v="NAR REGIONAL-GROCERY"/>
    <x v="0"/>
    <x v="0"/>
    <x v="1"/>
    <x v="4"/>
    <x v="1"/>
    <x v="1"/>
    <x v="1"/>
    <x v="1"/>
    <x v="252"/>
    <n v="3000"/>
  </r>
  <r>
    <x v="1"/>
    <x v="0"/>
    <s v="NAR REGIONAL-GROCERY"/>
    <x v="0"/>
    <x v="0"/>
    <x v="2"/>
    <x v="4"/>
    <x v="1"/>
    <x v="1"/>
    <x v="1"/>
    <x v="1"/>
    <x v="253"/>
    <n v="5500"/>
  </r>
  <r>
    <x v="1"/>
    <x v="0"/>
    <s v="NAR REGIONAL-GROCERY"/>
    <x v="0"/>
    <x v="0"/>
    <x v="6"/>
    <x v="4"/>
    <x v="1"/>
    <x v="1"/>
    <x v="1"/>
    <x v="1"/>
    <x v="337"/>
    <n v="5480.55"/>
  </r>
  <r>
    <x v="1"/>
    <x v="0"/>
    <s v="NAR REGIONAL-GROCERY"/>
    <x v="0"/>
    <x v="1"/>
    <x v="3"/>
    <x v="4"/>
    <x v="1"/>
    <x v="1"/>
    <x v="1"/>
    <x v="1"/>
    <x v="338"/>
    <n v="14300"/>
  </r>
  <r>
    <x v="1"/>
    <x v="0"/>
    <s v="NAR REGIONAL-GROCERY"/>
    <x v="0"/>
    <x v="1"/>
    <x v="7"/>
    <x v="4"/>
    <x v="1"/>
    <x v="1"/>
    <x v="1"/>
    <x v="1"/>
    <x v="339"/>
    <n v="6000"/>
  </r>
  <r>
    <x v="1"/>
    <x v="0"/>
    <s v="NAR REGIONAL-GROCERY"/>
    <x v="0"/>
    <x v="2"/>
    <x v="4"/>
    <x v="4"/>
    <x v="1"/>
    <x v="1"/>
    <x v="1"/>
    <x v="1"/>
    <x v="252"/>
    <n v="3000"/>
  </r>
  <r>
    <x v="1"/>
    <x v="0"/>
    <s v="NAR REGIONAL-GROCERY"/>
    <x v="0"/>
    <x v="2"/>
    <x v="8"/>
    <x v="4"/>
    <x v="1"/>
    <x v="1"/>
    <x v="1"/>
    <x v="1"/>
    <x v="340"/>
    <n v="12500"/>
  </r>
  <r>
    <x v="1"/>
    <x v="0"/>
    <s v="NAR REGIONAL-GROCERY"/>
    <x v="1"/>
    <x v="0"/>
    <x v="5"/>
    <x v="4"/>
    <x v="1"/>
    <x v="1"/>
    <x v="1"/>
    <x v="1"/>
    <x v="341"/>
    <n v="57000"/>
  </r>
  <r>
    <x v="1"/>
    <x v="0"/>
    <s v="NAR REGIONAL-GROCERY"/>
    <x v="1"/>
    <x v="0"/>
    <x v="9"/>
    <x v="4"/>
    <x v="1"/>
    <x v="1"/>
    <x v="1"/>
    <x v="1"/>
    <x v="152"/>
    <n v="1000"/>
  </r>
  <r>
    <x v="1"/>
    <x v="0"/>
    <s v="NAR REGIONAL-GROCERY"/>
    <x v="1"/>
    <x v="0"/>
    <x v="1"/>
    <x v="4"/>
    <x v="1"/>
    <x v="1"/>
    <x v="1"/>
    <x v="1"/>
    <x v="23"/>
    <n v="0"/>
  </r>
  <r>
    <x v="1"/>
    <x v="0"/>
    <s v="NAR REGIONAL-GROCERY"/>
    <x v="1"/>
    <x v="0"/>
    <x v="2"/>
    <x v="4"/>
    <x v="1"/>
    <x v="1"/>
    <x v="1"/>
    <x v="1"/>
    <x v="342"/>
    <n v="142000"/>
  </r>
  <r>
    <x v="1"/>
    <x v="0"/>
    <s v="NAR REGIONAL-GROCERY"/>
    <x v="1"/>
    <x v="0"/>
    <x v="6"/>
    <x v="4"/>
    <x v="1"/>
    <x v="1"/>
    <x v="1"/>
    <x v="1"/>
    <x v="343"/>
    <n v="402999.03999999998"/>
  </r>
  <r>
    <x v="1"/>
    <x v="0"/>
    <s v="NAR REGIONAL-GROCERY"/>
    <x v="1"/>
    <x v="1"/>
    <x v="3"/>
    <x v="4"/>
    <x v="1"/>
    <x v="1"/>
    <x v="1"/>
    <x v="1"/>
    <x v="344"/>
    <n v="287750.06"/>
  </r>
  <r>
    <x v="1"/>
    <x v="0"/>
    <s v="NAR REGIONAL-GROCERY"/>
    <x v="1"/>
    <x v="1"/>
    <x v="7"/>
    <x v="4"/>
    <x v="1"/>
    <x v="1"/>
    <x v="1"/>
    <x v="1"/>
    <x v="345"/>
    <n v="107999.97"/>
  </r>
  <r>
    <x v="1"/>
    <x v="0"/>
    <s v="NAR REGIONAL-GROCERY"/>
    <x v="1"/>
    <x v="2"/>
    <x v="4"/>
    <x v="4"/>
    <x v="1"/>
    <x v="1"/>
    <x v="1"/>
    <x v="1"/>
    <x v="346"/>
    <n v="298251.15999999997"/>
  </r>
  <r>
    <x v="1"/>
    <x v="0"/>
    <s v="NAR REGIONAL-GROCERY"/>
    <x v="1"/>
    <x v="2"/>
    <x v="8"/>
    <x v="4"/>
    <x v="1"/>
    <x v="1"/>
    <x v="1"/>
    <x v="1"/>
    <x v="347"/>
    <n v="100400"/>
  </r>
  <r>
    <x v="1"/>
    <x v="0"/>
    <s v="NAR REGIONAL-GROCERY"/>
    <x v="2"/>
    <x v="0"/>
    <x v="1"/>
    <x v="4"/>
    <x v="1"/>
    <x v="1"/>
    <x v="1"/>
    <x v="1"/>
    <x v="348"/>
    <n v="122083"/>
  </r>
  <r>
    <x v="1"/>
    <x v="0"/>
    <s v="NAR REGIONAL-GROCERY"/>
    <x v="2"/>
    <x v="0"/>
    <x v="2"/>
    <x v="4"/>
    <x v="1"/>
    <x v="1"/>
    <x v="1"/>
    <x v="1"/>
    <x v="349"/>
    <n v="115906.44"/>
  </r>
  <r>
    <x v="1"/>
    <x v="0"/>
    <s v="NAR REGIONAL-GROCERY"/>
    <x v="2"/>
    <x v="0"/>
    <x v="6"/>
    <x v="4"/>
    <x v="1"/>
    <x v="1"/>
    <x v="1"/>
    <x v="1"/>
    <x v="350"/>
    <n v="157732.12"/>
  </r>
  <r>
    <x v="1"/>
    <x v="0"/>
    <s v="NAR REGIONAL-GROCERY"/>
    <x v="2"/>
    <x v="1"/>
    <x v="3"/>
    <x v="4"/>
    <x v="1"/>
    <x v="1"/>
    <x v="1"/>
    <x v="1"/>
    <x v="351"/>
    <n v="99586.240000000005"/>
  </r>
  <r>
    <x v="1"/>
    <x v="0"/>
    <s v="NAR REGIONAL-GROCERY"/>
    <x v="2"/>
    <x v="1"/>
    <x v="7"/>
    <x v="4"/>
    <x v="1"/>
    <x v="1"/>
    <x v="1"/>
    <x v="1"/>
    <x v="352"/>
    <n v="124619.04"/>
  </r>
  <r>
    <x v="1"/>
    <x v="0"/>
    <s v="NAR REGIONAL-GROCERY"/>
    <x v="2"/>
    <x v="2"/>
    <x v="4"/>
    <x v="4"/>
    <x v="1"/>
    <x v="1"/>
    <x v="1"/>
    <x v="1"/>
    <x v="353"/>
    <n v="83058.240000000005"/>
  </r>
  <r>
    <x v="1"/>
    <x v="0"/>
    <s v="NAR REGIONAL-GROCERY"/>
    <x v="3"/>
    <x v="0"/>
    <x v="5"/>
    <x v="4"/>
    <x v="1"/>
    <x v="1"/>
    <x v="1"/>
    <x v="1"/>
    <x v="354"/>
    <n v="16201.64"/>
  </r>
  <r>
    <x v="1"/>
    <x v="0"/>
    <s v="NAR REGIONAL-GROCERY"/>
    <x v="3"/>
    <x v="0"/>
    <x v="9"/>
    <x v="4"/>
    <x v="1"/>
    <x v="1"/>
    <x v="1"/>
    <x v="1"/>
    <x v="355"/>
    <n v="1784.12"/>
  </r>
  <r>
    <x v="1"/>
    <x v="0"/>
    <s v="NAR REGIONAL-GROCERY"/>
    <x v="3"/>
    <x v="0"/>
    <x v="1"/>
    <x v="4"/>
    <x v="1"/>
    <x v="1"/>
    <x v="1"/>
    <x v="1"/>
    <x v="356"/>
    <n v="280.06"/>
  </r>
  <r>
    <x v="1"/>
    <x v="0"/>
    <s v="NAR REGIONAL-GROCERY"/>
    <x v="3"/>
    <x v="0"/>
    <x v="2"/>
    <x v="4"/>
    <x v="1"/>
    <x v="1"/>
    <x v="1"/>
    <x v="1"/>
    <x v="357"/>
    <n v="924"/>
  </r>
  <r>
    <x v="1"/>
    <x v="0"/>
    <s v="NAR REGIONAL-GROCERY"/>
    <x v="3"/>
    <x v="0"/>
    <x v="6"/>
    <x v="4"/>
    <x v="1"/>
    <x v="1"/>
    <x v="1"/>
    <x v="1"/>
    <x v="358"/>
    <n v="4762"/>
  </r>
  <r>
    <x v="1"/>
    <x v="0"/>
    <s v="NAR REGIONAL-GROCERY"/>
    <x v="3"/>
    <x v="1"/>
    <x v="3"/>
    <x v="4"/>
    <x v="1"/>
    <x v="1"/>
    <x v="1"/>
    <x v="1"/>
    <x v="359"/>
    <n v="77255.759999999995"/>
  </r>
  <r>
    <x v="1"/>
    <x v="0"/>
    <s v="NAR REGIONAL-GROCERY"/>
    <x v="3"/>
    <x v="1"/>
    <x v="7"/>
    <x v="4"/>
    <x v="1"/>
    <x v="1"/>
    <x v="1"/>
    <x v="1"/>
    <x v="360"/>
    <n v="18262.59"/>
  </r>
  <r>
    <x v="1"/>
    <x v="0"/>
    <s v="NAR REGIONAL-GROCERY"/>
    <x v="3"/>
    <x v="2"/>
    <x v="4"/>
    <x v="4"/>
    <x v="1"/>
    <x v="1"/>
    <x v="1"/>
    <x v="1"/>
    <x v="361"/>
    <n v="6611.6"/>
  </r>
  <r>
    <x v="1"/>
    <x v="0"/>
    <s v="NAR REGIONAL-GROCERY"/>
    <x v="3"/>
    <x v="2"/>
    <x v="8"/>
    <x v="4"/>
    <x v="1"/>
    <x v="1"/>
    <x v="1"/>
    <x v="1"/>
    <x v="362"/>
    <n v="622.05999999999995"/>
  </r>
  <r>
    <x v="1"/>
    <x v="0"/>
    <s v="NAR REGIONAL-GROCERY"/>
    <x v="0"/>
    <x v="0"/>
    <x v="1"/>
    <x v="5"/>
    <x v="0"/>
    <x v="0"/>
    <x v="0"/>
    <x v="0"/>
    <x v="363"/>
    <n v="0"/>
  </r>
  <r>
    <x v="1"/>
    <x v="0"/>
    <s v="NAR REGIONAL-GROCERY"/>
    <x v="0"/>
    <x v="0"/>
    <x v="2"/>
    <x v="5"/>
    <x v="0"/>
    <x v="0"/>
    <x v="0"/>
    <x v="0"/>
    <x v="23"/>
    <n v="0"/>
  </r>
  <r>
    <x v="1"/>
    <x v="0"/>
    <s v="NAR REGIONAL-GROCERY"/>
    <x v="0"/>
    <x v="0"/>
    <x v="6"/>
    <x v="5"/>
    <x v="0"/>
    <x v="0"/>
    <x v="0"/>
    <x v="0"/>
    <x v="23"/>
    <n v="0"/>
  </r>
  <r>
    <x v="1"/>
    <x v="0"/>
    <s v="NAR REGIONAL-GROCERY"/>
    <x v="0"/>
    <x v="1"/>
    <x v="3"/>
    <x v="5"/>
    <x v="0"/>
    <x v="0"/>
    <x v="0"/>
    <x v="0"/>
    <x v="364"/>
    <n v="0"/>
  </r>
  <r>
    <x v="1"/>
    <x v="0"/>
    <s v="NAR REGIONAL-GROCERY"/>
    <x v="0"/>
    <x v="1"/>
    <x v="7"/>
    <x v="5"/>
    <x v="0"/>
    <x v="0"/>
    <x v="0"/>
    <x v="0"/>
    <x v="23"/>
    <n v="0"/>
  </r>
  <r>
    <x v="1"/>
    <x v="0"/>
    <s v="NAR REGIONAL-GROCERY"/>
    <x v="0"/>
    <x v="2"/>
    <x v="4"/>
    <x v="5"/>
    <x v="0"/>
    <x v="0"/>
    <x v="0"/>
    <x v="0"/>
    <x v="365"/>
    <n v="0"/>
  </r>
  <r>
    <x v="1"/>
    <x v="0"/>
    <s v="NAR REGIONAL-GROCERY"/>
    <x v="1"/>
    <x v="0"/>
    <x v="2"/>
    <x v="5"/>
    <x v="0"/>
    <x v="0"/>
    <x v="0"/>
    <x v="0"/>
    <x v="366"/>
    <n v="8243.92"/>
  </r>
  <r>
    <x v="1"/>
    <x v="0"/>
    <s v="NAR REGIONAL-GROCERY"/>
    <x v="1"/>
    <x v="1"/>
    <x v="3"/>
    <x v="5"/>
    <x v="0"/>
    <x v="0"/>
    <x v="0"/>
    <x v="0"/>
    <x v="23"/>
    <n v="0"/>
  </r>
  <r>
    <x v="1"/>
    <x v="0"/>
    <s v="NAR REGIONAL-GROCERY"/>
    <x v="1"/>
    <x v="1"/>
    <x v="7"/>
    <x v="5"/>
    <x v="0"/>
    <x v="0"/>
    <x v="0"/>
    <x v="0"/>
    <x v="23"/>
    <n v="0"/>
  </r>
  <r>
    <x v="1"/>
    <x v="0"/>
    <s v="NAR REGIONAL-GROCERY"/>
    <x v="1"/>
    <x v="2"/>
    <x v="8"/>
    <x v="5"/>
    <x v="0"/>
    <x v="0"/>
    <x v="0"/>
    <x v="0"/>
    <x v="23"/>
    <n v="0"/>
  </r>
  <r>
    <x v="1"/>
    <x v="0"/>
    <s v="NAR REGIONAL-GROCERY"/>
    <x v="2"/>
    <x v="1"/>
    <x v="7"/>
    <x v="5"/>
    <x v="0"/>
    <x v="0"/>
    <x v="0"/>
    <x v="0"/>
    <x v="23"/>
    <n v="0"/>
  </r>
  <r>
    <x v="1"/>
    <x v="0"/>
    <s v="NAR REGIONAL-GROCERY"/>
    <x v="3"/>
    <x v="0"/>
    <x v="5"/>
    <x v="5"/>
    <x v="0"/>
    <x v="0"/>
    <x v="0"/>
    <x v="0"/>
    <x v="367"/>
    <n v="38657.599999999999"/>
  </r>
  <r>
    <x v="1"/>
    <x v="0"/>
    <s v="NAR REGIONAL-GROCERY"/>
    <x v="3"/>
    <x v="0"/>
    <x v="2"/>
    <x v="5"/>
    <x v="0"/>
    <x v="0"/>
    <x v="0"/>
    <x v="0"/>
    <x v="23"/>
    <n v="0"/>
  </r>
  <r>
    <x v="1"/>
    <x v="0"/>
    <s v="NAR REGIONAL-GROCERY"/>
    <x v="3"/>
    <x v="0"/>
    <x v="6"/>
    <x v="5"/>
    <x v="0"/>
    <x v="0"/>
    <x v="0"/>
    <x v="0"/>
    <x v="23"/>
    <n v="0"/>
  </r>
  <r>
    <x v="1"/>
    <x v="0"/>
    <s v="NAR REGIONAL-GROCERY"/>
    <x v="3"/>
    <x v="1"/>
    <x v="3"/>
    <x v="5"/>
    <x v="0"/>
    <x v="0"/>
    <x v="0"/>
    <x v="0"/>
    <x v="368"/>
    <n v="27219.33"/>
  </r>
  <r>
    <x v="1"/>
    <x v="0"/>
    <s v="NAR REGIONAL-GROCERY"/>
    <x v="3"/>
    <x v="1"/>
    <x v="7"/>
    <x v="5"/>
    <x v="0"/>
    <x v="0"/>
    <x v="0"/>
    <x v="0"/>
    <x v="23"/>
    <n v="0"/>
  </r>
  <r>
    <x v="1"/>
    <x v="0"/>
    <s v="NAR REGIONAL-GROCERY"/>
    <x v="3"/>
    <x v="2"/>
    <x v="4"/>
    <x v="5"/>
    <x v="0"/>
    <x v="0"/>
    <x v="0"/>
    <x v="0"/>
    <x v="369"/>
    <n v="5000"/>
  </r>
  <r>
    <x v="1"/>
    <x v="0"/>
    <s v="NAR REGIONAL-GROCERY"/>
    <x v="0"/>
    <x v="0"/>
    <x v="6"/>
    <x v="34"/>
    <x v="0"/>
    <x v="0"/>
    <x v="0"/>
    <x v="0"/>
    <x v="23"/>
    <n v="0"/>
  </r>
  <r>
    <x v="1"/>
    <x v="0"/>
    <s v="NAR REGIONAL-GROCERY"/>
    <x v="0"/>
    <x v="2"/>
    <x v="8"/>
    <x v="34"/>
    <x v="0"/>
    <x v="0"/>
    <x v="0"/>
    <x v="0"/>
    <x v="23"/>
    <n v="0"/>
  </r>
  <r>
    <x v="1"/>
    <x v="0"/>
    <s v="NAR REGIONAL-GROCERY"/>
    <x v="1"/>
    <x v="1"/>
    <x v="3"/>
    <x v="34"/>
    <x v="0"/>
    <x v="0"/>
    <x v="0"/>
    <x v="0"/>
    <x v="23"/>
    <n v="0"/>
  </r>
  <r>
    <x v="1"/>
    <x v="0"/>
    <s v="NAR REGIONAL-GROCERY"/>
    <x v="1"/>
    <x v="1"/>
    <x v="7"/>
    <x v="34"/>
    <x v="0"/>
    <x v="0"/>
    <x v="0"/>
    <x v="0"/>
    <x v="23"/>
    <n v="0"/>
  </r>
  <r>
    <x v="1"/>
    <x v="0"/>
    <s v="NAR REGIONAL-GROCERY"/>
    <x v="0"/>
    <x v="2"/>
    <x v="4"/>
    <x v="35"/>
    <x v="0"/>
    <x v="0"/>
    <x v="0"/>
    <x v="0"/>
    <x v="23"/>
    <n v="0"/>
  </r>
  <r>
    <x v="1"/>
    <x v="0"/>
    <s v="NAR REGIONAL-GROCERY"/>
    <x v="1"/>
    <x v="1"/>
    <x v="3"/>
    <x v="35"/>
    <x v="0"/>
    <x v="0"/>
    <x v="0"/>
    <x v="0"/>
    <x v="23"/>
    <n v="0"/>
  </r>
  <r>
    <x v="1"/>
    <x v="0"/>
    <s v="NAR REGIONAL-GROCERY"/>
    <x v="1"/>
    <x v="2"/>
    <x v="4"/>
    <x v="35"/>
    <x v="0"/>
    <x v="0"/>
    <x v="0"/>
    <x v="0"/>
    <x v="23"/>
    <n v="0"/>
  </r>
  <r>
    <x v="1"/>
    <x v="0"/>
    <s v="NAR REGIONAL-GROCERY"/>
    <x v="1"/>
    <x v="2"/>
    <x v="4"/>
    <x v="6"/>
    <x v="0"/>
    <x v="0"/>
    <x v="0"/>
    <x v="0"/>
    <x v="23"/>
    <n v="0"/>
  </r>
  <r>
    <x v="1"/>
    <x v="0"/>
    <s v="NAR REGIONAL-GROCERY"/>
    <x v="0"/>
    <x v="0"/>
    <x v="1"/>
    <x v="7"/>
    <x v="0"/>
    <x v="0"/>
    <x v="0"/>
    <x v="0"/>
    <x v="23"/>
    <n v="0"/>
  </r>
  <r>
    <x v="1"/>
    <x v="0"/>
    <s v="NAR REGIONAL-GROCERY"/>
    <x v="0"/>
    <x v="0"/>
    <x v="2"/>
    <x v="7"/>
    <x v="0"/>
    <x v="0"/>
    <x v="0"/>
    <x v="0"/>
    <x v="23"/>
    <n v="0"/>
  </r>
  <r>
    <x v="1"/>
    <x v="0"/>
    <s v="NAR REGIONAL-GROCERY"/>
    <x v="0"/>
    <x v="0"/>
    <x v="6"/>
    <x v="7"/>
    <x v="0"/>
    <x v="0"/>
    <x v="0"/>
    <x v="0"/>
    <x v="370"/>
    <n v="1129"/>
  </r>
  <r>
    <x v="1"/>
    <x v="0"/>
    <s v="NAR REGIONAL-GROCERY"/>
    <x v="0"/>
    <x v="1"/>
    <x v="3"/>
    <x v="7"/>
    <x v="0"/>
    <x v="0"/>
    <x v="0"/>
    <x v="0"/>
    <x v="371"/>
    <n v="0"/>
  </r>
  <r>
    <x v="1"/>
    <x v="0"/>
    <s v="NAR REGIONAL-GROCERY"/>
    <x v="0"/>
    <x v="1"/>
    <x v="7"/>
    <x v="7"/>
    <x v="0"/>
    <x v="0"/>
    <x v="0"/>
    <x v="0"/>
    <x v="23"/>
    <n v="0"/>
  </r>
  <r>
    <x v="1"/>
    <x v="0"/>
    <s v="NAR REGIONAL-GROCERY"/>
    <x v="0"/>
    <x v="2"/>
    <x v="4"/>
    <x v="7"/>
    <x v="0"/>
    <x v="0"/>
    <x v="0"/>
    <x v="0"/>
    <x v="372"/>
    <n v="0"/>
  </r>
  <r>
    <x v="1"/>
    <x v="0"/>
    <s v="NAR REGIONAL-GROCERY"/>
    <x v="1"/>
    <x v="0"/>
    <x v="5"/>
    <x v="7"/>
    <x v="0"/>
    <x v="0"/>
    <x v="0"/>
    <x v="0"/>
    <x v="373"/>
    <n v="0"/>
  </r>
  <r>
    <x v="1"/>
    <x v="0"/>
    <s v="NAR REGIONAL-GROCERY"/>
    <x v="1"/>
    <x v="0"/>
    <x v="9"/>
    <x v="7"/>
    <x v="0"/>
    <x v="0"/>
    <x v="0"/>
    <x v="0"/>
    <x v="23"/>
    <n v="0"/>
  </r>
  <r>
    <x v="1"/>
    <x v="0"/>
    <s v="NAR REGIONAL-GROCERY"/>
    <x v="1"/>
    <x v="0"/>
    <x v="2"/>
    <x v="7"/>
    <x v="0"/>
    <x v="0"/>
    <x v="0"/>
    <x v="0"/>
    <x v="23"/>
    <n v="0"/>
  </r>
  <r>
    <x v="1"/>
    <x v="0"/>
    <s v="NAR REGIONAL-GROCERY"/>
    <x v="1"/>
    <x v="0"/>
    <x v="6"/>
    <x v="7"/>
    <x v="0"/>
    <x v="0"/>
    <x v="0"/>
    <x v="0"/>
    <x v="23"/>
    <n v="0"/>
  </r>
  <r>
    <x v="1"/>
    <x v="0"/>
    <s v="NAR REGIONAL-GROCERY"/>
    <x v="1"/>
    <x v="1"/>
    <x v="3"/>
    <x v="7"/>
    <x v="0"/>
    <x v="0"/>
    <x v="0"/>
    <x v="0"/>
    <x v="374"/>
    <n v="999.18"/>
  </r>
  <r>
    <x v="1"/>
    <x v="0"/>
    <s v="NAR REGIONAL-GROCERY"/>
    <x v="1"/>
    <x v="1"/>
    <x v="7"/>
    <x v="7"/>
    <x v="0"/>
    <x v="0"/>
    <x v="0"/>
    <x v="0"/>
    <x v="375"/>
    <n v="0"/>
  </r>
  <r>
    <x v="1"/>
    <x v="0"/>
    <s v="NAR REGIONAL-GROCERY"/>
    <x v="1"/>
    <x v="2"/>
    <x v="4"/>
    <x v="7"/>
    <x v="0"/>
    <x v="0"/>
    <x v="0"/>
    <x v="0"/>
    <x v="376"/>
    <n v="28852.45"/>
  </r>
  <r>
    <x v="1"/>
    <x v="0"/>
    <s v="NAR REGIONAL-GROCERY"/>
    <x v="1"/>
    <x v="2"/>
    <x v="8"/>
    <x v="7"/>
    <x v="0"/>
    <x v="0"/>
    <x v="0"/>
    <x v="0"/>
    <x v="23"/>
    <n v="0"/>
  </r>
  <r>
    <x v="1"/>
    <x v="0"/>
    <s v="NAR REGIONAL-GROCERY"/>
    <x v="2"/>
    <x v="0"/>
    <x v="2"/>
    <x v="7"/>
    <x v="0"/>
    <x v="0"/>
    <x v="0"/>
    <x v="0"/>
    <x v="377"/>
    <n v="0"/>
  </r>
  <r>
    <x v="1"/>
    <x v="0"/>
    <s v="NAR REGIONAL-GROCERY"/>
    <x v="2"/>
    <x v="0"/>
    <x v="6"/>
    <x v="7"/>
    <x v="0"/>
    <x v="0"/>
    <x v="0"/>
    <x v="0"/>
    <x v="378"/>
    <n v="6235.48"/>
  </r>
  <r>
    <x v="1"/>
    <x v="0"/>
    <s v="NAR REGIONAL-GROCERY"/>
    <x v="2"/>
    <x v="1"/>
    <x v="3"/>
    <x v="7"/>
    <x v="0"/>
    <x v="0"/>
    <x v="0"/>
    <x v="0"/>
    <x v="379"/>
    <n v="0"/>
  </r>
  <r>
    <x v="1"/>
    <x v="0"/>
    <s v="NAR REGIONAL-GROCERY"/>
    <x v="2"/>
    <x v="2"/>
    <x v="4"/>
    <x v="7"/>
    <x v="0"/>
    <x v="0"/>
    <x v="0"/>
    <x v="0"/>
    <x v="380"/>
    <n v="3554"/>
  </r>
  <r>
    <x v="1"/>
    <x v="0"/>
    <s v="NAR REGIONAL-GROCERY"/>
    <x v="2"/>
    <x v="2"/>
    <x v="8"/>
    <x v="7"/>
    <x v="0"/>
    <x v="0"/>
    <x v="0"/>
    <x v="0"/>
    <x v="381"/>
    <n v="0"/>
  </r>
  <r>
    <x v="1"/>
    <x v="0"/>
    <s v="NAR REGIONAL-GROCERY"/>
    <x v="3"/>
    <x v="0"/>
    <x v="5"/>
    <x v="7"/>
    <x v="0"/>
    <x v="0"/>
    <x v="0"/>
    <x v="0"/>
    <x v="382"/>
    <n v="10000"/>
  </r>
  <r>
    <x v="1"/>
    <x v="0"/>
    <s v="NAR REGIONAL-GROCERY"/>
    <x v="3"/>
    <x v="0"/>
    <x v="6"/>
    <x v="7"/>
    <x v="0"/>
    <x v="0"/>
    <x v="0"/>
    <x v="0"/>
    <x v="23"/>
    <n v="0"/>
  </r>
  <r>
    <x v="1"/>
    <x v="0"/>
    <s v="NAR REGIONAL-GROCERY"/>
    <x v="3"/>
    <x v="1"/>
    <x v="3"/>
    <x v="7"/>
    <x v="0"/>
    <x v="0"/>
    <x v="0"/>
    <x v="0"/>
    <x v="383"/>
    <n v="43555.199999999997"/>
  </r>
  <r>
    <x v="1"/>
    <x v="0"/>
    <s v="NAR REGIONAL-GROCERY"/>
    <x v="3"/>
    <x v="2"/>
    <x v="4"/>
    <x v="7"/>
    <x v="0"/>
    <x v="0"/>
    <x v="0"/>
    <x v="0"/>
    <x v="23"/>
    <n v="0"/>
  </r>
  <r>
    <x v="1"/>
    <x v="0"/>
    <s v="NAR REGIONAL-GROCERY"/>
    <x v="0"/>
    <x v="0"/>
    <x v="1"/>
    <x v="8"/>
    <x v="0"/>
    <x v="0"/>
    <x v="0"/>
    <x v="0"/>
    <x v="384"/>
    <n v="0"/>
  </r>
  <r>
    <x v="1"/>
    <x v="0"/>
    <s v="NAR REGIONAL-GROCERY"/>
    <x v="0"/>
    <x v="0"/>
    <x v="6"/>
    <x v="8"/>
    <x v="0"/>
    <x v="0"/>
    <x v="0"/>
    <x v="0"/>
    <x v="385"/>
    <n v="0"/>
  </r>
  <r>
    <x v="1"/>
    <x v="0"/>
    <s v="NAR REGIONAL-GROCERY"/>
    <x v="0"/>
    <x v="1"/>
    <x v="3"/>
    <x v="8"/>
    <x v="0"/>
    <x v="0"/>
    <x v="0"/>
    <x v="0"/>
    <x v="386"/>
    <n v="0"/>
  </r>
  <r>
    <x v="1"/>
    <x v="0"/>
    <s v="NAR REGIONAL-GROCERY"/>
    <x v="0"/>
    <x v="2"/>
    <x v="4"/>
    <x v="8"/>
    <x v="0"/>
    <x v="0"/>
    <x v="0"/>
    <x v="0"/>
    <x v="387"/>
    <n v="0"/>
  </r>
  <r>
    <x v="1"/>
    <x v="0"/>
    <s v="NAR REGIONAL-GROCERY"/>
    <x v="0"/>
    <x v="2"/>
    <x v="8"/>
    <x v="8"/>
    <x v="0"/>
    <x v="0"/>
    <x v="0"/>
    <x v="0"/>
    <x v="23"/>
    <n v="0"/>
  </r>
  <r>
    <x v="1"/>
    <x v="0"/>
    <s v="NAR REGIONAL-GROCERY"/>
    <x v="1"/>
    <x v="0"/>
    <x v="5"/>
    <x v="8"/>
    <x v="0"/>
    <x v="0"/>
    <x v="0"/>
    <x v="0"/>
    <x v="388"/>
    <n v="0"/>
  </r>
  <r>
    <x v="1"/>
    <x v="0"/>
    <s v="NAR REGIONAL-GROCERY"/>
    <x v="1"/>
    <x v="0"/>
    <x v="9"/>
    <x v="8"/>
    <x v="0"/>
    <x v="0"/>
    <x v="0"/>
    <x v="0"/>
    <x v="23"/>
    <n v="0"/>
  </r>
  <r>
    <x v="1"/>
    <x v="0"/>
    <s v="NAR REGIONAL-GROCERY"/>
    <x v="1"/>
    <x v="0"/>
    <x v="1"/>
    <x v="8"/>
    <x v="0"/>
    <x v="0"/>
    <x v="0"/>
    <x v="0"/>
    <x v="389"/>
    <n v="0"/>
  </r>
  <r>
    <x v="1"/>
    <x v="0"/>
    <s v="NAR REGIONAL-GROCERY"/>
    <x v="1"/>
    <x v="0"/>
    <x v="2"/>
    <x v="8"/>
    <x v="0"/>
    <x v="0"/>
    <x v="0"/>
    <x v="0"/>
    <x v="390"/>
    <n v="6.89"/>
  </r>
  <r>
    <x v="1"/>
    <x v="0"/>
    <s v="NAR REGIONAL-GROCERY"/>
    <x v="1"/>
    <x v="0"/>
    <x v="6"/>
    <x v="8"/>
    <x v="0"/>
    <x v="0"/>
    <x v="0"/>
    <x v="0"/>
    <x v="391"/>
    <n v="4380"/>
  </r>
  <r>
    <x v="1"/>
    <x v="0"/>
    <s v="NAR REGIONAL-GROCERY"/>
    <x v="1"/>
    <x v="1"/>
    <x v="3"/>
    <x v="8"/>
    <x v="0"/>
    <x v="0"/>
    <x v="0"/>
    <x v="0"/>
    <x v="392"/>
    <n v="0"/>
  </r>
  <r>
    <x v="1"/>
    <x v="0"/>
    <s v="NAR REGIONAL-GROCERY"/>
    <x v="1"/>
    <x v="1"/>
    <x v="7"/>
    <x v="8"/>
    <x v="0"/>
    <x v="0"/>
    <x v="0"/>
    <x v="0"/>
    <x v="393"/>
    <n v="1.54"/>
  </r>
  <r>
    <x v="1"/>
    <x v="0"/>
    <s v="NAR REGIONAL-GROCERY"/>
    <x v="1"/>
    <x v="2"/>
    <x v="4"/>
    <x v="8"/>
    <x v="0"/>
    <x v="0"/>
    <x v="0"/>
    <x v="0"/>
    <x v="394"/>
    <n v="6834.75"/>
  </r>
  <r>
    <x v="1"/>
    <x v="0"/>
    <s v="NAR REGIONAL-GROCERY"/>
    <x v="1"/>
    <x v="2"/>
    <x v="8"/>
    <x v="8"/>
    <x v="0"/>
    <x v="0"/>
    <x v="0"/>
    <x v="0"/>
    <x v="395"/>
    <n v="800"/>
  </r>
  <r>
    <x v="1"/>
    <x v="0"/>
    <s v="NAR REGIONAL-GROCERY"/>
    <x v="2"/>
    <x v="0"/>
    <x v="5"/>
    <x v="8"/>
    <x v="0"/>
    <x v="0"/>
    <x v="0"/>
    <x v="0"/>
    <x v="396"/>
    <n v="0"/>
  </r>
  <r>
    <x v="1"/>
    <x v="0"/>
    <s v="NAR REGIONAL-GROCERY"/>
    <x v="2"/>
    <x v="0"/>
    <x v="2"/>
    <x v="8"/>
    <x v="0"/>
    <x v="0"/>
    <x v="0"/>
    <x v="0"/>
    <x v="397"/>
    <n v="0"/>
  </r>
  <r>
    <x v="1"/>
    <x v="0"/>
    <s v="NAR REGIONAL-GROCERY"/>
    <x v="2"/>
    <x v="0"/>
    <x v="6"/>
    <x v="8"/>
    <x v="0"/>
    <x v="0"/>
    <x v="0"/>
    <x v="0"/>
    <x v="398"/>
    <n v="0"/>
  </r>
  <r>
    <x v="1"/>
    <x v="0"/>
    <s v="NAR REGIONAL-GROCERY"/>
    <x v="2"/>
    <x v="1"/>
    <x v="3"/>
    <x v="8"/>
    <x v="0"/>
    <x v="0"/>
    <x v="0"/>
    <x v="0"/>
    <x v="399"/>
    <n v="96.72"/>
  </r>
  <r>
    <x v="1"/>
    <x v="0"/>
    <s v="NAR REGIONAL-GROCERY"/>
    <x v="2"/>
    <x v="2"/>
    <x v="4"/>
    <x v="8"/>
    <x v="0"/>
    <x v="0"/>
    <x v="0"/>
    <x v="0"/>
    <x v="400"/>
    <n v="46"/>
  </r>
  <r>
    <x v="1"/>
    <x v="0"/>
    <s v="NAR REGIONAL-GROCERY"/>
    <x v="2"/>
    <x v="2"/>
    <x v="8"/>
    <x v="8"/>
    <x v="0"/>
    <x v="0"/>
    <x v="0"/>
    <x v="0"/>
    <x v="23"/>
    <n v="0"/>
  </r>
  <r>
    <x v="1"/>
    <x v="0"/>
    <s v="NAR REGIONAL-GROCERY"/>
    <x v="3"/>
    <x v="0"/>
    <x v="5"/>
    <x v="8"/>
    <x v="0"/>
    <x v="0"/>
    <x v="0"/>
    <x v="0"/>
    <x v="401"/>
    <n v="0"/>
  </r>
  <r>
    <x v="1"/>
    <x v="0"/>
    <s v="NAR REGIONAL-GROCERY"/>
    <x v="3"/>
    <x v="0"/>
    <x v="1"/>
    <x v="8"/>
    <x v="0"/>
    <x v="0"/>
    <x v="0"/>
    <x v="0"/>
    <x v="23"/>
    <n v="0"/>
  </r>
  <r>
    <x v="1"/>
    <x v="0"/>
    <s v="NAR REGIONAL-GROCERY"/>
    <x v="3"/>
    <x v="0"/>
    <x v="2"/>
    <x v="8"/>
    <x v="0"/>
    <x v="0"/>
    <x v="0"/>
    <x v="0"/>
    <x v="402"/>
    <n v="0"/>
  </r>
  <r>
    <x v="1"/>
    <x v="0"/>
    <s v="NAR REGIONAL-GROCERY"/>
    <x v="3"/>
    <x v="0"/>
    <x v="6"/>
    <x v="8"/>
    <x v="0"/>
    <x v="0"/>
    <x v="0"/>
    <x v="0"/>
    <x v="403"/>
    <n v="0"/>
  </r>
  <r>
    <x v="1"/>
    <x v="0"/>
    <s v="NAR REGIONAL-GROCERY"/>
    <x v="3"/>
    <x v="1"/>
    <x v="3"/>
    <x v="8"/>
    <x v="0"/>
    <x v="0"/>
    <x v="0"/>
    <x v="0"/>
    <x v="404"/>
    <n v="0"/>
  </r>
  <r>
    <x v="1"/>
    <x v="0"/>
    <s v="NAR REGIONAL-GROCERY"/>
    <x v="3"/>
    <x v="2"/>
    <x v="4"/>
    <x v="8"/>
    <x v="0"/>
    <x v="0"/>
    <x v="0"/>
    <x v="0"/>
    <x v="405"/>
    <n v="0"/>
  </r>
  <r>
    <x v="1"/>
    <x v="0"/>
    <s v="NAR REGIONAL-GROCERY"/>
    <x v="3"/>
    <x v="2"/>
    <x v="8"/>
    <x v="8"/>
    <x v="0"/>
    <x v="0"/>
    <x v="0"/>
    <x v="0"/>
    <x v="23"/>
    <n v="0"/>
  </r>
  <r>
    <x v="1"/>
    <x v="0"/>
    <s v="NAR REGIONAL-GROCERY"/>
    <x v="0"/>
    <x v="0"/>
    <x v="2"/>
    <x v="9"/>
    <x v="0"/>
    <x v="1"/>
    <x v="1"/>
    <x v="2"/>
    <x v="23"/>
    <n v="0"/>
  </r>
  <r>
    <x v="1"/>
    <x v="0"/>
    <s v="NAR REGIONAL-GROCERY"/>
    <x v="2"/>
    <x v="0"/>
    <x v="2"/>
    <x v="9"/>
    <x v="0"/>
    <x v="1"/>
    <x v="1"/>
    <x v="2"/>
    <x v="23"/>
    <n v="0"/>
  </r>
  <r>
    <x v="1"/>
    <x v="0"/>
    <s v="NAR REGIONAL-GROCERY"/>
    <x v="3"/>
    <x v="1"/>
    <x v="7"/>
    <x v="9"/>
    <x v="0"/>
    <x v="1"/>
    <x v="1"/>
    <x v="2"/>
    <x v="23"/>
    <n v="0"/>
  </r>
  <r>
    <x v="1"/>
    <x v="0"/>
    <s v="NAR REGIONAL-GROCERY"/>
    <x v="0"/>
    <x v="0"/>
    <x v="5"/>
    <x v="10"/>
    <x v="1"/>
    <x v="0"/>
    <x v="2"/>
    <x v="3"/>
    <x v="406"/>
    <n v="0"/>
  </r>
  <r>
    <x v="1"/>
    <x v="0"/>
    <s v="NAR REGIONAL-GROCERY"/>
    <x v="0"/>
    <x v="0"/>
    <x v="1"/>
    <x v="10"/>
    <x v="1"/>
    <x v="0"/>
    <x v="2"/>
    <x v="3"/>
    <x v="407"/>
    <n v="0"/>
  </r>
  <r>
    <x v="1"/>
    <x v="0"/>
    <s v="NAR REGIONAL-GROCERY"/>
    <x v="0"/>
    <x v="0"/>
    <x v="2"/>
    <x v="10"/>
    <x v="1"/>
    <x v="0"/>
    <x v="2"/>
    <x v="3"/>
    <x v="408"/>
    <n v="1925.04"/>
  </r>
  <r>
    <x v="1"/>
    <x v="0"/>
    <s v="NAR REGIONAL-GROCERY"/>
    <x v="0"/>
    <x v="0"/>
    <x v="6"/>
    <x v="10"/>
    <x v="1"/>
    <x v="0"/>
    <x v="2"/>
    <x v="3"/>
    <x v="409"/>
    <n v="4823.63"/>
  </r>
  <r>
    <x v="1"/>
    <x v="0"/>
    <s v="NAR REGIONAL-GROCERY"/>
    <x v="0"/>
    <x v="1"/>
    <x v="3"/>
    <x v="10"/>
    <x v="1"/>
    <x v="0"/>
    <x v="2"/>
    <x v="3"/>
    <x v="410"/>
    <n v="2721.03"/>
  </r>
  <r>
    <x v="1"/>
    <x v="0"/>
    <s v="NAR REGIONAL-GROCERY"/>
    <x v="0"/>
    <x v="1"/>
    <x v="7"/>
    <x v="10"/>
    <x v="1"/>
    <x v="0"/>
    <x v="2"/>
    <x v="3"/>
    <x v="411"/>
    <n v="4685.6400000000003"/>
  </r>
  <r>
    <x v="1"/>
    <x v="0"/>
    <s v="NAR REGIONAL-GROCERY"/>
    <x v="0"/>
    <x v="2"/>
    <x v="4"/>
    <x v="10"/>
    <x v="1"/>
    <x v="0"/>
    <x v="2"/>
    <x v="3"/>
    <x v="412"/>
    <n v="870.45"/>
  </r>
  <r>
    <x v="1"/>
    <x v="0"/>
    <s v="NAR REGIONAL-GROCERY"/>
    <x v="0"/>
    <x v="2"/>
    <x v="8"/>
    <x v="10"/>
    <x v="1"/>
    <x v="0"/>
    <x v="2"/>
    <x v="3"/>
    <x v="413"/>
    <n v="1203.02"/>
  </r>
  <r>
    <x v="1"/>
    <x v="0"/>
    <s v="NAR REGIONAL-GROCERY"/>
    <x v="1"/>
    <x v="0"/>
    <x v="5"/>
    <x v="10"/>
    <x v="1"/>
    <x v="0"/>
    <x v="2"/>
    <x v="3"/>
    <x v="414"/>
    <n v="0"/>
  </r>
  <r>
    <x v="1"/>
    <x v="0"/>
    <s v="NAR REGIONAL-GROCERY"/>
    <x v="1"/>
    <x v="0"/>
    <x v="1"/>
    <x v="10"/>
    <x v="1"/>
    <x v="0"/>
    <x v="2"/>
    <x v="3"/>
    <x v="415"/>
    <n v="0"/>
  </r>
  <r>
    <x v="1"/>
    <x v="0"/>
    <s v="NAR REGIONAL-GROCERY"/>
    <x v="1"/>
    <x v="0"/>
    <x v="2"/>
    <x v="10"/>
    <x v="1"/>
    <x v="0"/>
    <x v="2"/>
    <x v="3"/>
    <x v="23"/>
    <n v="0"/>
  </r>
  <r>
    <x v="1"/>
    <x v="0"/>
    <s v="NAR REGIONAL-GROCERY"/>
    <x v="1"/>
    <x v="0"/>
    <x v="6"/>
    <x v="10"/>
    <x v="1"/>
    <x v="0"/>
    <x v="2"/>
    <x v="3"/>
    <x v="416"/>
    <n v="0"/>
  </r>
  <r>
    <x v="1"/>
    <x v="0"/>
    <s v="NAR REGIONAL-GROCERY"/>
    <x v="1"/>
    <x v="1"/>
    <x v="3"/>
    <x v="10"/>
    <x v="1"/>
    <x v="0"/>
    <x v="2"/>
    <x v="3"/>
    <x v="417"/>
    <n v="1487.49"/>
  </r>
  <r>
    <x v="1"/>
    <x v="0"/>
    <s v="NAR REGIONAL-GROCERY"/>
    <x v="1"/>
    <x v="1"/>
    <x v="7"/>
    <x v="10"/>
    <x v="1"/>
    <x v="0"/>
    <x v="2"/>
    <x v="3"/>
    <x v="418"/>
    <n v="40"/>
  </r>
  <r>
    <x v="1"/>
    <x v="0"/>
    <s v="NAR REGIONAL-GROCERY"/>
    <x v="1"/>
    <x v="2"/>
    <x v="4"/>
    <x v="10"/>
    <x v="1"/>
    <x v="0"/>
    <x v="2"/>
    <x v="3"/>
    <x v="419"/>
    <n v="599.25"/>
  </r>
  <r>
    <x v="1"/>
    <x v="0"/>
    <s v="NAR REGIONAL-GROCERY"/>
    <x v="1"/>
    <x v="2"/>
    <x v="8"/>
    <x v="10"/>
    <x v="1"/>
    <x v="0"/>
    <x v="2"/>
    <x v="3"/>
    <x v="420"/>
    <n v="0"/>
  </r>
  <r>
    <x v="1"/>
    <x v="0"/>
    <s v="NAR REGIONAL-GROCERY"/>
    <x v="2"/>
    <x v="0"/>
    <x v="1"/>
    <x v="10"/>
    <x v="1"/>
    <x v="0"/>
    <x v="2"/>
    <x v="3"/>
    <x v="421"/>
    <n v="0"/>
  </r>
  <r>
    <x v="1"/>
    <x v="0"/>
    <s v="NAR REGIONAL-GROCERY"/>
    <x v="2"/>
    <x v="0"/>
    <x v="2"/>
    <x v="10"/>
    <x v="1"/>
    <x v="0"/>
    <x v="2"/>
    <x v="3"/>
    <x v="422"/>
    <n v="0"/>
  </r>
  <r>
    <x v="1"/>
    <x v="0"/>
    <s v="NAR REGIONAL-GROCERY"/>
    <x v="2"/>
    <x v="0"/>
    <x v="6"/>
    <x v="10"/>
    <x v="1"/>
    <x v="0"/>
    <x v="2"/>
    <x v="3"/>
    <x v="423"/>
    <n v="1500"/>
  </r>
  <r>
    <x v="1"/>
    <x v="0"/>
    <s v="NAR REGIONAL-GROCERY"/>
    <x v="2"/>
    <x v="1"/>
    <x v="3"/>
    <x v="10"/>
    <x v="1"/>
    <x v="0"/>
    <x v="2"/>
    <x v="3"/>
    <x v="424"/>
    <n v="0"/>
  </r>
  <r>
    <x v="1"/>
    <x v="0"/>
    <s v="NAR REGIONAL-GROCERY"/>
    <x v="2"/>
    <x v="1"/>
    <x v="7"/>
    <x v="10"/>
    <x v="1"/>
    <x v="0"/>
    <x v="2"/>
    <x v="3"/>
    <x v="425"/>
    <n v="0"/>
  </r>
  <r>
    <x v="1"/>
    <x v="0"/>
    <s v="NAR REGIONAL-GROCERY"/>
    <x v="2"/>
    <x v="2"/>
    <x v="4"/>
    <x v="10"/>
    <x v="1"/>
    <x v="0"/>
    <x v="2"/>
    <x v="3"/>
    <x v="426"/>
    <n v="0"/>
  </r>
  <r>
    <x v="1"/>
    <x v="0"/>
    <s v="NAR REGIONAL-GROCERY"/>
    <x v="2"/>
    <x v="2"/>
    <x v="8"/>
    <x v="10"/>
    <x v="1"/>
    <x v="0"/>
    <x v="2"/>
    <x v="3"/>
    <x v="427"/>
    <n v="0"/>
  </r>
  <r>
    <x v="1"/>
    <x v="0"/>
    <s v="NAR REGIONAL-GROCERY"/>
    <x v="3"/>
    <x v="0"/>
    <x v="5"/>
    <x v="10"/>
    <x v="1"/>
    <x v="0"/>
    <x v="2"/>
    <x v="3"/>
    <x v="428"/>
    <n v="0"/>
  </r>
  <r>
    <x v="1"/>
    <x v="0"/>
    <s v="NAR REGIONAL-GROCERY"/>
    <x v="3"/>
    <x v="0"/>
    <x v="9"/>
    <x v="10"/>
    <x v="1"/>
    <x v="0"/>
    <x v="2"/>
    <x v="3"/>
    <x v="429"/>
    <n v="0"/>
  </r>
  <r>
    <x v="1"/>
    <x v="0"/>
    <s v="NAR REGIONAL-GROCERY"/>
    <x v="3"/>
    <x v="0"/>
    <x v="1"/>
    <x v="10"/>
    <x v="1"/>
    <x v="0"/>
    <x v="2"/>
    <x v="3"/>
    <x v="430"/>
    <n v="499.98"/>
  </r>
  <r>
    <x v="1"/>
    <x v="0"/>
    <s v="NAR REGIONAL-GROCERY"/>
    <x v="3"/>
    <x v="0"/>
    <x v="2"/>
    <x v="10"/>
    <x v="1"/>
    <x v="0"/>
    <x v="2"/>
    <x v="3"/>
    <x v="431"/>
    <n v="0"/>
  </r>
  <r>
    <x v="1"/>
    <x v="0"/>
    <s v="NAR REGIONAL-GROCERY"/>
    <x v="3"/>
    <x v="0"/>
    <x v="6"/>
    <x v="10"/>
    <x v="1"/>
    <x v="0"/>
    <x v="2"/>
    <x v="3"/>
    <x v="432"/>
    <n v="22515.48"/>
  </r>
  <r>
    <x v="1"/>
    <x v="0"/>
    <s v="NAR REGIONAL-GROCERY"/>
    <x v="3"/>
    <x v="1"/>
    <x v="3"/>
    <x v="10"/>
    <x v="1"/>
    <x v="0"/>
    <x v="2"/>
    <x v="3"/>
    <x v="433"/>
    <n v="0"/>
  </r>
  <r>
    <x v="1"/>
    <x v="0"/>
    <s v="NAR REGIONAL-GROCERY"/>
    <x v="3"/>
    <x v="1"/>
    <x v="7"/>
    <x v="10"/>
    <x v="1"/>
    <x v="0"/>
    <x v="2"/>
    <x v="3"/>
    <x v="434"/>
    <n v="2.6"/>
  </r>
  <r>
    <x v="1"/>
    <x v="0"/>
    <s v="NAR REGIONAL-GROCERY"/>
    <x v="3"/>
    <x v="2"/>
    <x v="4"/>
    <x v="10"/>
    <x v="1"/>
    <x v="0"/>
    <x v="2"/>
    <x v="3"/>
    <x v="435"/>
    <n v="1934.13"/>
  </r>
  <r>
    <x v="1"/>
    <x v="0"/>
    <s v="NAR REGIONAL-GROCERY"/>
    <x v="3"/>
    <x v="2"/>
    <x v="8"/>
    <x v="10"/>
    <x v="1"/>
    <x v="0"/>
    <x v="2"/>
    <x v="3"/>
    <x v="436"/>
    <n v="0"/>
  </r>
  <r>
    <x v="1"/>
    <x v="0"/>
    <s v="NAR REGIONAL-GROCERY"/>
    <x v="0"/>
    <x v="0"/>
    <x v="5"/>
    <x v="11"/>
    <x v="0"/>
    <x v="1"/>
    <x v="1"/>
    <x v="2"/>
    <x v="23"/>
    <n v="0"/>
  </r>
  <r>
    <x v="1"/>
    <x v="0"/>
    <s v="NAR REGIONAL-GROCERY"/>
    <x v="0"/>
    <x v="0"/>
    <x v="1"/>
    <x v="11"/>
    <x v="0"/>
    <x v="1"/>
    <x v="1"/>
    <x v="2"/>
    <x v="437"/>
    <n v="24393.599999999999"/>
  </r>
  <r>
    <x v="1"/>
    <x v="0"/>
    <s v="NAR REGIONAL-GROCERY"/>
    <x v="0"/>
    <x v="0"/>
    <x v="2"/>
    <x v="11"/>
    <x v="0"/>
    <x v="1"/>
    <x v="1"/>
    <x v="2"/>
    <x v="438"/>
    <n v="51310.66"/>
  </r>
  <r>
    <x v="1"/>
    <x v="0"/>
    <s v="NAR REGIONAL-GROCERY"/>
    <x v="0"/>
    <x v="0"/>
    <x v="6"/>
    <x v="11"/>
    <x v="0"/>
    <x v="1"/>
    <x v="1"/>
    <x v="2"/>
    <x v="438"/>
    <n v="51310.66"/>
  </r>
  <r>
    <x v="1"/>
    <x v="0"/>
    <s v="NAR REGIONAL-GROCERY"/>
    <x v="0"/>
    <x v="1"/>
    <x v="3"/>
    <x v="11"/>
    <x v="0"/>
    <x v="1"/>
    <x v="1"/>
    <x v="2"/>
    <x v="439"/>
    <n v="24393.61"/>
  </r>
  <r>
    <x v="1"/>
    <x v="0"/>
    <s v="NAR REGIONAL-GROCERY"/>
    <x v="0"/>
    <x v="1"/>
    <x v="7"/>
    <x v="11"/>
    <x v="0"/>
    <x v="1"/>
    <x v="1"/>
    <x v="2"/>
    <x v="440"/>
    <n v="76965.990000000005"/>
  </r>
  <r>
    <x v="1"/>
    <x v="0"/>
    <s v="NAR REGIONAL-GROCERY"/>
    <x v="0"/>
    <x v="2"/>
    <x v="4"/>
    <x v="11"/>
    <x v="0"/>
    <x v="1"/>
    <x v="1"/>
    <x v="2"/>
    <x v="438"/>
    <n v="51310.67"/>
  </r>
  <r>
    <x v="1"/>
    <x v="0"/>
    <s v="NAR REGIONAL-GROCERY"/>
    <x v="0"/>
    <x v="2"/>
    <x v="8"/>
    <x v="11"/>
    <x v="0"/>
    <x v="1"/>
    <x v="1"/>
    <x v="2"/>
    <x v="122"/>
    <n v="25655.33"/>
  </r>
  <r>
    <x v="1"/>
    <x v="0"/>
    <s v="NAR REGIONAL-GROCERY"/>
    <x v="1"/>
    <x v="1"/>
    <x v="3"/>
    <x v="11"/>
    <x v="0"/>
    <x v="1"/>
    <x v="1"/>
    <x v="2"/>
    <x v="441"/>
    <n v="11120"/>
  </r>
  <r>
    <x v="1"/>
    <x v="0"/>
    <s v="NAR REGIONAL-GROCERY"/>
    <x v="2"/>
    <x v="0"/>
    <x v="1"/>
    <x v="11"/>
    <x v="0"/>
    <x v="1"/>
    <x v="1"/>
    <x v="2"/>
    <x v="442"/>
    <n v="33427.68"/>
  </r>
  <r>
    <x v="1"/>
    <x v="0"/>
    <s v="NAR REGIONAL-GROCERY"/>
    <x v="2"/>
    <x v="0"/>
    <x v="2"/>
    <x v="11"/>
    <x v="0"/>
    <x v="1"/>
    <x v="1"/>
    <x v="2"/>
    <x v="443"/>
    <n v="38128.480000000003"/>
  </r>
  <r>
    <x v="1"/>
    <x v="0"/>
    <s v="NAR REGIONAL-GROCERY"/>
    <x v="2"/>
    <x v="0"/>
    <x v="6"/>
    <x v="11"/>
    <x v="0"/>
    <x v="1"/>
    <x v="1"/>
    <x v="2"/>
    <x v="444"/>
    <n v="48015.76"/>
  </r>
  <r>
    <x v="1"/>
    <x v="0"/>
    <s v="NAR REGIONAL-GROCERY"/>
    <x v="2"/>
    <x v="1"/>
    <x v="3"/>
    <x v="11"/>
    <x v="0"/>
    <x v="1"/>
    <x v="1"/>
    <x v="2"/>
    <x v="445"/>
    <n v="42195.94"/>
  </r>
  <r>
    <x v="1"/>
    <x v="0"/>
    <s v="NAR REGIONAL-GROCERY"/>
    <x v="2"/>
    <x v="1"/>
    <x v="7"/>
    <x v="11"/>
    <x v="0"/>
    <x v="1"/>
    <x v="1"/>
    <x v="2"/>
    <x v="446"/>
    <n v="34578.44"/>
  </r>
  <r>
    <x v="1"/>
    <x v="0"/>
    <s v="NAR REGIONAL-GROCERY"/>
    <x v="2"/>
    <x v="2"/>
    <x v="4"/>
    <x v="11"/>
    <x v="0"/>
    <x v="1"/>
    <x v="1"/>
    <x v="2"/>
    <x v="447"/>
    <n v="34117.72"/>
  </r>
  <r>
    <x v="1"/>
    <x v="0"/>
    <s v="NAR REGIONAL-GROCERY"/>
    <x v="3"/>
    <x v="0"/>
    <x v="5"/>
    <x v="11"/>
    <x v="0"/>
    <x v="1"/>
    <x v="1"/>
    <x v="2"/>
    <x v="448"/>
    <n v="19186.96"/>
  </r>
  <r>
    <x v="1"/>
    <x v="0"/>
    <s v="NAR REGIONAL-GROCERY"/>
    <x v="3"/>
    <x v="0"/>
    <x v="1"/>
    <x v="11"/>
    <x v="0"/>
    <x v="1"/>
    <x v="1"/>
    <x v="2"/>
    <x v="449"/>
    <n v="23968.880000000001"/>
  </r>
  <r>
    <x v="1"/>
    <x v="0"/>
    <s v="NAR REGIONAL-GROCERY"/>
    <x v="3"/>
    <x v="0"/>
    <x v="2"/>
    <x v="11"/>
    <x v="0"/>
    <x v="1"/>
    <x v="1"/>
    <x v="2"/>
    <x v="450"/>
    <n v="57525.52"/>
  </r>
  <r>
    <x v="1"/>
    <x v="0"/>
    <s v="NAR REGIONAL-GROCERY"/>
    <x v="3"/>
    <x v="0"/>
    <x v="6"/>
    <x v="11"/>
    <x v="0"/>
    <x v="1"/>
    <x v="1"/>
    <x v="2"/>
    <x v="451"/>
    <n v="124638.8"/>
  </r>
  <r>
    <x v="1"/>
    <x v="0"/>
    <s v="NAR REGIONAL-GROCERY"/>
    <x v="3"/>
    <x v="1"/>
    <x v="3"/>
    <x v="11"/>
    <x v="0"/>
    <x v="1"/>
    <x v="1"/>
    <x v="2"/>
    <x v="452"/>
    <n v="124638.81"/>
  </r>
  <r>
    <x v="1"/>
    <x v="0"/>
    <s v="NAR REGIONAL-GROCERY"/>
    <x v="3"/>
    <x v="1"/>
    <x v="7"/>
    <x v="11"/>
    <x v="0"/>
    <x v="1"/>
    <x v="1"/>
    <x v="2"/>
    <x v="453"/>
    <n v="67113.279999999999"/>
  </r>
  <r>
    <x v="1"/>
    <x v="0"/>
    <s v="NAR REGIONAL-GROCERY"/>
    <x v="3"/>
    <x v="2"/>
    <x v="4"/>
    <x v="11"/>
    <x v="0"/>
    <x v="1"/>
    <x v="1"/>
    <x v="2"/>
    <x v="454"/>
    <n v="62325.64"/>
  </r>
  <r>
    <x v="1"/>
    <x v="0"/>
    <s v="NAR REGIONAL-GROCERY"/>
    <x v="0"/>
    <x v="0"/>
    <x v="2"/>
    <x v="12"/>
    <x v="0"/>
    <x v="1"/>
    <x v="1"/>
    <x v="2"/>
    <x v="455"/>
    <n v="18927.63"/>
  </r>
  <r>
    <x v="1"/>
    <x v="0"/>
    <s v="NAR REGIONAL-GROCERY"/>
    <x v="0"/>
    <x v="1"/>
    <x v="3"/>
    <x v="12"/>
    <x v="0"/>
    <x v="1"/>
    <x v="1"/>
    <x v="2"/>
    <x v="23"/>
    <n v="0"/>
  </r>
  <r>
    <x v="1"/>
    <x v="0"/>
    <s v="NAR REGIONAL-GROCERY"/>
    <x v="0"/>
    <x v="1"/>
    <x v="7"/>
    <x v="12"/>
    <x v="0"/>
    <x v="1"/>
    <x v="1"/>
    <x v="2"/>
    <x v="456"/>
    <n v="16710"/>
  </r>
  <r>
    <x v="1"/>
    <x v="0"/>
    <s v="NAR REGIONAL-GROCERY"/>
    <x v="0"/>
    <x v="2"/>
    <x v="4"/>
    <x v="12"/>
    <x v="0"/>
    <x v="1"/>
    <x v="1"/>
    <x v="2"/>
    <x v="457"/>
    <n v="25217.919999999998"/>
  </r>
  <r>
    <x v="1"/>
    <x v="0"/>
    <s v="NAR REGIONAL-GROCERY"/>
    <x v="1"/>
    <x v="0"/>
    <x v="2"/>
    <x v="12"/>
    <x v="0"/>
    <x v="1"/>
    <x v="1"/>
    <x v="2"/>
    <x v="23"/>
    <n v="0"/>
  </r>
  <r>
    <x v="1"/>
    <x v="0"/>
    <s v="NAR REGIONAL-GROCERY"/>
    <x v="1"/>
    <x v="1"/>
    <x v="7"/>
    <x v="12"/>
    <x v="0"/>
    <x v="1"/>
    <x v="1"/>
    <x v="2"/>
    <x v="23"/>
    <n v="0"/>
  </r>
  <r>
    <x v="1"/>
    <x v="0"/>
    <s v="NAR REGIONAL-GROCERY"/>
    <x v="2"/>
    <x v="0"/>
    <x v="1"/>
    <x v="12"/>
    <x v="0"/>
    <x v="1"/>
    <x v="1"/>
    <x v="2"/>
    <x v="458"/>
    <n v="8062.32"/>
  </r>
  <r>
    <x v="1"/>
    <x v="0"/>
    <s v="NAR REGIONAL-GROCERY"/>
    <x v="2"/>
    <x v="0"/>
    <x v="2"/>
    <x v="12"/>
    <x v="0"/>
    <x v="1"/>
    <x v="1"/>
    <x v="2"/>
    <x v="459"/>
    <n v="5626.04"/>
  </r>
  <r>
    <x v="1"/>
    <x v="0"/>
    <s v="NAR REGIONAL-GROCERY"/>
    <x v="2"/>
    <x v="0"/>
    <x v="6"/>
    <x v="12"/>
    <x v="0"/>
    <x v="1"/>
    <x v="1"/>
    <x v="2"/>
    <x v="460"/>
    <n v="19010.68"/>
  </r>
  <r>
    <x v="1"/>
    <x v="0"/>
    <s v="NAR REGIONAL-GROCERY"/>
    <x v="2"/>
    <x v="1"/>
    <x v="3"/>
    <x v="12"/>
    <x v="0"/>
    <x v="1"/>
    <x v="1"/>
    <x v="2"/>
    <x v="461"/>
    <n v="19010.68"/>
  </r>
  <r>
    <x v="1"/>
    <x v="0"/>
    <s v="NAR REGIONAL-GROCERY"/>
    <x v="2"/>
    <x v="1"/>
    <x v="7"/>
    <x v="12"/>
    <x v="0"/>
    <x v="1"/>
    <x v="1"/>
    <x v="2"/>
    <x v="462"/>
    <n v="5626.04"/>
  </r>
  <r>
    <x v="1"/>
    <x v="0"/>
    <s v="NAR REGIONAL-GROCERY"/>
    <x v="2"/>
    <x v="2"/>
    <x v="4"/>
    <x v="12"/>
    <x v="0"/>
    <x v="1"/>
    <x v="1"/>
    <x v="2"/>
    <x v="463"/>
    <n v="16574.48"/>
  </r>
  <r>
    <x v="1"/>
    <x v="0"/>
    <s v="NAR REGIONAL-GROCERY"/>
    <x v="0"/>
    <x v="0"/>
    <x v="2"/>
    <x v="13"/>
    <x v="0"/>
    <x v="0"/>
    <x v="0"/>
    <x v="0"/>
    <x v="464"/>
    <n v="0"/>
  </r>
  <r>
    <x v="1"/>
    <x v="0"/>
    <s v="NAR REGIONAL-GROCERY"/>
    <x v="0"/>
    <x v="2"/>
    <x v="4"/>
    <x v="13"/>
    <x v="0"/>
    <x v="0"/>
    <x v="0"/>
    <x v="0"/>
    <x v="465"/>
    <n v="0"/>
  </r>
  <r>
    <x v="1"/>
    <x v="0"/>
    <s v="NAR REGIONAL-GROCERY"/>
    <x v="1"/>
    <x v="0"/>
    <x v="5"/>
    <x v="13"/>
    <x v="0"/>
    <x v="0"/>
    <x v="0"/>
    <x v="0"/>
    <x v="466"/>
    <n v="60.73"/>
  </r>
  <r>
    <x v="1"/>
    <x v="0"/>
    <s v="NAR REGIONAL-GROCERY"/>
    <x v="1"/>
    <x v="0"/>
    <x v="9"/>
    <x v="13"/>
    <x v="0"/>
    <x v="0"/>
    <x v="0"/>
    <x v="0"/>
    <x v="467"/>
    <n v="4045.24"/>
  </r>
  <r>
    <x v="1"/>
    <x v="0"/>
    <s v="NAR REGIONAL-GROCERY"/>
    <x v="1"/>
    <x v="0"/>
    <x v="1"/>
    <x v="13"/>
    <x v="0"/>
    <x v="0"/>
    <x v="0"/>
    <x v="0"/>
    <x v="468"/>
    <n v="2950.6"/>
  </r>
  <r>
    <x v="1"/>
    <x v="0"/>
    <s v="NAR REGIONAL-GROCERY"/>
    <x v="1"/>
    <x v="0"/>
    <x v="2"/>
    <x v="13"/>
    <x v="0"/>
    <x v="0"/>
    <x v="0"/>
    <x v="0"/>
    <x v="469"/>
    <n v="7049.86"/>
  </r>
  <r>
    <x v="1"/>
    <x v="0"/>
    <s v="NAR REGIONAL-GROCERY"/>
    <x v="1"/>
    <x v="0"/>
    <x v="6"/>
    <x v="13"/>
    <x v="0"/>
    <x v="0"/>
    <x v="0"/>
    <x v="0"/>
    <x v="470"/>
    <n v="3118.74"/>
  </r>
  <r>
    <x v="1"/>
    <x v="0"/>
    <s v="NAR REGIONAL-GROCERY"/>
    <x v="1"/>
    <x v="1"/>
    <x v="3"/>
    <x v="13"/>
    <x v="0"/>
    <x v="0"/>
    <x v="0"/>
    <x v="0"/>
    <x v="471"/>
    <n v="2205.4699999999998"/>
  </r>
  <r>
    <x v="1"/>
    <x v="0"/>
    <s v="NAR REGIONAL-GROCERY"/>
    <x v="1"/>
    <x v="1"/>
    <x v="7"/>
    <x v="13"/>
    <x v="0"/>
    <x v="0"/>
    <x v="0"/>
    <x v="0"/>
    <x v="472"/>
    <n v="509.8"/>
  </r>
  <r>
    <x v="1"/>
    <x v="0"/>
    <s v="NAR REGIONAL-GROCERY"/>
    <x v="1"/>
    <x v="2"/>
    <x v="4"/>
    <x v="13"/>
    <x v="0"/>
    <x v="0"/>
    <x v="0"/>
    <x v="0"/>
    <x v="473"/>
    <n v="0"/>
  </r>
  <r>
    <x v="1"/>
    <x v="0"/>
    <s v="NAR REGIONAL-GROCERY"/>
    <x v="1"/>
    <x v="2"/>
    <x v="8"/>
    <x v="13"/>
    <x v="0"/>
    <x v="0"/>
    <x v="0"/>
    <x v="0"/>
    <x v="23"/>
    <n v="0"/>
  </r>
  <r>
    <x v="1"/>
    <x v="0"/>
    <s v="NAR REGIONAL-GROCERY"/>
    <x v="3"/>
    <x v="0"/>
    <x v="2"/>
    <x v="13"/>
    <x v="0"/>
    <x v="0"/>
    <x v="0"/>
    <x v="0"/>
    <x v="23"/>
    <n v="0"/>
  </r>
  <r>
    <x v="1"/>
    <x v="0"/>
    <s v="NAR REGIONAL-GROCERY"/>
    <x v="3"/>
    <x v="0"/>
    <x v="6"/>
    <x v="13"/>
    <x v="0"/>
    <x v="0"/>
    <x v="0"/>
    <x v="0"/>
    <x v="474"/>
    <n v="0"/>
  </r>
  <r>
    <x v="1"/>
    <x v="0"/>
    <s v="NAR REGIONAL-GROCERY"/>
    <x v="3"/>
    <x v="1"/>
    <x v="3"/>
    <x v="13"/>
    <x v="0"/>
    <x v="0"/>
    <x v="0"/>
    <x v="0"/>
    <x v="475"/>
    <n v="65064"/>
  </r>
  <r>
    <x v="1"/>
    <x v="0"/>
    <s v="NAR REGIONAL-GROCERY"/>
    <x v="3"/>
    <x v="2"/>
    <x v="4"/>
    <x v="13"/>
    <x v="0"/>
    <x v="0"/>
    <x v="0"/>
    <x v="0"/>
    <x v="23"/>
    <n v="0"/>
  </r>
  <r>
    <x v="1"/>
    <x v="0"/>
    <s v="NAR REGIONAL-GROCERY"/>
    <x v="1"/>
    <x v="0"/>
    <x v="5"/>
    <x v="14"/>
    <x v="0"/>
    <x v="0"/>
    <x v="0"/>
    <x v="0"/>
    <x v="23"/>
    <n v="0"/>
  </r>
  <r>
    <x v="1"/>
    <x v="0"/>
    <s v="NAR REGIONAL-GROCERY"/>
    <x v="0"/>
    <x v="2"/>
    <x v="4"/>
    <x v="15"/>
    <x v="0"/>
    <x v="0"/>
    <x v="0"/>
    <x v="0"/>
    <x v="476"/>
    <n v="2600"/>
  </r>
  <r>
    <x v="1"/>
    <x v="0"/>
    <s v="NAR REGIONAL-GROCERY"/>
    <x v="1"/>
    <x v="1"/>
    <x v="3"/>
    <x v="15"/>
    <x v="0"/>
    <x v="0"/>
    <x v="0"/>
    <x v="0"/>
    <x v="477"/>
    <n v="1414"/>
  </r>
  <r>
    <x v="1"/>
    <x v="0"/>
    <s v="NAR REGIONAL-GROCERY"/>
    <x v="1"/>
    <x v="2"/>
    <x v="4"/>
    <x v="15"/>
    <x v="0"/>
    <x v="0"/>
    <x v="0"/>
    <x v="0"/>
    <x v="23"/>
    <n v="0"/>
  </r>
  <r>
    <x v="1"/>
    <x v="0"/>
    <s v="NAR REGIONAL-GROCERY"/>
    <x v="3"/>
    <x v="0"/>
    <x v="5"/>
    <x v="15"/>
    <x v="0"/>
    <x v="0"/>
    <x v="0"/>
    <x v="0"/>
    <x v="478"/>
    <n v="18939.86"/>
  </r>
  <r>
    <x v="1"/>
    <x v="0"/>
    <s v="NAR REGIONAL-GROCERY"/>
    <x v="3"/>
    <x v="0"/>
    <x v="6"/>
    <x v="15"/>
    <x v="0"/>
    <x v="0"/>
    <x v="0"/>
    <x v="0"/>
    <x v="479"/>
    <n v="550"/>
  </r>
  <r>
    <x v="1"/>
    <x v="0"/>
    <s v="NAR REGIONAL-GROCERY"/>
    <x v="3"/>
    <x v="1"/>
    <x v="3"/>
    <x v="15"/>
    <x v="0"/>
    <x v="0"/>
    <x v="0"/>
    <x v="0"/>
    <x v="480"/>
    <n v="12891.65"/>
  </r>
  <r>
    <x v="1"/>
    <x v="0"/>
    <s v="NAR REGIONAL-GROCERY"/>
    <x v="3"/>
    <x v="2"/>
    <x v="4"/>
    <x v="15"/>
    <x v="0"/>
    <x v="0"/>
    <x v="0"/>
    <x v="0"/>
    <x v="23"/>
    <n v="0"/>
  </r>
  <r>
    <x v="1"/>
    <x v="0"/>
    <s v="NAR REGIONAL-GROCERY"/>
    <x v="0"/>
    <x v="0"/>
    <x v="5"/>
    <x v="16"/>
    <x v="0"/>
    <x v="1"/>
    <x v="1"/>
    <x v="2"/>
    <x v="23"/>
    <n v="0"/>
  </r>
  <r>
    <x v="1"/>
    <x v="0"/>
    <s v="NAR REGIONAL-GROCERY"/>
    <x v="0"/>
    <x v="0"/>
    <x v="1"/>
    <x v="16"/>
    <x v="0"/>
    <x v="1"/>
    <x v="1"/>
    <x v="2"/>
    <x v="23"/>
    <n v="0"/>
  </r>
  <r>
    <x v="1"/>
    <x v="0"/>
    <s v="NAR REGIONAL-GROCERY"/>
    <x v="0"/>
    <x v="0"/>
    <x v="6"/>
    <x v="16"/>
    <x v="0"/>
    <x v="1"/>
    <x v="1"/>
    <x v="2"/>
    <x v="481"/>
    <n v="2086.56"/>
  </r>
  <r>
    <x v="1"/>
    <x v="0"/>
    <s v="NAR REGIONAL-GROCERY"/>
    <x v="0"/>
    <x v="1"/>
    <x v="3"/>
    <x v="16"/>
    <x v="0"/>
    <x v="1"/>
    <x v="1"/>
    <x v="2"/>
    <x v="482"/>
    <n v="12529.92"/>
  </r>
  <r>
    <x v="1"/>
    <x v="0"/>
    <s v="NAR REGIONAL-GROCERY"/>
    <x v="0"/>
    <x v="1"/>
    <x v="7"/>
    <x v="16"/>
    <x v="0"/>
    <x v="1"/>
    <x v="1"/>
    <x v="2"/>
    <x v="23"/>
    <n v="0"/>
  </r>
  <r>
    <x v="1"/>
    <x v="0"/>
    <s v="NAR REGIONAL-GROCERY"/>
    <x v="0"/>
    <x v="2"/>
    <x v="4"/>
    <x v="16"/>
    <x v="0"/>
    <x v="1"/>
    <x v="1"/>
    <x v="2"/>
    <x v="483"/>
    <n v="130.38"/>
  </r>
  <r>
    <x v="1"/>
    <x v="0"/>
    <s v="NAR REGIONAL-GROCERY"/>
    <x v="0"/>
    <x v="2"/>
    <x v="8"/>
    <x v="16"/>
    <x v="0"/>
    <x v="1"/>
    <x v="1"/>
    <x v="2"/>
    <x v="23"/>
    <n v="0"/>
  </r>
  <r>
    <x v="1"/>
    <x v="0"/>
    <s v="NAR REGIONAL-GROCERY"/>
    <x v="2"/>
    <x v="0"/>
    <x v="2"/>
    <x v="16"/>
    <x v="0"/>
    <x v="1"/>
    <x v="1"/>
    <x v="2"/>
    <x v="23"/>
    <n v="0"/>
  </r>
  <r>
    <x v="1"/>
    <x v="0"/>
    <s v="NAR REGIONAL-GROCERY"/>
    <x v="2"/>
    <x v="1"/>
    <x v="3"/>
    <x v="16"/>
    <x v="0"/>
    <x v="1"/>
    <x v="1"/>
    <x v="2"/>
    <x v="484"/>
    <n v="0"/>
  </r>
  <r>
    <x v="1"/>
    <x v="0"/>
    <s v="NAR REGIONAL-GROCERY"/>
    <x v="3"/>
    <x v="0"/>
    <x v="5"/>
    <x v="16"/>
    <x v="0"/>
    <x v="1"/>
    <x v="1"/>
    <x v="2"/>
    <x v="485"/>
    <n v="42486.01"/>
  </r>
  <r>
    <x v="1"/>
    <x v="0"/>
    <s v="NAR REGIONAL-GROCERY"/>
    <x v="3"/>
    <x v="0"/>
    <x v="1"/>
    <x v="16"/>
    <x v="0"/>
    <x v="1"/>
    <x v="1"/>
    <x v="2"/>
    <x v="23"/>
    <n v="0"/>
  </r>
  <r>
    <x v="1"/>
    <x v="0"/>
    <s v="NAR REGIONAL-GROCERY"/>
    <x v="3"/>
    <x v="0"/>
    <x v="2"/>
    <x v="16"/>
    <x v="0"/>
    <x v="1"/>
    <x v="1"/>
    <x v="2"/>
    <x v="23"/>
    <n v="0"/>
  </r>
  <r>
    <x v="1"/>
    <x v="0"/>
    <s v="NAR REGIONAL-GROCERY"/>
    <x v="3"/>
    <x v="0"/>
    <x v="6"/>
    <x v="16"/>
    <x v="0"/>
    <x v="1"/>
    <x v="1"/>
    <x v="2"/>
    <x v="23"/>
    <n v="0"/>
  </r>
  <r>
    <x v="1"/>
    <x v="0"/>
    <s v="NAR REGIONAL-GROCERY"/>
    <x v="3"/>
    <x v="1"/>
    <x v="3"/>
    <x v="16"/>
    <x v="0"/>
    <x v="1"/>
    <x v="1"/>
    <x v="2"/>
    <x v="486"/>
    <n v="21907.22"/>
  </r>
  <r>
    <x v="1"/>
    <x v="0"/>
    <s v="NAR REGIONAL-GROCERY"/>
    <x v="3"/>
    <x v="1"/>
    <x v="7"/>
    <x v="16"/>
    <x v="0"/>
    <x v="1"/>
    <x v="1"/>
    <x v="2"/>
    <x v="23"/>
    <n v="0"/>
  </r>
  <r>
    <x v="1"/>
    <x v="0"/>
    <s v="NAR REGIONAL-GROCERY"/>
    <x v="3"/>
    <x v="2"/>
    <x v="4"/>
    <x v="16"/>
    <x v="0"/>
    <x v="1"/>
    <x v="1"/>
    <x v="2"/>
    <x v="487"/>
    <n v="41563.599999999999"/>
  </r>
  <r>
    <x v="1"/>
    <x v="0"/>
    <s v="NAR REGIONAL-GROCERY"/>
    <x v="3"/>
    <x v="2"/>
    <x v="8"/>
    <x v="16"/>
    <x v="0"/>
    <x v="1"/>
    <x v="1"/>
    <x v="2"/>
    <x v="23"/>
    <n v="0"/>
  </r>
  <r>
    <x v="1"/>
    <x v="0"/>
    <s v="NAR REGIONAL-GROCERY"/>
    <x v="3"/>
    <x v="1"/>
    <x v="3"/>
    <x v="36"/>
    <x v="0"/>
    <x v="0"/>
    <x v="0"/>
    <x v="0"/>
    <x v="488"/>
    <n v="0"/>
  </r>
  <r>
    <x v="1"/>
    <x v="0"/>
    <s v="NAR REGIONAL-GROCERY"/>
    <x v="0"/>
    <x v="0"/>
    <x v="5"/>
    <x v="17"/>
    <x v="0"/>
    <x v="0"/>
    <x v="0"/>
    <x v="0"/>
    <x v="23"/>
    <n v="0"/>
  </r>
  <r>
    <x v="1"/>
    <x v="0"/>
    <s v="NAR REGIONAL-GROCERY"/>
    <x v="0"/>
    <x v="0"/>
    <x v="1"/>
    <x v="17"/>
    <x v="0"/>
    <x v="0"/>
    <x v="0"/>
    <x v="0"/>
    <x v="23"/>
    <n v="0"/>
  </r>
  <r>
    <x v="1"/>
    <x v="0"/>
    <s v="NAR REGIONAL-GROCERY"/>
    <x v="0"/>
    <x v="0"/>
    <x v="2"/>
    <x v="17"/>
    <x v="0"/>
    <x v="0"/>
    <x v="0"/>
    <x v="0"/>
    <x v="23"/>
    <n v="0"/>
  </r>
  <r>
    <x v="1"/>
    <x v="0"/>
    <s v="NAR REGIONAL-GROCERY"/>
    <x v="0"/>
    <x v="0"/>
    <x v="6"/>
    <x v="17"/>
    <x v="0"/>
    <x v="0"/>
    <x v="0"/>
    <x v="0"/>
    <x v="489"/>
    <n v="0"/>
  </r>
  <r>
    <x v="1"/>
    <x v="0"/>
    <s v="NAR REGIONAL-GROCERY"/>
    <x v="0"/>
    <x v="1"/>
    <x v="3"/>
    <x v="17"/>
    <x v="0"/>
    <x v="0"/>
    <x v="0"/>
    <x v="0"/>
    <x v="490"/>
    <n v="0"/>
  </r>
  <r>
    <x v="1"/>
    <x v="0"/>
    <s v="NAR REGIONAL-GROCERY"/>
    <x v="0"/>
    <x v="2"/>
    <x v="8"/>
    <x v="17"/>
    <x v="0"/>
    <x v="0"/>
    <x v="0"/>
    <x v="0"/>
    <x v="491"/>
    <n v="0"/>
  </r>
  <r>
    <x v="1"/>
    <x v="0"/>
    <s v="NAR REGIONAL-GROCERY"/>
    <x v="1"/>
    <x v="0"/>
    <x v="5"/>
    <x v="17"/>
    <x v="0"/>
    <x v="0"/>
    <x v="0"/>
    <x v="0"/>
    <x v="23"/>
    <n v="0"/>
  </r>
  <r>
    <x v="1"/>
    <x v="0"/>
    <s v="NAR REGIONAL-GROCERY"/>
    <x v="1"/>
    <x v="0"/>
    <x v="6"/>
    <x v="17"/>
    <x v="0"/>
    <x v="0"/>
    <x v="0"/>
    <x v="0"/>
    <x v="23"/>
    <n v="0"/>
  </r>
  <r>
    <x v="1"/>
    <x v="0"/>
    <s v="NAR REGIONAL-GROCERY"/>
    <x v="2"/>
    <x v="0"/>
    <x v="6"/>
    <x v="17"/>
    <x v="0"/>
    <x v="0"/>
    <x v="0"/>
    <x v="0"/>
    <x v="23"/>
    <n v="0"/>
  </r>
  <r>
    <x v="1"/>
    <x v="0"/>
    <s v="NAR REGIONAL-GROCERY"/>
    <x v="2"/>
    <x v="2"/>
    <x v="8"/>
    <x v="17"/>
    <x v="0"/>
    <x v="0"/>
    <x v="0"/>
    <x v="0"/>
    <x v="23"/>
    <n v="0"/>
  </r>
  <r>
    <x v="1"/>
    <x v="0"/>
    <s v="NAR REGIONAL-GROCERY"/>
    <x v="3"/>
    <x v="0"/>
    <x v="5"/>
    <x v="17"/>
    <x v="0"/>
    <x v="0"/>
    <x v="0"/>
    <x v="0"/>
    <x v="492"/>
    <n v="0"/>
  </r>
  <r>
    <x v="1"/>
    <x v="0"/>
    <s v="NAR REGIONAL-GROCERY"/>
    <x v="3"/>
    <x v="0"/>
    <x v="1"/>
    <x v="17"/>
    <x v="0"/>
    <x v="0"/>
    <x v="0"/>
    <x v="0"/>
    <x v="23"/>
    <n v="0"/>
  </r>
  <r>
    <x v="1"/>
    <x v="0"/>
    <s v="NAR REGIONAL-GROCERY"/>
    <x v="3"/>
    <x v="0"/>
    <x v="6"/>
    <x v="17"/>
    <x v="0"/>
    <x v="0"/>
    <x v="0"/>
    <x v="0"/>
    <x v="23"/>
    <n v="0"/>
  </r>
  <r>
    <x v="1"/>
    <x v="0"/>
    <s v="NAR REGIONAL-GROCERY"/>
    <x v="3"/>
    <x v="1"/>
    <x v="3"/>
    <x v="17"/>
    <x v="0"/>
    <x v="0"/>
    <x v="0"/>
    <x v="0"/>
    <x v="493"/>
    <n v="0"/>
  </r>
  <r>
    <x v="1"/>
    <x v="0"/>
    <s v="NAR REGIONAL-GROCERY"/>
    <x v="3"/>
    <x v="1"/>
    <x v="7"/>
    <x v="17"/>
    <x v="0"/>
    <x v="0"/>
    <x v="0"/>
    <x v="0"/>
    <x v="494"/>
    <n v="0"/>
  </r>
  <r>
    <x v="1"/>
    <x v="0"/>
    <s v="NAR REGIONAL-GROCERY"/>
    <x v="3"/>
    <x v="2"/>
    <x v="4"/>
    <x v="17"/>
    <x v="0"/>
    <x v="0"/>
    <x v="0"/>
    <x v="0"/>
    <x v="495"/>
    <n v="0"/>
  </r>
  <r>
    <x v="1"/>
    <x v="0"/>
    <s v="NAR REGIONAL-GROCERY"/>
    <x v="0"/>
    <x v="0"/>
    <x v="1"/>
    <x v="18"/>
    <x v="0"/>
    <x v="1"/>
    <x v="1"/>
    <x v="4"/>
    <x v="23"/>
    <n v="0"/>
  </r>
  <r>
    <x v="1"/>
    <x v="0"/>
    <s v="NAR REGIONAL-GROCERY"/>
    <x v="0"/>
    <x v="0"/>
    <x v="2"/>
    <x v="18"/>
    <x v="0"/>
    <x v="1"/>
    <x v="1"/>
    <x v="4"/>
    <x v="23"/>
    <n v="0"/>
  </r>
  <r>
    <x v="1"/>
    <x v="0"/>
    <s v="NAR REGIONAL-GROCERY"/>
    <x v="0"/>
    <x v="0"/>
    <x v="6"/>
    <x v="18"/>
    <x v="0"/>
    <x v="1"/>
    <x v="1"/>
    <x v="4"/>
    <x v="23"/>
    <n v="0"/>
  </r>
  <r>
    <x v="1"/>
    <x v="0"/>
    <s v="NAR REGIONAL-GROCERY"/>
    <x v="0"/>
    <x v="1"/>
    <x v="3"/>
    <x v="18"/>
    <x v="0"/>
    <x v="1"/>
    <x v="1"/>
    <x v="4"/>
    <x v="23"/>
    <n v="0"/>
  </r>
  <r>
    <x v="1"/>
    <x v="0"/>
    <s v="NAR REGIONAL-GROCERY"/>
    <x v="0"/>
    <x v="1"/>
    <x v="7"/>
    <x v="18"/>
    <x v="0"/>
    <x v="1"/>
    <x v="1"/>
    <x v="4"/>
    <x v="23"/>
    <n v="0"/>
  </r>
  <r>
    <x v="1"/>
    <x v="0"/>
    <s v="NAR REGIONAL-GROCERY"/>
    <x v="0"/>
    <x v="2"/>
    <x v="4"/>
    <x v="18"/>
    <x v="0"/>
    <x v="1"/>
    <x v="1"/>
    <x v="4"/>
    <x v="23"/>
    <n v="0"/>
  </r>
  <r>
    <x v="1"/>
    <x v="0"/>
    <s v="NAR REGIONAL-GROCERY"/>
    <x v="0"/>
    <x v="2"/>
    <x v="8"/>
    <x v="18"/>
    <x v="0"/>
    <x v="1"/>
    <x v="1"/>
    <x v="4"/>
    <x v="23"/>
    <n v="0"/>
  </r>
  <r>
    <x v="1"/>
    <x v="0"/>
    <s v="NAR REGIONAL-GROCERY"/>
    <x v="2"/>
    <x v="1"/>
    <x v="7"/>
    <x v="18"/>
    <x v="0"/>
    <x v="1"/>
    <x v="1"/>
    <x v="4"/>
    <x v="23"/>
    <n v="0"/>
  </r>
  <r>
    <x v="1"/>
    <x v="0"/>
    <s v="NAR REGIONAL-GROCERY"/>
    <x v="3"/>
    <x v="0"/>
    <x v="5"/>
    <x v="18"/>
    <x v="0"/>
    <x v="1"/>
    <x v="1"/>
    <x v="4"/>
    <x v="23"/>
    <n v="0"/>
  </r>
  <r>
    <x v="1"/>
    <x v="0"/>
    <s v="NAR REGIONAL-GROCERY"/>
    <x v="3"/>
    <x v="0"/>
    <x v="1"/>
    <x v="18"/>
    <x v="0"/>
    <x v="1"/>
    <x v="1"/>
    <x v="4"/>
    <x v="23"/>
    <n v="0"/>
  </r>
  <r>
    <x v="1"/>
    <x v="0"/>
    <s v="NAR REGIONAL-GROCERY"/>
    <x v="3"/>
    <x v="0"/>
    <x v="2"/>
    <x v="18"/>
    <x v="0"/>
    <x v="1"/>
    <x v="1"/>
    <x v="4"/>
    <x v="496"/>
    <n v="51860.75"/>
  </r>
  <r>
    <x v="1"/>
    <x v="0"/>
    <s v="NAR REGIONAL-GROCERY"/>
    <x v="3"/>
    <x v="0"/>
    <x v="6"/>
    <x v="18"/>
    <x v="0"/>
    <x v="1"/>
    <x v="1"/>
    <x v="4"/>
    <x v="497"/>
    <n v="28050.240000000002"/>
  </r>
  <r>
    <x v="1"/>
    <x v="0"/>
    <s v="NAR REGIONAL-GROCERY"/>
    <x v="3"/>
    <x v="1"/>
    <x v="3"/>
    <x v="18"/>
    <x v="0"/>
    <x v="1"/>
    <x v="1"/>
    <x v="4"/>
    <x v="498"/>
    <n v="169130.52"/>
  </r>
  <r>
    <x v="1"/>
    <x v="0"/>
    <s v="NAR REGIONAL-GROCERY"/>
    <x v="3"/>
    <x v="1"/>
    <x v="7"/>
    <x v="18"/>
    <x v="0"/>
    <x v="1"/>
    <x v="1"/>
    <x v="4"/>
    <x v="499"/>
    <n v="2075"/>
  </r>
  <r>
    <x v="1"/>
    <x v="0"/>
    <s v="NAR REGIONAL-GROCERY"/>
    <x v="3"/>
    <x v="2"/>
    <x v="4"/>
    <x v="18"/>
    <x v="0"/>
    <x v="1"/>
    <x v="1"/>
    <x v="4"/>
    <x v="500"/>
    <n v="52478.79"/>
  </r>
  <r>
    <x v="1"/>
    <x v="0"/>
    <s v="NAR REGIONAL-GROCERY"/>
    <x v="3"/>
    <x v="2"/>
    <x v="8"/>
    <x v="18"/>
    <x v="0"/>
    <x v="1"/>
    <x v="1"/>
    <x v="4"/>
    <x v="23"/>
    <n v="0"/>
  </r>
  <r>
    <x v="1"/>
    <x v="0"/>
    <s v="NAR REGIONAL-GROCERY"/>
    <x v="0"/>
    <x v="0"/>
    <x v="6"/>
    <x v="19"/>
    <x v="0"/>
    <x v="1"/>
    <x v="1"/>
    <x v="4"/>
    <x v="23"/>
    <n v="0"/>
  </r>
  <r>
    <x v="1"/>
    <x v="0"/>
    <s v="NAR REGIONAL-GROCERY"/>
    <x v="0"/>
    <x v="2"/>
    <x v="4"/>
    <x v="19"/>
    <x v="0"/>
    <x v="1"/>
    <x v="1"/>
    <x v="4"/>
    <x v="501"/>
    <n v="520.20000000000005"/>
  </r>
  <r>
    <x v="1"/>
    <x v="0"/>
    <s v="NAR REGIONAL-GROCERY"/>
    <x v="1"/>
    <x v="0"/>
    <x v="5"/>
    <x v="19"/>
    <x v="0"/>
    <x v="1"/>
    <x v="1"/>
    <x v="4"/>
    <x v="502"/>
    <n v="57.23"/>
  </r>
  <r>
    <x v="1"/>
    <x v="0"/>
    <s v="NAR REGIONAL-GROCERY"/>
    <x v="1"/>
    <x v="0"/>
    <x v="1"/>
    <x v="19"/>
    <x v="0"/>
    <x v="1"/>
    <x v="1"/>
    <x v="4"/>
    <x v="503"/>
    <n v="44.68"/>
  </r>
  <r>
    <x v="1"/>
    <x v="0"/>
    <s v="NAR REGIONAL-GROCERY"/>
    <x v="1"/>
    <x v="0"/>
    <x v="2"/>
    <x v="19"/>
    <x v="0"/>
    <x v="1"/>
    <x v="1"/>
    <x v="4"/>
    <x v="504"/>
    <n v="163.26"/>
  </r>
  <r>
    <x v="1"/>
    <x v="0"/>
    <s v="NAR REGIONAL-GROCERY"/>
    <x v="1"/>
    <x v="0"/>
    <x v="6"/>
    <x v="19"/>
    <x v="0"/>
    <x v="1"/>
    <x v="1"/>
    <x v="4"/>
    <x v="505"/>
    <n v="309.20999999999998"/>
  </r>
  <r>
    <x v="1"/>
    <x v="0"/>
    <s v="NAR REGIONAL-GROCERY"/>
    <x v="1"/>
    <x v="1"/>
    <x v="3"/>
    <x v="19"/>
    <x v="0"/>
    <x v="1"/>
    <x v="1"/>
    <x v="4"/>
    <x v="506"/>
    <n v="686.64"/>
  </r>
  <r>
    <x v="1"/>
    <x v="0"/>
    <s v="NAR REGIONAL-GROCERY"/>
    <x v="1"/>
    <x v="1"/>
    <x v="7"/>
    <x v="19"/>
    <x v="0"/>
    <x v="1"/>
    <x v="1"/>
    <x v="4"/>
    <x v="507"/>
    <n v="150.59"/>
  </r>
  <r>
    <x v="1"/>
    <x v="0"/>
    <s v="NAR REGIONAL-GROCERY"/>
    <x v="1"/>
    <x v="2"/>
    <x v="4"/>
    <x v="19"/>
    <x v="0"/>
    <x v="1"/>
    <x v="1"/>
    <x v="4"/>
    <x v="508"/>
    <n v="583.52"/>
  </r>
  <r>
    <x v="1"/>
    <x v="0"/>
    <s v="NAR REGIONAL-GROCERY"/>
    <x v="1"/>
    <x v="2"/>
    <x v="8"/>
    <x v="19"/>
    <x v="0"/>
    <x v="1"/>
    <x v="1"/>
    <x v="4"/>
    <x v="509"/>
    <n v="124.9"/>
  </r>
  <r>
    <x v="1"/>
    <x v="0"/>
    <s v="NAR REGIONAL-GROCERY"/>
    <x v="2"/>
    <x v="0"/>
    <x v="1"/>
    <x v="19"/>
    <x v="0"/>
    <x v="1"/>
    <x v="1"/>
    <x v="4"/>
    <x v="510"/>
    <n v="108.3"/>
  </r>
  <r>
    <x v="1"/>
    <x v="0"/>
    <s v="NAR REGIONAL-GROCERY"/>
    <x v="2"/>
    <x v="0"/>
    <x v="2"/>
    <x v="19"/>
    <x v="0"/>
    <x v="1"/>
    <x v="1"/>
    <x v="4"/>
    <x v="511"/>
    <n v="31093.51"/>
  </r>
  <r>
    <x v="1"/>
    <x v="0"/>
    <s v="NAR REGIONAL-GROCERY"/>
    <x v="2"/>
    <x v="0"/>
    <x v="6"/>
    <x v="19"/>
    <x v="0"/>
    <x v="1"/>
    <x v="1"/>
    <x v="4"/>
    <x v="512"/>
    <n v="39161.370000000003"/>
  </r>
  <r>
    <x v="1"/>
    <x v="0"/>
    <s v="NAR REGIONAL-GROCERY"/>
    <x v="2"/>
    <x v="1"/>
    <x v="3"/>
    <x v="19"/>
    <x v="0"/>
    <x v="1"/>
    <x v="1"/>
    <x v="4"/>
    <x v="513"/>
    <n v="20481.59"/>
  </r>
  <r>
    <x v="1"/>
    <x v="0"/>
    <s v="NAR REGIONAL-GROCERY"/>
    <x v="2"/>
    <x v="1"/>
    <x v="7"/>
    <x v="19"/>
    <x v="0"/>
    <x v="1"/>
    <x v="1"/>
    <x v="4"/>
    <x v="514"/>
    <n v="13078.39"/>
  </r>
  <r>
    <x v="1"/>
    <x v="0"/>
    <s v="NAR REGIONAL-GROCERY"/>
    <x v="2"/>
    <x v="2"/>
    <x v="4"/>
    <x v="19"/>
    <x v="0"/>
    <x v="1"/>
    <x v="1"/>
    <x v="4"/>
    <x v="515"/>
    <n v="46929"/>
  </r>
  <r>
    <x v="1"/>
    <x v="0"/>
    <s v="NAR REGIONAL-GROCERY"/>
    <x v="2"/>
    <x v="2"/>
    <x v="8"/>
    <x v="19"/>
    <x v="0"/>
    <x v="1"/>
    <x v="1"/>
    <x v="4"/>
    <x v="516"/>
    <n v="217.49"/>
  </r>
  <r>
    <x v="1"/>
    <x v="0"/>
    <s v="NAR REGIONAL-GROCERY"/>
    <x v="0"/>
    <x v="0"/>
    <x v="5"/>
    <x v="20"/>
    <x v="0"/>
    <x v="1"/>
    <x v="1"/>
    <x v="4"/>
    <x v="517"/>
    <n v="12.66"/>
  </r>
  <r>
    <x v="1"/>
    <x v="0"/>
    <s v="NAR REGIONAL-GROCERY"/>
    <x v="0"/>
    <x v="0"/>
    <x v="1"/>
    <x v="20"/>
    <x v="0"/>
    <x v="1"/>
    <x v="1"/>
    <x v="4"/>
    <x v="518"/>
    <n v="102.46"/>
  </r>
  <r>
    <x v="1"/>
    <x v="0"/>
    <s v="NAR REGIONAL-GROCERY"/>
    <x v="0"/>
    <x v="0"/>
    <x v="2"/>
    <x v="20"/>
    <x v="0"/>
    <x v="1"/>
    <x v="1"/>
    <x v="4"/>
    <x v="519"/>
    <n v="537.82000000000005"/>
  </r>
  <r>
    <x v="1"/>
    <x v="0"/>
    <s v="NAR REGIONAL-GROCERY"/>
    <x v="0"/>
    <x v="0"/>
    <x v="6"/>
    <x v="20"/>
    <x v="0"/>
    <x v="1"/>
    <x v="1"/>
    <x v="4"/>
    <x v="520"/>
    <n v="2632.63"/>
  </r>
  <r>
    <x v="1"/>
    <x v="0"/>
    <s v="NAR REGIONAL-GROCERY"/>
    <x v="0"/>
    <x v="1"/>
    <x v="3"/>
    <x v="20"/>
    <x v="0"/>
    <x v="1"/>
    <x v="1"/>
    <x v="4"/>
    <x v="521"/>
    <n v="4172.22"/>
  </r>
  <r>
    <x v="1"/>
    <x v="0"/>
    <s v="NAR REGIONAL-GROCERY"/>
    <x v="0"/>
    <x v="1"/>
    <x v="7"/>
    <x v="20"/>
    <x v="0"/>
    <x v="1"/>
    <x v="1"/>
    <x v="4"/>
    <x v="522"/>
    <n v="230.08"/>
  </r>
  <r>
    <x v="1"/>
    <x v="0"/>
    <s v="NAR REGIONAL-GROCERY"/>
    <x v="0"/>
    <x v="2"/>
    <x v="4"/>
    <x v="20"/>
    <x v="0"/>
    <x v="1"/>
    <x v="1"/>
    <x v="4"/>
    <x v="523"/>
    <n v="416.85"/>
  </r>
  <r>
    <x v="1"/>
    <x v="0"/>
    <s v="NAR REGIONAL-GROCERY"/>
    <x v="0"/>
    <x v="2"/>
    <x v="8"/>
    <x v="20"/>
    <x v="0"/>
    <x v="1"/>
    <x v="1"/>
    <x v="4"/>
    <x v="524"/>
    <n v="273.07"/>
  </r>
  <r>
    <x v="1"/>
    <x v="0"/>
    <s v="NAR REGIONAL-GROCERY"/>
    <x v="2"/>
    <x v="0"/>
    <x v="1"/>
    <x v="20"/>
    <x v="0"/>
    <x v="1"/>
    <x v="1"/>
    <x v="4"/>
    <x v="525"/>
    <n v="2184.69"/>
  </r>
  <r>
    <x v="1"/>
    <x v="0"/>
    <s v="NAR REGIONAL-GROCERY"/>
    <x v="2"/>
    <x v="0"/>
    <x v="2"/>
    <x v="20"/>
    <x v="0"/>
    <x v="1"/>
    <x v="1"/>
    <x v="4"/>
    <x v="526"/>
    <n v="6792.26"/>
  </r>
  <r>
    <x v="1"/>
    <x v="0"/>
    <s v="NAR REGIONAL-GROCERY"/>
    <x v="2"/>
    <x v="0"/>
    <x v="6"/>
    <x v="20"/>
    <x v="0"/>
    <x v="1"/>
    <x v="1"/>
    <x v="4"/>
    <x v="527"/>
    <n v="11883.13"/>
  </r>
  <r>
    <x v="1"/>
    <x v="0"/>
    <s v="NAR REGIONAL-GROCERY"/>
    <x v="2"/>
    <x v="1"/>
    <x v="3"/>
    <x v="20"/>
    <x v="0"/>
    <x v="1"/>
    <x v="1"/>
    <x v="4"/>
    <x v="528"/>
    <n v="8385.2999999999993"/>
  </r>
  <r>
    <x v="1"/>
    <x v="0"/>
    <s v="NAR REGIONAL-GROCERY"/>
    <x v="2"/>
    <x v="1"/>
    <x v="7"/>
    <x v="20"/>
    <x v="0"/>
    <x v="1"/>
    <x v="1"/>
    <x v="4"/>
    <x v="529"/>
    <n v="2938.57"/>
  </r>
  <r>
    <x v="1"/>
    <x v="0"/>
    <s v="NAR REGIONAL-GROCERY"/>
    <x v="2"/>
    <x v="2"/>
    <x v="4"/>
    <x v="20"/>
    <x v="0"/>
    <x v="1"/>
    <x v="1"/>
    <x v="4"/>
    <x v="530"/>
    <n v="4811.97"/>
  </r>
  <r>
    <x v="1"/>
    <x v="0"/>
    <s v="NAR REGIONAL-GROCERY"/>
    <x v="2"/>
    <x v="2"/>
    <x v="8"/>
    <x v="20"/>
    <x v="0"/>
    <x v="1"/>
    <x v="1"/>
    <x v="4"/>
    <x v="531"/>
    <n v="2814.94"/>
  </r>
  <r>
    <x v="1"/>
    <x v="0"/>
    <s v="NAR REGIONAL-GROCERY"/>
    <x v="3"/>
    <x v="0"/>
    <x v="5"/>
    <x v="20"/>
    <x v="0"/>
    <x v="1"/>
    <x v="1"/>
    <x v="4"/>
    <x v="532"/>
    <n v="140.4"/>
  </r>
  <r>
    <x v="1"/>
    <x v="0"/>
    <s v="NAR REGIONAL-GROCERY"/>
    <x v="3"/>
    <x v="0"/>
    <x v="9"/>
    <x v="20"/>
    <x v="0"/>
    <x v="1"/>
    <x v="1"/>
    <x v="4"/>
    <x v="23"/>
    <n v="0"/>
  </r>
  <r>
    <x v="1"/>
    <x v="0"/>
    <s v="NAR REGIONAL-GROCERY"/>
    <x v="3"/>
    <x v="0"/>
    <x v="1"/>
    <x v="20"/>
    <x v="0"/>
    <x v="1"/>
    <x v="1"/>
    <x v="4"/>
    <x v="533"/>
    <n v="14.17"/>
  </r>
  <r>
    <x v="1"/>
    <x v="0"/>
    <s v="NAR REGIONAL-GROCERY"/>
    <x v="3"/>
    <x v="0"/>
    <x v="2"/>
    <x v="20"/>
    <x v="0"/>
    <x v="1"/>
    <x v="1"/>
    <x v="4"/>
    <x v="534"/>
    <n v="235.56"/>
  </r>
  <r>
    <x v="1"/>
    <x v="0"/>
    <s v="NAR REGIONAL-GROCERY"/>
    <x v="3"/>
    <x v="0"/>
    <x v="6"/>
    <x v="20"/>
    <x v="0"/>
    <x v="1"/>
    <x v="1"/>
    <x v="4"/>
    <x v="535"/>
    <n v="635.96"/>
  </r>
  <r>
    <x v="1"/>
    <x v="0"/>
    <s v="NAR REGIONAL-GROCERY"/>
    <x v="3"/>
    <x v="1"/>
    <x v="3"/>
    <x v="20"/>
    <x v="0"/>
    <x v="1"/>
    <x v="1"/>
    <x v="4"/>
    <x v="536"/>
    <n v="67646.11"/>
  </r>
  <r>
    <x v="1"/>
    <x v="0"/>
    <s v="NAR REGIONAL-GROCERY"/>
    <x v="3"/>
    <x v="1"/>
    <x v="7"/>
    <x v="20"/>
    <x v="0"/>
    <x v="1"/>
    <x v="1"/>
    <x v="4"/>
    <x v="537"/>
    <n v="324.87"/>
  </r>
  <r>
    <x v="1"/>
    <x v="0"/>
    <s v="NAR REGIONAL-GROCERY"/>
    <x v="3"/>
    <x v="2"/>
    <x v="4"/>
    <x v="20"/>
    <x v="0"/>
    <x v="1"/>
    <x v="1"/>
    <x v="4"/>
    <x v="538"/>
    <n v="408.46"/>
  </r>
  <r>
    <x v="1"/>
    <x v="0"/>
    <s v="NAR REGIONAL-GROCERY"/>
    <x v="3"/>
    <x v="2"/>
    <x v="8"/>
    <x v="20"/>
    <x v="0"/>
    <x v="1"/>
    <x v="1"/>
    <x v="4"/>
    <x v="539"/>
    <n v="100.23"/>
  </r>
  <r>
    <x v="1"/>
    <x v="0"/>
    <s v="NAR REGIONAL-GROCERY"/>
    <x v="0"/>
    <x v="0"/>
    <x v="5"/>
    <x v="21"/>
    <x v="0"/>
    <x v="1"/>
    <x v="1"/>
    <x v="4"/>
    <x v="23"/>
    <n v="0"/>
  </r>
  <r>
    <x v="1"/>
    <x v="0"/>
    <s v="NAR REGIONAL-GROCERY"/>
    <x v="0"/>
    <x v="0"/>
    <x v="1"/>
    <x v="21"/>
    <x v="0"/>
    <x v="1"/>
    <x v="1"/>
    <x v="4"/>
    <x v="23"/>
    <n v="0"/>
  </r>
  <r>
    <x v="1"/>
    <x v="0"/>
    <s v="NAR REGIONAL-GROCERY"/>
    <x v="1"/>
    <x v="0"/>
    <x v="6"/>
    <x v="21"/>
    <x v="0"/>
    <x v="1"/>
    <x v="1"/>
    <x v="4"/>
    <x v="35"/>
    <n v="8000"/>
  </r>
  <r>
    <x v="1"/>
    <x v="0"/>
    <s v="NAR REGIONAL-GROCERY"/>
    <x v="2"/>
    <x v="0"/>
    <x v="6"/>
    <x v="21"/>
    <x v="0"/>
    <x v="1"/>
    <x v="1"/>
    <x v="4"/>
    <x v="23"/>
    <n v="0"/>
  </r>
  <r>
    <x v="1"/>
    <x v="0"/>
    <s v="NAR REGIONAL-GROCERY"/>
    <x v="2"/>
    <x v="1"/>
    <x v="3"/>
    <x v="21"/>
    <x v="0"/>
    <x v="1"/>
    <x v="1"/>
    <x v="4"/>
    <x v="23"/>
    <n v="0"/>
  </r>
  <r>
    <x v="1"/>
    <x v="0"/>
    <s v="NAR REGIONAL-GROCERY"/>
    <x v="2"/>
    <x v="1"/>
    <x v="7"/>
    <x v="21"/>
    <x v="0"/>
    <x v="1"/>
    <x v="1"/>
    <x v="4"/>
    <x v="540"/>
    <n v="5803.8"/>
  </r>
  <r>
    <x v="1"/>
    <x v="0"/>
    <s v="NAR REGIONAL-GROCERY"/>
    <x v="2"/>
    <x v="2"/>
    <x v="4"/>
    <x v="21"/>
    <x v="0"/>
    <x v="1"/>
    <x v="1"/>
    <x v="4"/>
    <x v="23"/>
    <n v="0"/>
  </r>
  <r>
    <x v="1"/>
    <x v="0"/>
    <s v="NAR REGIONAL-GROCERY"/>
    <x v="3"/>
    <x v="0"/>
    <x v="5"/>
    <x v="21"/>
    <x v="0"/>
    <x v="1"/>
    <x v="1"/>
    <x v="4"/>
    <x v="541"/>
    <n v="472.72"/>
  </r>
  <r>
    <x v="1"/>
    <x v="0"/>
    <s v="NAR REGIONAL-GROCERY"/>
    <x v="3"/>
    <x v="0"/>
    <x v="6"/>
    <x v="21"/>
    <x v="0"/>
    <x v="1"/>
    <x v="1"/>
    <x v="4"/>
    <x v="542"/>
    <n v="5912.83"/>
  </r>
  <r>
    <x v="1"/>
    <x v="0"/>
    <s v="NAR REGIONAL-GROCERY"/>
    <x v="3"/>
    <x v="1"/>
    <x v="3"/>
    <x v="21"/>
    <x v="0"/>
    <x v="1"/>
    <x v="1"/>
    <x v="4"/>
    <x v="543"/>
    <n v="27515.05"/>
  </r>
  <r>
    <x v="1"/>
    <x v="0"/>
    <s v="NAR REGIONAL-GROCERY"/>
    <x v="3"/>
    <x v="1"/>
    <x v="7"/>
    <x v="21"/>
    <x v="0"/>
    <x v="1"/>
    <x v="1"/>
    <x v="4"/>
    <x v="544"/>
    <n v="531.36"/>
  </r>
  <r>
    <x v="1"/>
    <x v="0"/>
    <s v="NAR REGIONAL-GROCERY"/>
    <x v="3"/>
    <x v="0"/>
    <x v="5"/>
    <x v="22"/>
    <x v="0"/>
    <x v="1"/>
    <x v="1"/>
    <x v="4"/>
    <x v="545"/>
    <n v="944.67"/>
  </r>
  <r>
    <x v="1"/>
    <x v="0"/>
    <s v="NAR REGIONAL-GROCERY"/>
    <x v="3"/>
    <x v="0"/>
    <x v="9"/>
    <x v="22"/>
    <x v="0"/>
    <x v="1"/>
    <x v="1"/>
    <x v="4"/>
    <x v="546"/>
    <n v="51.14"/>
  </r>
  <r>
    <x v="1"/>
    <x v="0"/>
    <s v="NAR REGIONAL-GROCERY"/>
    <x v="3"/>
    <x v="0"/>
    <x v="1"/>
    <x v="22"/>
    <x v="0"/>
    <x v="1"/>
    <x v="1"/>
    <x v="4"/>
    <x v="547"/>
    <n v="141.16999999999999"/>
  </r>
  <r>
    <x v="1"/>
    <x v="0"/>
    <s v="NAR REGIONAL-GROCERY"/>
    <x v="3"/>
    <x v="0"/>
    <x v="2"/>
    <x v="22"/>
    <x v="0"/>
    <x v="1"/>
    <x v="1"/>
    <x v="4"/>
    <x v="548"/>
    <n v="5097.16"/>
  </r>
  <r>
    <x v="1"/>
    <x v="0"/>
    <s v="NAR REGIONAL-GROCERY"/>
    <x v="3"/>
    <x v="0"/>
    <x v="6"/>
    <x v="22"/>
    <x v="0"/>
    <x v="1"/>
    <x v="1"/>
    <x v="4"/>
    <x v="549"/>
    <n v="3475.99"/>
  </r>
  <r>
    <x v="1"/>
    <x v="0"/>
    <s v="NAR REGIONAL-GROCERY"/>
    <x v="3"/>
    <x v="1"/>
    <x v="3"/>
    <x v="22"/>
    <x v="0"/>
    <x v="1"/>
    <x v="1"/>
    <x v="4"/>
    <x v="550"/>
    <n v="5443.69"/>
  </r>
  <r>
    <x v="1"/>
    <x v="0"/>
    <s v="NAR REGIONAL-GROCERY"/>
    <x v="3"/>
    <x v="1"/>
    <x v="7"/>
    <x v="22"/>
    <x v="0"/>
    <x v="1"/>
    <x v="1"/>
    <x v="4"/>
    <x v="551"/>
    <n v="5009.32"/>
  </r>
  <r>
    <x v="1"/>
    <x v="0"/>
    <s v="NAR REGIONAL-GROCERY"/>
    <x v="3"/>
    <x v="2"/>
    <x v="4"/>
    <x v="22"/>
    <x v="0"/>
    <x v="1"/>
    <x v="1"/>
    <x v="4"/>
    <x v="552"/>
    <n v="2731.22"/>
  </r>
  <r>
    <x v="1"/>
    <x v="0"/>
    <s v="NAR REGIONAL-GROCERY"/>
    <x v="3"/>
    <x v="2"/>
    <x v="8"/>
    <x v="22"/>
    <x v="0"/>
    <x v="1"/>
    <x v="1"/>
    <x v="4"/>
    <x v="553"/>
    <n v="578.05999999999995"/>
  </r>
  <r>
    <x v="1"/>
    <x v="0"/>
    <s v="NAR REGIONAL-GROCERY"/>
    <x v="0"/>
    <x v="0"/>
    <x v="5"/>
    <x v="23"/>
    <x v="0"/>
    <x v="1"/>
    <x v="1"/>
    <x v="4"/>
    <x v="23"/>
    <n v="0"/>
  </r>
  <r>
    <x v="1"/>
    <x v="0"/>
    <s v="NAR REGIONAL-GROCERY"/>
    <x v="0"/>
    <x v="0"/>
    <x v="1"/>
    <x v="23"/>
    <x v="0"/>
    <x v="1"/>
    <x v="1"/>
    <x v="4"/>
    <x v="23"/>
    <n v="0"/>
  </r>
  <r>
    <x v="1"/>
    <x v="0"/>
    <s v="NAR REGIONAL-GROCERY"/>
    <x v="0"/>
    <x v="0"/>
    <x v="2"/>
    <x v="23"/>
    <x v="0"/>
    <x v="1"/>
    <x v="1"/>
    <x v="4"/>
    <x v="23"/>
    <n v="0"/>
  </r>
  <r>
    <x v="1"/>
    <x v="0"/>
    <s v="NAR REGIONAL-GROCERY"/>
    <x v="0"/>
    <x v="0"/>
    <x v="6"/>
    <x v="23"/>
    <x v="0"/>
    <x v="1"/>
    <x v="1"/>
    <x v="4"/>
    <x v="23"/>
    <n v="0"/>
  </r>
  <r>
    <x v="1"/>
    <x v="0"/>
    <s v="NAR REGIONAL-GROCERY"/>
    <x v="0"/>
    <x v="1"/>
    <x v="3"/>
    <x v="23"/>
    <x v="0"/>
    <x v="1"/>
    <x v="1"/>
    <x v="4"/>
    <x v="23"/>
    <n v="0"/>
  </r>
  <r>
    <x v="1"/>
    <x v="0"/>
    <s v="NAR REGIONAL-GROCERY"/>
    <x v="0"/>
    <x v="1"/>
    <x v="7"/>
    <x v="23"/>
    <x v="0"/>
    <x v="1"/>
    <x v="1"/>
    <x v="4"/>
    <x v="23"/>
    <n v="0"/>
  </r>
  <r>
    <x v="1"/>
    <x v="0"/>
    <s v="NAR REGIONAL-GROCERY"/>
    <x v="0"/>
    <x v="2"/>
    <x v="4"/>
    <x v="23"/>
    <x v="0"/>
    <x v="1"/>
    <x v="1"/>
    <x v="4"/>
    <x v="23"/>
    <n v="0"/>
  </r>
  <r>
    <x v="1"/>
    <x v="0"/>
    <s v="NAR REGIONAL-GROCERY"/>
    <x v="0"/>
    <x v="2"/>
    <x v="8"/>
    <x v="23"/>
    <x v="0"/>
    <x v="1"/>
    <x v="1"/>
    <x v="4"/>
    <x v="23"/>
    <n v="0"/>
  </r>
  <r>
    <x v="1"/>
    <x v="0"/>
    <s v="NAR REGIONAL-GROCERY"/>
    <x v="1"/>
    <x v="0"/>
    <x v="5"/>
    <x v="23"/>
    <x v="0"/>
    <x v="1"/>
    <x v="1"/>
    <x v="4"/>
    <x v="554"/>
    <n v="14.22"/>
  </r>
  <r>
    <x v="1"/>
    <x v="0"/>
    <s v="NAR REGIONAL-GROCERY"/>
    <x v="1"/>
    <x v="0"/>
    <x v="2"/>
    <x v="23"/>
    <x v="0"/>
    <x v="1"/>
    <x v="1"/>
    <x v="4"/>
    <x v="555"/>
    <n v="73.650000000000006"/>
  </r>
  <r>
    <x v="1"/>
    <x v="0"/>
    <s v="NAR REGIONAL-GROCERY"/>
    <x v="1"/>
    <x v="0"/>
    <x v="6"/>
    <x v="23"/>
    <x v="0"/>
    <x v="1"/>
    <x v="1"/>
    <x v="4"/>
    <x v="556"/>
    <n v="139.56"/>
  </r>
  <r>
    <x v="1"/>
    <x v="0"/>
    <s v="NAR REGIONAL-GROCERY"/>
    <x v="1"/>
    <x v="1"/>
    <x v="3"/>
    <x v="23"/>
    <x v="0"/>
    <x v="1"/>
    <x v="1"/>
    <x v="4"/>
    <x v="557"/>
    <n v="338.77"/>
  </r>
  <r>
    <x v="1"/>
    <x v="0"/>
    <s v="NAR REGIONAL-GROCERY"/>
    <x v="1"/>
    <x v="1"/>
    <x v="7"/>
    <x v="23"/>
    <x v="0"/>
    <x v="1"/>
    <x v="1"/>
    <x v="4"/>
    <x v="558"/>
    <n v="67.28"/>
  </r>
  <r>
    <x v="1"/>
    <x v="0"/>
    <s v="NAR REGIONAL-GROCERY"/>
    <x v="1"/>
    <x v="2"/>
    <x v="4"/>
    <x v="23"/>
    <x v="0"/>
    <x v="1"/>
    <x v="1"/>
    <x v="4"/>
    <x v="559"/>
    <n v="264.63"/>
  </r>
  <r>
    <x v="1"/>
    <x v="0"/>
    <s v="NAR REGIONAL-GROCERY"/>
    <x v="1"/>
    <x v="2"/>
    <x v="8"/>
    <x v="23"/>
    <x v="0"/>
    <x v="1"/>
    <x v="1"/>
    <x v="4"/>
    <x v="560"/>
    <n v="57.59"/>
  </r>
  <r>
    <x v="1"/>
    <x v="0"/>
    <s v="NAR REGIONAL-GROCERY"/>
    <x v="2"/>
    <x v="0"/>
    <x v="1"/>
    <x v="23"/>
    <x v="0"/>
    <x v="1"/>
    <x v="1"/>
    <x v="4"/>
    <x v="561"/>
    <n v="6619.7"/>
  </r>
  <r>
    <x v="1"/>
    <x v="0"/>
    <s v="NAR REGIONAL-GROCERY"/>
    <x v="2"/>
    <x v="0"/>
    <x v="2"/>
    <x v="23"/>
    <x v="0"/>
    <x v="1"/>
    <x v="1"/>
    <x v="4"/>
    <x v="562"/>
    <n v="6398.96"/>
  </r>
  <r>
    <x v="1"/>
    <x v="0"/>
    <s v="NAR REGIONAL-GROCERY"/>
    <x v="2"/>
    <x v="0"/>
    <x v="6"/>
    <x v="23"/>
    <x v="0"/>
    <x v="1"/>
    <x v="1"/>
    <x v="4"/>
    <x v="563"/>
    <n v="7730.5"/>
  </r>
  <r>
    <x v="1"/>
    <x v="0"/>
    <s v="NAR REGIONAL-GROCERY"/>
    <x v="2"/>
    <x v="1"/>
    <x v="3"/>
    <x v="23"/>
    <x v="0"/>
    <x v="1"/>
    <x v="1"/>
    <x v="4"/>
    <x v="564"/>
    <n v="6976.29"/>
  </r>
  <r>
    <x v="1"/>
    <x v="0"/>
    <s v="NAR REGIONAL-GROCERY"/>
    <x v="2"/>
    <x v="1"/>
    <x v="7"/>
    <x v="23"/>
    <x v="0"/>
    <x v="1"/>
    <x v="1"/>
    <x v="4"/>
    <x v="565"/>
    <n v="5638.5"/>
  </r>
  <r>
    <x v="1"/>
    <x v="0"/>
    <s v="NAR REGIONAL-GROCERY"/>
    <x v="2"/>
    <x v="2"/>
    <x v="4"/>
    <x v="23"/>
    <x v="0"/>
    <x v="1"/>
    <x v="1"/>
    <x v="4"/>
    <x v="566"/>
    <n v="5665.8"/>
  </r>
  <r>
    <x v="1"/>
    <x v="0"/>
    <s v="NAR REGIONAL-GROCERY"/>
    <x v="2"/>
    <x v="2"/>
    <x v="8"/>
    <x v="23"/>
    <x v="0"/>
    <x v="1"/>
    <x v="1"/>
    <x v="4"/>
    <x v="567"/>
    <n v="1384.66"/>
  </r>
  <r>
    <x v="1"/>
    <x v="0"/>
    <s v="NAR REGIONAL-GROCERY"/>
    <x v="3"/>
    <x v="1"/>
    <x v="3"/>
    <x v="23"/>
    <x v="0"/>
    <x v="1"/>
    <x v="1"/>
    <x v="4"/>
    <x v="23"/>
    <n v="0"/>
  </r>
  <r>
    <x v="1"/>
    <x v="0"/>
    <s v="NAR REGIONAL-GROCERY"/>
    <x v="0"/>
    <x v="0"/>
    <x v="5"/>
    <x v="24"/>
    <x v="0"/>
    <x v="1"/>
    <x v="1"/>
    <x v="4"/>
    <x v="23"/>
    <n v="0"/>
  </r>
  <r>
    <x v="1"/>
    <x v="0"/>
    <s v="NAR REGIONAL-GROCERY"/>
    <x v="0"/>
    <x v="0"/>
    <x v="9"/>
    <x v="24"/>
    <x v="0"/>
    <x v="1"/>
    <x v="1"/>
    <x v="4"/>
    <x v="23"/>
    <n v="0"/>
  </r>
  <r>
    <x v="1"/>
    <x v="0"/>
    <s v="NAR REGIONAL-GROCERY"/>
    <x v="0"/>
    <x v="0"/>
    <x v="1"/>
    <x v="24"/>
    <x v="0"/>
    <x v="1"/>
    <x v="1"/>
    <x v="4"/>
    <x v="568"/>
    <n v="1950"/>
  </r>
  <r>
    <x v="1"/>
    <x v="0"/>
    <s v="NAR REGIONAL-GROCERY"/>
    <x v="0"/>
    <x v="0"/>
    <x v="2"/>
    <x v="24"/>
    <x v="0"/>
    <x v="1"/>
    <x v="1"/>
    <x v="4"/>
    <x v="569"/>
    <n v="26579.279999999999"/>
  </r>
  <r>
    <x v="1"/>
    <x v="0"/>
    <s v="NAR REGIONAL-GROCERY"/>
    <x v="0"/>
    <x v="0"/>
    <x v="6"/>
    <x v="24"/>
    <x v="0"/>
    <x v="1"/>
    <x v="1"/>
    <x v="4"/>
    <x v="570"/>
    <n v="16228.68"/>
  </r>
  <r>
    <x v="1"/>
    <x v="0"/>
    <s v="NAR REGIONAL-GROCERY"/>
    <x v="0"/>
    <x v="1"/>
    <x v="3"/>
    <x v="24"/>
    <x v="0"/>
    <x v="1"/>
    <x v="1"/>
    <x v="4"/>
    <x v="571"/>
    <n v="62887.24"/>
  </r>
  <r>
    <x v="1"/>
    <x v="0"/>
    <s v="NAR REGIONAL-GROCERY"/>
    <x v="0"/>
    <x v="1"/>
    <x v="7"/>
    <x v="24"/>
    <x v="0"/>
    <x v="1"/>
    <x v="1"/>
    <x v="4"/>
    <x v="572"/>
    <n v="15971.8"/>
  </r>
  <r>
    <x v="1"/>
    <x v="0"/>
    <s v="NAR REGIONAL-GROCERY"/>
    <x v="0"/>
    <x v="2"/>
    <x v="4"/>
    <x v="24"/>
    <x v="0"/>
    <x v="1"/>
    <x v="1"/>
    <x v="4"/>
    <x v="573"/>
    <n v="6955"/>
  </r>
  <r>
    <x v="1"/>
    <x v="0"/>
    <s v="NAR REGIONAL-GROCERY"/>
    <x v="0"/>
    <x v="2"/>
    <x v="8"/>
    <x v="24"/>
    <x v="0"/>
    <x v="1"/>
    <x v="1"/>
    <x v="4"/>
    <x v="574"/>
    <n v="18959.72"/>
  </r>
  <r>
    <x v="1"/>
    <x v="0"/>
    <s v="NAR REGIONAL-GROCERY"/>
    <x v="1"/>
    <x v="0"/>
    <x v="5"/>
    <x v="24"/>
    <x v="0"/>
    <x v="1"/>
    <x v="1"/>
    <x v="4"/>
    <x v="575"/>
    <n v="4214.2299999999996"/>
  </r>
  <r>
    <x v="1"/>
    <x v="0"/>
    <s v="NAR REGIONAL-GROCERY"/>
    <x v="1"/>
    <x v="0"/>
    <x v="9"/>
    <x v="24"/>
    <x v="0"/>
    <x v="1"/>
    <x v="1"/>
    <x v="4"/>
    <x v="576"/>
    <n v="236.52"/>
  </r>
  <r>
    <x v="1"/>
    <x v="0"/>
    <s v="NAR REGIONAL-GROCERY"/>
    <x v="1"/>
    <x v="0"/>
    <x v="1"/>
    <x v="24"/>
    <x v="0"/>
    <x v="1"/>
    <x v="1"/>
    <x v="4"/>
    <x v="577"/>
    <n v="1840.68"/>
  </r>
  <r>
    <x v="1"/>
    <x v="0"/>
    <s v="NAR REGIONAL-GROCERY"/>
    <x v="1"/>
    <x v="0"/>
    <x v="2"/>
    <x v="24"/>
    <x v="0"/>
    <x v="1"/>
    <x v="1"/>
    <x v="4"/>
    <x v="578"/>
    <n v="1009.76"/>
  </r>
  <r>
    <x v="1"/>
    <x v="0"/>
    <s v="NAR REGIONAL-GROCERY"/>
    <x v="1"/>
    <x v="0"/>
    <x v="6"/>
    <x v="24"/>
    <x v="0"/>
    <x v="1"/>
    <x v="1"/>
    <x v="4"/>
    <x v="579"/>
    <n v="6095.96"/>
  </r>
  <r>
    <x v="1"/>
    <x v="0"/>
    <s v="NAR REGIONAL-GROCERY"/>
    <x v="1"/>
    <x v="1"/>
    <x v="3"/>
    <x v="24"/>
    <x v="0"/>
    <x v="1"/>
    <x v="1"/>
    <x v="4"/>
    <x v="580"/>
    <n v="32337.360000000001"/>
  </r>
  <r>
    <x v="1"/>
    <x v="0"/>
    <s v="NAR REGIONAL-GROCERY"/>
    <x v="1"/>
    <x v="1"/>
    <x v="7"/>
    <x v="24"/>
    <x v="0"/>
    <x v="1"/>
    <x v="1"/>
    <x v="4"/>
    <x v="581"/>
    <n v="623.77"/>
  </r>
  <r>
    <x v="1"/>
    <x v="0"/>
    <s v="NAR REGIONAL-GROCERY"/>
    <x v="1"/>
    <x v="2"/>
    <x v="4"/>
    <x v="24"/>
    <x v="0"/>
    <x v="1"/>
    <x v="1"/>
    <x v="4"/>
    <x v="582"/>
    <n v="132978.56"/>
  </r>
  <r>
    <x v="1"/>
    <x v="0"/>
    <s v="NAR REGIONAL-GROCERY"/>
    <x v="1"/>
    <x v="2"/>
    <x v="8"/>
    <x v="24"/>
    <x v="0"/>
    <x v="1"/>
    <x v="1"/>
    <x v="4"/>
    <x v="583"/>
    <n v="9257.0400000000009"/>
  </r>
  <r>
    <x v="1"/>
    <x v="0"/>
    <s v="NAR REGIONAL-GROCERY"/>
    <x v="2"/>
    <x v="0"/>
    <x v="5"/>
    <x v="24"/>
    <x v="0"/>
    <x v="1"/>
    <x v="1"/>
    <x v="4"/>
    <x v="584"/>
    <n v="120.12"/>
  </r>
  <r>
    <x v="1"/>
    <x v="0"/>
    <s v="NAR REGIONAL-GROCERY"/>
    <x v="2"/>
    <x v="0"/>
    <x v="9"/>
    <x v="24"/>
    <x v="0"/>
    <x v="1"/>
    <x v="1"/>
    <x v="4"/>
    <x v="23"/>
    <n v="0"/>
  </r>
  <r>
    <x v="1"/>
    <x v="0"/>
    <s v="NAR REGIONAL-GROCERY"/>
    <x v="2"/>
    <x v="0"/>
    <x v="1"/>
    <x v="24"/>
    <x v="0"/>
    <x v="1"/>
    <x v="1"/>
    <x v="4"/>
    <x v="585"/>
    <n v="2648.6"/>
  </r>
  <r>
    <x v="1"/>
    <x v="0"/>
    <s v="NAR REGIONAL-GROCERY"/>
    <x v="2"/>
    <x v="0"/>
    <x v="2"/>
    <x v="24"/>
    <x v="0"/>
    <x v="1"/>
    <x v="1"/>
    <x v="4"/>
    <x v="586"/>
    <n v="27829.88"/>
  </r>
  <r>
    <x v="1"/>
    <x v="0"/>
    <s v="NAR REGIONAL-GROCERY"/>
    <x v="2"/>
    <x v="0"/>
    <x v="6"/>
    <x v="24"/>
    <x v="0"/>
    <x v="1"/>
    <x v="1"/>
    <x v="4"/>
    <x v="587"/>
    <n v="34993.919999999998"/>
  </r>
  <r>
    <x v="1"/>
    <x v="0"/>
    <s v="NAR REGIONAL-GROCERY"/>
    <x v="2"/>
    <x v="1"/>
    <x v="3"/>
    <x v="24"/>
    <x v="0"/>
    <x v="1"/>
    <x v="1"/>
    <x v="4"/>
    <x v="588"/>
    <n v="36062.519999999997"/>
  </r>
  <r>
    <x v="1"/>
    <x v="0"/>
    <s v="NAR REGIONAL-GROCERY"/>
    <x v="2"/>
    <x v="1"/>
    <x v="7"/>
    <x v="24"/>
    <x v="0"/>
    <x v="1"/>
    <x v="1"/>
    <x v="4"/>
    <x v="589"/>
    <n v="3277.04"/>
  </r>
  <r>
    <x v="1"/>
    <x v="0"/>
    <s v="NAR REGIONAL-GROCERY"/>
    <x v="2"/>
    <x v="2"/>
    <x v="4"/>
    <x v="24"/>
    <x v="0"/>
    <x v="1"/>
    <x v="1"/>
    <x v="4"/>
    <x v="590"/>
    <n v="23676.12"/>
  </r>
  <r>
    <x v="1"/>
    <x v="0"/>
    <s v="NAR REGIONAL-GROCERY"/>
    <x v="2"/>
    <x v="2"/>
    <x v="8"/>
    <x v="24"/>
    <x v="0"/>
    <x v="1"/>
    <x v="1"/>
    <x v="4"/>
    <x v="591"/>
    <n v="19358.439999999999"/>
  </r>
  <r>
    <x v="1"/>
    <x v="0"/>
    <s v="NAR REGIONAL-GROCERY"/>
    <x v="3"/>
    <x v="0"/>
    <x v="5"/>
    <x v="24"/>
    <x v="0"/>
    <x v="1"/>
    <x v="1"/>
    <x v="4"/>
    <x v="592"/>
    <n v="13369.16"/>
  </r>
  <r>
    <x v="1"/>
    <x v="0"/>
    <s v="NAR REGIONAL-GROCERY"/>
    <x v="3"/>
    <x v="0"/>
    <x v="9"/>
    <x v="24"/>
    <x v="0"/>
    <x v="1"/>
    <x v="1"/>
    <x v="4"/>
    <x v="23"/>
    <n v="0"/>
  </r>
  <r>
    <x v="1"/>
    <x v="0"/>
    <s v="NAR REGIONAL-GROCERY"/>
    <x v="3"/>
    <x v="0"/>
    <x v="1"/>
    <x v="24"/>
    <x v="0"/>
    <x v="1"/>
    <x v="1"/>
    <x v="4"/>
    <x v="23"/>
    <n v="0"/>
  </r>
  <r>
    <x v="1"/>
    <x v="0"/>
    <s v="NAR REGIONAL-GROCERY"/>
    <x v="3"/>
    <x v="0"/>
    <x v="2"/>
    <x v="24"/>
    <x v="0"/>
    <x v="1"/>
    <x v="1"/>
    <x v="4"/>
    <x v="593"/>
    <n v="38768.6"/>
  </r>
  <r>
    <x v="1"/>
    <x v="0"/>
    <s v="NAR REGIONAL-GROCERY"/>
    <x v="3"/>
    <x v="0"/>
    <x v="6"/>
    <x v="24"/>
    <x v="0"/>
    <x v="1"/>
    <x v="1"/>
    <x v="4"/>
    <x v="594"/>
    <n v="65963.56"/>
  </r>
  <r>
    <x v="1"/>
    <x v="0"/>
    <s v="NAR REGIONAL-GROCERY"/>
    <x v="3"/>
    <x v="1"/>
    <x v="3"/>
    <x v="24"/>
    <x v="0"/>
    <x v="1"/>
    <x v="1"/>
    <x v="4"/>
    <x v="595"/>
    <n v="125845.2"/>
  </r>
  <r>
    <x v="1"/>
    <x v="0"/>
    <s v="NAR REGIONAL-GROCERY"/>
    <x v="3"/>
    <x v="1"/>
    <x v="7"/>
    <x v="24"/>
    <x v="0"/>
    <x v="1"/>
    <x v="1"/>
    <x v="4"/>
    <x v="596"/>
    <n v="3131.96"/>
  </r>
  <r>
    <x v="1"/>
    <x v="0"/>
    <s v="NAR REGIONAL-GROCERY"/>
    <x v="3"/>
    <x v="2"/>
    <x v="4"/>
    <x v="24"/>
    <x v="0"/>
    <x v="1"/>
    <x v="1"/>
    <x v="4"/>
    <x v="597"/>
    <n v="54479.88"/>
  </r>
  <r>
    <x v="1"/>
    <x v="0"/>
    <s v="NAR REGIONAL-GROCERY"/>
    <x v="3"/>
    <x v="2"/>
    <x v="8"/>
    <x v="24"/>
    <x v="0"/>
    <x v="1"/>
    <x v="1"/>
    <x v="4"/>
    <x v="23"/>
    <n v="0"/>
  </r>
  <r>
    <x v="1"/>
    <x v="0"/>
    <s v="NAR REGIONAL-GROCERY"/>
    <x v="0"/>
    <x v="0"/>
    <x v="2"/>
    <x v="25"/>
    <x v="0"/>
    <x v="1"/>
    <x v="1"/>
    <x v="4"/>
    <x v="23"/>
    <n v="0"/>
  </r>
  <r>
    <x v="1"/>
    <x v="0"/>
    <s v="NAR REGIONAL-GROCERY"/>
    <x v="0"/>
    <x v="0"/>
    <x v="6"/>
    <x v="25"/>
    <x v="0"/>
    <x v="1"/>
    <x v="1"/>
    <x v="4"/>
    <x v="23"/>
    <n v="0"/>
  </r>
  <r>
    <x v="1"/>
    <x v="0"/>
    <s v="NAR REGIONAL-GROCERY"/>
    <x v="0"/>
    <x v="1"/>
    <x v="3"/>
    <x v="25"/>
    <x v="0"/>
    <x v="1"/>
    <x v="1"/>
    <x v="4"/>
    <x v="23"/>
    <n v="0"/>
  </r>
  <r>
    <x v="1"/>
    <x v="0"/>
    <s v="NAR REGIONAL-GROCERY"/>
    <x v="0"/>
    <x v="1"/>
    <x v="7"/>
    <x v="25"/>
    <x v="0"/>
    <x v="1"/>
    <x v="1"/>
    <x v="4"/>
    <x v="23"/>
    <n v="0"/>
  </r>
  <r>
    <x v="1"/>
    <x v="0"/>
    <s v="NAR REGIONAL-GROCERY"/>
    <x v="0"/>
    <x v="2"/>
    <x v="4"/>
    <x v="25"/>
    <x v="0"/>
    <x v="1"/>
    <x v="1"/>
    <x v="4"/>
    <x v="23"/>
    <n v="0"/>
  </r>
  <r>
    <x v="1"/>
    <x v="0"/>
    <s v="NAR REGIONAL-GROCERY"/>
    <x v="1"/>
    <x v="0"/>
    <x v="5"/>
    <x v="25"/>
    <x v="0"/>
    <x v="1"/>
    <x v="1"/>
    <x v="4"/>
    <x v="23"/>
    <n v="0"/>
  </r>
  <r>
    <x v="1"/>
    <x v="0"/>
    <s v="NAR REGIONAL-GROCERY"/>
    <x v="1"/>
    <x v="0"/>
    <x v="9"/>
    <x v="25"/>
    <x v="0"/>
    <x v="1"/>
    <x v="1"/>
    <x v="4"/>
    <x v="23"/>
    <n v="0"/>
  </r>
  <r>
    <x v="1"/>
    <x v="0"/>
    <s v="NAR REGIONAL-GROCERY"/>
    <x v="1"/>
    <x v="0"/>
    <x v="1"/>
    <x v="25"/>
    <x v="0"/>
    <x v="1"/>
    <x v="1"/>
    <x v="4"/>
    <x v="23"/>
    <n v="0"/>
  </r>
  <r>
    <x v="1"/>
    <x v="0"/>
    <s v="NAR REGIONAL-GROCERY"/>
    <x v="1"/>
    <x v="0"/>
    <x v="2"/>
    <x v="25"/>
    <x v="0"/>
    <x v="1"/>
    <x v="1"/>
    <x v="4"/>
    <x v="23"/>
    <n v="0"/>
  </r>
  <r>
    <x v="1"/>
    <x v="0"/>
    <s v="NAR REGIONAL-GROCERY"/>
    <x v="1"/>
    <x v="0"/>
    <x v="6"/>
    <x v="25"/>
    <x v="0"/>
    <x v="1"/>
    <x v="1"/>
    <x v="4"/>
    <x v="23"/>
    <n v="0"/>
  </r>
  <r>
    <x v="1"/>
    <x v="0"/>
    <s v="NAR REGIONAL-GROCERY"/>
    <x v="1"/>
    <x v="1"/>
    <x v="3"/>
    <x v="25"/>
    <x v="0"/>
    <x v="1"/>
    <x v="1"/>
    <x v="4"/>
    <x v="23"/>
    <n v="0"/>
  </r>
  <r>
    <x v="1"/>
    <x v="0"/>
    <s v="NAR REGIONAL-GROCERY"/>
    <x v="1"/>
    <x v="1"/>
    <x v="7"/>
    <x v="25"/>
    <x v="0"/>
    <x v="1"/>
    <x v="1"/>
    <x v="4"/>
    <x v="23"/>
    <n v="0"/>
  </r>
  <r>
    <x v="1"/>
    <x v="0"/>
    <s v="NAR REGIONAL-GROCERY"/>
    <x v="1"/>
    <x v="2"/>
    <x v="4"/>
    <x v="25"/>
    <x v="0"/>
    <x v="1"/>
    <x v="1"/>
    <x v="4"/>
    <x v="23"/>
    <n v="0"/>
  </r>
  <r>
    <x v="1"/>
    <x v="0"/>
    <s v="NAR REGIONAL-GROCERY"/>
    <x v="2"/>
    <x v="0"/>
    <x v="5"/>
    <x v="25"/>
    <x v="0"/>
    <x v="1"/>
    <x v="1"/>
    <x v="4"/>
    <x v="23"/>
    <n v="0"/>
  </r>
  <r>
    <x v="1"/>
    <x v="0"/>
    <s v="NAR REGIONAL-GROCERY"/>
    <x v="2"/>
    <x v="0"/>
    <x v="1"/>
    <x v="25"/>
    <x v="0"/>
    <x v="1"/>
    <x v="1"/>
    <x v="4"/>
    <x v="23"/>
    <n v="0"/>
  </r>
  <r>
    <x v="1"/>
    <x v="0"/>
    <s v="NAR REGIONAL-GROCERY"/>
    <x v="2"/>
    <x v="0"/>
    <x v="2"/>
    <x v="25"/>
    <x v="0"/>
    <x v="1"/>
    <x v="1"/>
    <x v="4"/>
    <x v="23"/>
    <n v="0"/>
  </r>
  <r>
    <x v="1"/>
    <x v="0"/>
    <s v="NAR REGIONAL-GROCERY"/>
    <x v="2"/>
    <x v="0"/>
    <x v="6"/>
    <x v="25"/>
    <x v="0"/>
    <x v="1"/>
    <x v="1"/>
    <x v="4"/>
    <x v="23"/>
    <n v="0"/>
  </r>
  <r>
    <x v="1"/>
    <x v="0"/>
    <s v="NAR REGIONAL-GROCERY"/>
    <x v="2"/>
    <x v="1"/>
    <x v="3"/>
    <x v="25"/>
    <x v="0"/>
    <x v="1"/>
    <x v="1"/>
    <x v="4"/>
    <x v="23"/>
    <n v="0"/>
  </r>
  <r>
    <x v="1"/>
    <x v="0"/>
    <s v="NAR REGIONAL-GROCERY"/>
    <x v="2"/>
    <x v="1"/>
    <x v="7"/>
    <x v="25"/>
    <x v="0"/>
    <x v="1"/>
    <x v="1"/>
    <x v="4"/>
    <x v="23"/>
    <n v="0"/>
  </r>
  <r>
    <x v="1"/>
    <x v="0"/>
    <s v="NAR REGIONAL-GROCERY"/>
    <x v="2"/>
    <x v="2"/>
    <x v="4"/>
    <x v="25"/>
    <x v="0"/>
    <x v="1"/>
    <x v="1"/>
    <x v="4"/>
    <x v="23"/>
    <n v="0"/>
  </r>
  <r>
    <x v="1"/>
    <x v="0"/>
    <s v="NAR REGIONAL-GROCERY"/>
    <x v="3"/>
    <x v="0"/>
    <x v="5"/>
    <x v="25"/>
    <x v="0"/>
    <x v="1"/>
    <x v="1"/>
    <x v="4"/>
    <x v="23"/>
    <n v="0"/>
  </r>
  <r>
    <x v="1"/>
    <x v="0"/>
    <s v="NAR REGIONAL-GROCERY"/>
    <x v="3"/>
    <x v="0"/>
    <x v="9"/>
    <x v="25"/>
    <x v="0"/>
    <x v="1"/>
    <x v="1"/>
    <x v="4"/>
    <x v="23"/>
    <n v="0"/>
  </r>
  <r>
    <x v="1"/>
    <x v="0"/>
    <s v="NAR REGIONAL-GROCERY"/>
    <x v="3"/>
    <x v="0"/>
    <x v="1"/>
    <x v="25"/>
    <x v="0"/>
    <x v="1"/>
    <x v="1"/>
    <x v="4"/>
    <x v="23"/>
    <n v="0"/>
  </r>
  <r>
    <x v="1"/>
    <x v="0"/>
    <s v="NAR REGIONAL-GROCERY"/>
    <x v="3"/>
    <x v="0"/>
    <x v="6"/>
    <x v="25"/>
    <x v="0"/>
    <x v="1"/>
    <x v="1"/>
    <x v="4"/>
    <x v="23"/>
    <n v="0"/>
  </r>
  <r>
    <x v="1"/>
    <x v="0"/>
    <s v="NAR REGIONAL-GROCERY"/>
    <x v="3"/>
    <x v="1"/>
    <x v="3"/>
    <x v="25"/>
    <x v="0"/>
    <x v="1"/>
    <x v="1"/>
    <x v="4"/>
    <x v="23"/>
    <n v="0"/>
  </r>
  <r>
    <x v="1"/>
    <x v="0"/>
    <s v="NAR REGIONAL-GROCERY"/>
    <x v="3"/>
    <x v="2"/>
    <x v="4"/>
    <x v="25"/>
    <x v="0"/>
    <x v="1"/>
    <x v="1"/>
    <x v="4"/>
    <x v="23"/>
    <n v="0"/>
  </r>
  <r>
    <x v="1"/>
    <x v="0"/>
    <s v="NAR REGIONAL-GROCERY"/>
    <x v="0"/>
    <x v="0"/>
    <x v="1"/>
    <x v="26"/>
    <x v="0"/>
    <x v="1"/>
    <x v="1"/>
    <x v="4"/>
    <x v="598"/>
    <n v="267.27999999999997"/>
  </r>
  <r>
    <x v="1"/>
    <x v="0"/>
    <s v="NAR REGIONAL-GROCERY"/>
    <x v="0"/>
    <x v="0"/>
    <x v="2"/>
    <x v="26"/>
    <x v="0"/>
    <x v="1"/>
    <x v="1"/>
    <x v="4"/>
    <x v="599"/>
    <n v="1242.25"/>
  </r>
  <r>
    <x v="1"/>
    <x v="0"/>
    <s v="NAR REGIONAL-GROCERY"/>
    <x v="0"/>
    <x v="0"/>
    <x v="6"/>
    <x v="26"/>
    <x v="0"/>
    <x v="1"/>
    <x v="1"/>
    <x v="4"/>
    <x v="600"/>
    <n v="1561.22"/>
  </r>
  <r>
    <x v="1"/>
    <x v="0"/>
    <s v="NAR REGIONAL-GROCERY"/>
    <x v="0"/>
    <x v="1"/>
    <x v="3"/>
    <x v="26"/>
    <x v="0"/>
    <x v="1"/>
    <x v="1"/>
    <x v="4"/>
    <x v="601"/>
    <n v="1692.98"/>
  </r>
  <r>
    <x v="1"/>
    <x v="0"/>
    <s v="NAR REGIONAL-GROCERY"/>
    <x v="0"/>
    <x v="1"/>
    <x v="7"/>
    <x v="26"/>
    <x v="0"/>
    <x v="1"/>
    <x v="1"/>
    <x v="4"/>
    <x v="602"/>
    <n v="474.81"/>
  </r>
  <r>
    <x v="1"/>
    <x v="0"/>
    <s v="NAR REGIONAL-GROCERY"/>
    <x v="0"/>
    <x v="2"/>
    <x v="4"/>
    <x v="26"/>
    <x v="0"/>
    <x v="1"/>
    <x v="1"/>
    <x v="4"/>
    <x v="603"/>
    <n v="843.62"/>
  </r>
  <r>
    <x v="1"/>
    <x v="0"/>
    <s v="NAR REGIONAL-GROCERY"/>
    <x v="0"/>
    <x v="2"/>
    <x v="8"/>
    <x v="26"/>
    <x v="0"/>
    <x v="1"/>
    <x v="1"/>
    <x v="4"/>
    <x v="604"/>
    <n v="642.1"/>
  </r>
  <r>
    <x v="1"/>
    <x v="0"/>
    <s v="NAR REGIONAL-GROCERY"/>
    <x v="2"/>
    <x v="0"/>
    <x v="1"/>
    <x v="26"/>
    <x v="0"/>
    <x v="1"/>
    <x v="1"/>
    <x v="4"/>
    <x v="605"/>
    <n v="19636.599999999999"/>
  </r>
  <r>
    <x v="1"/>
    <x v="0"/>
    <s v="NAR REGIONAL-GROCERY"/>
    <x v="2"/>
    <x v="0"/>
    <x v="2"/>
    <x v="26"/>
    <x v="0"/>
    <x v="1"/>
    <x v="1"/>
    <x v="4"/>
    <x v="606"/>
    <n v="21938.34"/>
  </r>
  <r>
    <x v="1"/>
    <x v="0"/>
    <s v="NAR REGIONAL-GROCERY"/>
    <x v="2"/>
    <x v="0"/>
    <x v="6"/>
    <x v="26"/>
    <x v="0"/>
    <x v="1"/>
    <x v="1"/>
    <x v="4"/>
    <x v="607"/>
    <n v="36555.17"/>
  </r>
  <r>
    <x v="1"/>
    <x v="0"/>
    <s v="NAR REGIONAL-GROCERY"/>
    <x v="2"/>
    <x v="1"/>
    <x v="3"/>
    <x v="26"/>
    <x v="0"/>
    <x v="1"/>
    <x v="1"/>
    <x v="4"/>
    <x v="608"/>
    <n v="32483.41"/>
  </r>
  <r>
    <x v="1"/>
    <x v="0"/>
    <s v="NAR REGIONAL-GROCERY"/>
    <x v="2"/>
    <x v="1"/>
    <x v="7"/>
    <x v="26"/>
    <x v="0"/>
    <x v="1"/>
    <x v="1"/>
    <x v="4"/>
    <x v="609"/>
    <n v="19213.16"/>
  </r>
  <r>
    <x v="1"/>
    <x v="0"/>
    <s v="NAR REGIONAL-GROCERY"/>
    <x v="2"/>
    <x v="2"/>
    <x v="4"/>
    <x v="26"/>
    <x v="0"/>
    <x v="1"/>
    <x v="1"/>
    <x v="4"/>
    <x v="610"/>
    <n v="22028.1"/>
  </r>
  <r>
    <x v="1"/>
    <x v="0"/>
    <s v="NAR REGIONAL-GROCERY"/>
    <x v="2"/>
    <x v="2"/>
    <x v="8"/>
    <x v="26"/>
    <x v="0"/>
    <x v="1"/>
    <x v="1"/>
    <x v="4"/>
    <x v="611"/>
    <n v="118.44"/>
  </r>
  <r>
    <x v="1"/>
    <x v="0"/>
    <s v="NAR REGIONAL-GROCERY"/>
    <x v="3"/>
    <x v="0"/>
    <x v="5"/>
    <x v="26"/>
    <x v="0"/>
    <x v="1"/>
    <x v="1"/>
    <x v="4"/>
    <x v="612"/>
    <n v="1145.21"/>
  </r>
  <r>
    <x v="1"/>
    <x v="0"/>
    <s v="NAR REGIONAL-GROCERY"/>
    <x v="3"/>
    <x v="0"/>
    <x v="1"/>
    <x v="26"/>
    <x v="0"/>
    <x v="1"/>
    <x v="1"/>
    <x v="4"/>
    <x v="613"/>
    <n v="14.4"/>
  </r>
  <r>
    <x v="1"/>
    <x v="0"/>
    <s v="NAR REGIONAL-GROCERY"/>
    <x v="3"/>
    <x v="0"/>
    <x v="2"/>
    <x v="26"/>
    <x v="0"/>
    <x v="1"/>
    <x v="1"/>
    <x v="4"/>
    <x v="614"/>
    <n v="580.01"/>
  </r>
  <r>
    <x v="1"/>
    <x v="0"/>
    <s v="NAR REGIONAL-GROCERY"/>
    <x v="3"/>
    <x v="0"/>
    <x v="6"/>
    <x v="26"/>
    <x v="0"/>
    <x v="1"/>
    <x v="1"/>
    <x v="4"/>
    <x v="615"/>
    <n v="4623.8"/>
  </r>
  <r>
    <x v="1"/>
    <x v="0"/>
    <s v="NAR REGIONAL-GROCERY"/>
    <x v="3"/>
    <x v="1"/>
    <x v="3"/>
    <x v="26"/>
    <x v="0"/>
    <x v="1"/>
    <x v="1"/>
    <x v="4"/>
    <x v="616"/>
    <n v="1937.91"/>
  </r>
  <r>
    <x v="1"/>
    <x v="0"/>
    <s v="NAR REGIONAL-GROCERY"/>
    <x v="3"/>
    <x v="1"/>
    <x v="7"/>
    <x v="26"/>
    <x v="0"/>
    <x v="1"/>
    <x v="1"/>
    <x v="4"/>
    <x v="617"/>
    <n v="2691.46"/>
  </r>
  <r>
    <x v="1"/>
    <x v="0"/>
    <s v="NAR REGIONAL-GROCERY"/>
    <x v="3"/>
    <x v="2"/>
    <x v="4"/>
    <x v="26"/>
    <x v="0"/>
    <x v="1"/>
    <x v="1"/>
    <x v="4"/>
    <x v="618"/>
    <n v="2597.4899999999998"/>
  </r>
  <r>
    <x v="1"/>
    <x v="0"/>
    <s v="NAR REGIONAL-GROCERY"/>
    <x v="3"/>
    <x v="2"/>
    <x v="8"/>
    <x v="26"/>
    <x v="0"/>
    <x v="1"/>
    <x v="1"/>
    <x v="4"/>
    <x v="619"/>
    <n v="2428.58"/>
  </r>
  <r>
    <x v="1"/>
    <x v="0"/>
    <s v="NAR REGIONAL-GROCERY"/>
    <x v="1"/>
    <x v="0"/>
    <x v="5"/>
    <x v="27"/>
    <x v="0"/>
    <x v="1"/>
    <x v="1"/>
    <x v="4"/>
    <x v="620"/>
    <n v="197.61"/>
  </r>
  <r>
    <x v="1"/>
    <x v="0"/>
    <s v="NAR REGIONAL-GROCERY"/>
    <x v="1"/>
    <x v="0"/>
    <x v="9"/>
    <x v="27"/>
    <x v="0"/>
    <x v="1"/>
    <x v="1"/>
    <x v="4"/>
    <x v="621"/>
    <n v="28.59"/>
  </r>
  <r>
    <x v="1"/>
    <x v="0"/>
    <s v="NAR REGIONAL-GROCERY"/>
    <x v="1"/>
    <x v="0"/>
    <x v="1"/>
    <x v="27"/>
    <x v="0"/>
    <x v="1"/>
    <x v="1"/>
    <x v="4"/>
    <x v="622"/>
    <n v="155.13"/>
  </r>
  <r>
    <x v="1"/>
    <x v="0"/>
    <s v="NAR REGIONAL-GROCERY"/>
    <x v="1"/>
    <x v="0"/>
    <x v="2"/>
    <x v="27"/>
    <x v="0"/>
    <x v="1"/>
    <x v="1"/>
    <x v="4"/>
    <x v="623"/>
    <n v="518.25"/>
  </r>
  <r>
    <x v="1"/>
    <x v="0"/>
    <s v="NAR REGIONAL-GROCERY"/>
    <x v="1"/>
    <x v="0"/>
    <x v="6"/>
    <x v="27"/>
    <x v="0"/>
    <x v="1"/>
    <x v="1"/>
    <x v="4"/>
    <x v="624"/>
    <n v="1091.49"/>
  </r>
  <r>
    <x v="1"/>
    <x v="0"/>
    <s v="NAR REGIONAL-GROCERY"/>
    <x v="1"/>
    <x v="1"/>
    <x v="3"/>
    <x v="27"/>
    <x v="0"/>
    <x v="1"/>
    <x v="1"/>
    <x v="4"/>
    <x v="625"/>
    <n v="2069.34"/>
  </r>
  <r>
    <x v="1"/>
    <x v="0"/>
    <s v="NAR REGIONAL-GROCERY"/>
    <x v="1"/>
    <x v="1"/>
    <x v="7"/>
    <x v="27"/>
    <x v="0"/>
    <x v="1"/>
    <x v="1"/>
    <x v="4"/>
    <x v="626"/>
    <n v="448.53"/>
  </r>
  <r>
    <x v="1"/>
    <x v="0"/>
    <s v="NAR REGIONAL-GROCERY"/>
    <x v="1"/>
    <x v="2"/>
    <x v="4"/>
    <x v="27"/>
    <x v="0"/>
    <x v="1"/>
    <x v="1"/>
    <x v="4"/>
    <x v="627"/>
    <n v="1652.73"/>
  </r>
  <r>
    <x v="1"/>
    <x v="0"/>
    <s v="NAR REGIONAL-GROCERY"/>
    <x v="1"/>
    <x v="2"/>
    <x v="8"/>
    <x v="27"/>
    <x v="0"/>
    <x v="1"/>
    <x v="1"/>
    <x v="4"/>
    <x v="628"/>
    <n v="402"/>
  </r>
  <r>
    <x v="1"/>
    <x v="0"/>
    <s v="NAR REGIONAL-GROCERY"/>
    <x v="2"/>
    <x v="0"/>
    <x v="1"/>
    <x v="27"/>
    <x v="0"/>
    <x v="1"/>
    <x v="1"/>
    <x v="4"/>
    <x v="629"/>
    <n v="1851.42"/>
  </r>
  <r>
    <x v="1"/>
    <x v="0"/>
    <s v="NAR REGIONAL-GROCERY"/>
    <x v="2"/>
    <x v="0"/>
    <x v="2"/>
    <x v="27"/>
    <x v="0"/>
    <x v="1"/>
    <x v="1"/>
    <x v="4"/>
    <x v="630"/>
    <n v="4984.1400000000003"/>
  </r>
  <r>
    <x v="1"/>
    <x v="0"/>
    <s v="NAR REGIONAL-GROCERY"/>
    <x v="2"/>
    <x v="0"/>
    <x v="6"/>
    <x v="27"/>
    <x v="0"/>
    <x v="1"/>
    <x v="1"/>
    <x v="4"/>
    <x v="631"/>
    <n v="6759.76"/>
  </r>
  <r>
    <x v="1"/>
    <x v="0"/>
    <s v="NAR REGIONAL-GROCERY"/>
    <x v="2"/>
    <x v="1"/>
    <x v="3"/>
    <x v="27"/>
    <x v="0"/>
    <x v="1"/>
    <x v="1"/>
    <x v="4"/>
    <x v="632"/>
    <n v="5478.4"/>
  </r>
  <r>
    <x v="1"/>
    <x v="0"/>
    <s v="NAR REGIONAL-GROCERY"/>
    <x v="2"/>
    <x v="1"/>
    <x v="7"/>
    <x v="27"/>
    <x v="0"/>
    <x v="1"/>
    <x v="1"/>
    <x v="4"/>
    <x v="633"/>
    <n v="6225.25"/>
  </r>
  <r>
    <x v="1"/>
    <x v="0"/>
    <s v="NAR REGIONAL-GROCERY"/>
    <x v="2"/>
    <x v="2"/>
    <x v="4"/>
    <x v="27"/>
    <x v="0"/>
    <x v="1"/>
    <x v="1"/>
    <x v="4"/>
    <x v="634"/>
    <n v="2773.92"/>
  </r>
  <r>
    <x v="1"/>
    <x v="0"/>
    <s v="NAR REGIONAL-GROCERY"/>
    <x v="2"/>
    <x v="2"/>
    <x v="8"/>
    <x v="27"/>
    <x v="0"/>
    <x v="1"/>
    <x v="1"/>
    <x v="4"/>
    <x v="635"/>
    <n v="1832.88"/>
  </r>
  <r>
    <x v="1"/>
    <x v="0"/>
    <s v="NAR REGIONAL-GROCERY"/>
    <x v="3"/>
    <x v="0"/>
    <x v="1"/>
    <x v="27"/>
    <x v="0"/>
    <x v="1"/>
    <x v="1"/>
    <x v="4"/>
    <x v="23"/>
    <n v="0"/>
  </r>
  <r>
    <x v="1"/>
    <x v="0"/>
    <s v="NAR REGIONAL-GROCERY"/>
    <x v="3"/>
    <x v="0"/>
    <x v="2"/>
    <x v="27"/>
    <x v="0"/>
    <x v="1"/>
    <x v="1"/>
    <x v="4"/>
    <x v="23"/>
    <n v="0"/>
  </r>
  <r>
    <x v="1"/>
    <x v="0"/>
    <s v="NAR REGIONAL-GROCERY"/>
    <x v="3"/>
    <x v="0"/>
    <x v="6"/>
    <x v="27"/>
    <x v="0"/>
    <x v="1"/>
    <x v="1"/>
    <x v="4"/>
    <x v="23"/>
    <n v="0"/>
  </r>
  <r>
    <x v="1"/>
    <x v="0"/>
    <s v="NAR REGIONAL-GROCERY"/>
    <x v="3"/>
    <x v="2"/>
    <x v="8"/>
    <x v="27"/>
    <x v="0"/>
    <x v="1"/>
    <x v="1"/>
    <x v="4"/>
    <x v="23"/>
    <n v="0"/>
  </r>
  <r>
    <x v="1"/>
    <x v="0"/>
    <s v="NAR REGIONAL-GROCERY"/>
    <x v="0"/>
    <x v="0"/>
    <x v="5"/>
    <x v="28"/>
    <x v="0"/>
    <x v="1"/>
    <x v="1"/>
    <x v="4"/>
    <x v="23"/>
    <n v="0"/>
  </r>
  <r>
    <x v="1"/>
    <x v="0"/>
    <s v="NAR REGIONAL-GROCERY"/>
    <x v="0"/>
    <x v="0"/>
    <x v="9"/>
    <x v="28"/>
    <x v="0"/>
    <x v="1"/>
    <x v="1"/>
    <x v="4"/>
    <x v="23"/>
    <n v="0"/>
  </r>
  <r>
    <x v="1"/>
    <x v="0"/>
    <s v="NAR REGIONAL-GROCERY"/>
    <x v="0"/>
    <x v="0"/>
    <x v="1"/>
    <x v="28"/>
    <x v="0"/>
    <x v="1"/>
    <x v="1"/>
    <x v="4"/>
    <x v="636"/>
    <n v="1404.81"/>
  </r>
  <r>
    <x v="1"/>
    <x v="0"/>
    <s v="NAR REGIONAL-GROCERY"/>
    <x v="0"/>
    <x v="0"/>
    <x v="2"/>
    <x v="28"/>
    <x v="0"/>
    <x v="1"/>
    <x v="1"/>
    <x v="4"/>
    <x v="637"/>
    <n v="4183.3999999999996"/>
  </r>
  <r>
    <x v="1"/>
    <x v="0"/>
    <s v="NAR REGIONAL-GROCERY"/>
    <x v="0"/>
    <x v="0"/>
    <x v="6"/>
    <x v="28"/>
    <x v="0"/>
    <x v="1"/>
    <x v="1"/>
    <x v="4"/>
    <x v="638"/>
    <n v="39343.339999999997"/>
  </r>
  <r>
    <x v="1"/>
    <x v="0"/>
    <s v="NAR REGIONAL-GROCERY"/>
    <x v="0"/>
    <x v="1"/>
    <x v="3"/>
    <x v="28"/>
    <x v="0"/>
    <x v="1"/>
    <x v="1"/>
    <x v="4"/>
    <x v="639"/>
    <n v="9606.6"/>
  </r>
  <r>
    <x v="1"/>
    <x v="0"/>
    <s v="NAR REGIONAL-GROCERY"/>
    <x v="0"/>
    <x v="1"/>
    <x v="7"/>
    <x v="28"/>
    <x v="0"/>
    <x v="1"/>
    <x v="1"/>
    <x v="4"/>
    <x v="640"/>
    <n v="401.52"/>
  </r>
  <r>
    <x v="1"/>
    <x v="0"/>
    <s v="NAR REGIONAL-GROCERY"/>
    <x v="0"/>
    <x v="2"/>
    <x v="4"/>
    <x v="28"/>
    <x v="0"/>
    <x v="1"/>
    <x v="1"/>
    <x v="4"/>
    <x v="641"/>
    <n v="8260.68"/>
  </r>
  <r>
    <x v="1"/>
    <x v="0"/>
    <s v="NAR REGIONAL-GROCERY"/>
    <x v="0"/>
    <x v="2"/>
    <x v="8"/>
    <x v="28"/>
    <x v="0"/>
    <x v="1"/>
    <x v="1"/>
    <x v="4"/>
    <x v="23"/>
    <n v="0"/>
  </r>
  <r>
    <x v="1"/>
    <x v="0"/>
    <s v="NAR REGIONAL-GROCERY"/>
    <x v="1"/>
    <x v="0"/>
    <x v="5"/>
    <x v="28"/>
    <x v="0"/>
    <x v="1"/>
    <x v="1"/>
    <x v="4"/>
    <x v="23"/>
    <n v="0"/>
  </r>
  <r>
    <x v="1"/>
    <x v="0"/>
    <s v="NAR REGIONAL-GROCERY"/>
    <x v="1"/>
    <x v="0"/>
    <x v="1"/>
    <x v="28"/>
    <x v="0"/>
    <x v="1"/>
    <x v="1"/>
    <x v="4"/>
    <x v="23"/>
    <n v="0"/>
  </r>
  <r>
    <x v="1"/>
    <x v="0"/>
    <s v="NAR REGIONAL-GROCERY"/>
    <x v="1"/>
    <x v="0"/>
    <x v="2"/>
    <x v="28"/>
    <x v="0"/>
    <x v="1"/>
    <x v="1"/>
    <x v="4"/>
    <x v="23"/>
    <n v="0"/>
  </r>
  <r>
    <x v="1"/>
    <x v="0"/>
    <s v="NAR REGIONAL-GROCERY"/>
    <x v="1"/>
    <x v="0"/>
    <x v="6"/>
    <x v="28"/>
    <x v="0"/>
    <x v="1"/>
    <x v="1"/>
    <x v="4"/>
    <x v="23"/>
    <n v="0"/>
  </r>
  <r>
    <x v="1"/>
    <x v="0"/>
    <s v="NAR REGIONAL-GROCERY"/>
    <x v="1"/>
    <x v="1"/>
    <x v="3"/>
    <x v="28"/>
    <x v="0"/>
    <x v="1"/>
    <x v="1"/>
    <x v="4"/>
    <x v="23"/>
    <n v="0"/>
  </r>
  <r>
    <x v="1"/>
    <x v="0"/>
    <s v="NAR REGIONAL-GROCERY"/>
    <x v="1"/>
    <x v="1"/>
    <x v="7"/>
    <x v="28"/>
    <x v="0"/>
    <x v="1"/>
    <x v="1"/>
    <x v="4"/>
    <x v="23"/>
    <n v="0"/>
  </r>
  <r>
    <x v="1"/>
    <x v="0"/>
    <s v="NAR REGIONAL-GROCERY"/>
    <x v="1"/>
    <x v="2"/>
    <x v="4"/>
    <x v="28"/>
    <x v="0"/>
    <x v="1"/>
    <x v="1"/>
    <x v="4"/>
    <x v="642"/>
    <n v="1132"/>
  </r>
  <r>
    <x v="1"/>
    <x v="0"/>
    <s v="NAR REGIONAL-GROCERY"/>
    <x v="1"/>
    <x v="2"/>
    <x v="8"/>
    <x v="28"/>
    <x v="0"/>
    <x v="1"/>
    <x v="1"/>
    <x v="4"/>
    <x v="23"/>
    <n v="0"/>
  </r>
  <r>
    <x v="1"/>
    <x v="0"/>
    <s v="NAR REGIONAL-GROCERY"/>
    <x v="2"/>
    <x v="0"/>
    <x v="5"/>
    <x v="28"/>
    <x v="0"/>
    <x v="1"/>
    <x v="1"/>
    <x v="4"/>
    <x v="23"/>
    <n v="0"/>
  </r>
  <r>
    <x v="1"/>
    <x v="0"/>
    <s v="NAR REGIONAL-GROCERY"/>
    <x v="2"/>
    <x v="0"/>
    <x v="9"/>
    <x v="28"/>
    <x v="0"/>
    <x v="1"/>
    <x v="1"/>
    <x v="4"/>
    <x v="23"/>
    <n v="0"/>
  </r>
  <r>
    <x v="1"/>
    <x v="0"/>
    <s v="NAR REGIONAL-GROCERY"/>
    <x v="2"/>
    <x v="0"/>
    <x v="1"/>
    <x v="28"/>
    <x v="0"/>
    <x v="1"/>
    <x v="1"/>
    <x v="4"/>
    <x v="643"/>
    <n v="188.58"/>
  </r>
  <r>
    <x v="1"/>
    <x v="0"/>
    <s v="NAR REGIONAL-GROCERY"/>
    <x v="2"/>
    <x v="0"/>
    <x v="2"/>
    <x v="28"/>
    <x v="0"/>
    <x v="1"/>
    <x v="1"/>
    <x v="4"/>
    <x v="644"/>
    <n v="1132.56"/>
  </r>
  <r>
    <x v="1"/>
    <x v="0"/>
    <s v="NAR REGIONAL-GROCERY"/>
    <x v="2"/>
    <x v="0"/>
    <x v="6"/>
    <x v="28"/>
    <x v="0"/>
    <x v="1"/>
    <x v="1"/>
    <x v="4"/>
    <x v="645"/>
    <n v="482.16"/>
  </r>
  <r>
    <x v="1"/>
    <x v="0"/>
    <s v="NAR REGIONAL-GROCERY"/>
    <x v="2"/>
    <x v="1"/>
    <x v="3"/>
    <x v="28"/>
    <x v="0"/>
    <x v="1"/>
    <x v="1"/>
    <x v="4"/>
    <x v="646"/>
    <n v="12089.48"/>
  </r>
  <r>
    <x v="1"/>
    <x v="0"/>
    <s v="NAR REGIONAL-GROCERY"/>
    <x v="2"/>
    <x v="1"/>
    <x v="7"/>
    <x v="28"/>
    <x v="0"/>
    <x v="1"/>
    <x v="1"/>
    <x v="4"/>
    <x v="647"/>
    <n v="9072.9599999999991"/>
  </r>
  <r>
    <x v="1"/>
    <x v="0"/>
    <s v="NAR REGIONAL-GROCERY"/>
    <x v="2"/>
    <x v="2"/>
    <x v="4"/>
    <x v="28"/>
    <x v="0"/>
    <x v="1"/>
    <x v="1"/>
    <x v="4"/>
    <x v="648"/>
    <n v="2264.08"/>
  </r>
  <r>
    <x v="1"/>
    <x v="0"/>
    <s v="NAR REGIONAL-GROCERY"/>
    <x v="2"/>
    <x v="2"/>
    <x v="8"/>
    <x v="28"/>
    <x v="0"/>
    <x v="1"/>
    <x v="1"/>
    <x v="4"/>
    <x v="649"/>
    <n v="1689.18"/>
  </r>
  <r>
    <x v="1"/>
    <x v="0"/>
    <s v="NAR REGIONAL-GROCERY"/>
    <x v="3"/>
    <x v="0"/>
    <x v="5"/>
    <x v="28"/>
    <x v="0"/>
    <x v="1"/>
    <x v="1"/>
    <x v="4"/>
    <x v="650"/>
    <n v="1477.84"/>
  </r>
  <r>
    <x v="1"/>
    <x v="0"/>
    <s v="NAR REGIONAL-GROCERY"/>
    <x v="3"/>
    <x v="0"/>
    <x v="9"/>
    <x v="28"/>
    <x v="0"/>
    <x v="1"/>
    <x v="1"/>
    <x v="4"/>
    <x v="23"/>
    <n v="0"/>
  </r>
  <r>
    <x v="1"/>
    <x v="0"/>
    <s v="NAR REGIONAL-GROCERY"/>
    <x v="3"/>
    <x v="0"/>
    <x v="1"/>
    <x v="28"/>
    <x v="0"/>
    <x v="1"/>
    <x v="1"/>
    <x v="4"/>
    <x v="23"/>
    <n v="0"/>
  </r>
  <r>
    <x v="1"/>
    <x v="0"/>
    <s v="NAR REGIONAL-GROCERY"/>
    <x v="3"/>
    <x v="0"/>
    <x v="2"/>
    <x v="28"/>
    <x v="0"/>
    <x v="1"/>
    <x v="1"/>
    <x v="4"/>
    <x v="651"/>
    <n v="37731.5"/>
  </r>
  <r>
    <x v="1"/>
    <x v="0"/>
    <s v="NAR REGIONAL-GROCERY"/>
    <x v="3"/>
    <x v="0"/>
    <x v="6"/>
    <x v="28"/>
    <x v="0"/>
    <x v="1"/>
    <x v="1"/>
    <x v="4"/>
    <x v="652"/>
    <n v="41476.239999999998"/>
  </r>
  <r>
    <x v="1"/>
    <x v="0"/>
    <s v="NAR REGIONAL-GROCERY"/>
    <x v="3"/>
    <x v="1"/>
    <x v="3"/>
    <x v="28"/>
    <x v="0"/>
    <x v="1"/>
    <x v="1"/>
    <x v="4"/>
    <x v="653"/>
    <n v="349627.96"/>
  </r>
  <r>
    <x v="1"/>
    <x v="0"/>
    <s v="NAR REGIONAL-GROCERY"/>
    <x v="3"/>
    <x v="1"/>
    <x v="7"/>
    <x v="28"/>
    <x v="0"/>
    <x v="1"/>
    <x v="1"/>
    <x v="4"/>
    <x v="654"/>
    <n v="10357.99"/>
  </r>
  <r>
    <x v="1"/>
    <x v="0"/>
    <s v="NAR REGIONAL-GROCERY"/>
    <x v="3"/>
    <x v="2"/>
    <x v="4"/>
    <x v="28"/>
    <x v="0"/>
    <x v="1"/>
    <x v="1"/>
    <x v="4"/>
    <x v="655"/>
    <n v="31618.68"/>
  </r>
  <r>
    <x v="1"/>
    <x v="0"/>
    <s v="NAR REGIONAL-GROCERY"/>
    <x v="3"/>
    <x v="2"/>
    <x v="8"/>
    <x v="28"/>
    <x v="0"/>
    <x v="1"/>
    <x v="1"/>
    <x v="4"/>
    <x v="656"/>
    <n v="2927.08"/>
  </r>
  <r>
    <x v="1"/>
    <x v="0"/>
    <s v="NAR REGIONAL-GROCERY"/>
    <x v="0"/>
    <x v="0"/>
    <x v="5"/>
    <x v="29"/>
    <x v="0"/>
    <x v="1"/>
    <x v="1"/>
    <x v="2"/>
    <x v="657"/>
    <n v="1646.84"/>
  </r>
  <r>
    <x v="1"/>
    <x v="0"/>
    <s v="NAR REGIONAL-GROCERY"/>
    <x v="0"/>
    <x v="0"/>
    <x v="9"/>
    <x v="29"/>
    <x v="0"/>
    <x v="1"/>
    <x v="1"/>
    <x v="2"/>
    <x v="658"/>
    <n v="3.19"/>
  </r>
  <r>
    <x v="1"/>
    <x v="0"/>
    <s v="NAR REGIONAL-GROCERY"/>
    <x v="0"/>
    <x v="0"/>
    <x v="1"/>
    <x v="29"/>
    <x v="0"/>
    <x v="1"/>
    <x v="1"/>
    <x v="2"/>
    <x v="659"/>
    <n v="2569.84"/>
  </r>
  <r>
    <x v="1"/>
    <x v="0"/>
    <s v="NAR REGIONAL-GROCERY"/>
    <x v="0"/>
    <x v="0"/>
    <x v="2"/>
    <x v="29"/>
    <x v="0"/>
    <x v="1"/>
    <x v="1"/>
    <x v="2"/>
    <x v="660"/>
    <n v="3981.12"/>
  </r>
  <r>
    <x v="1"/>
    <x v="0"/>
    <s v="NAR REGIONAL-GROCERY"/>
    <x v="0"/>
    <x v="0"/>
    <x v="6"/>
    <x v="29"/>
    <x v="0"/>
    <x v="1"/>
    <x v="1"/>
    <x v="2"/>
    <x v="661"/>
    <n v="10527.4"/>
  </r>
  <r>
    <x v="1"/>
    <x v="0"/>
    <s v="NAR REGIONAL-GROCERY"/>
    <x v="0"/>
    <x v="1"/>
    <x v="3"/>
    <x v="29"/>
    <x v="0"/>
    <x v="1"/>
    <x v="1"/>
    <x v="2"/>
    <x v="662"/>
    <n v="13515.32"/>
  </r>
  <r>
    <x v="1"/>
    <x v="0"/>
    <s v="NAR REGIONAL-GROCERY"/>
    <x v="0"/>
    <x v="1"/>
    <x v="7"/>
    <x v="29"/>
    <x v="0"/>
    <x v="1"/>
    <x v="1"/>
    <x v="2"/>
    <x v="663"/>
    <n v="4139.2"/>
  </r>
  <r>
    <x v="1"/>
    <x v="0"/>
    <s v="NAR REGIONAL-GROCERY"/>
    <x v="0"/>
    <x v="2"/>
    <x v="4"/>
    <x v="29"/>
    <x v="0"/>
    <x v="1"/>
    <x v="1"/>
    <x v="2"/>
    <x v="664"/>
    <n v="15444"/>
  </r>
  <r>
    <x v="1"/>
    <x v="0"/>
    <s v="NAR REGIONAL-GROCERY"/>
    <x v="0"/>
    <x v="2"/>
    <x v="8"/>
    <x v="29"/>
    <x v="0"/>
    <x v="1"/>
    <x v="1"/>
    <x v="2"/>
    <x v="665"/>
    <n v="1212.1199999999999"/>
  </r>
  <r>
    <x v="1"/>
    <x v="0"/>
    <s v="NAR REGIONAL-GROCERY"/>
    <x v="1"/>
    <x v="0"/>
    <x v="5"/>
    <x v="29"/>
    <x v="0"/>
    <x v="1"/>
    <x v="1"/>
    <x v="2"/>
    <x v="666"/>
    <n v="9017.84"/>
  </r>
  <r>
    <x v="1"/>
    <x v="0"/>
    <s v="NAR REGIONAL-GROCERY"/>
    <x v="1"/>
    <x v="0"/>
    <x v="9"/>
    <x v="29"/>
    <x v="0"/>
    <x v="1"/>
    <x v="1"/>
    <x v="2"/>
    <x v="667"/>
    <n v="709.92"/>
  </r>
  <r>
    <x v="1"/>
    <x v="0"/>
    <s v="NAR REGIONAL-GROCERY"/>
    <x v="1"/>
    <x v="0"/>
    <x v="1"/>
    <x v="29"/>
    <x v="0"/>
    <x v="1"/>
    <x v="1"/>
    <x v="2"/>
    <x v="668"/>
    <n v="1618.23"/>
  </r>
  <r>
    <x v="1"/>
    <x v="0"/>
    <s v="NAR REGIONAL-GROCERY"/>
    <x v="1"/>
    <x v="0"/>
    <x v="2"/>
    <x v="29"/>
    <x v="0"/>
    <x v="1"/>
    <x v="1"/>
    <x v="2"/>
    <x v="669"/>
    <n v="5086.74"/>
  </r>
  <r>
    <x v="1"/>
    <x v="0"/>
    <s v="NAR REGIONAL-GROCERY"/>
    <x v="1"/>
    <x v="0"/>
    <x v="6"/>
    <x v="29"/>
    <x v="0"/>
    <x v="1"/>
    <x v="1"/>
    <x v="2"/>
    <x v="670"/>
    <n v="21121.88"/>
  </r>
  <r>
    <x v="1"/>
    <x v="0"/>
    <s v="NAR REGIONAL-GROCERY"/>
    <x v="1"/>
    <x v="1"/>
    <x v="3"/>
    <x v="29"/>
    <x v="0"/>
    <x v="1"/>
    <x v="1"/>
    <x v="2"/>
    <x v="671"/>
    <n v="27582.880000000001"/>
  </r>
  <r>
    <x v="1"/>
    <x v="0"/>
    <s v="NAR REGIONAL-GROCERY"/>
    <x v="1"/>
    <x v="1"/>
    <x v="7"/>
    <x v="29"/>
    <x v="0"/>
    <x v="1"/>
    <x v="1"/>
    <x v="2"/>
    <x v="672"/>
    <n v="3576.12"/>
  </r>
  <r>
    <x v="1"/>
    <x v="0"/>
    <s v="NAR REGIONAL-GROCERY"/>
    <x v="1"/>
    <x v="2"/>
    <x v="4"/>
    <x v="29"/>
    <x v="0"/>
    <x v="1"/>
    <x v="1"/>
    <x v="2"/>
    <x v="673"/>
    <n v="38803.440000000002"/>
  </r>
  <r>
    <x v="1"/>
    <x v="0"/>
    <s v="NAR REGIONAL-GROCERY"/>
    <x v="1"/>
    <x v="2"/>
    <x v="8"/>
    <x v="29"/>
    <x v="0"/>
    <x v="1"/>
    <x v="1"/>
    <x v="2"/>
    <x v="674"/>
    <n v="7114.5"/>
  </r>
  <r>
    <x v="1"/>
    <x v="0"/>
    <s v="NAR REGIONAL-GROCERY"/>
    <x v="2"/>
    <x v="0"/>
    <x v="5"/>
    <x v="29"/>
    <x v="0"/>
    <x v="1"/>
    <x v="1"/>
    <x v="2"/>
    <x v="675"/>
    <n v="21.84"/>
  </r>
  <r>
    <x v="1"/>
    <x v="0"/>
    <s v="NAR REGIONAL-GROCERY"/>
    <x v="2"/>
    <x v="0"/>
    <x v="9"/>
    <x v="29"/>
    <x v="0"/>
    <x v="1"/>
    <x v="1"/>
    <x v="2"/>
    <x v="676"/>
    <n v="1.1000000000000001"/>
  </r>
  <r>
    <x v="1"/>
    <x v="0"/>
    <s v="NAR REGIONAL-GROCERY"/>
    <x v="2"/>
    <x v="0"/>
    <x v="1"/>
    <x v="29"/>
    <x v="0"/>
    <x v="1"/>
    <x v="1"/>
    <x v="2"/>
    <x v="677"/>
    <n v="8266.9599999999991"/>
  </r>
  <r>
    <x v="1"/>
    <x v="0"/>
    <s v="NAR REGIONAL-GROCERY"/>
    <x v="2"/>
    <x v="0"/>
    <x v="2"/>
    <x v="29"/>
    <x v="0"/>
    <x v="1"/>
    <x v="1"/>
    <x v="2"/>
    <x v="678"/>
    <n v="27102.400000000001"/>
  </r>
  <r>
    <x v="1"/>
    <x v="0"/>
    <s v="NAR REGIONAL-GROCERY"/>
    <x v="2"/>
    <x v="0"/>
    <x v="6"/>
    <x v="29"/>
    <x v="0"/>
    <x v="1"/>
    <x v="1"/>
    <x v="2"/>
    <x v="679"/>
    <n v="44632.12"/>
  </r>
  <r>
    <x v="1"/>
    <x v="0"/>
    <s v="NAR REGIONAL-GROCERY"/>
    <x v="2"/>
    <x v="1"/>
    <x v="3"/>
    <x v="29"/>
    <x v="0"/>
    <x v="1"/>
    <x v="1"/>
    <x v="2"/>
    <x v="680"/>
    <n v="42082.559999999998"/>
  </r>
  <r>
    <x v="1"/>
    <x v="0"/>
    <s v="NAR REGIONAL-GROCERY"/>
    <x v="2"/>
    <x v="1"/>
    <x v="7"/>
    <x v="29"/>
    <x v="0"/>
    <x v="1"/>
    <x v="1"/>
    <x v="2"/>
    <x v="681"/>
    <n v="16201.64"/>
  </r>
  <r>
    <x v="1"/>
    <x v="0"/>
    <s v="NAR REGIONAL-GROCERY"/>
    <x v="2"/>
    <x v="2"/>
    <x v="4"/>
    <x v="29"/>
    <x v="0"/>
    <x v="1"/>
    <x v="1"/>
    <x v="2"/>
    <x v="682"/>
    <n v="24926.720000000001"/>
  </r>
  <r>
    <x v="1"/>
    <x v="0"/>
    <s v="NAR REGIONAL-GROCERY"/>
    <x v="2"/>
    <x v="2"/>
    <x v="8"/>
    <x v="29"/>
    <x v="0"/>
    <x v="1"/>
    <x v="1"/>
    <x v="2"/>
    <x v="683"/>
    <n v="6335.68"/>
  </r>
  <r>
    <x v="1"/>
    <x v="0"/>
    <s v="NAR REGIONAL-GROCERY"/>
    <x v="3"/>
    <x v="0"/>
    <x v="5"/>
    <x v="29"/>
    <x v="0"/>
    <x v="1"/>
    <x v="1"/>
    <x v="2"/>
    <x v="684"/>
    <n v="5373.68"/>
  </r>
  <r>
    <x v="1"/>
    <x v="0"/>
    <s v="NAR REGIONAL-GROCERY"/>
    <x v="3"/>
    <x v="0"/>
    <x v="9"/>
    <x v="29"/>
    <x v="0"/>
    <x v="1"/>
    <x v="1"/>
    <x v="2"/>
    <x v="685"/>
    <n v="1375.92"/>
  </r>
  <r>
    <x v="1"/>
    <x v="0"/>
    <s v="NAR REGIONAL-GROCERY"/>
    <x v="3"/>
    <x v="0"/>
    <x v="1"/>
    <x v="29"/>
    <x v="0"/>
    <x v="1"/>
    <x v="1"/>
    <x v="2"/>
    <x v="686"/>
    <n v="1688.44"/>
  </r>
  <r>
    <x v="1"/>
    <x v="0"/>
    <s v="NAR REGIONAL-GROCERY"/>
    <x v="3"/>
    <x v="0"/>
    <x v="2"/>
    <x v="29"/>
    <x v="0"/>
    <x v="1"/>
    <x v="1"/>
    <x v="2"/>
    <x v="687"/>
    <n v="7482.8"/>
  </r>
  <r>
    <x v="1"/>
    <x v="0"/>
    <s v="NAR REGIONAL-GROCERY"/>
    <x v="3"/>
    <x v="0"/>
    <x v="6"/>
    <x v="29"/>
    <x v="0"/>
    <x v="1"/>
    <x v="1"/>
    <x v="2"/>
    <x v="688"/>
    <n v="23133.24"/>
  </r>
  <r>
    <x v="1"/>
    <x v="0"/>
    <s v="NAR REGIONAL-GROCERY"/>
    <x v="3"/>
    <x v="1"/>
    <x v="3"/>
    <x v="29"/>
    <x v="0"/>
    <x v="1"/>
    <x v="1"/>
    <x v="2"/>
    <x v="689"/>
    <n v="33072"/>
  </r>
  <r>
    <x v="1"/>
    <x v="0"/>
    <s v="NAR REGIONAL-GROCERY"/>
    <x v="3"/>
    <x v="1"/>
    <x v="7"/>
    <x v="29"/>
    <x v="0"/>
    <x v="1"/>
    <x v="1"/>
    <x v="2"/>
    <x v="690"/>
    <n v="21236.799999999999"/>
  </r>
  <r>
    <x v="1"/>
    <x v="0"/>
    <s v="NAR REGIONAL-GROCERY"/>
    <x v="3"/>
    <x v="2"/>
    <x v="4"/>
    <x v="29"/>
    <x v="0"/>
    <x v="1"/>
    <x v="1"/>
    <x v="2"/>
    <x v="691"/>
    <n v="27861.599999999999"/>
  </r>
  <r>
    <x v="1"/>
    <x v="0"/>
    <s v="NAR REGIONAL-GROCERY"/>
    <x v="3"/>
    <x v="2"/>
    <x v="8"/>
    <x v="29"/>
    <x v="0"/>
    <x v="1"/>
    <x v="1"/>
    <x v="2"/>
    <x v="692"/>
    <n v="2212.08"/>
  </r>
  <r>
    <x v="1"/>
    <x v="0"/>
    <s v="NAR REGIONAL-GROCERY"/>
    <x v="0"/>
    <x v="2"/>
    <x v="4"/>
    <x v="30"/>
    <x v="0"/>
    <x v="0"/>
    <x v="0"/>
    <x v="0"/>
    <x v="693"/>
    <n v="3400"/>
  </r>
  <r>
    <x v="1"/>
    <x v="0"/>
    <s v="NAR REGIONAL-GROCERY"/>
    <x v="3"/>
    <x v="1"/>
    <x v="7"/>
    <x v="30"/>
    <x v="0"/>
    <x v="0"/>
    <x v="0"/>
    <x v="0"/>
    <x v="694"/>
    <n v="4853.53"/>
  </r>
  <r>
    <x v="1"/>
    <x v="0"/>
    <s v="NAR REGIONAL-GROCERY"/>
    <x v="0"/>
    <x v="0"/>
    <x v="2"/>
    <x v="31"/>
    <x v="0"/>
    <x v="1"/>
    <x v="1"/>
    <x v="2"/>
    <x v="253"/>
    <n v="5500"/>
  </r>
  <r>
    <x v="1"/>
    <x v="0"/>
    <s v="NAR REGIONAL-GROCERY"/>
    <x v="0"/>
    <x v="0"/>
    <x v="6"/>
    <x v="31"/>
    <x v="0"/>
    <x v="1"/>
    <x v="1"/>
    <x v="2"/>
    <x v="695"/>
    <n v="22000"/>
  </r>
  <r>
    <x v="1"/>
    <x v="0"/>
    <s v="NAR REGIONAL-GROCERY"/>
    <x v="0"/>
    <x v="1"/>
    <x v="3"/>
    <x v="31"/>
    <x v="0"/>
    <x v="1"/>
    <x v="1"/>
    <x v="2"/>
    <x v="696"/>
    <n v="16500"/>
  </r>
  <r>
    <x v="1"/>
    <x v="0"/>
    <s v="NAR REGIONAL-GROCERY"/>
    <x v="0"/>
    <x v="2"/>
    <x v="4"/>
    <x v="31"/>
    <x v="0"/>
    <x v="1"/>
    <x v="1"/>
    <x v="2"/>
    <x v="697"/>
    <n v="40500"/>
  </r>
  <r>
    <x v="1"/>
    <x v="0"/>
    <s v="NAR REGIONAL-GROCERY"/>
    <x v="0"/>
    <x v="2"/>
    <x v="8"/>
    <x v="31"/>
    <x v="0"/>
    <x v="1"/>
    <x v="1"/>
    <x v="2"/>
    <x v="23"/>
    <n v="0"/>
  </r>
  <r>
    <x v="1"/>
    <x v="0"/>
    <s v="NAR REGIONAL-GROCERY"/>
    <x v="1"/>
    <x v="0"/>
    <x v="5"/>
    <x v="31"/>
    <x v="0"/>
    <x v="1"/>
    <x v="1"/>
    <x v="2"/>
    <x v="698"/>
    <n v="0"/>
  </r>
  <r>
    <x v="1"/>
    <x v="0"/>
    <s v="NAR REGIONAL-GROCERY"/>
    <x v="1"/>
    <x v="0"/>
    <x v="9"/>
    <x v="31"/>
    <x v="0"/>
    <x v="1"/>
    <x v="1"/>
    <x v="2"/>
    <x v="23"/>
    <n v="0"/>
  </r>
  <r>
    <x v="1"/>
    <x v="0"/>
    <s v="NAR REGIONAL-GROCERY"/>
    <x v="1"/>
    <x v="0"/>
    <x v="1"/>
    <x v="31"/>
    <x v="0"/>
    <x v="1"/>
    <x v="1"/>
    <x v="2"/>
    <x v="699"/>
    <n v="0"/>
  </r>
  <r>
    <x v="1"/>
    <x v="0"/>
    <s v="NAR REGIONAL-GROCERY"/>
    <x v="1"/>
    <x v="0"/>
    <x v="2"/>
    <x v="31"/>
    <x v="0"/>
    <x v="1"/>
    <x v="1"/>
    <x v="2"/>
    <x v="700"/>
    <n v="0"/>
  </r>
  <r>
    <x v="1"/>
    <x v="0"/>
    <s v="NAR REGIONAL-GROCERY"/>
    <x v="1"/>
    <x v="0"/>
    <x v="6"/>
    <x v="31"/>
    <x v="0"/>
    <x v="1"/>
    <x v="1"/>
    <x v="2"/>
    <x v="701"/>
    <n v="0"/>
  </r>
  <r>
    <x v="1"/>
    <x v="0"/>
    <s v="NAR REGIONAL-GROCERY"/>
    <x v="1"/>
    <x v="1"/>
    <x v="3"/>
    <x v="31"/>
    <x v="0"/>
    <x v="1"/>
    <x v="1"/>
    <x v="2"/>
    <x v="702"/>
    <n v="0"/>
  </r>
  <r>
    <x v="1"/>
    <x v="0"/>
    <s v="NAR REGIONAL-GROCERY"/>
    <x v="1"/>
    <x v="1"/>
    <x v="7"/>
    <x v="31"/>
    <x v="0"/>
    <x v="1"/>
    <x v="1"/>
    <x v="2"/>
    <x v="703"/>
    <n v="12322.43"/>
  </r>
  <r>
    <x v="1"/>
    <x v="0"/>
    <s v="NAR REGIONAL-GROCERY"/>
    <x v="1"/>
    <x v="2"/>
    <x v="4"/>
    <x v="31"/>
    <x v="0"/>
    <x v="1"/>
    <x v="1"/>
    <x v="2"/>
    <x v="704"/>
    <n v="0"/>
  </r>
  <r>
    <x v="1"/>
    <x v="0"/>
    <s v="NAR REGIONAL-GROCERY"/>
    <x v="1"/>
    <x v="2"/>
    <x v="8"/>
    <x v="31"/>
    <x v="0"/>
    <x v="1"/>
    <x v="1"/>
    <x v="2"/>
    <x v="705"/>
    <n v="0"/>
  </r>
  <r>
    <x v="1"/>
    <x v="0"/>
    <s v="NAR REGIONAL-GROCERY"/>
    <x v="2"/>
    <x v="0"/>
    <x v="1"/>
    <x v="31"/>
    <x v="0"/>
    <x v="1"/>
    <x v="1"/>
    <x v="2"/>
    <x v="706"/>
    <n v="2976.4"/>
  </r>
  <r>
    <x v="1"/>
    <x v="0"/>
    <s v="NAR REGIONAL-GROCERY"/>
    <x v="2"/>
    <x v="0"/>
    <x v="2"/>
    <x v="31"/>
    <x v="0"/>
    <x v="1"/>
    <x v="1"/>
    <x v="2"/>
    <x v="707"/>
    <n v="8827.7999999999993"/>
  </r>
  <r>
    <x v="1"/>
    <x v="0"/>
    <s v="NAR REGIONAL-GROCERY"/>
    <x v="2"/>
    <x v="0"/>
    <x v="6"/>
    <x v="31"/>
    <x v="0"/>
    <x v="1"/>
    <x v="1"/>
    <x v="2"/>
    <x v="708"/>
    <n v="47125.9"/>
  </r>
  <r>
    <x v="1"/>
    <x v="0"/>
    <s v="NAR REGIONAL-GROCERY"/>
    <x v="2"/>
    <x v="1"/>
    <x v="3"/>
    <x v="31"/>
    <x v="0"/>
    <x v="1"/>
    <x v="1"/>
    <x v="2"/>
    <x v="709"/>
    <n v="13289.2"/>
  </r>
  <r>
    <x v="1"/>
    <x v="0"/>
    <s v="NAR REGIONAL-GROCERY"/>
    <x v="2"/>
    <x v="1"/>
    <x v="7"/>
    <x v="31"/>
    <x v="0"/>
    <x v="1"/>
    <x v="1"/>
    <x v="2"/>
    <x v="710"/>
    <n v="6722.6"/>
  </r>
  <r>
    <x v="1"/>
    <x v="0"/>
    <s v="NAR REGIONAL-GROCERY"/>
    <x v="2"/>
    <x v="2"/>
    <x v="4"/>
    <x v="31"/>
    <x v="0"/>
    <x v="1"/>
    <x v="1"/>
    <x v="2"/>
    <x v="711"/>
    <n v="26364"/>
  </r>
  <r>
    <x v="1"/>
    <x v="0"/>
    <s v="NAR REGIONAL-GROCERY"/>
    <x v="2"/>
    <x v="2"/>
    <x v="8"/>
    <x v="31"/>
    <x v="0"/>
    <x v="1"/>
    <x v="1"/>
    <x v="2"/>
    <x v="712"/>
    <n v="1500"/>
  </r>
  <r>
    <x v="1"/>
    <x v="0"/>
    <s v="NAR REGIONAL-GROCERY"/>
    <x v="3"/>
    <x v="0"/>
    <x v="9"/>
    <x v="31"/>
    <x v="0"/>
    <x v="1"/>
    <x v="1"/>
    <x v="2"/>
    <x v="23"/>
    <n v="0"/>
  </r>
  <r>
    <x v="1"/>
    <x v="0"/>
    <s v="NAR REGIONAL-GROCERY"/>
    <x v="3"/>
    <x v="0"/>
    <x v="2"/>
    <x v="31"/>
    <x v="0"/>
    <x v="1"/>
    <x v="1"/>
    <x v="2"/>
    <x v="713"/>
    <n v="15840"/>
  </r>
  <r>
    <x v="1"/>
    <x v="0"/>
    <s v="NAR REGIONAL-GROCERY"/>
    <x v="3"/>
    <x v="0"/>
    <x v="6"/>
    <x v="31"/>
    <x v="0"/>
    <x v="1"/>
    <x v="1"/>
    <x v="2"/>
    <x v="714"/>
    <n v="260665"/>
  </r>
  <r>
    <x v="1"/>
    <x v="0"/>
    <s v="NAR REGIONAL-GROCERY"/>
    <x v="3"/>
    <x v="1"/>
    <x v="3"/>
    <x v="31"/>
    <x v="0"/>
    <x v="1"/>
    <x v="1"/>
    <x v="2"/>
    <x v="715"/>
    <n v="156953.5"/>
  </r>
  <r>
    <x v="1"/>
    <x v="0"/>
    <s v="NAR REGIONAL-GROCERY"/>
    <x v="3"/>
    <x v="1"/>
    <x v="7"/>
    <x v="31"/>
    <x v="0"/>
    <x v="1"/>
    <x v="1"/>
    <x v="2"/>
    <x v="716"/>
    <n v="27000"/>
  </r>
  <r>
    <x v="1"/>
    <x v="0"/>
    <s v="NAR REGIONAL-GROCERY"/>
    <x v="3"/>
    <x v="2"/>
    <x v="4"/>
    <x v="31"/>
    <x v="0"/>
    <x v="1"/>
    <x v="1"/>
    <x v="2"/>
    <x v="717"/>
    <n v="246042.11"/>
  </r>
  <r>
    <x v="1"/>
    <x v="0"/>
    <s v="NAR REGIONAL-GROCERY"/>
    <x v="3"/>
    <x v="2"/>
    <x v="8"/>
    <x v="31"/>
    <x v="0"/>
    <x v="1"/>
    <x v="1"/>
    <x v="2"/>
    <x v="23"/>
    <n v="0"/>
  </r>
  <r>
    <x v="1"/>
    <x v="0"/>
    <s v="NAR REGIONAL-GROCERY"/>
    <x v="1"/>
    <x v="0"/>
    <x v="9"/>
    <x v="32"/>
    <x v="0"/>
    <x v="1"/>
    <x v="1"/>
    <x v="2"/>
    <x v="718"/>
    <n v="708.6"/>
  </r>
  <r>
    <x v="1"/>
    <x v="0"/>
    <s v="NAR REGIONAL-GROCERY"/>
    <x v="1"/>
    <x v="0"/>
    <x v="2"/>
    <x v="32"/>
    <x v="0"/>
    <x v="1"/>
    <x v="1"/>
    <x v="2"/>
    <x v="719"/>
    <n v="1666.5"/>
  </r>
  <r>
    <x v="1"/>
    <x v="0"/>
    <s v="NAR REGIONAL-GROCERY"/>
    <x v="1"/>
    <x v="0"/>
    <x v="6"/>
    <x v="32"/>
    <x v="0"/>
    <x v="1"/>
    <x v="1"/>
    <x v="2"/>
    <x v="720"/>
    <n v="3333"/>
  </r>
  <r>
    <x v="1"/>
    <x v="0"/>
    <s v="NAR REGIONAL-GROCERY"/>
    <x v="1"/>
    <x v="1"/>
    <x v="3"/>
    <x v="32"/>
    <x v="0"/>
    <x v="1"/>
    <x v="1"/>
    <x v="2"/>
    <x v="721"/>
    <n v="24999.98"/>
  </r>
  <r>
    <x v="1"/>
    <x v="0"/>
    <s v="NAR REGIONAL-GROCERY"/>
    <x v="1"/>
    <x v="1"/>
    <x v="7"/>
    <x v="32"/>
    <x v="0"/>
    <x v="1"/>
    <x v="1"/>
    <x v="2"/>
    <x v="722"/>
    <n v="494"/>
  </r>
  <r>
    <x v="1"/>
    <x v="0"/>
    <s v="NAR REGIONAL-GROCERY"/>
    <x v="1"/>
    <x v="2"/>
    <x v="4"/>
    <x v="32"/>
    <x v="0"/>
    <x v="1"/>
    <x v="1"/>
    <x v="2"/>
    <x v="723"/>
    <n v="5000.5"/>
  </r>
  <r>
    <x v="1"/>
    <x v="0"/>
    <s v="NAR REGIONAL-GROCERY"/>
    <x v="3"/>
    <x v="0"/>
    <x v="1"/>
    <x v="32"/>
    <x v="0"/>
    <x v="1"/>
    <x v="1"/>
    <x v="2"/>
    <x v="724"/>
    <n v="9899.76"/>
  </r>
  <r>
    <x v="1"/>
    <x v="0"/>
    <s v="NAR REGIONAL-GROCERY"/>
    <x v="3"/>
    <x v="0"/>
    <x v="2"/>
    <x v="32"/>
    <x v="0"/>
    <x v="1"/>
    <x v="1"/>
    <x v="2"/>
    <x v="23"/>
    <n v="0"/>
  </r>
  <r>
    <x v="1"/>
    <x v="0"/>
    <s v="NAR REGIONAL-GROCERY"/>
    <x v="3"/>
    <x v="0"/>
    <x v="6"/>
    <x v="32"/>
    <x v="0"/>
    <x v="1"/>
    <x v="1"/>
    <x v="2"/>
    <x v="23"/>
    <n v="0"/>
  </r>
  <r>
    <x v="1"/>
    <x v="0"/>
    <s v="NAR REGIONAL-GROCERY"/>
    <x v="3"/>
    <x v="1"/>
    <x v="3"/>
    <x v="32"/>
    <x v="0"/>
    <x v="1"/>
    <x v="1"/>
    <x v="2"/>
    <x v="725"/>
    <n v="26049.8"/>
  </r>
  <r>
    <x v="1"/>
    <x v="0"/>
    <s v="NAR REGIONAL-GROCERY"/>
    <x v="3"/>
    <x v="1"/>
    <x v="7"/>
    <x v="32"/>
    <x v="0"/>
    <x v="1"/>
    <x v="1"/>
    <x v="2"/>
    <x v="83"/>
    <n v="4999.8599999999997"/>
  </r>
  <r>
    <x v="1"/>
    <x v="0"/>
    <s v="NAR REGIONAL-GROCERY"/>
    <x v="3"/>
    <x v="2"/>
    <x v="4"/>
    <x v="32"/>
    <x v="0"/>
    <x v="1"/>
    <x v="1"/>
    <x v="2"/>
    <x v="726"/>
    <n v="20499.96"/>
  </r>
  <r>
    <x v="1"/>
    <x v="0"/>
    <s v="NAR REGIONAL-GROCERY"/>
    <x v="3"/>
    <x v="2"/>
    <x v="8"/>
    <x v="32"/>
    <x v="0"/>
    <x v="1"/>
    <x v="1"/>
    <x v="2"/>
    <x v="727"/>
    <n v="2050.16"/>
  </r>
  <r>
    <x v="1"/>
    <x v="1"/>
    <s v="NAR REGIONAL-GROCERY"/>
    <x v="1"/>
    <x v="2"/>
    <x v="4"/>
    <x v="7"/>
    <x v="0"/>
    <x v="0"/>
    <x v="0"/>
    <x v="0"/>
    <x v="23"/>
    <n v="0"/>
  </r>
  <r>
    <x v="1"/>
    <x v="1"/>
    <s v="NAR REGIONAL-GROCERY"/>
    <x v="0"/>
    <x v="0"/>
    <x v="6"/>
    <x v="31"/>
    <x v="0"/>
    <x v="1"/>
    <x v="1"/>
    <x v="2"/>
    <x v="23"/>
    <n v="0"/>
  </r>
  <r>
    <x v="1"/>
    <x v="1"/>
    <s v="NAR REGIONAL-GROCERY"/>
    <x v="0"/>
    <x v="1"/>
    <x v="3"/>
    <x v="31"/>
    <x v="0"/>
    <x v="1"/>
    <x v="1"/>
    <x v="2"/>
    <x v="23"/>
    <n v="0"/>
  </r>
  <r>
    <x v="1"/>
    <x v="1"/>
    <s v="NAR REGIONAL-GROCERY"/>
    <x v="0"/>
    <x v="2"/>
    <x v="4"/>
    <x v="31"/>
    <x v="0"/>
    <x v="1"/>
    <x v="1"/>
    <x v="2"/>
    <x v="23"/>
    <n v="0"/>
  </r>
  <r>
    <x v="1"/>
    <x v="1"/>
    <s v="NAR REGIONAL-GROCERY"/>
    <x v="1"/>
    <x v="0"/>
    <x v="1"/>
    <x v="31"/>
    <x v="0"/>
    <x v="1"/>
    <x v="1"/>
    <x v="2"/>
    <x v="23"/>
    <n v="0"/>
  </r>
  <r>
    <x v="1"/>
    <x v="1"/>
    <s v="NAR REGIONAL-GROCERY"/>
    <x v="1"/>
    <x v="0"/>
    <x v="2"/>
    <x v="31"/>
    <x v="0"/>
    <x v="1"/>
    <x v="1"/>
    <x v="2"/>
    <x v="23"/>
    <n v="0"/>
  </r>
  <r>
    <x v="1"/>
    <x v="1"/>
    <s v="NAR REGIONAL-GROCERY"/>
    <x v="1"/>
    <x v="0"/>
    <x v="6"/>
    <x v="31"/>
    <x v="0"/>
    <x v="1"/>
    <x v="1"/>
    <x v="2"/>
    <x v="23"/>
    <n v="0"/>
  </r>
  <r>
    <x v="1"/>
    <x v="1"/>
    <s v="NAR REGIONAL-GROCERY"/>
    <x v="1"/>
    <x v="1"/>
    <x v="3"/>
    <x v="31"/>
    <x v="0"/>
    <x v="1"/>
    <x v="1"/>
    <x v="2"/>
    <x v="23"/>
    <n v="0"/>
  </r>
  <r>
    <x v="1"/>
    <x v="1"/>
    <s v="NAR REGIONAL-GROCERY"/>
    <x v="1"/>
    <x v="1"/>
    <x v="7"/>
    <x v="31"/>
    <x v="0"/>
    <x v="1"/>
    <x v="1"/>
    <x v="2"/>
    <x v="23"/>
    <n v="0"/>
  </r>
  <r>
    <x v="1"/>
    <x v="1"/>
    <s v="NAR REGIONAL-GROCERY"/>
    <x v="1"/>
    <x v="2"/>
    <x v="4"/>
    <x v="31"/>
    <x v="0"/>
    <x v="1"/>
    <x v="1"/>
    <x v="2"/>
    <x v="23"/>
    <n v="0"/>
  </r>
  <r>
    <x v="1"/>
    <x v="1"/>
    <s v="NAR REGIONAL-GROCERY"/>
    <x v="1"/>
    <x v="2"/>
    <x v="8"/>
    <x v="31"/>
    <x v="0"/>
    <x v="1"/>
    <x v="1"/>
    <x v="2"/>
    <x v="23"/>
    <n v="0"/>
  </r>
  <r>
    <x v="1"/>
    <x v="1"/>
    <s v="NAR REGIONAL-GROCERY"/>
    <x v="2"/>
    <x v="0"/>
    <x v="1"/>
    <x v="31"/>
    <x v="0"/>
    <x v="1"/>
    <x v="1"/>
    <x v="2"/>
    <x v="23"/>
    <n v="0"/>
  </r>
  <r>
    <x v="1"/>
    <x v="1"/>
    <s v="NAR REGIONAL-GROCERY"/>
    <x v="2"/>
    <x v="0"/>
    <x v="2"/>
    <x v="31"/>
    <x v="0"/>
    <x v="1"/>
    <x v="1"/>
    <x v="2"/>
    <x v="23"/>
    <n v="0"/>
  </r>
  <r>
    <x v="1"/>
    <x v="1"/>
    <s v="NAR REGIONAL-GROCERY"/>
    <x v="2"/>
    <x v="0"/>
    <x v="6"/>
    <x v="31"/>
    <x v="0"/>
    <x v="1"/>
    <x v="1"/>
    <x v="2"/>
    <x v="23"/>
    <n v="0"/>
  </r>
  <r>
    <x v="1"/>
    <x v="1"/>
    <s v="NAR REGIONAL-GROCERY"/>
    <x v="2"/>
    <x v="1"/>
    <x v="3"/>
    <x v="31"/>
    <x v="0"/>
    <x v="1"/>
    <x v="1"/>
    <x v="2"/>
    <x v="23"/>
    <n v="0"/>
  </r>
  <r>
    <x v="1"/>
    <x v="1"/>
    <s v="NAR REGIONAL-GROCERY"/>
    <x v="2"/>
    <x v="1"/>
    <x v="7"/>
    <x v="31"/>
    <x v="0"/>
    <x v="1"/>
    <x v="1"/>
    <x v="2"/>
    <x v="23"/>
    <n v="0"/>
  </r>
  <r>
    <x v="1"/>
    <x v="1"/>
    <s v="NAR REGIONAL-GROCERY"/>
    <x v="2"/>
    <x v="2"/>
    <x v="4"/>
    <x v="31"/>
    <x v="0"/>
    <x v="1"/>
    <x v="1"/>
    <x v="2"/>
    <x v="23"/>
    <n v="0"/>
  </r>
  <r>
    <x v="1"/>
    <x v="1"/>
    <s v="NAR REGIONAL-GROCERY"/>
    <x v="2"/>
    <x v="2"/>
    <x v="8"/>
    <x v="31"/>
    <x v="0"/>
    <x v="1"/>
    <x v="1"/>
    <x v="2"/>
    <x v="23"/>
    <n v="0"/>
  </r>
  <r>
    <x v="1"/>
    <x v="1"/>
    <s v="NAR REGIONAL-GROCERY"/>
    <x v="3"/>
    <x v="0"/>
    <x v="2"/>
    <x v="31"/>
    <x v="0"/>
    <x v="1"/>
    <x v="1"/>
    <x v="2"/>
    <x v="23"/>
    <n v="0"/>
  </r>
  <r>
    <x v="1"/>
    <x v="1"/>
    <s v="NAR REGIONAL-GROCERY"/>
    <x v="3"/>
    <x v="0"/>
    <x v="6"/>
    <x v="31"/>
    <x v="0"/>
    <x v="1"/>
    <x v="1"/>
    <x v="2"/>
    <x v="23"/>
    <n v="0"/>
  </r>
  <r>
    <x v="1"/>
    <x v="1"/>
    <s v="NAR REGIONAL-GROCERY"/>
    <x v="3"/>
    <x v="1"/>
    <x v="3"/>
    <x v="31"/>
    <x v="0"/>
    <x v="1"/>
    <x v="1"/>
    <x v="2"/>
    <x v="23"/>
    <n v="0"/>
  </r>
  <r>
    <x v="1"/>
    <x v="1"/>
    <s v="NAR REGIONAL-GROCERY"/>
    <x v="3"/>
    <x v="1"/>
    <x v="7"/>
    <x v="31"/>
    <x v="0"/>
    <x v="1"/>
    <x v="1"/>
    <x v="2"/>
    <x v="23"/>
    <n v="0"/>
  </r>
  <r>
    <x v="1"/>
    <x v="1"/>
    <s v="NAR REGIONAL-GROCERY"/>
    <x v="3"/>
    <x v="2"/>
    <x v="4"/>
    <x v="31"/>
    <x v="0"/>
    <x v="1"/>
    <x v="1"/>
    <x v="2"/>
    <x v="23"/>
    <n v="0"/>
  </r>
  <r>
    <x v="1"/>
    <x v="1"/>
    <s v="NAR REGIONAL-GROCERY"/>
    <x v="3"/>
    <x v="2"/>
    <x v="8"/>
    <x v="31"/>
    <x v="0"/>
    <x v="1"/>
    <x v="1"/>
    <x v="2"/>
    <x v="23"/>
    <n v="0"/>
  </r>
  <r>
    <x v="1"/>
    <x v="2"/>
    <s v="NAR REGIONAL-GROCERY"/>
    <x v="1"/>
    <x v="0"/>
    <x v="6"/>
    <x v="33"/>
    <x v="0"/>
    <x v="0"/>
    <x v="0"/>
    <x v="0"/>
    <x v="23"/>
    <n v="0"/>
  </r>
  <r>
    <x v="1"/>
    <x v="2"/>
    <s v="NAR REGIONAL-GROCERY"/>
    <x v="1"/>
    <x v="1"/>
    <x v="3"/>
    <x v="33"/>
    <x v="0"/>
    <x v="0"/>
    <x v="0"/>
    <x v="0"/>
    <x v="23"/>
    <n v="0"/>
  </r>
  <r>
    <x v="1"/>
    <x v="2"/>
    <s v="NAR REGIONAL-GROCERY"/>
    <x v="1"/>
    <x v="1"/>
    <x v="7"/>
    <x v="33"/>
    <x v="0"/>
    <x v="0"/>
    <x v="0"/>
    <x v="0"/>
    <x v="23"/>
    <n v="0"/>
  </r>
  <r>
    <x v="1"/>
    <x v="2"/>
    <s v="NAR REGIONAL-GROCERY"/>
    <x v="1"/>
    <x v="2"/>
    <x v="4"/>
    <x v="33"/>
    <x v="0"/>
    <x v="0"/>
    <x v="0"/>
    <x v="0"/>
    <x v="728"/>
    <n v="1155.54"/>
  </r>
  <r>
    <x v="2"/>
    <x v="0"/>
    <s v="NAR REGIONAL-GROCERY"/>
    <x v="0"/>
    <x v="0"/>
    <x v="10"/>
    <x v="0"/>
    <x v="0"/>
    <x v="0"/>
    <x v="0"/>
    <x v="0"/>
    <x v="729"/>
    <n v="1500"/>
  </r>
  <r>
    <x v="2"/>
    <x v="0"/>
    <s v="NAR REGIONAL-GROCERY"/>
    <x v="0"/>
    <x v="0"/>
    <x v="11"/>
    <x v="0"/>
    <x v="0"/>
    <x v="0"/>
    <x v="0"/>
    <x v="0"/>
    <x v="730"/>
    <n v="0"/>
  </r>
  <r>
    <x v="2"/>
    <x v="0"/>
    <s v="NAR REGIONAL-GROCERY"/>
    <x v="0"/>
    <x v="0"/>
    <x v="12"/>
    <x v="0"/>
    <x v="0"/>
    <x v="0"/>
    <x v="0"/>
    <x v="0"/>
    <x v="731"/>
    <n v="0"/>
  </r>
  <r>
    <x v="2"/>
    <x v="0"/>
    <s v="NAR REGIONAL-GROCERY"/>
    <x v="0"/>
    <x v="0"/>
    <x v="13"/>
    <x v="0"/>
    <x v="0"/>
    <x v="0"/>
    <x v="0"/>
    <x v="0"/>
    <x v="732"/>
    <n v="1500"/>
  </r>
  <r>
    <x v="2"/>
    <x v="0"/>
    <s v="NAR REGIONAL-GROCERY"/>
    <x v="0"/>
    <x v="0"/>
    <x v="14"/>
    <x v="0"/>
    <x v="0"/>
    <x v="0"/>
    <x v="0"/>
    <x v="0"/>
    <x v="23"/>
    <n v="0"/>
  </r>
  <r>
    <x v="2"/>
    <x v="0"/>
    <s v="NAR REGIONAL-GROCERY"/>
    <x v="0"/>
    <x v="1"/>
    <x v="3"/>
    <x v="0"/>
    <x v="0"/>
    <x v="0"/>
    <x v="0"/>
    <x v="0"/>
    <x v="733"/>
    <n v="0"/>
  </r>
  <r>
    <x v="2"/>
    <x v="0"/>
    <s v="NAR REGIONAL-GROCERY"/>
    <x v="0"/>
    <x v="1"/>
    <x v="7"/>
    <x v="0"/>
    <x v="0"/>
    <x v="0"/>
    <x v="0"/>
    <x v="0"/>
    <x v="734"/>
    <n v="0"/>
  </r>
  <r>
    <x v="2"/>
    <x v="0"/>
    <s v="NAR REGIONAL-GROCERY"/>
    <x v="0"/>
    <x v="2"/>
    <x v="4"/>
    <x v="0"/>
    <x v="0"/>
    <x v="0"/>
    <x v="0"/>
    <x v="0"/>
    <x v="735"/>
    <n v="1500"/>
  </r>
  <r>
    <x v="2"/>
    <x v="0"/>
    <s v="NAR REGIONAL-GROCERY"/>
    <x v="0"/>
    <x v="2"/>
    <x v="8"/>
    <x v="0"/>
    <x v="0"/>
    <x v="0"/>
    <x v="0"/>
    <x v="0"/>
    <x v="736"/>
    <n v="0"/>
  </r>
  <r>
    <x v="2"/>
    <x v="0"/>
    <s v="NAR REGIONAL-GROCERY"/>
    <x v="1"/>
    <x v="0"/>
    <x v="10"/>
    <x v="0"/>
    <x v="0"/>
    <x v="0"/>
    <x v="0"/>
    <x v="0"/>
    <x v="737"/>
    <n v="3200"/>
  </r>
  <r>
    <x v="2"/>
    <x v="0"/>
    <s v="NAR REGIONAL-GROCERY"/>
    <x v="1"/>
    <x v="0"/>
    <x v="11"/>
    <x v="0"/>
    <x v="0"/>
    <x v="0"/>
    <x v="0"/>
    <x v="0"/>
    <x v="738"/>
    <n v="44904.75"/>
  </r>
  <r>
    <x v="2"/>
    <x v="0"/>
    <s v="NAR REGIONAL-GROCERY"/>
    <x v="1"/>
    <x v="0"/>
    <x v="12"/>
    <x v="0"/>
    <x v="0"/>
    <x v="0"/>
    <x v="0"/>
    <x v="0"/>
    <x v="739"/>
    <n v="8750"/>
  </r>
  <r>
    <x v="2"/>
    <x v="0"/>
    <s v="NAR REGIONAL-GROCERY"/>
    <x v="1"/>
    <x v="0"/>
    <x v="13"/>
    <x v="0"/>
    <x v="0"/>
    <x v="0"/>
    <x v="0"/>
    <x v="0"/>
    <x v="740"/>
    <n v="79826.17"/>
  </r>
  <r>
    <x v="2"/>
    <x v="0"/>
    <s v="NAR REGIONAL-GROCERY"/>
    <x v="1"/>
    <x v="0"/>
    <x v="14"/>
    <x v="0"/>
    <x v="0"/>
    <x v="0"/>
    <x v="0"/>
    <x v="0"/>
    <x v="741"/>
    <n v="3850"/>
  </r>
  <r>
    <x v="2"/>
    <x v="0"/>
    <s v="NAR REGIONAL-GROCERY"/>
    <x v="1"/>
    <x v="0"/>
    <x v="15"/>
    <x v="0"/>
    <x v="0"/>
    <x v="0"/>
    <x v="0"/>
    <x v="0"/>
    <x v="742"/>
    <n v="2800"/>
  </r>
  <r>
    <x v="2"/>
    <x v="0"/>
    <s v="NAR REGIONAL-GROCERY"/>
    <x v="1"/>
    <x v="1"/>
    <x v="3"/>
    <x v="0"/>
    <x v="0"/>
    <x v="0"/>
    <x v="0"/>
    <x v="0"/>
    <x v="743"/>
    <n v="2998.31"/>
  </r>
  <r>
    <x v="2"/>
    <x v="0"/>
    <s v="NAR REGIONAL-GROCERY"/>
    <x v="1"/>
    <x v="1"/>
    <x v="7"/>
    <x v="0"/>
    <x v="0"/>
    <x v="0"/>
    <x v="0"/>
    <x v="0"/>
    <x v="744"/>
    <n v="0"/>
  </r>
  <r>
    <x v="2"/>
    <x v="0"/>
    <s v="NAR REGIONAL-GROCERY"/>
    <x v="1"/>
    <x v="2"/>
    <x v="4"/>
    <x v="0"/>
    <x v="0"/>
    <x v="0"/>
    <x v="0"/>
    <x v="0"/>
    <x v="745"/>
    <n v="800"/>
  </r>
  <r>
    <x v="2"/>
    <x v="0"/>
    <s v="NAR REGIONAL-GROCERY"/>
    <x v="1"/>
    <x v="2"/>
    <x v="8"/>
    <x v="0"/>
    <x v="0"/>
    <x v="0"/>
    <x v="0"/>
    <x v="0"/>
    <x v="23"/>
    <n v="0"/>
  </r>
  <r>
    <x v="2"/>
    <x v="0"/>
    <s v="NAR REGIONAL-GROCERY"/>
    <x v="2"/>
    <x v="0"/>
    <x v="10"/>
    <x v="0"/>
    <x v="0"/>
    <x v="0"/>
    <x v="0"/>
    <x v="0"/>
    <x v="746"/>
    <n v="0"/>
  </r>
  <r>
    <x v="2"/>
    <x v="0"/>
    <s v="NAR REGIONAL-GROCERY"/>
    <x v="2"/>
    <x v="0"/>
    <x v="11"/>
    <x v="0"/>
    <x v="0"/>
    <x v="0"/>
    <x v="0"/>
    <x v="0"/>
    <x v="747"/>
    <n v="146.16"/>
  </r>
  <r>
    <x v="2"/>
    <x v="0"/>
    <s v="NAR REGIONAL-GROCERY"/>
    <x v="2"/>
    <x v="0"/>
    <x v="12"/>
    <x v="0"/>
    <x v="0"/>
    <x v="0"/>
    <x v="0"/>
    <x v="0"/>
    <x v="748"/>
    <n v="0"/>
  </r>
  <r>
    <x v="2"/>
    <x v="0"/>
    <s v="NAR REGIONAL-GROCERY"/>
    <x v="2"/>
    <x v="0"/>
    <x v="13"/>
    <x v="0"/>
    <x v="0"/>
    <x v="0"/>
    <x v="0"/>
    <x v="0"/>
    <x v="749"/>
    <n v="0"/>
  </r>
  <r>
    <x v="2"/>
    <x v="0"/>
    <s v="NAR REGIONAL-GROCERY"/>
    <x v="2"/>
    <x v="0"/>
    <x v="14"/>
    <x v="0"/>
    <x v="0"/>
    <x v="0"/>
    <x v="0"/>
    <x v="0"/>
    <x v="23"/>
    <n v="0"/>
  </r>
  <r>
    <x v="2"/>
    <x v="0"/>
    <s v="NAR REGIONAL-GROCERY"/>
    <x v="2"/>
    <x v="1"/>
    <x v="3"/>
    <x v="0"/>
    <x v="0"/>
    <x v="0"/>
    <x v="0"/>
    <x v="0"/>
    <x v="750"/>
    <n v="0"/>
  </r>
  <r>
    <x v="2"/>
    <x v="0"/>
    <s v="NAR REGIONAL-GROCERY"/>
    <x v="2"/>
    <x v="1"/>
    <x v="7"/>
    <x v="0"/>
    <x v="0"/>
    <x v="0"/>
    <x v="0"/>
    <x v="0"/>
    <x v="751"/>
    <n v="0"/>
  </r>
  <r>
    <x v="2"/>
    <x v="0"/>
    <s v="NAR REGIONAL-GROCERY"/>
    <x v="2"/>
    <x v="2"/>
    <x v="4"/>
    <x v="0"/>
    <x v="0"/>
    <x v="0"/>
    <x v="0"/>
    <x v="0"/>
    <x v="752"/>
    <n v="0"/>
  </r>
  <r>
    <x v="2"/>
    <x v="0"/>
    <s v="NAR REGIONAL-GROCERY"/>
    <x v="2"/>
    <x v="2"/>
    <x v="8"/>
    <x v="0"/>
    <x v="0"/>
    <x v="0"/>
    <x v="0"/>
    <x v="0"/>
    <x v="753"/>
    <n v="0"/>
  </r>
  <r>
    <x v="2"/>
    <x v="0"/>
    <s v="NAR REGIONAL-GROCERY"/>
    <x v="3"/>
    <x v="0"/>
    <x v="10"/>
    <x v="0"/>
    <x v="0"/>
    <x v="0"/>
    <x v="0"/>
    <x v="0"/>
    <x v="754"/>
    <n v="0"/>
  </r>
  <r>
    <x v="2"/>
    <x v="0"/>
    <s v="NAR REGIONAL-GROCERY"/>
    <x v="3"/>
    <x v="0"/>
    <x v="11"/>
    <x v="0"/>
    <x v="0"/>
    <x v="0"/>
    <x v="0"/>
    <x v="0"/>
    <x v="755"/>
    <n v="0"/>
  </r>
  <r>
    <x v="2"/>
    <x v="0"/>
    <s v="NAR REGIONAL-GROCERY"/>
    <x v="3"/>
    <x v="0"/>
    <x v="12"/>
    <x v="0"/>
    <x v="0"/>
    <x v="0"/>
    <x v="0"/>
    <x v="0"/>
    <x v="756"/>
    <n v="0"/>
  </r>
  <r>
    <x v="2"/>
    <x v="0"/>
    <s v="NAR REGIONAL-GROCERY"/>
    <x v="3"/>
    <x v="0"/>
    <x v="13"/>
    <x v="0"/>
    <x v="0"/>
    <x v="0"/>
    <x v="0"/>
    <x v="0"/>
    <x v="757"/>
    <n v="0"/>
  </r>
  <r>
    <x v="2"/>
    <x v="0"/>
    <s v="NAR REGIONAL-GROCERY"/>
    <x v="3"/>
    <x v="0"/>
    <x v="14"/>
    <x v="0"/>
    <x v="0"/>
    <x v="0"/>
    <x v="0"/>
    <x v="0"/>
    <x v="758"/>
    <n v="0"/>
  </r>
  <r>
    <x v="2"/>
    <x v="0"/>
    <s v="NAR REGIONAL-GROCERY"/>
    <x v="3"/>
    <x v="1"/>
    <x v="3"/>
    <x v="0"/>
    <x v="0"/>
    <x v="0"/>
    <x v="0"/>
    <x v="0"/>
    <x v="759"/>
    <n v="968"/>
  </r>
  <r>
    <x v="2"/>
    <x v="0"/>
    <s v="NAR REGIONAL-GROCERY"/>
    <x v="3"/>
    <x v="1"/>
    <x v="7"/>
    <x v="0"/>
    <x v="0"/>
    <x v="0"/>
    <x v="0"/>
    <x v="0"/>
    <x v="760"/>
    <n v="12500"/>
  </r>
  <r>
    <x v="2"/>
    <x v="0"/>
    <s v="NAR REGIONAL-GROCERY"/>
    <x v="3"/>
    <x v="2"/>
    <x v="4"/>
    <x v="0"/>
    <x v="0"/>
    <x v="0"/>
    <x v="0"/>
    <x v="0"/>
    <x v="761"/>
    <n v="0"/>
  </r>
  <r>
    <x v="2"/>
    <x v="0"/>
    <s v="NAR REGIONAL-GROCERY"/>
    <x v="3"/>
    <x v="2"/>
    <x v="8"/>
    <x v="0"/>
    <x v="0"/>
    <x v="0"/>
    <x v="0"/>
    <x v="0"/>
    <x v="762"/>
    <n v="0"/>
  </r>
  <r>
    <x v="2"/>
    <x v="0"/>
    <s v="NAR REGIONAL-GROCERY"/>
    <x v="0"/>
    <x v="0"/>
    <x v="10"/>
    <x v="1"/>
    <x v="0"/>
    <x v="0"/>
    <x v="0"/>
    <x v="0"/>
    <x v="763"/>
    <n v="0"/>
  </r>
  <r>
    <x v="2"/>
    <x v="0"/>
    <s v="NAR REGIONAL-GROCERY"/>
    <x v="0"/>
    <x v="0"/>
    <x v="13"/>
    <x v="1"/>
    <x v="0"/>
    <x v="0"/>
    <x v="0"/>
    <x v="0"/>
    <x v="764"/>
    <n v="0"/>
  </r>
  <r>
    <x v="2"/>
    <x v="0"/>
    <s v="NAR REGIONAL-GROCERY"/>
    <x v="0"/>
    <x v="1"/>
    <x v="3"/>
    <x v="1"/>
    <x v="0"/>
    <x v="0"/>
    <x v="0"/>
    <x v="0"/>
    <x v="23"/>
    <n v="0"/>
  </r>
  <r>
    <x v="2"/>
    <x v="0"/>
    <s v="NAR REGIONAL-GROCERY"/>
    <x v="0"/>
    <x v="2"/>
    <x v="4"/>
    <x v="1"/>
    <x v="0"/>
    <x v="0"/>
    <x v="0"/>
    <x v="0"/>
    <x v="765"/>
    <n v="9299.33"/>
  </r>
  <r>
    <x v="2"/>
    <x v="0"/>
    <s v="NAR REGIONAL-GROCERY"/>
    <x v="0"/>
    <x v="2"/>
    <x v="8"/>
    <x v="1"/>
    <x v="0"/>
    <x v="0"/>
    <x v="0"/>
    <x v="0"/>
    <x v="766"/>
    <n v="0"/>
  </r>
  <r>
    <x v="2"/>
    <x v="0"/>
    <s v="NAR REGIONAL-GROCERY"/>
    <x v="1"/>
    <x v="0"/>
    <x v="10"/>
    <x v="1"/>
    <x v="0"/>
    <x v="0"/>
    <x v="0"/>
    <x v="0"/>
    <x v="767"/>
    <n v="400"/>
  </r>
  <r>
    <x v="2"/>
    <x v="0"/>
    <s v="NAR REGIONAL-GROCERY"/>
    <x v="1"/>
    <x v="0"/>
    <x v="11"/>
    <x v="1"/>
    <x v="0"/>
    <x v="0"/>
    <x v="0"/>
    <x v="0"/>
    <x v="23"/>
    <n v="0"/>
  </r>
  <r>
    <x v="2"/>
    <x v="0"/>
    <s v="NAR REGIONAL-GROCERY"/>
    <x v="1"/>
    <x v="0"/>
    <x v="12"/>
    <x v="1"/>
    <x v="0"/>
    <x v="0"/>
    <x v="0"/>
    <x v="0"/>
    <x v="768"/>
    <n v="16550"/>
  </r>
  <r>
    <x v="2"/>
    <x v="0"/>
    <s v="NAR REGIONAL-GROCERY"/>
    <x v="1"/>
    <x v="0"/>
    <x v="13"/>
    <x v="1"/>
    <x v="0"/>
    <x v="0"/>
    <x v="0"/>
    <x v="0"/>
    <x v="769"/>
    <n v="3100"/>
  </r>
  <r>
    <x v="2"/>
    <x v="0"/>
    <s v="NAR REGIONAL-GROCERY"/>
    <x v="1"/>
    <x v="0"/>
    <x v="14"/>
    <x v="1"/>
    <x v="0"/>
    <x v="0"/>
    <x v="0"/>
    <x v="0"/>
    <x v="770"/>
    <n v="8800"/>
  </r>
  <r>
    <x v="2"/>
    <x v="0"/>
    <s v="NAR REGIONAL-GROCERY"/>
    <x v="1"/>
    <x v="1"/>
    <x v="3"/>
    <x v="1"/>
    <x v="0"/>
    <x v="0"/>
    <x v="0"/>
    <x v="0"/>
    <x v="771"/>
    <n v="172118.11"/>
  </r>
  <r>
    <x v="2"/>
    <x v="0"/>
    <s v="NAR REGIONAL-GROCERY"/>
    <x v="1"/>
    <x v="1"/>
    <x v="7"/>
    <x v="1"/>
    <x v="0"/>
    <x v="0"/>
    <x v="0"/>
    <x v="0"/>
    <x v="772"/>
    <n v="30867.14"/>
  </r>
  <r>
    <x v="2"/>
    <x v="0"/>
    <s v="NAR REGIONAL-GROCERY"/>
    <x v="1"/>
    <x v="2"/>
    <x v="4"/>
    <x v="1"/>
    <x v="0"/>
    <x v="0"/>
    <x v="0"/>
    <x v="0"/>
    <x v="773"/>
    <n v="51094.720000000001"/>
  </r>
  <r>
    <x v="2"/>
    <x v="0"/>
    <s v="NAR REGIONAL-GROCERY"/>
    <x v="1"/>
    <x v="2"/>
    <x v="8"/>
    <x v="1"/>
    <x v="0"/>
    <x v="0"/>
    <x v="0"/>
    <x v="0"/>
    <x v="774"/>
    <n v="5926.72"/>
  </r>
  <r>
    <x v="2"/>
    <x v="0"/>
    <s v="NAR REGIONAL-GROCERY"/>
    <x v="3"/>
    <x v="0"/>
    <x v="11"/>
    <x v="1"/>
    <x v="0"/>
    <x v="0"/>
    <x v="0"/>
    <x v="0"/>
    <x v="775"/>
    <n v="0"/>
  </r>
  <r>
    <x v="2"/>
    <x v="0"/>
    <s v="NAR REGIONAL-GROCERY"/>
    <x v="3"/>
    <x v="0"/>
    <x v="12"/>
    <x v="1"/>
    <x v="0"/>
    <x v="0"/>
    <x v="0"/>
    <x v="0"/>
    <x v="776"/>
    <n v="1450"/>
  </r>
  <r>
    <x v="2"/>
    <x v="0"/>
    <s v="NAR REGIONAL-GROCERY"/>
    <x v="3"/>
    <x v="0"/>
    <x v="13"/>
    <x v="1"/>
    <x v="0"/>
    <x v="0"/>
    <x v="0"/>
    <x v="0"/>
    <x v="777"/>
    <n v="3500"/>
  </r>
  <r>
    <x v="2"/>
    <x v="0"/>
    <s v="NAR REGIONAL-GROCERY"/>
    <x v="3"/>
    <x v="0"/>
    <x v="14"/>
    <x v="1"/>
    <x v="0"/>
    <x v="0"/>
    <x v="0"/>
    <x v="0"/>
    <x v="778"/>
    <n v="0"/>
  </r>
  <r>
    <x v="2"/>
    <x v="0"/>
    <s v="NAR REGIONAL-GROCERY"/>
    <x v="3"/>
    <x v="1"/>
    <x v="3"/>
    <x v="1"/>
    <x v="0"/>
    <x v="0"/>
    <x v="0"/>
    <x v="0"/>
    <x v="779"/>
    <n v="10000"/>
  </r>
  <r>
    <x v="2"/>
    <x v="0"/>
    <s v="NAR REGIONAL-GROCERY"/>
    <x v="3"/>
    <x v="1"/>
    <x v="7"/>
    <x v="1"/>
    <x v="0"/>
    <x v="0"/>
    <x v="0"/>
    <x v="0"/>
    <x v="23"/>
    <n v="0"/>
  </r>
  <r>
    <x v="2"/>
    <x v="0"/>
    <s v="NAR REGIONAL-GROCERY"/>
    <x v="3"/>
    <x v="2"/>
    <x v="4"/>
    <x v="1"/>
    <x v="0"/>
    <x v="0"/>
    <x v="0"/>
    <x v="0"/>
    <x v="780"/>
    <n v="0"/>
  </r>
  <r>
    <x v="2"/>
    <x v="0"/>
    <s v="NAR REGIONAL-GROCERY"/>
    <x v="1"/>
    <x v="0"/>
    <x v="14"/>
    <x v="2"/>
    <x v="0"/>
    <x v="0"/>
    <x v="0"/>
    <x v="0"/>
    <x v="23"/>
    <n v="0"/>
  </r>
  <r>
    <x v="2"/>
    <x v="0"/>
    <s v="NAR REGIONAL-GROCERY"/>
    <x v="1"/>
    <x v="2"/>
    <x v="4"/>
    <x v="2"/>
    <x v="0"/>
    <x v="0"/>
    <x v="0"/>
    <x v="0"/>
    <x v="781"/>
    <n v="0"/>
  </r>
  <r>
    <x v="2"/>
    <x v="0"/>
    <s v="NAR REGIONAL-GROCERY"/>
    <x v="3"/>
    <x v="0"/>
    <x v="14"/>
    <x v="2"/>
    <x v="0"/>
    <x v="0"/>
    <x v="0"/>
    <x v="0"/>
    <x v="782"/>
    <n v="0"/>
  </r>
  <r>
    <x v="2"/>
    <x v="0"/>
    <s v="NAR REGIONAL-GROCERY"/>
    <x v="3"/>
    <x v="1"/>
    <x v="3"/>
    <x v="2"/>
    <x v="0"/>
    <x v="0"/>
    <x v="0"/>
    <x v="0"/>
    <x v="783"/>
    <n v="0"/>
  </r>
  <r>
    <x v="2"/>
    <x v="0"/>
    <s v="NAR REGIONAL-GROCERY"/>
    <x v="3"/>
    <x v="2"/>
    <x v="4"/>
    <x v="2"/>
    <x v="0"/>
    <x v="0"/>
    <x v="0"/>
    <x v="0"/>
    <x v="784"/>
    <n v="0"/>
  </r>
  <r>
    <x v="2"/>
    <x v="0"/>
    <s v="NAR REGIONAL-GROCERY"/>
    <x v="1"/>
    <x v="0"/>
    <x v="13"/>
    <x v="3"/>
    <x v="0"/>
    <x v="0"/>
    <x v="0"/>
    <x v="0"/>
    <x v="23"/>
    <n v="0"/>
  </r>
  <r>
    <x v="2"/>
    <x v="0"/>
    <s v="NAR REGIONAL-GROCERY"/>
    <x v="1"/>
    <x v="0"/>
    <x v="14"/>
    <x v="3"/>
    <x v="0"/>
    <x v="0"/>
    <x v="0"/>
    <x v="0"/>
    <x v="23"/>
    <n v="0"/>
  </r>
  <r>
    <x v="2"/>
    <x v="0"/>
    <s v="NAR REGIONAL-GROCERY"/>
    <x v="1"/>
    <x v="1"/>
    <x v="3"/>
    <x v="3"/>
    <x v="0"/>
    <x v="0"/>
    <x v="0"/>
    <x v="0"/>
    <x v="785"/>
    <n v="0"/>
  </r>
  <r>
    <x v="2"/>
    <x v="0"/>
    <s v="NAR REGIONAL-GROCERY"/>
    <x v="1"/>
    <x v="1"/>
    <x v="7"/>
    <x v="3"/>
    <x v="0"/>
    <x v="0"/>
    <x v="0"/>
    <x v="0"/>
    <x v="786"/>
    <n v="0"/>
  </r>
  <r>
    <x v="2"/>
    <x v="0"/>
    <s v="NAR REGIONAL-GROCERY"/>
    <x v="1"/>
    <x v="2"/>
    <x v="4"/>
    <x v="3"/>
    <x v="0"/>
    <x v="0"/>
    <x v="0"/>
    <x v="0"/>
    <x v="787"/>
    <n v="2264"/>
  </r>
  <r>
    <x v="2"/>
    <x v="0"/>
    <s v="NAR REGIONAL-GROCERY"/>
    <x v="2"/>
    <x v="2"/>
    <x v="4"/>
    <x v="3"/>
    <x v="0"/>
    <x v="0"/>
    <x v="0"/>
    <x v="0"/>
    <x v="23"/>
    <n v="0"/>
  </r>
  <r>
    <x v="2"/>
    <x v="0"/>
    <s v="NAR REGIONAL-GROCERY"/>
    <x v="3"/>
    <x v="0"/>
    <x v="12"/>
    <x v="3"/>
    <x v="0"/>
    <x v="0"/>
    <x v="0"/>
    <x v="0"/>
    <x v="23"/>
    <n v="0"/>
  </r>
  <r>
    <x v="2"/>
    <x v="0"/>
    <s v="NAR REGIONAL-GROCERY"/>
    <x v="3"/>
    <x v="0"/>
    <x v="14"/>
    <x v="3"/>
    <x v="0"/>
    <x v="0"/>
    <x v="0"/>
    <x v="0"/>
    <x v="788"/>
    <n v="0"/>
  </r>
  <r>
    <x v="2"/>
    <x v="0"/>
    <s v="NAR REGIONAL-GROCERY"/>
    <x v="3"/>
    <x v="1"/>
    <x v="3"/>
    <x v="3"/>
    <x v="0"/>
    <x v="0"/>
    <x v="0"/>
    <x v="0"/>
    <x v="789"/>
    <n v="0"/>
  </r>
  <r>
    <x v="2"/>
    <x v="0"/>
    <s v="NAR REGIONAL-GROCERY"/>
    <x v="0"/>
    <x v="0"/>
    <x v="10"/>
    <x v="4"/>
    <x v="1"/>
    <x v="1"/>
    <x v="1"/>
    <x v="1"/>
    <x v="23"/>
    <n v="0"/>
  </r>
  <r>
    <x v="2"/>
    <x v="0"/>
    <s v="NAR REGIONAL-GROCERY"/>
    <x v="0"/>
    <x v="0"/>
    <x v="11"/>
    <x v="4"/>
    <x v="1"/>
    <x v="1"/>
    <x v="1"/>
    <x v="1"/>
    <x v="790"/>
    <n v="4500.01"/>
  </r>
  <r>
    <x v="2"/>
    <x v="0"/>
    <s v="NAR REGIONAL-GROCERY"/>
    <x v="0"/>
    <x v="0"/>
    <x v="12"/>
    <x v="4"/>
    <x v="1"/>
    <x v="1"/>
    <x v="1"/>
    <x v="1"/>
    <x v="791"/>
    <n v="4200"/>
  </r>
  <r>
    <x v="2"/>
    <x v="0"/>
    <s v="NAR REGIONAL-GROCERY"/>
    <x v="0"/>
    <x v="0"/>
    <x v="13"/>
    <x v="4"/>
    <x v="1"/>
    <x v="1"/>
    <x v="1"/>
    <x v="1"/>
    <x v="792"/>
    <n v="4300"/>
  </r>
  <r>
    <x v="2"/>
    <x v="0"/>
    <s v="NAR REGIONAL-GROCERY"/>
    <x v="0"/>
    <x v="1"/>
    <x v="3"/>
    <x v="4"/>
    <x v="1"/>
    <x v="1"/>
    <x v="1"/>
    <x v="1"/>
    <x v="252"/>
    <n v="3000"/>
  </r>
  <r>
    <x v="2"/>
    <x v="0"/>
    <s v="NAR REGIONAL-GROCERY"/>
    <x v="0"/>
    <x v="1"/>
    <x v="7"/>
    <x v="4"/>
    <x v="1"/>
    <x v="1"/>
    <x v="1"/>
    <x v="1"/>
    <x v="793"/>
    <n v="1499.94"/>
  </r>
  <r>
    <x v="2"/>
    <x v="0"/>
    <s v="NAR REGIONAL-GROCERY"/>
    <x v="0"/>
    <x v="2"/>
    <x v="4"/>
    <x v="4"/>
    <x v="1"/>
    <x v="1"/>
    <x v="1"/>
    <x v="1"/>
    <x v="794"/>
    <n v="5214.0600000000004"/>
  </r>
  <r>
    <x v="2"/>
    <x v="0"/>
    <s v="NAR REGIONAL-GROCERY"/>
    <x v="0"/>
    <x v="2"/>
    <x v="8"/>
    <x v="4"/>
    <x v="1"/>
    <x v="1"/>
    <x v="1"/>
    <x v="1"/>
    <x v="795"/>
    <n v="3713.94"/>
  </r>
  <r>
    <x v="2"/>
    <x v="0"/>
    <s v="NAR REGIONAL-GROCERY"/>
    <x v="1"/>
    <x v="0"/>
    <x v="10"/>
    <x v="4"/>
    <x v="1"/>
    <x v="1"/>
    <x v="1"/>
    <x v="1"/>
    <x v="796"/>
    <n v="39804.199999999997"/>
  </r>
  <r>
    <x v="2"/>
    <x v="0"/>
    <s v="NAR REGIONAL-GROCERY"/>
    <x v="1"/>
    <x v="0"/>
    <x v="11"/>
    <x v="4"/>
    <x v="1"/>
    <x v="1"/>
    <x v="1"/>
    <x v="1"/>
    <x v="797"/>
    <n v="238000.7"/>
  </r>
  <r>
    <x v="2"/>
    <x v="0"/>
    <s v="NAR REGIONAL-GROCERY"/>
    <x v="1"/>
    <x v="0"/>
    <x v="12"/>
    <x v="4"/>
    <x v="1"/>
    <x v="1"/>
    <x v="1"/>
    <x v="1"/>
    <x v="798"/>
    <n v="283205.13"/>
  </r>
  <r>
    <x v="2"/>
    <x v="0"/>
    <s v="NAR REGIONAL-GROCERY"/>
    <x v="1"/>
    <x v="0"/>
    <x v="13"/>
    <x v="4"/>
    <x v="1"/>
    <x v="1"/>
    <x v="1"/>
    <x v="1"/>
    <x v="799"/>
    <n v="200000.16"/>
  </r>
  <r>
    <x v="2"/>
    <x v="0"/>
    <s v="NAR REGIONAL-GROCERY"/>
    <x v="1"/>
    <x v="0"/>
    <x v="14"/>
    <x v="4"/>
    <x v="1"/>
    <x v="1"/>
    <x v="1"/>
    <x v="1"/>
    <x v="800"/>
    <n v="120789.71"/>
  </r>
  <r>
    <x v="2"/>
    <x v="0"/>
    <s v="NAR REGIONAL-GROCERY"/>
    <x v="1"/>
    <x v="0"/>
    <x v="15"/>
    <x v="4"/>
    <x v="1"/>
    <x v="1"/>
    <x v="1"/>
    <x v="1"/>
    <x v="801"/>
    <n v="3451.14"/>
  </r>
  <r>
    <x v="2"/>
    <x v="0"/>
    <s v="NAR REGIONAL-GROCERY"/>
    <x v="1"/>
    <x v="1"/>
    <x v="3"/>
    <x v="4"/>
    <x v="1"/>
    <x v="1"/>
    <x v="1"/>
    <x v="1"/>
    <x v="802"/>
    <n v="304068.94"/>
  </r>
  <r>
    <x v="2"/>
    <x v="0"/>
    <s v="NAR REGIONAL-GROCERY"/>
    <x v="1"/>
    <x v="1"/>
    <x v="7"/>
    <x v="4"/>
    <x v="1"/>
    <x v="1"/>
    <x v="1"/>
    <x v="1"/>
    <x v="803"/>
    <n v="108706.92"/>
  </r>
  <r>
    <x v="2"/>
    <x v="0"/>
    <s v="NAR REGIONAL-GROCERY"/>
    <x v="1"/>
    <x v="2"/>
    <x v="4"/>
    <x v="4"/>
    <x v="1"/>
    <x v="1"/>
    <x v="1"/>
    <x v="1"/>
    <x v="804"/>
    <n v="370618"/>
  </r>
  <r>
    <x v="2"/>
    <x v="0"/>
    <s v="NAR REGIONAL-GROCERY"/>
    <x v="1"/>
    <x v="2"/>
    <x v="8"/>
    <x v="4"/>
    <x v="1"/>
    <x v="1"/>
    <x v="1"/>
    <x v="1"/>
    <x v="23"/>
    <n v="0"/>
  </r>
  <r>
    <x v="2"/>
    <x v="0"/>
    <s v="NAR REGIONAL-GROCERY"/>
    <x v="2"/>
    <x v="0"/>
    <x v="10"/>
    <x v="4"/>
    <x v="1"/>
    <x v="1"/>
    <x v="1"/>
    <x v="1"/>
    <x v="805"/>
    <n v="78621.399999999994"/>
  </r>
  <r>
    <x v="2"/>
    <x v="0"/>
    <s v="NAR REGIONAL-GROCERY"/>
    <x v="2"/>
    <x v="0"/>
    <x v="11"/>
    <x v="4"/>
    <x v="1"/>
    <x v="1"/>
    <x v="1"/>
    <x v="1"/>
    <x v="806"/>
    <n v="93669.68"/>
  </r>
  <r>
    <x v="2"/>
    <x v="0"/>
    <s v="NAR REGIONAL-GROCERY"/>
    <x v="2"/>
    <x v="0"/>
    <x v="12"/>
    <x v="4"/>
    <x v="1"/>
    <x v="1"/>
    <x v="1"/>
    <x v="1"/>
    <x v="807"/>
    <n v="90315.16"/>
  </r>
  <r>
    <x v="2"/>
    <x v="0"/>
    <s v="NAR REGIONAL-GROCERY"/>
    <x v="2"/>
    <x v="0"/>
    <x v="13"/>
    <x v="4"/>
    <x v="1"/>
    <x v="1"/>
    <x v="1"/>
    <x v="1"/>
    <x v="808"/>
    <n v="33360.080000000002"/>
  </r>
  <r>
    <x v="2"/>
    <x v="0"/>
    <s v="NAR REGIONAL-GROCERY"/>
    <x v="2"/>
    <x v="1"/>
    <x v="3"/>
    <x v="4"/>
    <x v="1"/>
    <x v="1"/>
    <x v="1"/>
    <x v="1"/>
    <x v="809"/>
    <n v="115032.84"/>
  </r>
  <r>
    <x v="2"/>
    <x v="0"/>
    <s v="NAR REGIONAL-GROCERY"/>
    <x v="2"/>
    <x v="1"/>
    <x v="7"/>
    <x v="4"/>
    <x v="1"/>
    <x v="1"/>
    <x v="1"/>
    <x v="1"/>
    <x v="810"/>
    <n v="135666.96"/>
  </r>
  <r>
    <x v="2"/>
    <x v="0"/>
    <s v="NAR REGIONAL-GROCERY"/>
    <x v="2"/>
    <x v="2"/>
    <x v="4"/>
    <x v="4"/>
    <x v="1"/>
    <x v="1"/>
    <x v="1"/>
    <x v="1"/>
    <x v="811"/>
    <n v="102849.76"/>
  </r>
  <r>
    <x v="2"/>
    <x v="0"/>
    <s v="NAR REGIONAL-GROCERY"/>
    <x v="2"/>
    <x v="2"/>
    <x v="8"/>
    <x v="4"/>
    <x v="1"/>
    <x v="1"/>
    <x v="1"/>
    <x v="1"/>
    <x v="812"/>
    <n v="24040.12"/>
  </r>
  <r>
    <x v="2"/>
    <x v="0"/>
    <s v="NAR REGIONAL-GROCERY"/>
    <x v="3"/>
    <x v="0"/>
    <x v="10"/>
    <x v="4"/>
    <x v="1"/>
    <x v="1"/>
    <x v="1"/>
    <x v="1"/>
    <x v="813"/>
    <n v="401.96"/>
  </r>
  <r>
    <x v="2"/>
    <x v="0"/>
    <s v="NAR REGIONAL-GROCERY"/>
    <x v="3"/>
    <x v="0"/>
    <x v="11"/>
    <x v="4"/>
    <x v="1"/>
    <x v="1"/>
    <x v="1"/>
    <x v="1"/>
    <x v="814"/>
    <n v="1618.24"/>
  </r>
  <r>
    <x v="2"/>
    <x v="0"/>
    <s v="NAR REGIONAL-GROCERY"/>
    <x v="3"/>
    <x v="0"/>
    <x v="12"/>
    <x v="4"/>
    <x v="1"/>
    <x v="1"/>
    <x v="1"/>
    <x v="1"/>
    <x v="815"/>
    <n v="1402.08"/>
  </r>
  <r>
    <x v="2"/>
    <x v="0"/>
    <s v="NAR REGIONAL-GROCERY"/>
    <x v="3"/>
    <x v="0"/>
    <x v="13"/>
    <x v="4"/>
    <x v="1"/>
    <x v="1"/>
    <x v="1"/>
    <x v="1"/>
    <x v="816"/>
    <n v="2139.8000000000002"/>
  </r>
  <r>
    <x v="2"/>
    <x v="0"/>
    <s v="NAR REGIONAL-GROCERY"/>
    <x v="3"/>
    <x v="0"/>
    <x v="14"/>
    <x v="4"/>
    <x v="1"/>
    <x v="1"/>
    <x v="1"/>
    <x v="1"/>
    <x v="817"/>
    <n v="3011.32"/>
  </r>
  <r>
    <x v="2"/>
    <x v="0"/>
    <s v="NAR REGIONAL-GROCERY"/>
    <x v="3"/>
    <x v="0"/>
    <x v="15"/>
    <x v="4"/>
    <x v="1"/>
    <x v="1"/>
    <x v="1"/>
    <x v="1"/>
    <x v="23"/>
    <n v="0"/>
  </r>
  <r>
    <x v="2"/>
    <x v="0"/>
    <s v="NAR REGIONAL-GROCERY"/>
    <x v="3"/>
    <x v="1"/>
    <x v="3"/>
    <x v="4"/>
    <x v="1"/>
    <x v="1"/>
    <x v="1"/>
    <x v="1"/>
    <x v="818"/>
    <n v="84754.880000000005"/>
  </r>
  <r>
    <x v="2"/>
    <x v="0"/>
    <s v="NAR REGIONAL-GROCERY"/>
    <x v="3"/>
    <x v="1"/>
    <x v="7"/>
    <x v="4"/>
    <x v="1"/>
    <x v="1"/>
    <x v="1"/>
    <x v="1"/>
    <x v="819"/>
    <n v="2065.96"/>
  </r>
  <r>
    <x v="2"/>
    <x v="0"/>
    <s v="NAR REGIONAL-GROCERY"/>
    <x v="3"/>
    <x v="2"/>
    <x v="4"/>
    <x v="4"/>
    <x v="1"/>
    <x v="1"/>
    <x v="1"/>
    <x v="1"/>
    <x v="820"/>
    <n v="6022.64"/>
  </r>
  <r>
    <x v="2"/>
    <x v="0"/>
    <s v="NAR REGIONAL-GROCERY"/>
    <x v="3"/>
    <x v="2"/>
    <x v="8"/>
    <x v="4"/>
    <x v="1"/>
    <x v="1"/>
    <x v="1"/>
    <x v="1"/>
    <x v="821"/>
    <n v="683.8"/>
  </r>
  <r>
    <x v="2"/>
    <x v="0"/>
    <s v="NAR REGIONAL-GROCERY"/>
    <x v="3"/>
    <x v="1"/>
    <x v="7"/>
    <x v="37"/>
    <x v="0"/>
    <x v="1"/>
    <x v="1"/>
    <x v="2"/>
    <x v="23"/>
    <n v="0"/>
  </r>
  <r>
    <x v="2"/>
    <x v="0"/>
    <s v="NAR REGIONAL-GROCERY"/>
    <x v="0"/>
    <x v="0"/>
    <x v="10"/>
    <x v="5"/>
    <x v="0"/>
    <x v="0"/>
    <x v="0"/>
    <x v="0"/>
    <x v="23"/>
    <n v="0"/>
  </r>
  <r>
    <x v="2"/>
    <x v="0"/>
    <s v="NAR REGIONAL-GROCERY"/>
    <x v="0"/>
    <x v="0"/>
    <x v="11"/>
    <x v="5"/>
    <x v="0"/>
    <x v="0"/>
    <x v="0"/>
    <x v="0"/>
    <x v="23"/>
    <n v="0"/>
  </r>
  <r>
    <x v="2"/>
    <x v="0"/>
    <s v="NAR REGIONAL-GROCERY"/>
    <x v="0"/>
    <x v="1"/>
    <x v="3"/>
    <x v="5"/>
    <x v="0"/>
    <x v="0"/>
    <x v="0"/>
    <x v="0"/>
    <x v="23"/>
    <n v="0"/>
  </r>
  <r>
    <x v="2"/>
    <x v="0"/>
    <s v="NAR REGIONAL-GROCERY"/>
    <x v="0"/>
    <x v="1"/>
    <x v="7"/>
    <x v="5"/>
    <x v="0"/>
    <x v="0"/>
    <x v="0"/>
    <x v="0"/>
    <x v="23"/>
    <n v="0"/>
  </r>
  <r>
    <x v="2"/>
    <x v="0"/>
    <s v="NAR REGIONAL-GROCERY"/>
    <x v="0"/>
    <x v="2"/>
    <x v="4"/>
    <x v="5"/>
    <x v="0"/>
    <x v="0"/>
    <x v="0"/>
    <x v="0"/>
    <x v="23"/>
    <n v="0"/>
  </r>
  <r>
    <x v="2"/>
    <x v="0"/>
    <s v="NAR REGIONAL-GROCERY"/>
    <x v="1"/>
    <x v="0"/>
    <x v="11"/>
    <x v="5"/>
    <x v="0"/>
    <x v="0"/>
    <x v="0"/>
    <x v="0"/>
    <x v="822"/>
    <n v="26347.56"/>
  </r>
  <r>
    <x v="2"/>
    <x v="0"/>
    <s v="NAR REGIONAL-GROCERY"/>
    <x v="1"/>
    <x v="0"/>
    <x v="13"/>
    <x v="5"/>
    <x v="0"/>
    <x v="0"/>
    <x v="0"/>
    <x v="0"/>
    <x v="823"/>
    <n v="3643.04"/>
  </r>
  <r>
    <x v="2"/>
    <x v="0"/>
    <s v="NAR REGIONAL-GROCERY"/>
    <x v="1"/>
    <x v="1"/>
    <x v="3"/>
    <x v="5"/>
    <x v="0"/>
    <x v="0"/>
    <x v="0"/>
    <x v="0"/>
    <x v="23"/>
    <n v="0"/>
  </r>
  <r>
    <x v="2"/>
    <x v="0"/>
    <s v="NAR REGIONAL-GROCERY"/>
    <x v="2"/>
    <x v="1"/>
    <x v="3"/>
    <x v="5"/>
    <x v="0"/>
    <x v="0"/>
    <x v="0"/>
    <x v="0"/>
    <x v="23"/>
    <n v="0"/>
  </r>
  <r>
    <x v="2"/>
    <x v="0"/>
    <s v="NAR REGIONAL-GROCERY"/>
    <x v="3"/>
    <x v="0"/>
    <x v="12"/>
    <x v="5"/>
    <x v="0"/>
    <x v="0"/>
    <x v="0"/>
    <x v="0"/>
    <x v="824"/>
    <n v="368129.85"/>
  </r>
  <r>
    <x v="2"/>
    <x v="0"/>
    <s v="NAR REGIONAL-GROCERY"/>
    <x v="3"/>
    <x v="0"/>
    <x v="14"/>
    <x v="5"/>
    <x v="0"/>
    <x v="0"/>
    <x v="0"/>
    <x v="0"/>
    <x v="23"/>
    <n v="0"/>
  </r>
  <r>
    <x v="2"/>
    <x v="0"/>
    <s v="NAR REGIONAL-GROCERY"/>
    <x v="3"/>
    <x v="1"/>
    <x v="3"/>
    <x v="5"/>
    <x v="0"/>
    <x v="0"/>
    <x v="0"/>
    <x v="0"/>
    <x v="825"/>
    <n v="56883.31"/>
  </r>
  <r>
    <x v="2"/>
    <x v="0"/>
    <s v="NAR REGIONAL-GROCERY"/>
    <x v="3"/>
    <x v="1"/>
    <x v="7"/>
    <x v="5"/>
    <x v="0"/>
    <x v="0"/>
    <x v="0"/>
    <x v="0"/>
    <x v="23"/>
    <n v="0"/>
  </r>
  <r>
    <x v="2"/>
    <x v="0"/>
    <s v="NAR REGIONAL-GROCERY"/>
    <x v="3"/>
    <x v="2"/>
    <x v="4"/>
    <x v="5"/>
    <x v="0"/>
    <x v="0"/>
    <x v="0"/>
    <x v="0"/>
    <x v="826"/>
    <n v="39404.870000000003"/>
  </r>
  <r>
    <x v="2"/>
    <x v="0"/>
    <s v="NAR REGIONAL-GROCERY"/>
    <x v="0"/>
    <x v="0"/>
    <x v="12"/>
    <x v="34"/>
    <x v="0"/>
    <x v="0"/>
    <x v="0"/>
    <x v="0"/>
    <x v="23"/>
    <n v="0"/>
  </r>
  <r>
    <x v="2"/>
    <x v="0"/>
    <s v="NAR REGIONAL-GROCERY"/>
    <x v="0"/>
    <x v="2"/>
    <x v="8"/>
    <x v="34"/>
    <x v="0"/>
    <x v="0"/>
    <x v="0"/>
    <x v="0"/>
    <x v="23"/>
    <n v="0"/>
  </r>
  <r>
    <x v="2"/>
    <x v="0"/>
    <s v="NAR REGIONAL-GROCERY"/>
    <x v="1"/>
    <x v="1"/>
    <x v="3"/>
    <x v="34"/>
    <x v="0"/>
    <x v="0"/>
    <x v="0"/>
    <x v="0"/>
    <x v="23"/>
    <n v="0"/>
  </r>
  <r>
    <x v="2"/>
    <x v="0"/>
    <s v="NAR REGIONAL-GROCERY"/>
    <x v="0"/>
    <x v="2"/>
    <x v="4"/>
    <x v="35"/>
    <x v="0"/>
    <x v="0"/>
    <x v="0"/>
    <x v="0"/>
    <x v="23"/>
    <n v="0"/>
  </r>
  <r>
    <x v="2"/>
    <x v="0"/>
    <s v="NAR REGIONAL-GROCERY"/>
    <x v="1"/>
    <x v="1"/>
    <x v="3"/>
    <x v="35"/>
    <x v="0"/>
    <x v="0"/>
    <x v="0"/>
    <x v="0"/>
    <x v="23"/>
    <n v="0"/>
  </r>
  <r>
    <x v="2"/>
    <x v="0"/>
    <s v="NAR REGIONAL-GROCERY"/>
    <x v="1"/>
    <x v="2"/>
    <x v="4"/>
    <x v="35"/>
    <x v="0"/>
    <x v="0"/>
    <x v="0"/>
    <x v="0"/>
    <x v="23"/>
    <n v="0"/>
  </r>
  <r>
    <x v="2"/>
    <x v="0"/>
    <s v="NAR REGIONAL-GROCERY"/>
    <x v="0"/>
    <x v="0"/>
    <x v="11"/>
    <x v="7"/>
    <x v="0"/>
    <x v="0"/>
    <x v="0"/>
    <x v="0"/>
    <x v="23"/>
    <n v="0"/>
  </r>
  <r>
    <x v="2"/>
    <x v="0"/>
    <s v="NAR REGIONAL-GROCERY"/>
    <x v="0"/>
    <x v="0"/>
    <x v="12"/>
    <x v="7"/>
    <x v="0"/>
    <x v="0"/>
    <x v="0"/>
    <x v="0"/>
    <x v="827"/>
    <n v="0"/>
  </r>
  <r>
    <x v="2"/>
    <x v="0"/>
    <s v="NAR REGIONAL-GROCERY"/>
    <x v="0"/>
    <x v="0"/>
    <x v="13"/>
    <x v="7"/>
    <x v="0"/>
    <x v="0"/>
    <x v="0"/>
    <x v="0"/>
    <x v="23"/>
    <n v="0"/>
  </r>
  <r>
    <x v="2"/>
    <x v="0"/>
    <s v="NAR REGIONAL-GROCERY"/>
    <x v="0"/>
    <x v="1"/>
    <x v="3"/>
    <x v="7"/>
    <x v="0"/>
    <x v="0"/>
    <x v="0"/>
    <x v="0"/>
    <x v="828"/>
    <n v="0"/>
  </r>
  <r>
    <x v="2"/>
    <x v="0"/>
    <s v="NAR REGIONAL-GROCERY"/>
    <x v="0"/>
    <x v="1"/>
    <x v="7"/>
    <x v="7"/>
    <x v="0"/>
    <x v="0"/>
    <x v="0"/>
    <x v="0"/>
    <x v="23"/>
    <n v="0"/>
  </r>
  <r>
    <x v="2"/>
    <x v="0"/>
    <s v="NAR REGIONAL-GROCERY"/>
    <x v="0"/>
    <x v="2"/>
    <x v="4"/>
    <x v="7"/>
    <x v="0"/>
    <x v="0"/>
    <x v="0"/>
    <x v="0"/>
    <x v="23"/>
    <n v="0"/>
  </r>
  <r>
    <x v="2"/>
    <x v="0"/>
    <s v="NAR REGIONAL-GROCERY"/>
    <x v="1"/>
    <x v="0"/>
    <x v="10"/>
    <x v="7"/>
    <x v="0"/>
    <x v="0"/>
    <x v="0"/>
    <x v="0"/>
    <x v="829"/>
    <n v="1326.88"/>
  </r>
  <r>
    <x v="2"/>
    <x v="0"/>
    <s v="NAR REGIONAL-GROCERY"/>
    <x v="1"/>
    <x v="0"/>
    <x v="11"/>
    <x v="7"/>
    <x v="0"/>
    <x v="0"/>
    <x v="0"/>
    <x v="0"/>
    <x v="830"/>
    <n v="911.24"/>
  </r>
  <r>
    <x v="2"/>
    <x v="0"/>
    <s v="NAR REGIONAL-GROCERY"/>
    <x v="1"/>
    <x v="0"/>
    <x v="13"/>
    <x v="7"/>
    <x v="0"/>
    <x v="0"/>
    <x v="0"/>
    <x v="0"/>
    <x v="831"/>
    <n v="24601.72"/>
  </r>
  <r>
    <x v="2"/>
    <x v="0"/>
    <s v="NAR REGIONAL-GROCERY"/>
    <x v="1"/>
    <x v="0"/>
    <x v="14"/>
    <x v="7"/>
    <x v="0"/>
    <x v="0"/>
    <x v="0"/>
    <x v="0"/>
    <x v="23"/>
    <n v="0"/>
  </r>
  <r>
    <x v="2"/>
    <x v="0"/>
    <s v="NAR REGIONAL-GROCERY"/>
    <x v="1"/>
    <x v="1"/>
    <x v="3"/>
    <x v="7"/>
    <x v="0"/>
    <x v="0"/>
    <x v="0"/>
    <x v="0"/>
    <x v="832"/>
    <n v="653.04"/>
  </r>
  <r>
    <x v="2"/>
    <x v="0"/>
    <s v="NAR REGIONAL-GROCERY"/>
    <x v="1"/>
    <x v="1"/>
    <x v="7"/>
    <x v="7"/>
    <x v="0"/>
    <x v="0"/>
    <x v="0"/>
    <x v="0"/>
    <x v="23"/>
    <n v="0"/>
  </r>
  <r>
    <x v="2"/>
    <x v="0"/>
    <s v="NAR REGIONAL-GROCERY"/>
    <x v="1"/>
    <x v="2"/>
    <x v="4"/>
    <x v="7"/>
    <x v="0"/>
    <x v="0"/>
    <x v="0"/>
    <x v="0"/>
    <x v="833"/>
    <n v="0"/>
  </r>
  <r>
    <x v="2"/>
    <x v="0"/>
    <s v="NAR REGIONAL-GROCERY"/>
    <x v="1"/>
    <x v="2"/>
    <x v="8"/>
    <x v="7"/>
    <x v="0"/>
    <x v="0"/>
    <x v="0"/>
    <x v="0"/>
    <x v="834"/>
    <n v="0.41"/>
  </r>
  <r>
    <x v="2"/>
    <x v="0"/>
    <s v="NAR REGIONAL-GROCERY"/>
    <x v="2"/>
    <x v="0"/>
    <x v="11"/>
    <x v="7"/>
    <x v="0"/>
    <x v="0"/>
    <x v="0"/>
    <x v="0"/>
    <x v="23"/>
    <n v="0"/>
  </r>
  <r>
    <x v="2"/>
    <x v="0"/>
    <s v="NAR REGIONAL-GROCERY"/>
    <x v="2"/>
    <x v="0"/>
    <x v="12"/>
    <x v="7"/>
    <x v="0"/>
    <x v="0"/>
    <x v="0"/>
    <x v="0"/>
    <x v="835"/>
    <n v="0"/>
  </r>
  <r>
    <x v="2"/>
    <x v="0"/>
    <s v="NAR REGIONAL-GROCERY"/>
    <x v="2"/>
    <x v="0"/>
    <x v="13"/>
    <x v="7"/>
    <x v="0"/>
    <x v="0"/>
    <x v="0"/>
    <x v="0"/>
    <x v="836"/>
    <n v="0"/>
  </r>
  <r>
    <x v="2"/>
    <x v="0"/>
    <s v="NAR REGIONAL-GROCERY"/>
    <x v="2"/>
    <x v="1"/>
    <x v="3"/>
    <x v="7"/>
    <x v="0"/>
    <x v="0"/>
    <x v="0"/>
    <x v="0"/>
    <x v="837"/>
    <n v="50"/>
  </r>
  <r>
    <x v="2"/>
    <x v="0"/>
    <s v="NAR REGIONAL-GROCERY"/>
    <x v="2"/>
    <x v="2"/>
    <x v="4"/>
    <x v="7"/>
    <x v="0"/>
    <x v="0"/>
    <x v="0"/>
    <x v="0"/>
    <x v="838"/>
    <n v="0"/>
  </r>
  <r>
    <x v="2"/>
    <x v="0"/>
    <s v="NAR REGIONAL-GROCERY"/>
    <x v="2"/>
    <x v="2"/>
    <x v="8"/>
    <x v="7"/>
    <x v="0"/>
    <x v="0"/>
    <x v="0"/>
    <x v="0"/>
    <x v="23"/>
    <n v="0"/>
  </r>
  <r>
    <x v="2"/>
    <x v="0"/>
    <s v="NAR REGIONAL-GROCERY"/>
    <x v="3"/>
    <x v="0"/>
    <x v="12"/>
    <x v="7"/>
    <x v="0"/>
    <x v="0"/>
    <x v="0"/>
    <x v="0"/>
    <x v="23"/>
    <n v="0"/>
  </r>
  <r>
    <x v="2"/>
    <x v="0"/>
    <s v="NAR REGIONAL-GROCERY"/>
    <x v="3"/>
    <x v="0"/>
    <x v="14"/>
    <x v="7"/>
    <x v="0"/>
    <x v="0"/>
    <x v="0"/>
    <x v="0"/>
    <x v="23"/>
    <n v="0"/>
  </r>
  <r>
    <x v="2"/>
    <x v="0"/>
    <s v="NAR REGIONAL-GROCERY"/>
    <x v="3"/>
    <x v="1"/>
    <x v="3"/>
    <x v="7"/>
    <x v="0"/>
    <x v="0"/>
    <x v="0"/>
    <x v="0"/>
    <x v="23"/>
    <n v="0"/>
  </r>
  <r>
    <x v="2"/>
    <x v="0"/>
    <s v="NAR REGIONAL-GROCERY"/>
    <x v="3"/>
    <x v="1"/>
    <x v="7"/>
    <x v="7"/>
    <x v="0"/>
    <x v="0"/>
    <x v="0"/>
    <x v="0"/>
    <x v="839"/>
    <n v="16000"/>
  </r>
  <r>
    <x v="2"/>
    <x v="0"/>
    <s v="NAR REGIONAL-GROCERY"/>
    <x v="3"/>
    <x v="2"/>
    <x v="4"/>
    <x v="7"/>
    <x v="0"/>
    <x v="0"/>
    <x v="0"/>
    <x v="0"/>
    <x v="23"/>
    <n v="0"/>
  </r>
  <r>
    <x v="2"/>
    <x v="0"/>
    <s v="NAR REGIONAL-GROCERY"/>
    <x v="0"/>
    <x v="0"/>
    <x v="10"/>
    <x v="8"/>
    <x v="0"/>
    <x v="0"/>
    <x v="0"/>
    <x v="0"/>
    <x v="23"/>
    <n v="0"/>
  </r>
  <r>
    <x v="2"/>
    <x v="0"/>
    <s v="NAR REGIONAL-GROCERY"/>
    <x v="0"/>
    <x v="0"/>
    <x v="11"/>
    <x v="8"/>
    <x v="0"/>
    <x v="0"/>
    <x v="0"/>
    <x v="0"/>
    <x v="840"/>
    <n v="0"/>
  </r>
  <r>
    <x v="2"/>
    <x v="0"/>
    <s v="NAR REGIONAL-GROCERY"/>
    <x v="0"/>
    <x v="0"/>
    <x v="13"/>
    <x v="8"/>
    <x v="0"/>
    <x v="0"/>
    <x v="0"/>
    <x v="0"/>
    <x v="841"/>
    <n v="0"/>
  </r>
  <r>
    <x v="2"/>
    <x v="0"/>
    <s v="NAR REGIONAL-GROCERY"/>
    <x v="0"/>
    <x v="1"/>
    <x v="3"/>
    <x v="8"/>
    <x v="0"/>
    <x v="0"/>
    <x v="0"/>
    <x v="0"/>
    <x v="23"/>
    <n v="0"/>
  </r>
  <r>
    <x v="2"/>
    <x v="0"/>
    <s v="NAR REGIONAL-GROCERY"/>
    <x v="0"/>
    <x v="2"/>
    <x v="4"/>
    <x v="8"/>
    <x v="0"/>
    <x v="0"/>
    <x v="0"/>
    <x v="0"/>
    <x v="842"/>
    <n v="0"/>
  </r>
  <r>
    <x v="2"/>
    <x v="0"/>
    <s v="NAR REGIONAL-GROCERY"/>
    <x v="0"/>
    <x v="2"/>
    <x v="8"/>
    <x v="8"/>
    <x v="0"/>
    <x v="0"/>
    <x v="0"/>
    <x v="0"/>
    <x v="23"/>
    <n v="0"/>
  </r>
  <r>
    <x v="2"/>
    <x v="0"/>
    <s v="NAR REGIONAL-GROCERY"/>
    <x v="1"/>
    <x v="0"/>
    <x v="10"/>
    <x v="8"/>
    <x v="0"/>
    <x v="0"/>
    <x v="0"/>
    <x v="0"/>
    <x v="23"/>
    <n v="0"/>
  </r>
  <r>
    <x v="2"/>
    <x v="0"/>
    <s v="NAR REGIONAL-GROCERY"/>
    <x v="1"/>
    <x v="0"/>
    <x v="11"/>
    <x v="8"/>
    <x v="0"/>
    <x v="0"/>
    <x v="0"/>
    <x v="0"/>
    <x v="843"/>
    <n v="914.41"/>
  </r>
  <r>
    <x v="2"/>
    <x v="0"/>
    <s v="NAR REGIONAL-GROCERY"/>
    <x v="1"/>
    <x v="0"/>
    <x v="13"/>
    <x v="8"/>
    <x v="0"/>
    <x v="0"/>
    <x v="0"/>
    <x v="0"/>
    <x v="844"/>
    <n v="0"/>
  </r>
  <r>
    <x v="2"/>
    <x v="0"/>
    <s v="NAR REGIONAL-GROCERY"/>
    <x v="1"/>
    <x v="0"/>
    <x v="14"/>
    <x v="8"/>
    <x v="0"/>
    <x v="0"/>
    <x v="0"/>
    <x v="0"/>
    <x v="845"/>
    <n v="0"/>
  </r>
  <r>
    <x v="2"/>
    <x v="0"/>
    <s v="NAR REGIONAL-GROCERY"/>
    <x v="1"/>
    <x v="0"/>
    <x v="15"/>
    <x v="8"/>
    <x v="0"/>
    <x v="0"/>
    <x v="0"/>
    <x v="0"/>
    <x v="23"/>
    <n v="0"/>
  </r>
  <r>
    <x v="2"/>
    <x v="0"/>
    <s v="NAR REGIONAL-GROCERY"/>
    <x v="1"/>
    <x v="1"/>
    <x v="3"/>
    <x v="8"/>
    <x v="0"/>
    <x v="0"/>
    <x v="0"/>
    <x v="0"/>
    <x v="846"/>
    <n v="0"/>
  </r>
  <r>
    <x v="2"/>
    <x v="0"/>
    <s v="NAR REGIONAL-GROCERY"/>
    <x v="1"/>
    <x v="1"/>
    <x v="7"/>
    <x v="8"/>
    <x v="0"/>
    <x v="0"/>
    <x v="0"/>
    <x v="0"/>
    <x v="23"/>
    <n v="0"/>
  </r>
  <r>
    <x v="2"/>
    <x v="0"/>
    <s v="NAR REGIONAL-GROCERY"/>
    <x v="1"/>
    <x v="2"/>
    <x v="4"/>
    <x v="8"/>
    <x v="0"/>
    <x v="0"/>
    <x v="0"/>
    <x v="0"/>
    <x v="847"/>
    <n v="0"/>
  </r>
  <r>
    <x v="2"/>
    <x v="0"/>
    <s v="NAR REGIONAL-GROCERY"/>
    <x v="1"/>
    <x v="2"/>
    <x v="8"/>
    <x v="8"/>
    <x v="0"/>
    <x v="0"/>
    <x v="0"/>
    <x v="0"/>
    <x v="23"/>
    <n v="0"/>
  </r>
  <r>
    <x v="2"/>
    <x v="0"/>
    <s v="NAR REGIONAL-GROCERY"/>
    <x v="2"/>
    <x v="0"/>
    <x v="11"/>
    <x v="8"/>
    <x v="0"/>
    <x v="0"/>
    <x v="0"/>
    <x v="0"/>
    <x v="23"/>
    <n v="0"/>
  </r>
  <r>
    <x v="2"/>
    <x v="0"/>
    <s v="NAR REGIONAL-GROCERY"/>
    <x v="2"/>
    <x v="0"/>
    <x v="12"/>
    <x v="8"/>
    <x v="0"/>
    <x v="0"/>
    <x v="0"/>
    <x v="0"/>
    <x v="848"/>
    <n v="0"/>
  </r>
  <r>
    <x v="2"/>
    <x v="0"/>
    <s v="NAR REGIONAL-GROCERY"/>
    <x v="2"/>
    <x v="0"/>
    <x v="13"/>
    <x v="8"/>
    <x v="0"/>
    <x v="0"/>
    <x v="0"/>
    <x v="0"/>
    <x v="849"/>
    <n v="0"/>
  </r>
  <r>
    <x v="2"/>
    <x v="0"/>
    <s v="NAR REGIONAL-GROCERY"/>
    <x v="2"/>
    <x v="0"/>
    <x v="14"/>
    <x v="8"/>
    <x v="0"/>
    <x v="0"/>
    <x v="0"/>
    <x v="0"/>
    <x v="23"/>
    <n v="0"/>
  </r>
  <r>
    <x v="2"/>
    <x v="0"/>
    <s v="NAR REGIONAL-GROCERY"/>
    <x v="2"/>
    <x v="1"/>
    <x v="3"/>
    <x v="8"/>
    <x v="0"/>
    <x v="0"/>
    <x v="0"/>
    <x v="0"/>
    <x v="850"/>
    <n v="0"/>
  </r>
  <r>
    <x v="2"/>
    <x v="0"/>
    <s v="NAR REGIONAL-GROCERY"/>
    <x v="2"/>
    <x v="2"/>
    <x v="4"/>
    <x v="8"/>
    <x v="0"/>
    <x v="0"/>
    <x v="0"/>
    <x v="0"/>
    <x v="851"/>
    <n v="0"/>
  </r>
  <r>
    <x v="2"/>
    <x v="0"/>
    <s v="NAR REGIONAL-GROCERY"/>
    <x v="3"/>
    <x v="0"/>
    <x v="11"/>
    <x v="8"/>
    <x v="0"/>
    <x v="0"/>
    <x v="0"/>
    <x v="0"/>
    <x v="852"/>
    <n v="0"/>
  </r>
  <r>
    <x v="2"/>
    <x v="0"/>
    <s v="NAR REGIONAL-GROCERY"/>
    <x v="3"/>
    <x v="0"/>
    <x v="12"/>
    <x v="8"/>
    <x v="0"/>
    <x v="0"/>
    <x v="0"/>
    <x v="0"/>
    <x v="23"/>
    <n v="0"/>
  </r>
  <r>
    <x v="2"/>
    <x v="0"/>
    <s v="NAR REGIONAL-GROCERY"/>
    <x v="3"/>
    <x v="0"/>
    <x v="13"/>
    <x v="8"/>
    <x v="0"/>
    <x v="0"/>
    <x v="0"/>
    <x v="0"/>
    <x v="853"/>
    <n v="1000"/>
  </r>
  <r>
    <x v="2"/>
    <x v="0"/>
    <s v="NAR REGIONAL-GROCERY"/>
    <x v="3"/>
    <x v="0"/>
    <x v="14"/>
    <x v="8"/>
    <x v="0"/>
    <x v="0"/>
    <x v="0"/>
    <x v="0"/>
    <x v="854"/>
    <n v="0"/>
  </r>
  <r>
    <x v="2"/>
    <x v="0"/>
    <s v="NAR REGIONAL-GROCERY"/>
    <x v="3"/>
    <x v="1"/>
    <x v="3"/>
    <x v="8"/>
    <x v="0"/>
    <x v="0"/>
    <x v="0"/>
    <x v="0"/>
    <x v="855"/>
    <n v="0"/>
  </r>
  <r>
    <x v="2"/>
    <x v="0"/>
    <s v="NAR REGIONAL-GROCERY"/>
    <x v="3"/>
    <x v="1"/>
    <x v="7"/>
    <x v="8"/>
    <x v="0"/>
    <x v="0"/>
    <x v="0"/>
    <x v="0"/>
    <x v="856"/>
    <n v="5000"/>
  </r>
  <r>
    <x v="2"/>
    <x v="0"/>
    <s v="NAR REGIONAL-GROCERY"/>
    <x v="3"/>
    <x v="2"/>
    <x v="4"/>
    <x v="8"/>
    <x v="0"/>
    <x v="0"/>
    <x v="0"/>
    <x v="0"/>
    <x v="857"/>
    <n v="0"/>
  </r>
  <r>
    <x v="2"/>
    <x v="0"/>
    <s v="NAR REGIONAL-GROCERY"/>
    <x v="0"/>
    <x v="0"/>
    <x v="11"/>
    <x v="9"/>
    <x v="0"/>
    <x v="1"/>
    <x v="1"/>
    <x v="2"/>
    <x v="23"/>
    <n v="0"/>
  </r>
  <r>
    <x v="2"/>
    <x v="0"/>
    <s v="NAR REGIONAL-GROCERY"/>
    <x v="2"/>
    <x v="0"/>
    <x v="11"/>
    <x v="9"/>
    <x v="0"/>
    <x v="1"/>
    <x v="1"/>
    <x v="2"/>
    <x v="23"/>
    <n v="0"/>
  </r>
  <r>
    <x v="2"/>
    <x v="0"/>
    <s v="NAR REGIONAL-GROCERY"/>
    <x v="3"/>
    <x v="1"/>
    <x v="3"/>
    <x v="9"/>
    <x v="0"/>
    <x v="1"/>
    <x v="1"/>
    <x v="2"/>
    <x v="858"/>
    <n v="2863.28"/>
  </r>
  <r>
    <x v="2"/>
    <x v="0"/>
    <s v="NAR REGIONAL-GROCERY"/>
    <x v="3"/>
    <x v="1"/>
    <x v="7"/>
    <x v="9"/>
    <x v="0"/>
    <x v="1"/>
    <x v="1"/>
    <x v="2"/>
    <x v="23"/>
    <n v="0"/>
  </r>
  <r>
    <x v="2"/>
    <x v="0"/>
    <s v="NAR REGIONAL-GROCERY"/>
    <x v="0"/>
    <x v="0"/>
    <x v="10"/>
    <x v="10"/>
    <x v="1"/>
    <x v="0"/>
    <x v="2"/>
    <x v="3"/>
    <x v="859"/>
    <n v="0"/>
  </r>
  <r>
    <x v="2"/>
    <x v="0"/>
    <s v="NAR REGIONAL-GROCERY"/>
    <x v="0"/>
    <x v="0"/>
    <x v="11"/>
    <x v="10"/>
    <x v="1"/>
    <x v="0"/>
    <x v="2"/>
    <x v="3"/>
    <x v="860"/>
    <n v="0"/>
  </r>
  <r>
    <x v="2"/>
    <x v="0"/>
    <s v="NAR REGIONAL-GROCERY"/>
    <x v="0"/>
    <x v="0"/>
    <x v="12"/>
    <x v="10"/>
    <x v="1"/>
    <x v="0"/>
    <x v="2"/>
    <x v="3"/>
    <x v="861"/>
    <n v="7272.17"/>
  </r>
  <r>
    <x v="2"/>
    <x v="0"/>
    <s v="NAR REGIONAL-GROCERY"/>
    <x v="0"/>
    <x v="0"/>
    <x v="13"/>
    <x v="10"/>
    <x v="1"/>
    <x v="0"/>
    <x v="2"/>
    <x v="3"/>
    <x v="862"/>
    <n v="677.76"/>
  </r>
  <r>
    <x v="2"/>
    <x v="0"/>
    <s v="NAR REGIONAL-GROCERY"/>
    <x v="0"/>
    <x v="0"/>
    <x v="14"/>
    <x v="10"/>
    <x v="1"/>
    <x v="0"/>
    <x v="2"/>
    <x v="3"/>
    <x v="23"/>
    <n v="0"/>
  </r>
  <r>
    <x v="2"/>
    <x v="0"/>
    <s v="NAR REGIONAL-GROCERY"/>
    <x v="0"/>
    <x v="1"/>
    <x v="3"/>
    <x v="10"/>
    <x v="1"/>
    <x v="0"/>
    <x v="2"/>
    <x v="3"/>
    <x v="863"/>
    <n v="0"/>
  </r>
  <r>
    <x v="2"/>
    <x v="0"/>
    <s v="NAR REGIONAL-GROCERY"/>
    <x v="0"/>
    <x v="1"/>
    <x v="7"/>
    <x v="10"/>
    <x v="1"/>
    <x v="0"/>
    <x v="2"/>
    <x v="3"/>
    <x v="864"/>
    <n v="0"/>
  </r>
  <r>
    <x v="2"/>
    <x v="0"/>
    <s v="NAR REGIONAL-GROCERY"/>
    <x v="0"/>
    <x v="2"/>
    <x v="4"/>
    <x v="10"/>
    <x v="1"/>
    <x v="0"/>
    <x v="2"/>
    <x v="3"/>
    <x v="865"/>
    <n v="0"/>
  </r>
  <r>
    <x v="2"/>
    <x v="0"/>
    <s v="NAR REGIONAL-GROCERY"/>
    <x v="0"/>
    <x v="2"/>
    <x v="8"/>
    <x v="10"/>
    <x v="1"/>
    <x v="0"/>
    <x v="2"/>
    <x v="3"/>
    <x v="866"/>
    <n v="0"/>
  </r>
  <r>
    <x v="2"/>
    <x v="0"/>
    <s v="NAR REGIONAL-GROCERY"/>
    <x v="1"/>
    <x v="0"/>
    <x v="10"/>
    <x v="10"/>
    <x v="1"/>
    <x v="0"/>
    <x v="2"/>
    <x v="3"/>
    <x v="867"/>
    <n v="0"/>
  </r>
  <r>
    <x v="2"/>
    <x v="0"/>
    <s v="NAR REGIONAL-GROCERY"/>
    <x v="1"/>
    <x v="0"/>
    <x v="12"/>
    <x v="10"/>
    <x v="1"/>
    <x v="0"/>
    <x v="2"/>
    <x v="3"/>
    <x v="868"/>
    <n v="0"/>
  </r>
  <r>
    <x v="2"/>
    <x v="0"/>
    <s v="NAR REGIONAL-GROCERY"/>
    <x v="1"/>
    <x v="0"/>
    <x v="13"/>
    <x v="10"/>
    <x v="1"/>
    <x v="0"/>
    <x v="2"/>
    <x v="3"/>
    <x v="869"/>
    <n v="0"/>
  </r>
  <r>
    <x v="2"/>
    <x v="0"/>
    <s v="NAR REGIONAL-GROCERY"/>
    <x v="1"/>
    <x v="0"/>
    <x v="14"/>
    <x v="10"/>
    <x v="1"/>
    <x v="0"/>
    <x v="2"/>
    <x v="3"/>
    <x v="870"/>
    <n v="0"/>
  </r>
  <r>
    <x v="2"/>
    <x v="0"/>
    <s v="NAR REGIONAL-GROCERY"/>
    <x v="1"/>
    <x v="1"/>
    <x v="3"/>
    <x v="10"/>
    <x v="1"/>
    <x v="0"/>
    <x v="2"/>
    <x v="3"/>
    <x v="871"/>
    <n v="0"/>
  </r>
  <r>
    <x v="2"/>
    <x v="0"/>
    <s v="NAR REGIONAL-GROCERY"/>
    <x v="1"/>
    <x v="1"/>
    <x v="7"/>
    <x v="10"/>
    <x v="1"/>
    <x v="0"/>
    <x v="2"/>
    <x v="3"/>
    <x v="872"/>
    <n v="0"/>
  </r>
  <r>
    <x v="2"/>
    <x v="0"/>
    <s v="NAR REGIONAL-GROCERY"/>
    <x v="1"/>
    <x v="2"/>
    <x v="4"/>
    <x v="10"/>
    <x v="1"/>
    <x v="0"/>
    <x v="2"/>
    <x v="3"/>
    <x v="873"/>
    <n v="0"/>
  </r>
  <r>
    <x v="2"/>
    <x v="0"/>
    <s v="NAR REGIONAL-GROCERY"/>
    <x v="1"/>
    <x v="2"/>
    <x v="8"/>
    <x v="10"/>
    <x v="1"/>
    <x v="0"/>
    <x v="2"/>
    <x v="3"/>
    <x v="874"/>
    <n v="0"/>
  </r>
  <r>
    <x v="2"/>
    <x v="0"/>
    <s v="NAR REGIONAL-GROCERY"/>
    <x v="2"/>
    <x v="0"/>
    <x v="10"/>
    <x v="10"/>
    <x v="1"/>
    <x v="0"/>
    <x v="2"/>
    <x v="3"/>
    <x v="875"/>
    <n v="0"/>
  </r>
  <r>
    <x v="2"/>
    <x v="0"/>
    <s v="NAR REGIONAL-GROCERY"/>
    <x v="2"/>
    <x v="0"/>
    <x v="11"/>
    <x v="10"/>
    <x v="1"/>
    <x v="0"/>
    <x v="2"/>
    <x v="3"/>
    <x v="876"/>
    <n v="0"/>
  </r>
  <r>
    <x v="2"/>
    <x v="0"/>
    <s v="NAR REGIONAL-GROCERY"/>
    <x v="2"/>
    <x v="0"/>
    <x v="12"/>
    <x v="10"/>
    <x v="1"/>
    <x v="0"/>
    <x v="2"/>
    <x v="3"/>
    <x v="877"/>
    <n v="0"/>
  </r>
  <r>
    <x v="2"/>
    <x v="0"/>
    <s v="NAR REGIONAL-GROCERY"/>
    <x v="2"/>
    <x v="0"/>
    <x v="13"/>
    <x v="10"/>
    <x v="1"/>
    <x v="0"/>
    <x v="2"/>
    <x v="3"/>
    <x v="878"/>
    <n v="0"/>
  </r>
  <r>
    <x v="2"/>
    <x v="0"/>
    <s v="NAR REGIONAL-GROCERY"/>
    <x v="2"/>
    <x v="1"/>
    <x v="3"/>
    <x v="10"/>
    <x v="1"/>
    <x v="0"/>
    <x v="2"/>
    <x v="3"/>
    <x v="879"/>
    <n v="0"/>
  </r>
  <r>
    <x v="2"/>
    <x v="0"/>
    <s v="NAR REGIONAL-GROCERY"/>
    <x v="2"/>
    <x v="1"/>
    <x v="7"/>
    <x v="10"/>
    <x v="1"/>
    <x v="0"/>
    <x v="2"/>
    <x v="3"/>
    <x v="880"/>
    <n v="0"/>
  </r>
  <r>
    <x v="2"/>
    <x v="0"/>
    <s v="NAR REGIONAL-GROCERY"/>
    <x v="2"/>
    <x v="2"/>
    <x v="4"/>
    <x v="10"/>
    <x v="1"/>
    <x v="0"/>
    <x v="2"/>
    <x v="3"/>
    <x v="881"/>
    <n v="0"/>
  </r>
  <r>
    <x v="2"/>
    <x v="0"/>
    <s v="NAR REGIONAL-GROCERY"/>
    <x v="2"/>
    <x v="2"/>
    <x v="8"/>
    <x v="10"/>
    <x v="1"/>
    <x v="0"/>
    <x v="2"/>
    <x v="3"/>
    <x v="23"/>
    <n v="0"/>
  </r>
  <r>
    <x v="2"/>
    <x v="0"/>
    <s v="NAR REGIONAL-GROCERY"/>
    <x v="3"/>
    <x v="0"/>
    <x v="10"/>
    <x v="10"/>
    <x v="1"/>
    <x v="0"/>
    <x v="2"/>
    <x v="3"/>
    <x v="23"/>
    <n v="0"/>
  </r>
  <r>
    <x v="2"/>
    <x v="0"/>
    <s v="NAR REGIONAL-GROCERY"/>
    <x v="3"/>
    <x v="0"/>
    <x v="11"/>
    <x v="10"/>
    <x v="1"/>
    <x v="0"/>
    <x v="2"/>
    <x v="3"/>
    <x v="23"/>
    <n v="0"/>
  </r>
  <r>
    <x v="2"/>
    <x v="0"/>
    <s v="NAR REGIONAL-GROCERY"/>
    <x v="3"/>
    <x v="0"/>
    <x v="12"/>
    <x v="10"/>
    <x v="1"/>
    <x v="0"/>
    <x v="2"/>
    <x v="3"/>
    <x v="23"/>
    <n v="0"/>
  </r>
  <r>
    <x v="2"/>
    <x v="0"/>
    <s v="NAR REGIONAL-GROCERY"/>
    <x v="3"/>
    <x v="0"/>
    <x v="13"/>
    <x v="10"/>
    <x v="1"/>
    <x v="0"/>
    <x v="2"/>
    <x v="3"/>
    <x v="882"/>
    <n v="12744"/>
  </r>
  <r>
    <x v="2"/>
    <x v="0"/>
    <s v="NAR REGIONAL-GROCERY"/>
    <x v="3"/>
    <x v="0"/>
    <x v="14"/>
    <x v="10"/>
    <x v="1"/>
    <x v="0"/>
    <x v="2"/>
    <x v="3"/>
    <x v="23"/>
    <n v="0"/>
  </r>
  <r>
    <x v="2"/>
    <x v="0"/>
    <s v="NAR REGIONAL-GROCERY"/>
    <x v="3"/>
    <x v="0"/>
    <x v="15"/>
    <x v="10"/>
    <x v="1"/>
    <x v="0"/>
    <x v="2"/>
    <x v="3"/>
    <x v="23"/>
    <n v="0"/>
  </r>
  <r>
    <x v="2"/>
    <x v="0"/>
    <s v="NAR REGIONAL-GROCERY"/>
    <x v="3"/>
    <x v="1"/>
    <x v="3"/>
    <x v="10"/>
    <x v="1"/>
    <x v="0"/>
    <x v="2"/>
    <x v="3"/>
    <x v="23"/>
    <n v="0"/>
  </r>
  <r>
    <x v="2"/>
    <x v="0"/>
    <s v="NAR REGIONAL-GROCERY"/>
    <x v="3"/>
    <x v="1"/>
    <x v="7"/>
    <x v="10"/>
    <x v="1"/>
    <x v="0"/>
    <x v="2"/>
    <x v="3"/>
    <x v="23"/>
    <n v="0"/>
  </r>
  <r>
    <x v="2"/>
    <x v="0"/>
    <s v="NAR REGIONAL-GROCERY"/>
    <x v="3"/>
    <x v="2"/>
    <x v="4"/>
    <x v="10"/>
    <x v="1"/>
    <x v="0"/>
    <x v="2"/>
    <x v="3"/>
    <x v="883"/>
    <n v="0"/>
  </r>
  <r>
    <x v="2"/>
    <x v="0"/>
    <s v="NAR REGIONAL-GROCERY"/>
    <x v="3"/>
    <x v="2"/>
    <x v="8"/>
    <x v="10"/>
    <x v="1"/>
    <x v="0"/>
    <x v="2"/>
    <x v="3"/>
    <x v="884"/>
    <n v="0"/>
  </r>
  <r>
    <x v="2"/>
    <x v="0"/>
    <s v="NAR REGIONAL-GROCERY"/>
    <x v="0"/>
    <x v="0"/>
    <x v="10"/>
    <x v="11"/>
    <x v="0"/>
    <x v="1"/>
    <x v="1"/>
    <x v="2"/>
    <x v="885"/>
    <n v="75459.199999999997"/>
  </r>
  <r>
    <x v="2"/>
    <x v="0"/>
    <s v="NAR REGIONAL-GROCERY"/>
    <x v="0"/>
    <x v="0"/>
    <x v="11"/>
    <x v="11"/>
    <x v="0"/>
    <x v="1"/>
    <x v="1"/>
    <x v="2"/>
    <x v="437"/>
    <n v="24393.599999999999"/>
  </r>
  <r>
    <x v="2"/>
    <x v="0"/>
    <s v="NAR REGIONAL-GROCERY"/>
    <x v="0"/>
    <x v="0"/>
    <x v="12"/>
    <x v="11"/>
    <x v="0"/>
    <x v="1"/>
    <x v="1"/>
    <x v="2"/>
    <x v="886"/>
    <n v="51065.599999999999"/>
  </r>
  <r>
    <x v="2"/>
    <x v="0"/>
    <s v="NAR REGIONAL-GROCERY"/>
    <x v="0"/>
    <x v="0"/>
    <x v="13"/>
    <x v="11"/>
    <x v="0"/>
    <x v="1"/>
    <x v="1"/>
    <x v="2"/>
    <x v="887"/>
    <n v="48787.199999999997"/>
  </r>
  <r>
    <x v="2"/>
    <x v="0"/>
    <s v="NAR REGIONAL-GROCERY"/>
    <x v="0"/>
    <x v="0"/>
    <x v="14"/>
    <x v="11"/>
    <x v="0"/>
    <x v="1"/>
    <x v="1"/>
    <x v="2"/>
    <x v="23"/>
    <n v="0"/>
  </r>
  <r>
    <x v="2"/>
    <x v="0"/>
    <s v="NAR REGIONAL-GROCERY"/>
    <x v="0"/>
    <x v="1"/>
    <x v="3"/>
    <x v="11"/>
    <x v="0"/>
    <x v="1"/>
    <x v="1"/>
    <x v="2"/>
    <x v="437"/>
    <n v="24393.599999999999"/>
  </r>
  <r>
    <x v="2"/>
    <x v="0"/>
    <s v="NAR REGIONAL-GROCERY"/>
    <x v="0"/>
    <x v="1"/>
    <x v="7"/>
    <x v="11"/>
    <x v="0"/>
    <x v="1"/>
    <x v="1"/>
    <x v="2"/>
    <x v="23"/>
    <n v="0"/>
  </r>
  <r>
    <x v="2"/>
    <x v="0"/>
    <s v="NAR REGIONAL-GROCERY"/>
    <x v="0"/>
    <x v="2"/>
    <x v="4"/>
    <x v="11"/>
    <x v="0"/>
    <x v="1"/>
    <x v="1"/>
    <x v="2"/>
    <x v="437"/>
    <n v="24393.599999999999"/>
  </r>
  <r>
    <x v="2"/>
    <x v="0"/>
    <s v="NAR REGIONAL-GROCERY"/>
    <x v="0"/>
    <x v="2"/>
    <x v="8"/>
    <x v="11"/>
    <x v="0"/>
    <x v="1"/>
    <x v="1"/>
    <x v="2"/>
    <x v="437"/>
    <n v="24393.599999999999"/>
  </r>
  <r>
    <x v="2"/>
    <x v="0"/>
    <s v="NAR REGIONAL-GROCERY"/>
    <x v="1"/>
    <x v="1"/>
    <x v="3"/>
    <x v="11"/>
    <x v="0"/>
    <x v="1"/>
    <x v="1"/>
    <x v="2"/>
    <x v="23"/>
    <n v="0"/>
  </r>
  <r>
    <x v="2"/>
    <x v="0"/>
    <s v="NAR REGIONAL-GROCERY"/>
    <x v="2"/>
    <x v="0"/>
    <x v="10"/>
    <x v="11"/>
    <x v="0"/>
    <x v="1"/>
    <x v="1"/>
    <x v="2"/>
    <x v="888"/>
    <n v="77499.839999999997"/>
  </r>
  <r>
    <x v="2"/>
    <x v="0"/>
    <s v="NAR REGIONAL-GROCERY"/>
    <x v="2"/>
    <x v="0"/>
    <x v="11"/>
    <x v="11"/>
    <x v="0"/>
    <x v="1"/>
    <x v="1"/>
    <x v="2"/>
    <x v="889"/>
    <n v="88162.559999999998"/>
  </r>
  <r>
    <x v="2"/>
    <x v="0"/>
    <s v="NAR REGIONAL-GROCERY"/>
    <x v="2"/>
    <x v="0"/>
    <x v="12"/>
    <x v="11"/>
    <x v="0"/>
    <x v="1"/>
    <x v="1"/>
    <x v="2"/>
    <x v="890"/>
    <n v="61848"/>
  </r>
  <r>
    <x v="2"/>
    <x v="0"/>
    <s v="NAR REGIONAL-GROCERY"/>
    <x v="2"/>
    <x v="0"/>
    <x v="13"/>
    <x v="11"/>
    <x v="0"/>
    <x v="1"/>
    <x v="1"/>
    <x v="2"/>
    <x v="891"/>
    <n v="55164"/>
  </r>
  <r>
    <x v="2"/>
    <x v="0"/>
    <s v="NAR REGIONAL-GROCERY"/>
    <x v="2"/>
    <x v="1"/>
    <x v="3"/>
    <x v="11"/>
    <x v="0"/>
    <x v="1"/>
    <x v="1"/>
    <x v="2"/>
    <x v="892"/>
    <n v="76566.720000000001"/>
  </r>
  <r>
    <x v="2"/>
    <x v="0"/>
    <s v="NAR REGIONAL-GROCERY"/>
    <x v="2"/>
    <x v="1"/>
    <x v="7"/>
    <x v="11"/>
    <x v="0"/>
    <x v="1"/>
    <x v="1"/>
    <x v="2"/>
    <x v="893"/>
    <n v="71304.960000000006"/>
  </r>
  <r>
    <x v="2"/>
    <x v="0"/>
    <s v="NAR REGIONAL-GROCERY"/>
    <x v="2"/>
    <x v="2"/>
    <x v="4"/>
    <x v="11"/>
    <x v="0"/>
    <x v="1"/>
    <x v="1"/>
    <x v="2"/>
    <x v="894"/>
    <n v="66199.679999999993"/>
  </r>
  <r>
    <x v="2"/>
    <x v="0"/>
    <s v="NAR REGIONAL-GROCERY"/>
    <x v="2"/>
    <x v="2"/>
    <x v="8"/>
    <x v="11"/>
    <x v="0"/>
    <x v="1"/>
    <x v="1"/>
    <x v="2"/>
    <x v="895"/>
    <n v="11100"/>
  </r>
  <r>
    <x v="2"/>
    <x v="0"/>
    <s v="NAR REGIONAL-GROCERY"/>
    <x v="3"/>
    <x v="0"/>
    <x v="10"/>
    <x v="11"/>
    <x v="0"/>
    <x v="1"/>
    <x v="1"/>
    <x v="2"/>
    <x v="896"/>
    <n v="28364.959999999999"/>
  </r>
  <r>
    <x v="2"/>
    <x v="0"/>
    <s v="NAR REGIONAL-GROCERY"/>
    <x v="3"/>
    <x v="0"/>
    <x v="11"/>
    <x v="11"/>
    <x v="0"/>
    <x v="1"/>
    <x v="1"/>
    <x v="2"/>
    <x v="897"/>
    <n v="68075.28"/>
  </r>
  <r>
    <x v="2"/>
    <x v="0"/>
    <s v="NAR REGIONAL-GROCERY"/>
    <x v="3"/>
    <x v="0"/>
    <x v="12"/>
    <x v="11"/>
    <x v="0"/>
    <x v="1"/>
    <x v="1"/>
    <x v="2"/>
    <x v="898"/>
    <n v="147496.44"/>
  </r>
  <r>
    <x v="2"/>
    <x v="0"/>
    <s v="NAR REGIONAL-GROCERY"/>
    <x v="3"/>
    <x v="0"/>
    <x v="14"/>
    <x v="11"/>
    <x v="0"/>
    <x v="1"/>
    <x v="1"/>
    <x v="2"/>
    <x v="899"/>
    <n v="23903.88"/>
  </r>
  <r>
    <x v="2"/>
    <x v="0"/>
    <s v="NAR REGIONAL-GROCERY"/>
    <x v="3"/>
    <x v="1"/>
    <x v="3"/>
    <x v="11"/>
    <x v="0"/>
    <x v="1"/>
    <x v="1"/>
    <x v="2"/>
    <x v="900"/>
    <n v="147496.44"/>
  </r>
  <r>
    <x v="2"/>
    <x v="0"/>
    <s v="NAR REGIONAL-GROCERY"/>
    <x v="3"/>
    <x v="1"/>
    <x v="7"/>
    <x v="11"/>
    <x v="0"/>
    <x v="1"/>
    <x v="1"/>
    <x v="2"/>
    <x v="901"/>
    <n v="79971.320000000007"/>
  </r>
  <r>
    <x v="2"/>
    <x v="0"/>
    <s v="NAR REGIONAL-GROCERY"/>
    <x v="3"/>
    <x v="2"/>
    <x v="4"/>
    <x v="11"/>
    <x v="0"/>
    <x v="1"/>
    <x v="1"/>
    <x v="2"/>
    <x v="902"/>
    <n v="72536.36"/>
  </r>
  <r>
    <x v="2"/>
    <x v="0"/>
    <s v="NAR REGIONAL-GROCERY"/>
    <x v="0"/>
    <x v="0"/>
    <x v="10"/>
    <x v="12"/>
    <x v="0"/>
    <x v="1"/>
    <x v="1"/>
    <x v="2"/>
    <x v="903"/>
    <n v="11700"/>
  </r>
  <r>
    <x v="2"/>
    <x v="0"/>
    <s v="NAR REGIONAL-GROCERY"/>
    <x v="0"/>
    <x v="0"/>
    <x v="11"/>
    <x v="12"/>
    <x v="0"/>
    <x v="1"/>
    <x v="1"/>
    <x v="2"/>
    <x v="23"/>
    <n v="0"/>
  </r>
  <r>
    <x v="2"/>
    <x v="0"/>
    <s v="NAR REGIONAL-GROCERY"/>
    <x v="0"/>
    <x v="0"/>
    <x v="12"/>
    <x v="12"/>
    <x v="0"/>
    <x v="1"/>
    <x v="1"/>
    <x v="2"/>
    <x v="904"/>
    <n v="2405"/>
  </r>
  <r>
    <x v="2"/>
    <x v="0"/>
    <s v="NAR REGIONAL-GROCERY"/>
    <x v="0"/>
    <x v="0"/>
    <x v="13"/>
    <x v="12"/>
    <x v="0"/>
    <x v="1"/>
    <x v="1"/>
    <x v="2"/>
    <x v="905"/>
    <n v="6759.96"/>
  </r>
  <r>
    <x v="2"/>
    <x v="0"/>
    <s v="NAR REGIONAL-GROCERY"/>
    <x v="0"/>
    <x v="1"/>
    <x v="3"/>
    <x v="12"/>
    <x v="0"/>
    <x v="1"/>
    <x v="1"/>
    <x v="2"/>
    <x v="906"/>
    <n v="17086.55"/>
  </r>
  <r>
    <x v="2"/>
    <x v="0"/>
    <s v="NAR REGIONAL-GROCERY"/>
    <x v="0"/>
    <x v="1"/>
    <x v="7"/>
    <x v="12"/>
    <x v="0"/>
    <x v="1"/>
    <x v="1"/>
    <x v="2"/>
    <x v="907"/>
    <n v="12624.04"/>
  </r>
  <r>
    <x v="2"/>
    <x v="0"/>
    <s v="NAR REGIONAL-GROCERY"/>
    <x v="0"/>
    <x v="2"/>
    <x v="4"/>
    <x v="12"/>
    <x v="0"/>
    <x v="1"/>
    <x v="1"/>
    <x v="2"/>
    <x v="908"/>
    <n v="5586.75"/>
  </r>
  <r>
    <x v="2"/>
    <x v="0"/>
    <s v="NAR REGIONAL-GROCERY"/>
    <x v="2"/>
    <x v="0"/>
    <x v="10"/>
    <x v="12"/>
    <x v="0"/>
    <x v="1"/>
    <x v="1"/>
    <x v="2"/>
    <x v="909"/>
    <n v="18420.8"/>
  </r>
  <r>
    <x v="2"/>
    <x v="0"/>
    <s v="NAR REGIONAL-GROCERY"/>
    <x v="2"/>
    <x v="0"/>
    <x v="11"/>
    <x v="12"/>
    <x v="0"/>
    <x v="1"/>
    <x v="1"/>
    <x v="2"/>
    <x v="910"/>
    <n v="8892.1299999999992"/>
  </r>
  <r>
    <x v="2"/>
    <x v="0"/>
    <s v="NAR REGIONAL-GROCERY"/>
    <x v="2"/>
    <x v="0"/>
    <x v="12"/>
    <x v="12"/>
    <x v="0"/>
    <x v="1"/>
    <x v="1"/>
    <x v="2"/>
    <x v="911"/>
    <n v="8702.82"/>
  </r>
  <r>
    <x v="2"/>
    <x v="0"/>
    <s v="NAR REGIONAL-GROCERY"/>
    <x v="2"/>
    <x v="0"/>
    <x v="13"/>
    <x v="12"/>
    <x v="0"/>
    <x v="1"/>
    <x v="1"/>
    <x v="2"/>
    <x v="912"/>
    <n v="18859.64"/>
  </r>
  <r>
    <x v="2"/>
    <x v="0"/>
    <s v="NAR REGIONAL-GROCERY"/>
    <x v="2"/>
    <x v="1"/>
    <x v="3"/>
    <x v="12"/>
    <x v="0"/>
    <x v="1"/>
    <x v="1"/>
    <x v="2"/>
    <x v="913"/>
    <n v="15496.96"/>
  </r>
  <r>
    <x v="2"/>
    <x v="0"/>
    <s v="NAR REGIONAL-GROCERY"/>
    <x v="2"/>
    <x v="1"/>
    <x v="7"/>
    <x v="12"/>
    <x v="0"/>
    <x v="1"/>
    <x v="1"/>
    <x v="2"/>
    <x v="914"/>
    <n v="15263.28"/>
  </r>
  <r>
    <x v="2"/>
    <x v="0"/>
    <s v="NAR REGIONAL-GROCERY"/>
    <x v="2"/>
    <x v="2"/>
    <x v="4"/>
    <x v="12"/>
    <x v="0"/>
    <x v="1"/>
    <x v="1"/>
    <x v="2"/>
    <x v="915"/>
    <n v="15845.72"/>
  </r>
  <r>
    <x v="2"/>
    <x v="0"/>
    <s v="NAR REGIONAL-GROCERY"/>
    <x v="2"/>
    <x v="2"/>
    <x v="8"/>
    <x v="12"/>
    <x v="0"/>
    <x v="1"/>
    <x v="1"/>
    <x v="2"/>
    <x v="23"/>
    <n v="0"/>
  </r>
  <r>
    <x v="2"/>
    <x v="0"/>
    <s v="NAR REGIONAL-GROCERY"/>
    <x v="1"/>
    <x v="0"/>
    <x v="12"/>
    <x v="38"/>
    <x v="0"/>
    <x v="1"/>
    <x v="1"/>
    <x v="5"/>
    <x v="916"/>
    <n v="54011.98"/>
  </r>
  <r>
    <x v="2"/>
    <x v="0"/>
    <s v="NAR REGIONAL-GROCERY"/>
    <x v="1"/>
    <x v="0"/>
    <x v="14"/>
    <x v="38"/>
    <x v="0"/>
    <x v="1"/>
    <x v="1"/>
    <x v="5"/>
    <x v="917"/>
    <n v="6926.99"/>
  </r>
  <r>
    <x v="2"/>
    <x v="0"/>
    <s v="NAR REGIONAL-GROCERY"/>
    <x v="1"/>
    <x v="0"/>
    <x v="15"/>
    <x v="38"/>
    <x v="0"/>
    <x v="1"/>
    <x v="1"/>
    <x v="5"/>
    <x v="918"/>
    <n v="685.95"/>
  </r>
  <r>
    <x v="2"/>
    <x v="0"/>
    <s v="NAR REGIONAL-GROCERY"/>
    <x v="0"/>
    <x v="0"/>
    <x v="11"/>
    <x v="13"/>
    <x v="0"/>
    <x v="0"/>
    <x v="0"/>
    <x v="0"/>
    <x v="23"/>
    <n v="0"/>
  </r>
  <r>
    <x v="2"/>
    <x v="0"/>
    <s v="NAR REGIONAL-GROCERY"/>
    <x v="0"/>
    <x v="2"/>
    <x v="4"/>
    <x v="13"/>
    <x v="0"/>
    <x v="0"/>
    <x v="0"/>
    <x v="0"/>
    <x v="23"/>
    <n v="0"/>
  </r>
  <r>
    <x v="2"/>
    <x v="0"/>
    <s v="NAR REGIONAL-GROCERY"/>
    <x v="1"/>
    <x v="0"/>
    <x v="10"/>
    <x v="13"/>
    <x v="0"/>
    <x v="0"/>
    <x v="0"/>
    <x v="0"/>
    <x v="919"/>
    <n v="0"/>
  </r>
  <r>
    <x v="2"/>
    <x v="0"/>
    <s v="NAR REGIONAL-GROCERY"/>
    <x v="1"/>
    <x v="0"/>
    <x v="11"/>
    <x v="13"/>
    <x v="0"/>
    <x v="0"/>
    <x v="0"/>
    <x v="0"/>
    <x v="920"/>
    <n v="32428.81"/>
  </r>
  <r>
    <x v="2"/>
    <x v="0"/>
    <s v="NAR REGIONAL-GROCERY"/>
    <x v="1"/>
    <x v="0"/>
    <x v="12"/>
    <x v="13"/>
    <x v="0"/>
    <x v="0"/>
    <x v="0"/>
    <x v="0"/>
    <x v="921"/>
    <n v="15975.75"/>
  </r>
  <r>
    <x v="2"/>
    <x v="0"/>
    <s v="NAR REGIONAL-GROCERY"/>
    <x v="1"/>
    <x v="0"/>
    <x v="13"/>
    <x v="13"/>
    <x v="0"/>
    <x v="0"/>
    <x v="0"/>
    <x v="0"/>
    <x v="922"/>
    <n v="279.17"/>
  </r>
  <r>
    <x v="2"/>
    <x v="0"/>
    <s v="NAR REGIONAL-GROCERY"/>
    <x v="1"/>
    <x v="0"/>
    <x v="14"/>
    <x v="13"/>
    <x v="0"/>
    <x v="0"/>
    <x v="0"/>
    <x v="0"/>
    <x v="923"/>
    <n v="19020.8"/>
  </r>
  <r>
    <x v="2"/>
    <x v="0"/>
    <s v="NAR REGIONAL-GROCERY"/>
    <x v="1"/>
    <x v="0"/>
    <x v="15"/>
    <x v="13"/>
    <x v="0"/>
    <x v="0"/>
    <x v="0"/>
    <x v="0"/>
    <x v="924"/>
    <n v="10167.709999999999"/>
  </r>
  <r>
    <x v="2"/>
    <x v="0"/>
    <s v="NAR REGIONAL-GROCERY"/>
    <x v="1"/>
    <x v="1"/>
    <x v="3"/>
    <x v="13"/>
    <x v="0"/>
    <x v="0"/>
    <x v="0"/>
    <x v="0"/>
    <x v="925"/>
    <n v="0"/>
  </r>
  <r>
    <x v="2"/>
    <x v="0"/>
    <s v="NAR REGIONAL-GROCERY"/>
    <x v="1"/>
    <x v="1"/>
    <x v="7"/>
    <x v="13"/>
    <x v="0"/>
    <x v="0"/>
    <x v="0"/>
    <x v="0"/>
    <x v="926"/>
    <n v="1147"/>
  </r>
  <r>
    <x v="2"/>
    <x v="0"/>
    <s v="NAR REGIONAL-GROCERY"/>
    <x v="1"/>
    <x v="2"/>
    <x v="4"/>
    <x v="13"/>
    <x v="0"/>
    <x v="0"/>
    <x v="0"/>
    <x v="0"/>
    <x v="927"/>
    <n v="0"/>
  </r>
  <r>
    <x v="2"/>
    <x v="0"/>
    <s v="NAR REGIONAL-GROCERY"/>
    <x v="1"/>
    <x v="2"/>
    <x v="8"/>
    <x v="13"/>
    <x v="0"/>
    <x v="0"/>
    <x v="0"/>
    <x v="0"/>
    <x v="928"/>
    <n v="10029"/>
  </r>
  <r>
    <x v="2"/>
    <x v="0"/>
    <s v="NAR REGIONAL-GROCERY"/>
    <x v="2"/>
    <x v="0"/>
    <x v="11"/>
    <x v="13"/>
    <x v="0"/>
    <x v="0"/>
    <x v="0"/>
    <x v="0"/>
    <x v="929"/>
    <n v="0"/>
  </r>
  <r>
    <x v="2"/>
    <x v="0"/>
    <s v="NAR REGIONAL-GROCERY"/>
    <x v="3"/>
    <x v="0"/>
    <x v="11"/>
    <x v="13"/>
    <x v="0"/>
    <x v="0"/>
    <x v="0"/>
    <x v="0"/>
    <x v="930"/>
    <n v="1554"/>
  </r>
  <r>
    <x v="2"/>
    <x v="0"/>
    <s v="NAR REGIONAL-GROCERY"/>
    <x v="3"/>
    <x v="0"/>
    <x v="12"/>
    <x v="13"/>
    <x v="0"/>
    <x v="0"/>
    <x v="0"/>
    <x v="0"/>
    <x v="23"/>
    <n v="0"/>
  </r>
  <r>
    <x v="2"/>
    <x v="0"/>
    <s v="NAR REGIONAL-GROCERY"/>
    <x v="3"/>
    <x v="1"/>
    <x v="3"/>
    <x v="13"/>
    <x v="0"/>
    <x v="0"/>
    <x v="0"/>
    <x v="0"/>
    <x v="23"/>
    <n v="0"/>
  </r>
  <r>
    <x v="2"/>
    <x v="0"/>
    <s v="NAR REGIONAL-GROCERY"/>
    <x v="1"/>
    <x v="0"/>
    <x v="14"/>
    <x v="14"/>
    <x v="0"/>
    <x v="0"/>
    <x v="0"/>
    <x v="0"/>
    <x v="23"/>
    <n v="0"/>
  </r>
  <r>
    <x v="2"/>
    <x v="0"/>
    <s v="NAR REGIONAL-GROCERY"/>
    <x v="0"/>
    <x v="0"/>
    <x v="10"/>
    <x v="15"/>
    <x v="0"/>
    <x v="0"/>
    <x v="0"/>
    <x v="0"/>
    <x v="23"/>
    <n v="0"/>
  </r>
  <r>
    <x v="2"/>
    <x v="0"/>
    <s v="NAR REGIONAL-GROCERY"/>
    <x v="0"/>
    <x v="2"/>
    <x v="4"/>
    <x v="15"/>
    <x v="0"/>
    <x v="0"/>
    <x v="0"/>
    <x v="0"/>
    <x v="23"/>
    <n v="0"/>
  </r>
  <r>
    <x v="2"/>
    <x v="0"/>
    <s v="NAR REGIONAL-GROCERY"/>
    <x v="1"/>
    <x v="1"/>
    <x v="3"/>
    <x v="15"/>
    <x v="0"/>
    <x v="0"/>
    <x v="0"/>
    <x v="0"/>
    <x v="23"/>
    <n v="0"/>
  </r>
  <r>
    <x v="2"/>
    <x v="0"/>
    <s v="NAR REGIONAL-GROCERY"/>
    <x v="3"/>
    <x v="0"/>
    <x v="12"/>
    <x v="15"/>
    <x v="0"/>
    <x v="0"/>
    <x v="0"/>
    <x v="0"/>
    <x v="23"/>
    <n v="0"/>
  </r>
  <r>
    <x v="2"/>
    <x v="0"/>
    <s v="NAR REGIONAL-GROCERY"/>
    <x v="3"/>
    <x v="0"/>
    <x v="14"/>
    <x v="15"/>
    <x v="0"/>
    <x v="0"/>
    <x v="0"/>
    <x v="0"/>
    <x v="23"/>
    <n v="0"/>
  </r>
  <r>
    <x v="2"/>
    <x v="0"/>
    <s v="NAR REGIONAL-GROCERY"/>
    <x v="3"/>
    <x v="1"/>
    <x v="3"/>
    <x v="15"/>
    <x v="0"/>
    <x v="0"/>
    <x v="0"/>
    <x v="0"/>
    <x v="931"/>
    <n v="60000"/>
  </r>
  <r>
    <x v="2"/>
    <x v="0"/>
    <s v="NAR REGIONAL-GROCERY"/>
    <x v="0"/>
    <x v="0"/>
    <x v="10"/>
    <x v="16"/>
    <x v="0"/>
    <x v="1"/>
    <x v="1"/>
    <x v="2"/>
    <x v="23"/>
    <n v="0"/>
  </r>
  <r>
    <x v="2"/>
    <x v="0"/>
    <s v="NAR REGIONAL-GROCERY"/>
    <x v="0"/>
    <x v="0"/>
    <x v="12"/>
    <x v="16"/>
    <x v="0"/>
    <x v="1"/>
    <x v="1"/>
    <x v="2"/>
    <x v="23"/>
    <n v="0"/>
  </r>
  <r>
    <x v="2"/>
    <x v="0"/>
    <s v="NAR REGIONAL-GROCERY"/>
    <x v="0"/>
    <x v="0"/>
    <x v="14"/>
    <x v="16"/>
    <x v="0"/>
    <x v="1"/>
    <x v="1"/>
    <x v="2"/>
    <x v="23"/>
    <n v="0"/>
  </r>
  <r>
    <x v="2"/>
    <x v="0"/>
    <s v="NAR REGIONAL-GROCERY"/>
    <x v="0"/>
    <x v="1"/>
    <x v="3"/>
    <x v="16"/>
    <x v="0"/>
    <x v="1"/>
    <x v="1"/>
    <x v="2"/>
    <x v="23"/>
    <n v="0"/>
  </r>
  <r>
    <x v="2"/>
    <x v="0"/>
    <s v="NAR REGIONAL-GROCERY"/>
    <x v="0"/>
    <x v="1"/>
    <x v="7"/>
    <x v="16"/>
    <x v="0"/>
    <x v="1"/>
    <x v="1"/>
    <x v="2"/>
    <x v="23"/>
    <n v="0"/>
  </r>
  <r>
    <x v="2"/>
    <x v="0"/>
    <s v="NAR REGIONAL-GROCERY"/>
    <x v="0"/>
    <x v="2"/>
    <x v="4"/>
    <x v="16"/>
    <x v="0"/>
    <x v="1"/>
    <x v="1"/>
    <x v="2"/>
    <x v="23"/>
    <n v="0"/>
  </r>
  <r>
    <x v="2"/>
    <x v="0"/>
    <s v="NAR REGIONAL-GROCERY"/>
    <x v="0"/>
    <x v="2"/>
    <x v="8"/>
    <x v="16"/>
    <x v="0"/>
    <x v="1"/>
    <x v="1"/>
    <x v="2"/>
    <x v="23"/>
    <n v="0"/>
  </r>
  <r>
    <x v="2"/>
    <x v="0"/>
    <s v="NAR REGIONAL-GROCERY"/>
    <x v="1"/>
    <x v="2"/>
    <x v="8"/>
    <x v="16"/>
    <x v="0"/>
    <x v="1"/>
    <x v="1"/>
    <x v="2"/>
    <x v="23"/>
    <n v="0"/>
  </r>
  <r>
    <x v="2"/>
    <x v="0"/>
    <s v="NAR REGIONAL-GROCERY"/>
    <x v="2"/>
    <x v="0"/>
    <x v="12"/>
    <x v="16"/>
    <x v="0"/>
    <x v="1"/>
    <x v="1"/>
    <x v="2"/>
    <x v="932"/>
    <n v="41593.279999999999"/>
  </r>
  <r>
    <x v="2"/>
    <x v="0"/>
    <s v="NAR REGIONAL-GROCERY"/>
    <x v="2"/>
    <x v="0"/>
    <x v="13"/>
    <x v="16"/>
    <x v="0"/>
    <x v="1"/>
    <x v="1"/>
    <x v="2"/>
    <x v="933"/>
    <n v="69.959999999999994"/>
  </r>
  <r>
    <x v="2"/>
    <x v="0"/>
    <s v="NAR REGIONAL-GROCERY"/>
    <x v="2"/>
    <x v="1"/>
    <x v="3"/>
    <x v="16"/>
    <x v="0"/>
    <x v="1"/>
    <x v="1"/>
    <x v="2"/>
    <x v="934"/>
    <n v="755.88"/>
  </r>
  <r>
    <x v="2"/>
    <x v="0"/>
    <s v="NAR REGIONAL-GROCERY"/>
    <x v="2"/>
    <x v="2"/>
    <x v="8"/>
    <x v="16"/>
    <x v="0"/>
    <x v="1"/>
    <x v="1"/>
    <x v="2"/>
    <x v="935"/>
    <n v="341.28"/>
  </r>
  <r>
    <x v="2"/>
    <x v="0"/>
    <s v="NAR REGIONAL-GROCERY"/>
    <x v="3"/>
    <x v="0"/>
    <x v="10"/>
    <x v="16"/>
    <x v="0"/>
    <x v="1"/>
    <x v="1"/>
    <x v="2"/>
    <x v="936"/>
    <n v="1393.8"/>
  </r>
  <r>
    <x v="2"/>
    <x v="0"/>
    <s v="NAR REGIONAL-GROCERY"/>
    <x v="3"/>
    <x v="0"/>
    <x v="11"/>
    <x v="16"/>
    <x v="0"/>
    <x v="1"/>
    <x v="1"/>
    <x v="2"/>
    <x v="937"/>
    <n v="3345.12"/>
  </r>
  <r>
    <x v="2"/>
    <x v="0"/>
    <s v="NAR REGIONAL-GROCERY"/>
    <x v="3"/>
    <x v="0"/>
    <x v="12"/>
    <x v="16"/>
    <x v="0"/>
    <x v="1"/>
    <x v="1"/>
    <x v="2"/>
    <x v="938"/>
    <n v="7247.76"/>
  </r>
  <r>
    <x v="2"/>
    <x v="0"/>
    <s v="NAR REGIONAL-GROCERY"/>
    <x v="3"/>
    <x v="0"/>
    <x v="13"/>
    <x v="16"/>
    <x v="0"/>
    <x v="1"/>
    <x v="1"/>
    <x v="2"/>
    <x v="23"/>
    <n v="0"/>
  </r>
  <r>
    <x v="2"/>
    <x v="0"/>
    <s v="NAR REGIONAL-GROCERY"/>
    <x v="3"/>
    <x v="0"/>
    <x v="14"/>
    <x v="16"/>
    <x v="0"/>
    <x v="1"/>
    <x v="1"/>
    <x v="2"/>
    <x v="939"/>
    <n v="3628.91"/>
  </r>
  <r>
    <x v="2"/>
    <x v="0"/>
    <s v="NAR REGIONAL-GROCERY"/>
    <x v="3"/>
    <x v="1"/>
    <x v="3"/>
    <x v="16"/>
    <x v="0"/>
    <x v="1"/>
    <x v="1"/>
    <x v="2"/>
    <x v="938"/>
    <n v="7247.76"/>
  </r>
  <r>
    <x v="2"/>
    <x v="0"/>
    <s v="NAR REGIONAL-GROCERY"/>
    <x v="3"/>
    <x v="1"/>
    <x v="7"/>
    <x v="16"/>
    <x v="0"/>
    <x v="1"/>
    <x v="1"/>
    <x v="2"/>
    <x v="940"/>
    <n v="3902.64"/>
  </r>
  <r>
    <x v="2"/>
    <x v="0"/>
    <s v="NAR REGIONAL-GROCERY"/>
    <x v="3"/>
    <x v="2"/>
    <x v="4"/>
    <x v="16"/>
    <x v="0"/>
    <x v="1"/>
    <x v="1"/>
    <x v="2"/>
    <x v="941"/>
    <n v="9819.1200000000008"/>
  </r>
  <r>
    <x v="2"/>
    <x v="0"/>
    <s v="NAR REGIONAL-GROCERY"/>
    <x v="3"/>
    <x v="2"/>
    <x v="8"/>
    <x v="16"/>
    <x v="0"/>
    <x v="1"/>
    <x v="1"/>
    <x v="2"/>
    <x v="23"/>
    <n v="0"/>
  </r>
  <r>
    <x v="2"/>
    <x v="0"/>
    <s v="NAR REGIONAL-GROCERY"/>
    <x v="3"/>
    <x v="1"/>
    <x v="3"/>
    <x v="36"/>
    <x v="0"/>
    <x v="0"/>
    <x v="0"/>
    <x v="0"/>
    <x v="23"/>
    <n v="0"/>
  </r>
  <r>
    <x v="2"/>
    <x v="0"/>
    <s v="NAR REGIONAL-GROCERY"/>
    <x v="0"/>
    <x v="0"/>
    <x v="10"/>
    <x v="17"/>
    <x v="0"/>
    <x v="0"/>
    <x v="0"/>
    <x v="0"/>
    <x v="23"/>
    <n v="0"/>
  </r>
  <r>
    <x v="2"/>
    <x v="0"/>
    <s v="NAR REGIONAL-GROCERY"/>
    <x v="0"/>
    <x v="0"/>
    <x v="12"/>
    <x v="17"/>
    <x v="0"/>
    <x v="0"/>
    <x v="0"/>
    <x v="0"/>
    <x v="23"/>
    <n v="0"/>
  </r>
  <r>
    <x v="2"/>
    <x v="0"/>
    <s v="NAR REGIONAL-GROCERY"/>
    <x v="0"/>
    <x v="1"/>
    <x v="3"/>
    <x v="17"/>
    <x v="0"/>
    <x v="0"/>
    <x v="0"/>
    <x v="0"/>
    <x v="23"/>
    <n v="0"/>
  </r>
  <r>
    <x v="2"/>
    <x v="0"/>
    <s v="NAR REGIONAL-GROCERY"/>
    <x v="0"/>
    <x v="2"/>
    <x v="8"/>
    <x v="17"/>
    <x v="0"/>
    <x v="0"/>
    <x v="0"/>
    <x v="0"/>
    <x v="23"/>
    <n v="0"/>
  </r>
  <r>
    <x v="2"/>
    <x v="0"/>
    <s v="NAR REGIONAL-GROCERY"/>
    <x v="1"/>
    <x v="0"/>
    <x v="14"/>
    <x v="17"/>
    <x v="0"/>
    <x v="0"/>
    <x v="0"/>
    <x v="0"/>
    <x v="23"/>
    <n v="0"/>
  </r>
  <r>
    <x v="2"/>
    <x v="0"/>
    <s v="NAR REGIONAL-GROCERY"/>
    <x v="3"/>
    <x v="0"/>
    <x v="11"/>
    <x v="17"/>
    <x v="0"/>
    <x v="0"/>
    <x v="0"/>
    <x v="0"/>
    <x v="942"/>
    <n v="0"/>
  </r>
  <r>
    <x v="2"/>
    <x v="0"/>
    <s v="NAR REGIONAL-GROCERY"/>
    <x v="3"/>
    <x v="0"/>
    <x v="12"/>
    <x v="17"/>
    <x v="0"/>
    <x v="0"/>
    <x v="0"/>
    <x v="0"/>
    <x v="943"/>
    <n v="0"/>
  </r>
  <r>
    <x v="2"/>
    <x v="0"/>
    <s v="NAR REGIONAL-GROCERY"/>
    <x v="3"/>
    <x v="0"/>
    <x v="13"/>
    <x v="17"/>
    <x v="0"/>
    <x v="0"/>
    <x v="0"/>
    <x v="0"/>
    <x v="944"/>
    <n v="0"/>
  </r>
  <r>
    <x v="2"/>
    <x v="0"/>
    <s v="NAR REGIONAL-GROCERY"/>
    <x v="3"/>
    <x v="0"/>
    <x v="14"/>
    <x v="17"/>
    <x v="0"/>
    <x v="0"/>
    <x v="0"/>
    <x v="0"/>
    <x v="945"/>
    <n v="0"/>
  </r>
  <r>
    <x v="2"/>
    <x v="0"/>
    <s v="NAR REGIONAL-GROCERY"/>
    <x v="3"/>
    <x v="1"/>
    <x v="3"/>
    <x v="17"/>
    <x v="0"/>
    <x v="0"/>
    <x v="0"/>
    <x v="0"/>
    <x v="23"/>
    <n v="0"/>
  </r>
  <r>
    <x v="2"/>
    <x v="0"/>
    <s v="NAR REGIONAL-GROCERY"/>
    <x v="3"/>
    <x v="1"/>
    <x v="7"/>
    <x v="17"/>
    <x v="0"/>
    <x v="0"/>
    <x v="0"/>
    <x v="0"/>
    <x v="946"/>
    <n v="0"/>
  </r>
  <r>
    <x v="2"/>
    <x v="0"/>
    <s v="NAR REGIONAL-GROCERY"/>
    <x v="3"/>
    <x v="2"/>
    <x v="4"/>
    <x v="17"/>
    <x v="0"/>
    <x v="0"/>
    <x v="0"/>
    <x v="0"/>
    <x v="947"/>
    <n v="0"/>
  </r>
  <r>
    <x v="2"/>
    <x v="0"/>
    <s v="NAR REGIONAL-GROCERY"/>
    <x v="0"/>
    <x v="0"/>
    <x v="10"/>
    <x v="39"/>
    <x v="0"/>
    <x v="1"/>
    <x v="1"/>
    <x v="4"/>
    <x v="948"/>
    <n v="182.52"/>
  </r>
  <r>
    <x v="2"/>
    <x v="0"/>
    <s v="NAR REGIONAL-GROCERY"/>
    <x v="0"/>
    <x v="0"/>
    <x v="11"/>
    <x v="39"/>
    <x v="0"/>
    <x v="1"/>
    <x v="1"/>
    <x v="4"/>
    <x v="949"/>
    <n v="23708.36"/>
  </r>
  <r>
    <x v="2"/>
    <x v="0"/>
    <s v="NAR REGIONAL-GROCERY"/>
    <x v="0"/>
    <x v="0"/>
    <x v="12"/>
    <x v="39"/>
    <x v="0"/>
    <x v="1"/>
    <x v="1"/>
    <x v="4"/>
    <x v="950"/>
    <n v="3504.28"/>
  </r>
  <r>
    <x v="2"/>
    <x v="0"/>
    <s v="NAR REGIONAL-GROCERY"/>
    <x v="0"/>
    <x v="0"/>
    <x v="13"/>
    <x v="39"/>
    <x v="0"/>
    <x v="1"/>
    <x v="1"/>
    <x v="4"/>
    <x v="951"/>
    <n v="4349.28"/>
  </r>
  <r>
    <x v="2"/>
    <x v="0"/>
    <s v="NAR REGIONAL-GROCERY"/>
    <x v="0"/>
    <x v="0"/>
    <x v="14"/>
    <x v="39"/>
    <x v="0"/>
    <x v="1"/>
    <x v="1"/>
    <x v="4"/>
    <x v="952"/>
    <n v="12.48"/>
  </r>
  <r>
    <x v="2"/>
    <x v="0"/>
    <s v="NAR REGIONAL-GROCERY"/>
    <x v="0"/>
    <x v="0"/>
    <x v="15"/>
    <x v="39"/>
    <x v="0"/>
    <x v="1"/>
    <x v="1"/>
    <x v="4"/>
    <x v="953"/>
    <n v="1.56"/>
  </r>
  <r>
    <x v="2"/>
    <x v="0"/>
    <s v="NAR REGIONAL-GROCERY"/>
    <x v="0"/>
    <x v="1"/>
    <x v="3"/>
    <x v="39"/>
    <x v="0"/>
    <x v="1"/>
    <x v="1"/>
    <x v="4"/>
    <x v="954"/>
    <n v="14986.92"/>
  </r>
  <r>
    <x v="2"/>
    <x v="0"/>
    <s v="NAR REGIONAL-GROCERY"/>
    <x v="0"/>
    <x v="1"/>
    <x v="7"/>
    <x v="39"/>
    <x v="0"/>
    <x v="1"/>
    <x v="1"/>
    <x v="4"/>
    <x v="955"/>
    <n v="11185.2"/>
  </r>
  <r>
    <x v="2"/>
    <x v="0"/>
    <s v="NAR REGIONAL-GROCERY"/>
    <x v="0"/>
    <x v="2"/>
    <x v="4"/>
    <x v="39"/>
    <x v="0"/>
    <x v="1"/>
    <x v="1"/>
    <x v="4"/>
    <x v="956"/>
    <n v="15374.32"/>
  </r>
  <r>
    <x v="2"/>
    <x v="0"/>
    <s v="NAR REGIONAL-GROCERY"/>
    <x v="0"/>
    <x v="2"/>
    <x v="8"/>
    <x v="39"/>
    <x v="0"/>
    <x v="1"/>
    <x v="1"/>
    <x v="4"/>
    <x v="957"/>
    <n v="1282.8399999999999"/>
  </r>
  <r>
    <x v="2"/>
    <x v="0"/>
    <s v="NAR REGIONAL-GROCERY"/>
    <x v="1"/>
    <x v="0"/>
    <x v="10"/>
    <x v="39"/>
    <x v="0"/>
    <x v="1"/>
    <x v="1"/>
    <x v="4"/>
    <x v="958"/>
    <n v="46898.400000000001"/>
  </r>
  <r>
    <x v="2"/>
    <x v="0"/>
    <s v="NAR REGIONAL-GROCERY"/>
    <x v="1"/>
    <x v="0"/>
    <x v="11"/>
    <x v="39"/>
    <x v="0"/>
    <x v="1"/>
    <x v="1"/>
    <x v="4"/>
    <x v="959"/>
    <n v="73.44"/>
  </r>
  <r>
    <x v="2"/>
    <x v="0"/>
    <s v="NAR REGIONAL-GROCERY"/>
    <x v="1"/>
    <x v="0"/>
    <x v="12"/>
    <x v="39"/>
    <x v="0"/>
    <x v="1"/>
    <x v="1"/>
    <x v="4"/>
    <x v="960"/>
    <n v="1899.73"/>
  </r>
  <r>
    <x v="2"/>
    <x v="0"/>
    <s v="NAR REGIONAL-GROCERY"/>
    <x v="1"/>
    <x v="0"/>
    <x v="13"/>
    <x v="39"/>
    <x v="0"/>
    <x v="1"/>
    <x v="1"/>
    <x v="4"/>
    <x v="961"/>
    <n v="57.6"/>
  </r>
  <r>
    <x v="2"/>
    <x v="0"/>
    <s v="NAR REGIONAL-GROCERY"/>
    <x v="1"/>
    <x v="0"/>
    <x v="14"/>
    <x v="39"/>
    <x v="0"/>
    <x v="1"/>
    <x v="1"/>
    <x v="4"/>
    <x v="962"/>
    <n v="1289.76"/>
  </r>
  <r>
    <x v="2"/>
    <x v="0"/>
    <s v="NAR REGIONAL-GROCERY"/>
    <x v="1"/>
    <x v="0"/>
    <x v="15"/>
    <x v="39"/>
    <x v="0"/>
    <x v="1"/>
    <x v="1"/>
    <x v="4"/>
    <x v="963"/>
    <n v="919.2"/>
  </r>
  <r>
    <x v="2"/>
    <x v="0"/>
    <s v="NAR REGIONAL-GROCERY"/>
    <x v="1"/>
    <x v="1"/>
    <x v="3"/>
    <x v="39"/>
    <x v="0"/>
    <x v="1"/>
    <x v="1"/>
    <x v="4"/>
    <x v="964"/>
    <n v="270.72000000000003"/>
  </r>
  <r>
    <x v="2"/>
    <x v="0"/>
    <s v="NAR REGIONAL-GROCERY"/>
    <x v="1"/>
    <x v="1"/>
    <x v="7"/>
    <x v="39"/>
    <x v="0"/>
    <x v="1"/>
    <x v="1"/>
    <x v="4"/>
    <x v="965"/>
    <n v="99.84"/>
  </r>
  <r>
    <x v="2"/>
    <x v="0"/>
    <s v="NAR REGIONAL-GROCERY"/>
    <x v="1"/>
    <x v="2"/>
    <x v="4"/>
    <x v="39"/>
    <x v="0"/>
    <x v="1"/>
    <x v="1"/>
    <x v="4"/>
    <x v="966"/>
    <n v="7433.28"/>
  </r>
  <r>
    <x v="2"/>
    <x v="0"/>
    <s v="NAR REGIONAL-GROCERY"/>
    <x v="1"/>
    <x v="2"/>
    <x v="8"/>
    <x v="39"/>
    <x v="0"/>
    <x v="1"/>
    <x v="1"/>
    <x v="4"/>
    <x v="967"/>
    <n v="697.44"/>
  </r>
  <r>
    <x v="2"/>
    <x v="0"/>
    <s v="NAR REGIONAL-GROCERY"/>
    <x v="2"/>
    <x v="0"/>
    <x v="10"/>
    <x v="39"/>
    <x v="0"/>
    <x v="1"/>
    <x v="1"/>
    <x v="4"/>
    <x v="968"/>
    <n v="5524.48"/>
  </r>
  <r>
    <x v="2"/>
    <x v="0"/>
    <s v="NAR REGIONAL-GROCERY"/>
    <x v="2"/>
    <x v="0"/>
    <x v="11"/>
    <x v="39"/>
    <x v="0"/>
    <x v="1"/>
    <x v="1"/>
    <x v="4"/>
    <x v="969"/>
    <n v="42326.44"/>
  </r>
  <r>
    <x v="2"/>
    <x v="0"/>
    <s v="NAR REGIONAL-GROCERY"/>
    <x v="2"/>
    <x v="0"/>
    <x v="12"/>
    <x v="39"/>
    <x v="0"/>
    <x v="1"/>
    <x v="1"/>
    <x v="4"/>
    <x v="970"/>
    <n v="28148.639999999999"/>
  </r>
  <r>
    <x v="2"/>
    <x v="0"/>
    <s v="NAR REGIONAL-GROCERY"/>
    <x v="2"/>
    <x v="0"/>
    <x v="13"/>
    <x v="39"/>
    <x v="0"/>
    <x v="1"/>
    <x v="1"/>
    <x v="4"/>
    <x v="971"/>
    <n v="32275.360000000001"/>
  </r>
  <r>
    <x v="2"/>
    <x v="0"/>
    <s v="NAR REGIONAL-GROCERY"/>
    <x v="2"/>
    <x v="0"/>
    <x v="14"/>
    <x v="39"/>
    <x v="0"/>
    <x v="1"/>
    <x v="1"/>
    <x v="4"/>
    <x v="23"/>
    <n v="0"/>
  </r>
  <r>
    <x v="2"/>
    <x v="0"/>
    <s v="NAR REGIONAL-GROCERY"/>
    <x v="2"/>
    <x v="0"/>
    <x v="15"/>
    <x v="39"/>
    <x v="0"/>
    <x v="1"/>
    <x v="1"/>
    <x v="4"/>
    <x v="23"/>
    <n v="0"/>
  </r>
  <r>
    <x v="2"/>
    <x v="0"/>
    <s v="NAR REGIONAL-GROCERY"/>
    <x v="2"/>
    <x v="1"/>
    <x v="3"/>
    <x v="39"/>
    <x v="0"/>
    <x v="1"/>
    <x v="1"/>
    <x v="4"/>
    <x v="972"/>
    <n v="98021.04"/>
  </r>
  <r>
    <x v="2"/>
    <x v="0"/>
    <s v="NAR REGIONAL-GROCERY"/>
    <x v="2"/>
    <x v="1"/>
    <x v="7"/>
    <x v="39"/>
    <x v="0"/>
    <x v="1"/>
    <x v="1"/>
    <x v="4"/>
    <x v="973"/>
    <n v="21302.84"/>
  </r>
  <r>
    <x v="2"/>
    <x v="0"/>
    <s v="NAR REGIONAL-GROCERY"/>
    <x v="2"/>
    <x v="2"/>
    <x v="4"/>
    <x v="39"/>
    <x v="0"/>
    <x v="1"/>
    <x v="1"/>
    <x v="4"/>
    <x v="974"/>
    <n v="64201.8"/>
  </r>
  <r>
    <x v="2"/>
    <x v="0"/>
    <s v="NAR REGIONAL-GROCERY"/>
    <x v="2"/>
    <x v="2"/>
    <x v="8"/>
    <x v="39"/>
    <x v="0"/>
    <x v="1"/>
    <x v="1"/>
    <x v="4"/>
    <x v="975"/>
    <n v="14040.52"/>
  </r>
  <r>
    <x v="2"/>
    <x v="0"/>
    <s v="NAR REGIONAL-GROCERY"/>
    <x v="3"/>
    <x v="0"/>
    <x v="10"/>
    <x v="39"/>
    <x v="0"/>
    <x v="1"/>
    <x v="1"/>
    <x v="4"/>
    <x v="976"/>
    <n v="20.8"/>
  </r>
  <r>
    <x v="2"/>
    <x v="0"/>
    <s v="NAR REGIONAL-GROCERY"/>
    <x v="3"/>
    <x v="0"/>
    <x v="11"/>
    <x v="39"/>
    <x v="0"/>
    <x v="1"/>
    <x v="1"/>
    <x v="4"/>
    <x v="977"/>
    <n v="8471.84"/>
  </r>
  <r>
    <x v="2"/>
    <x v="0"/>
    <s v="NAR REGIONAL-GROCERY"/>
    <x v="3"/>
    <x v="0"/>
    <x v="12"/>
    <x v="39"/>
    <x v="0"/>
    <x v="1"/>
    <x v="1"/>
    <x v="4"/>
    <x v="978"/>
    <n v="1386.32"/>
  </r>
  <r>
    <x v="2"/>
    <x v="0"/>
    <s v="NAR REGIONAL-GROCERY"/>
    <x v="3"/>
    <x v="0"/>
    <x v="13"/>
    <x v="39"/>
    <x v="0"/>
    <x v="1"/>
    <x v="1"/>
    <x v="4"/>
    <x v="979"/>
    <n v="511.16"/>
  </r>
  <r>
    <x v="2"/>
    <x v="0"/>
    <s v="NAR REGIONAL-GROCERY"/>
    <x v="3"/>
    <x v="0"/>
    <x v="14"/>
    <x v="39"/>
    <x v="0"/>
    <x v="1"/>
    <x v="1"/>
    <x v="4"/>
    <x v="980"/>
    <n v="12907.44"/>
  </r>
  <r>
    <x v="2"/>
    <x v="0"/>
    <s v="NAR REGIONAL-GROCERY"/>
    <x v="3"/>
    <x v="0"/>
    <x v="15"/>
    <x v="39"/>
    <x v="0"/>
    <x v="1"/>
    <x v="1"/>
    <x v="4"/>
    <x v="981"/>
    <n v="14.04"/>
  </r>
  <r>
    <x v="2"/>
    <x v="0"/>
    <s v="NAR REGIONAL-GROCERY"/>
    <x v="3"/>
    <x v="1"/>
    <x v="3"/>
    <x v="39"/>
    <x v="0"/>
    <x v="1"/>
    <x v="1"/>
    <x v="4"/>
    <x v="982"/>
    <n v="155842.96"/>
  </r>
  <r>
    <x v="2"/>
    <x v="0"/>
    <s v="NAR REGIONAL-GROCERY"/>
    <x v="3"/>
    <x v="1"/>
    <x v="7"/>
    <x v="39"/>
    <x v="0"/>
    <x v="1"/>
    <x v="1"/>
    <x v="4"/>
    <x v="983"/>
    <n v="3918.2"/>
  </r>
  <r>
    <x v="2"/>
    <x v="0"/>
    <s v="NAR REGIONAL-GROCERY"/>
    <x v="3"/>
    <x v="2"/>
    <x v="4"/>
    <x v="39"/>
    <x v="0"/>
    <x v="1"/>
    <x v="1"/>
    <x v="4"/>
    <x v="984"/>
    <n v="21140.6"/>
  </r>
  <r>
    <x v="2"/>
    <x v="0"/>
    <s v="NAR REGIONAL-GROCERY"/>
    <x v="3"/>
    <x v="2"/>
    <x v="8"/>
    <x v="39"/>
    <x v="0"/>
    <x v="1"/>
    <x v="1"/>
    <x v="4"/>
    <x v="985"/>
    <n v="196.56"/>
  </r>
  <r>
    <x v="2"/>
    <x v="0"/>
    <s v="NAR REGIONAL-GROCERY"/>
    <x v="0"/>
    <x v="0"/>
    <x v="10"/>
    <x v="40"/>
    <x v="0"/>
    <x v="1"/>
    <x v="1"/>
    <x v="4"/>
    <x v="986"/>
    <n v="1592.24"/>
  </r>
  <r>
    <x v="2"/>
    <x v="0"/>
    <s v="NAR REGIONAL-GROCERY"/>
    <x v="0"/>
    <x v="0"/>
    <x v="11"/>
    <x v="40"/>
    <x v="0"/>
    <x v="1"/>
    <x v="1"/>
    <x v="4"/>
    <x v="987"/>
    <n v="36608.519999999997"/>
  </r>
  <r>
    <x v="2"/>
    <x v="0"/>
    <s v="NAR REGIONAL-GROCERY"/>
    <x v="0"/>
    <x v="0"/>
    <x v="12"/>
    <x v="40"/>
    <x v="0"/>
    <x v="1"/>
    <x v="1"/>
    <x v="4"/>
    <x v="988"/>
    <n v="22927.84"/>
  </r>
  <r>
    <x v="2"/>
    <x v="0"/>
    <s v="NAR REGIONAL-GROCERY"/>
    <x v="0"/>
    <x v="0"/>
    <x v="13"/>
    <x v="40"/>
    <x v="0"/>
    <x v="1"/>
    <x v="1"/>
    <x v="4"/>
    <x v="989"/>
    <n v="9897.16"/>
  </r>
  <r>
    <x v="2"/>
    <x v="0"/>
    <s v="NAR REGIONAL-GROCERY"/>
    <x v="0"/>
    <x v="0"/>
    <x v="14"/>
    <x v="40"/>
    <x v="0"/>
    <x v="1"/>
    <x v="1"/>
    <x v="4"/>
    <x v="990"/>
    <n v="12.48"/>
  </r>
  <r>
    <x v="2"/>
    <x v="0"/>
    <s v="NAR REGIONAL-GROCERY"/>
    <x v="0"/>
    <x v="0"/>
    <x v="15"/>
    <x v="40"/>
    <x v="0"/>
    <x v="1"/>
    <x v="1"/>
    <x v="4"/>
    <x v="991"/>
    <n v="1.56"/>
  </r>
  <r>
    <x v="2"/>
    <x v="0"/>
    <s v="NAR REGIONAL-GROCERY"/>
    <x v="0"/>
    <x v="1"/>
    <x v="3"/>
    <x v="40"/>
    <x v="0"/>
    <x v="1"/>
    <x v="1"/>
    <x v="4"/>
    <x v="992"/>
    <n v="107474.64"/>
  </r>
  <r>
    <x v="2"/>
    <x v="0"/>
    <s v="NAR REGIONAL-GROCERY"/>
    <x v="0"/>
    <x v="1"/>
    <x v="7"/>
    <x v="40"/>
    <x v="0"/>
    <x v="1"/>
    <x v="1"/>
    <x v="4"/>
    <x v="993"/>
    <n v="5740.28"/>
  </r>
  <r>
    <x v="2"/>
    <x v="0"/>
    <s v="NAR REGIONAL-GROCERY"/>
    <x v="0"/>
    <x v="2"/>
    <x v="4"/>
    <x v="40"/>
    <x v="0"/>
    <x v="1"/>
    <x v="1"/>
    <x v="4"/>
    <x v="994"/>
    <n v="33447.96"/>
  </r>
  <r>
    <x v="2"/>
    <x v="0"/>
    <s v="NAR REGIONAL-GROCERY"/>
    <x v="0"/>
    <x v="2"/>
    <x v="8"/>
    <x v="40"/>
    <x v="0"/>
    <x v="1"/>
    <x v="1"/>
    <x v="4"/>
    <x v="995"/>
    <n v="10852.92"/>
  </r>
  <r>
    <x v="2"/>
    <x v="0"/>
    <s v="NAR REGIONAL-GROCERY"/>
    <x v="1"/>
    <x v="0"/>
    <x v="10"/>
    <x v="40"/>
    <x v="0"/>
    <x v="1"/>
    <x v="1"/>
    <x v="4"/>
    <x v="23"/>
    <n v="0"/>
  </r>
  <r>
    <x v="2"/>
    <x v="0"/>
    <s v="NAR REGIONAL-GROCERY"/>
    <x v="1"/>
    <x v="0"/>
    <x v="11"/>
    <x v="40"/>
    <x v="0"/>
    <x v="1"/>
    <x v="1"/>
    <x v="4"/>
    <x v="996"/>
    <n v="50658.92"/>
  </r>
  <r>
    <x v="2"/>
    <x v="0"/>
    <s v="NAR REGIONAL-GROCERY"/>
    <x v="1"/>
    <x v="0"/>
    <x v="12"/>
    <x v="40"/>
    <x v="0"/>
    <x v="1"/>
    <x v="1"/>
    <x v="4"/>
    <x v="997"/>
    <n v="2422.16"/>
  </r>
  <r>
    <x v="2"/>
    <x v="0"/>
    <s v="NAR REGIONAL-GROCERY"/>
    <x v="1"/>
    <x v="0"/>
    <x v="13"/>
    <x v="40"/>
    <x v="0"/>
    <x v="1"/>
    <x v="1"/>
    <x v="4"/>
    <x v="23"/>
    <n v="0"/>
  </r>
  <r>
    <x v="2"/>
    <x v="0"/>
    <s v="NAR REGIONAL-GROCERY"/>
    <x v="1"/>
    <x v="0"/>
    <x v="14"/>
    <x v="40"/>
    <x v="0"/>
    <x v="1"/>
    <x v="1"/>
    <x v="4"/>
    <x v="998"/>
    <n v="651.04"/>
  </r>
  <r>
    <x v="2"/>
    <x v="0"/>
    <s v="NAR REGIONAL-GROCERY"/>
    <x v="1"/>
    <x v="0"/>
    <x v="15"/>
    <x v="40"/>
    <x v="0"/>
    <x v="1"/>
    <x v="1"/>
    <x v="4"/>
    <x v="23"/>
    <n v="0"/>
  </r>
  <r>
    <x v="2"/>
    <x v="0"/>
    <s v="NAR REGIONAL-GROCERY"/>
    <x v="1"/>
    <x v="1"/>
    <x v="3"/>
    <x v="40"/>
    <x v="0"/>
    <x v="1"/>
    <x v="1"/>
    <x v="4"/>
    <x v="999"/>
    <n v="29874"/>
  </r>
  <r>
    <x v="2"/>
    <x v="0"/>
    <s v="NAR REGIONAL-GROCERY"/>
    <x v="1"/>
    <x v="1"/>
    <x v="7"/>
    <x v="40"/>
    <x v="0"/>
    <x v="1"/>
    <x v="1"/>
    <x v="4"/>
    <x v="23"/>
    <n v="0"/>
  </r>
  <r>
    <x v="2"/>
    <x v="0"/>
    <s v="NAR REGIONAL-GROCERY"/>
    <x v="1"/>
    <x v="2"/>
    <x v="4"/>
    <x v="40"/>
    <x v="0"/>
    <x v="1"/>
    <x v="1"/>
    <x v="4"/>
    <x v="1000"/>
    <n v="1304.1600000000001"/>
  </r>
  <r>
    <x v="2"/>
    <x v="0"/>
    <s v="NAR REGIONAL-GROCERY"/>
    <x v="1"/>
    <x v="2"/>
    <x v="8"/>
    <x v="40"/>
    <x v="0"/>
    <x v="1"/>
    <x v="1"/>
    <x v="4"/>
    <x v="1001"/>
    <n v="1153.29"/>
  </r>
  <r>
    <x v="2"/>
    <x v="0"/>
    <s v="NAR REGIONAL-GROCERY"/>
    <x v="2"/>
    <x v="0"/>
    <x v="10"/>
    <x v="40"/>
    <x v="0"/>
    <x v="1"/>
    <x v="1"/>
    <x v="4"/>
    <x v="1002"/>
    <n v="37936.6"/>
  </r>
  <r>
    <x v="2"/>
    <x v="0"/>
    <s v="NAR REGIONAL-GROCERY"/>
    <x v="2"/>
    <x v="0"/>
    <x v="11"/>
    <x v="40"/>
    <x v="0"/>
    <x v="1"/>
    <x v="1"/>
    <x v="4"/>
    <x v="1003"/>
    <n v="55739.839999999997"/>
  </r>
  <r>
    <x v="2"/>
    <x v="0"/>
    <s v="NAR REGIONAL-GROCERY"/>
    <x v="2"/>
    <x v="0"/>
    <x v="12"/>
    <x v="40"/>
    <x v="0"/>
    <x v="1"/>
    <x v="1"/>
    <x v="4"/>
    <x v="1004"/>
    <n v="17481.88"/>
  </r>
  <r>
    <x v="2"/>
    <x v="0"/>
    <s v="NAR REGIONAL-GROCERY"/>
    <x v="2"/>
    <x v="0"/>
    <x v="13"/>
    <x v="40"/>
    <x v="0"/>
    <x v="1"/>
    <x v="1"/>
    <x v="4"/>
    <x v="1005"/>
    <n v="18279.04"/>
  </r>
  <r>
    <x v="2"/>
    <x v="0"/>
    <s v="NAR REGIONAL-GROCERY"/>
    <x v="2"/>
    <x v="0"/>
    <x v="14"/>
    <x v="40"/>
    <x v="0"/>
    <x v="1"/>
    <x v="1"/>
    <x v="4"/>
    <x v="23"/>
    <n v="0"/>
  </r>
  <r>
    <x v="2"/>
    <x v="0"/>
    <s v="NAR REGIONAL-GROCERY"/>
    <x v="2"/>
    <x v="0"/>
    <x v="15"/>
    <x v="40"/>
    <x v="0"/>
    <x v="1"/>
    <x v="1"/>
    <x v="4"/>
    <x v="23"/>
    <n v="0"/>
  </r>
  <r>
    <x v="2"/>
    <x v="0"/>
    <s v="NAR REGIONAL-GROCERY"/>
    <x v="2"/>
    <x v="1"/>
    <x v="3"/>
    <x v="40"/>
    <x v="0"/>
    <x v="1"/>
    <x v="1"/>
    <x v="4"/>
    <x v="1006"/>
    <n v="56591.08"/>
  </r>
  <r>
    <x v="2"/>
    <x v="0"/>
    <s v="NAR REGIONAL-GROCERY"/>
    <x v="2"/>
    <x v="1"/>
    <x v="7"/>
    <x v="40"/>
    <x v="0"/>
    <x v="1"/>
    <x v="1"/>
    <x v="4"/>
    <x v="1007"/>
    <n v="18642"/>
  </r>
  <r>
    <x v="2"/>
    <x v="0"/>
    <s v="NAR REGIONAL-GROCERY"/>
    <x v="2"/>
    <x v="2"/>
    <x v="4"/>
    <x v="40"/>
    <x v="0"/>
    <x v="1"/>
    <x v="1"/>
    <x v="4"/>
    <x v="1008"/>
    <n v="32618.04"/>
  </r>
  <r>
    <x v="2"/>
    <x v="0"/>
    <s v="NAR REGIONAL-GROCERY"/>
    <x v="2"/>
    <x v="2"/>
    <x v="8"/>
    <x v="40"/>
    <x v="0"/>
    <x v="1"/>
    <x v="1"/>
    <x v="4"/>
    <x v="1009"/>
    <n v="32013.8"/>
  </r>
  <r>
    <x v="2"/>
    <x v="0"/>
    <s v="NAR REGIONAL-GROCERY"/>
    <x v="3"/>
    <x v="0"/>
    <x v="10"/>
    <x v="40"/>
    <x v="0"/>
    <x v="1"/>
    <x v="1"/>
    <x v="4"/>
    <x v="1010"/>
    <n v="2148.63"/>
  </r>
  <r>
    <x v="2"/>
    <x v="0"/>
    <s v="NAR REGIONAL-GROCERY"/>
    <x v="3"/>
    <x v="0"/>
    <x v="11"/>
    <x v="40"/>
    <x v="0"/>
    <x v="1"/>
    <x v="1"/>
    <x v="4"/>
    <x v="1011"/>
    <n v="41212.080000000002"/>
  </r>
  <r>
    <x v="2"/>
    <x v="0"/>
    <s v="NAR REGIONAL-GROCERY"/>
    <x v="3"/>
    <x v="0"/>
    <x v="12"/>
    <x v="40"/>
    <x v="0"/>
    <x v="1"/>
    <x v="1"/>
    <x v="4"/>
    <x v="1012"/>
    <n v="291812.56"/>
  </r>
  <r>
    <x v="2"/>
    <x v="0"/>
    <s v="NAR REGIONAL-GROCERY"/>
    <x v="3"/>
    <x v="0"/>
    <x v="13"/>
    <x v="40"/>
    <x v="0"/>
    <x v="1"/>
    <x v="1"/>
    <x v="4"/>
    <x v="1013"/>
    <n v="78755.039999999994"/>
  </r>
  <r>
    <x v="2"/>
    <x v="0"/>
    <s v="NAR REGIONAL-GROCERY"/>
    <x v="3"/>
    <x v="0"/>
    <x v="14"/>
    <x v="40"/>
    <x v="0"/>
    <x v="1"/>
    <x v="1"/>
    <x v="4"/>
    <x v="1014"/>
    <n v="7641.33"/>
  </r>
  <r>
    <x v="2"/>
    <x v="0"/>
    <s v="NAR REGIONAL-GROCERY"/>
    <x v="3"/>
    <x v="0"/>
    <x v="15"/>
    <x v="40"/>
    <x v="0"/>
    <x v="1"/>
    <x v="1"/>
    <x v="4"/>
    <x v="23"/>
    <n v="0"/>
  </r>
  <r>
    <x v="2"/>
    <x v="0"/>
    <s v="NAR REGIONAL-GROCERY"/>
    <x v="3"/>
    <x v="1"/>
    <x v="3"/>
    <x v="40"/>
    <x v="0"/>
    <x v="1"/>
    <x v="1"/>
    <x v="4"/>
    <x v="1015"/>
    <n v="403178.36"/>
  </r>
  <r>
    <x v="2"/>
    <x v="0"/>
    <s v="NAR REGIONAL-GROCERY"/>
    <x v="3"/>
    <x v="1"/>
    <x v="7"/>
    <x v="40"/>
    <x v="0"/>
    <x v="1"/>
    <x v="1"/>
    <x v="4"/>
    <x v="1016"/>
    <n v="13630.94"/>
  </r>
  <r>
    <x v="2"/>
    <x v="0"/>
    <s v="NAR REGIONAL-GROCERY"/>
    <x v="3"/>
    <x v="2"/>
    <x v="4"/>
    <x v="40"/>
    <x v="0"/>
    <x v="1"/>
    <x v="1"/>
    <x v="4"/>
    <x v="1017"/>
    <n v="188905.60000000001"/>
  </r>
  <r>
    <x v="2"/>
    <x v="0"/>
    <s v="NAR REGIONAL-GROCERY"/>
    <x v="3"/>
    <x v="2"/>
    <x v="8"/>
    <x v="40"/>
    <x v="0"/>
    <x v="1"/>
    <x v="1"/>
    <x v="4"/>
    <x v="1018"/>
    <n v="15854.87"/>
  </r>
  <r>
    <x v="2"/>
    <x v="0"/>
    <s v="NAR REGIONAL-GROCERY"/>
    <x v="0"/>
    <x v="0"/>
    <x v="10"/>
    <x v="41"/>
    <x v="0"/>
    <x v="1"/>
    <x v="1"/>
    <x v="4"/>
    <x v="1019"/>
    <n v="604.86"/>
  </r>
  <r>
    <x v="2"/>
    <x v="0"/>
    <s v="NAR REGIONAL-GROCERY"/>
    <x v="0"/>
    <x v="0"/>
    <x v="11"/>
    <x v="41"/>
    <x v="0"/>
    <x v="1"/>
    <x v="1"/>
    <x v="4"/>
    <x v="1020"/>
    <n v="4085.61"/>
  </r>
  <r>
    <x v="2"/>
    <x v="0"/>
    <s v="NAR REGIONAL-GROCERY"/>
    <x v="0"/>
    <x v="0"/>
    <x v="12"/>
    <x v="41"/>
    <x v="0"/>
    <x v="1"/>
    <x v="1"/>
    <x v="4"/>
    <x v="1021"/>
    <n v="2261.85"/>
  </r>
  <r>
    <x v="2"/>
    <x v="0"/>
    <s v="NAR REGIONAL-GROCERY"/>
    <x v="0"/>
    <x v="0"/>
    <x v="13"/>
    <x v="41"/>
    <x v="0"/>
    <x v="1"/>
    <x v="1"/>
    <x v="4"/>
    <x v="1022"/>
    <n v="2870.79"/>
  </r>
  <r>
    <x v="2"/>
    <x v="0"/>
    <s v="NAR REGIONAL-GROCERY"/>
    <x v="0"/>
    <x v="0"/>
    <x v="14"/>
    <x v="41"/>
    <x v="0"/>
    <x v="1"/>
    <x v="1"/>
    <x v="4"/>
    <x v="1023"/>
    <n v="40.799999999999997"/>
  </r>
  <r>
    <x v="2"/>
    <x v="0"/>
    <s v="NAR REGIONAL-GROCERY"/>
    <x v="0"/>
    <x v="0"/>
    <x v="15"/>
    <x v="41"/>
    <x v="0"/>
    <x v="1"/>
    <x v="1"/>
    <x v="4"/>
    <x v="1024"/>
    <n v="5.61"/>
  </r>
  <r>
    <x v="2"/>
    <x v="0"/>
    <s v="NAR REGIONAL-GROCERY"/>
    <x v="0"/>
    <x v="1"/>
    <x v="3"/>
    <x v="41"/>
    <x v="0"/>
    <x v="1"/>
    <x v="1"/>
    <x v="4"/>
    <x v="1025"/>
    <n v="7229.76"/>
  </r>
  <r>
    <x v="2"/>
    <x v="0"/>
    <s v="NAR REGIONAL-GROCERY"/>
    <x v="0"/>
    <x v="1"/>
    <x v="7"/>
    <x v="41"/>
    <x v="0"/>
    <x v="1"/>
    <x v="1"/>
    <x v="4"/>
    <x v="1026"/>
    <n v="3249.21"/>
  </r>
  <r>
    <x v="2"/>
    <x v="0"/>
    <s v="NAR REGIONAL-GROCERY"/>
    <x v="0"/>
    <x v="2"/>
    <x v="4"/>
    <x v="41"/>
    <x v="0"/>
    <x v="1"/>
    <x v="1"/>
    <x v="4"/>
    <x v="1027"/>
    <n v="4198.32"/>
  </r>
  <r>
    <x v="2"/>
    <x v="0"/>
    <s v="NAR REGIONAL-GROCERY"/>
    <x v="0"/>
    <x v="2"/>
    <x v="8"/>
    <x v="41"/>
    <x v="0"/>
    <x v="1"/>
    <x v="1"/>
    <x v="4"/>
    <x v="1028"/>
    <n v="2378.13"/>
  </r>
  <r>
    <x v="2"/>
    <x v="0"/>
    <s v="NAR REGIONAL-GROCERY"/>
    <x v="1"/>
    <x v="0"/>
    <x v="10"/>
    <x v="41"/>
    <x v="0"/>
    <x v="1"/>
    <x v="1"/>
    <x v="4"/>
    <x v="1029"/>
    <n v="450.84"/>
  </r>
  <r>
    <x v="2"/>
    <x v="0"/>
    <s v="NAR REGIONAL-GROCERY"/>
    <x v="1"/>
    <x v="0"/>
    <x v="11"/>
    <x v="41"/>
    <x v="0"/>
    <x v="1"/>
    <x v="1"/>
    <x v="4"/>
    <x v="1030"/>
    <n v="1762.28"/>
  </r>
  <r>
    <x v="2"/>
    <x v="0"/>
    <s v="NAR REGIONAL-GROCERY"/>
    <x v="1"/>
    <x v="0"/>
    <x v="12"/>
    <x v="41"/>
    <x v="0"/>
    <x v="1"/>
    <x v="1"/>
    <x v="4"/>
    <x v="1031"/>
    <n v="1751.36"/>
  </r>
  <r>
    <x v="2"/>
    <x v="0"/>
    <s v="NAR REGIONAL-GROCERY"/>
    <x v="1"/>
    <x v="0"/>
    <x v="13"/>
    <x v="41"/>
    <x v="0"/>
    <x v="1"/>
    <x v="1"/>
    <x v="4"/>
    <x v="1032"/>
    <n v="1395.16"/>
  </r>
  <r>
    <x v="2"/>
    <x v="0"/>
    <s v="NAR REGIONAL-GROCERY"/>
    <x v="1"/>
    <x v="0"/>
    <x v="14"/>
    <x v="41"/>
    <x v="0"/>
    <x v="1"/>
    <x v="1"/>
    <x v="4"/>
    <x v="1033"/>
    <n v="483.08"/>
  </r>
  <r>
    <x v="2"/>
    <x v="0"/>
    <s v="NAR REGIONAL-GROCERY"/>
    <x v="1"/>
    <x v="0"/>
    <x v="15"/>
    <x v="41"/>
    <x v="0"/>
    <x v="1"/>
    <x v="1"/>
    <x v="4"/>
    <x v="1034"/>
    <n v="66.56"/>
  </r>
  <r>
    <x v="2"/>
    <x v="0"/>
    <s v="NAR REGIONAL-GROCERY"/>
    <x v="1"/>
    <x v="1"/>
    <x v="3"/>
    <x v="41"/>
    <x v="0"/>
    <x v="1"/>
    <x v="1"/>
    <x v="4"/>
    <x v="1035"/>
    <n v="6583.2"/>
  </r>
  <r>
    <x v="2"/>
    <x v="0"/>
    <s v="NAR REGIONAL-GROCERY"/>
    <x v="1"/>
    <x v="1"/>
    <x v="7"/>
    <x v="41"/>
    <x v="0"/>
    <x v="1"/>
    <x v="1"/>
    <x v="4"/>
    <x v="1036"/>
    <n v="2425.8000000000002"/>
  </r>
  <r>
    <x v="2"/>
    <x v="0"/>
    <s v="NAR REGIONAL-GROCERY"/>
    <x v="1"/>
    <x v="2"/>
    <x v="4"/>
    <x v="41"/>
    <x v="0"/>
    <x v="1"/>
    <x v="1"/>
    <x v="4"/>
    <x v="1037"/>
    <n v="5792.8"/>
  </r>
  <r>
    <x v="2"/>
    <x v="0"/>
    <s v="NAR REGIONAL-GROCERY"/>
    <x v="1"/>
    <x v="2"/>
    <x v="8"/>
    <x v="41"/>
    <x v="0"/>
    <x v="1"/>
    <x v="1"/>
    <x v="4"/>
    <x v="1038"/>
    <n v="1640.08"/>
  </r>
  <r>
    <x v="2"/>
    <x v="0"/>
    <s v="NAR REGIONAL-GROCERY"/>
    <x v="2"/>
    <x v="0"/>
    <x v="10"/>
    <x v="41"/>
    <x v="0"/>
    <x v="1"/>
    <x v="1"/>
    <x v="4"/>
    <x v="1039"/>
    <n v="9053.7199999999993"/>
  </r>
  <r>
    <x v="2"/>
    <x v="0"/>
    <s v="NAR REGIONAL-GROCERY"/>
    <x v="2"/>
    <x v="0"/>
    <x v="11"/>
    <x v="41"/>
    <x v="0"/>
    <x v="1"/>
    <x v="1"/>
    <x v="4"/>
    <x v="1040"/>
    <n v="42452.28"/>
  </r>
  <r>
    <x v="2"/>
    <x v="0"/>
    <s v="NAR REGIONAL-GROCERY"/>
    <x v="2"/>
    <x v="0"/>
    <x v="12"/>
    <x v="41"/>
    <x v="0"/>
    <x v="1"/>
    <x v="1"/>
    <x v="4"/>
    <x v="1041"/>
    <n v="21454.16"/>
  </r>
  <r>
    <x v="2"/>
    <x v="0"/>
    <s v="NAR REGIONAL-GROCERY"/>
    <x v="2"/>
    <x v="0"/>
    <x v="13"/>
    <x v="41"/>
    <x v="0"/>
    <x v="1"/>
    <x v="1"/>
    <x v="4"/>
    <x v="1042"/>
    <n v="29294.2"/>
  </r>
  <r>
    <x v="2"/>
    <x v="0"/>
    <s v="NAR REGIONAL-GROCERY"/>
    <x v="2"/>
    <x v="0"/>
    <x v="14"/>
    <x v="41"/>
    <x v="0"/>
    <x v="1"/>
    <x v="1"/>
    <x v="4"/>
    <x v="23"/>
    <n v="0"/>
  </r>
  <r>
    <x v="2"/>
    <x v="0"/>
    <s v="NAR REGIONAL-GROCERY"/>
    <x v="2"/>
    <x v="0"/>
    <x v="15"/>
    <x v="41"/>
    <x v="0"/>
    <x v="1"/>
    <x v="1"/>
    <x v="4"/>
    <x v="23"/>
    <n v="0"/>
  </r>
  <r>
    <x v="2"/>
    <x v="0"/>
    <s v="NAR REGIONAL-GROCERY"/>
    <x v="2"/>
    <x v="1"/>
    <x v="3"/>
    <x v="41"/>
    <x v="0"/>
    <x v="1"/>
    <x v="1"/>
    <x v="4"/>
    <x v="1043"/>
    <n v="69247.360000000001"/>
  </r>
  <r>
    <x v="2"/>
    <x v="0"/>
    <s v="NAR REGIONAL-GROCERY"/>
    <x v="2"/>
    <x v="1"/>
    <x v="7"/>
    <x v="41"/>
    <x v="0"/>
    <x v="1"/>
    <x v="1"/>
    <x v="4"/>
    <x v="1044"/>
    <n v="35972.559999999998"/>
  </r>
  <r>
    <x v="2"/>
    <x v="0"/>
    <s v="NAR REGIONAL-GROCERY"/>
    <x v="2"/>
    <x v="2"/>
    <x v="4"/>
    <x v="41"/>
    <x v="0"/>
    <x v="1"/>
    <x v="1"/>
    <x v="4"/>
    <x v="1045"/>
    <n v="39052"/>
  </r>
  <r>
    <x v="2"/>
    <x v="0"/>
    <s v="NAR REGIONAL-GROCERY"/>
    <x v="2"/>
    <x v="2"/>
    <x v="8"/>
    <x v="41"/>
    <x v="0"/>
    <x v="1"/>
    <x v="1"/>
    <x v="4"/>
    <x v="1046"/>
    <n v="19750.12"/>
  </r>
  <r>
    <x v="2"/>
    <x v="0"/>
    <s v="NAR REGIONAL-GROCERY"/>
    <x v="3"/>
    <x v="0"/>
    <x v="10"/>
    <x v="41"/>
    <x v="0"/>
    <x v="1"/>
    <x v="1"/>
    <x v="4"/>
    <x v="1047"/>
    <n v="89.96"/>
  </r>
  <r>
    <x v="2"/>
    <x v="0"/>
    <s v="NAR REGIONAL-GROCERY"/>
    <x v="3"/>
    <x v="0"/>
    <x v="11"/>
    <x v="41"/>
    <x v="0"/>
    <x v="1"/>
    <x v="1"/>
    <x v="4"/>
    <x v="1048"/>
    <n v="1595.36"/>
  </r>
  <r>
    <x v="2"/>
    <x v="0"/>
    <s v="NAR REGIONAL-GROCERY"/>
    <x v="3"/>
    <x v="0"/>
    <x v="12"/>
    <x v="41"/>
    <x v="0"/>
    <x v="1"/>
    <x v="1"/>
    <x v="4"/>
    <x v="1049"/>
    <n v="1928.16"/>
  </r>
  <r>
    <x v="2"/>
    <x v="0"/>
    <s v="NAR REGIONAL-GROCERY"/>
    <x v="3"/>
    <x v="0"/>
    <x v="13"/>
    <x v="41"/>
    <x v="0"/>
    <x v="1"/>
    <x v="1"/>
    <x v="4"/>
    <x v="1050"/>
    <n v="1049.8800000000001"/>
  </r>
  <r>
    <x v="2"/>
    <x v="0"/>
    <s v="NAR REGIONAL-GROCERY"/>
    <x v="3"/>
    <x v="0"/>
    <x v="14"/>
    <x v="41"/>
    <x v="0"/>
    <x v="1"/>
    <x v="1"/>
    <x v="4"/>
    <x v="1051"/>
    <n v="1239.68"/>
  </r>
  <r>
    <x v="2"/>
    <x v="0"/>
    <s v="NAR REGIONAL-GROCERY"/>
    <x v="3"/>
    <x v="0"/>
    <x v="15"/>
    <x v="41"/>
    <x v="0"/>
    <x v="1"/>
    <x v="1"/>
    <x v="4"/>
    <x v="1052"/>
    <n v="60.84"/>
  </r>
  <r>
    <x v="2"/>
    <x v="0"/>
    <s v="NAR REGIONAL-GROCERY"/>
    <x v="3"/>
    <x v="1"/>
    <x v="3"/>
    <x v="41"/>
    <x v="0"/>
    <x v="1"/>
    <x v="1"/>
    <x v="4"/>
    <x v="1053"/>
    <n v="6254.56"/>
  </r>
  <r>
    <x v="2"/>
    <x v="0"/>
    <s v="NAR REGIONAL-GROCERY"/>
    <x v="3"/>
    <x v="1"/>
    <x v="7"/>
    <x v="41"/>
    <x v="0"/>
    <x v="1"/>
    <x v="1"/>
    <x v="4"/>
    <x v="1054"/>
    <n v="3988.92"/>
  </r>
  <r>
    <x v="2"/>
    <x v="0"/>
    <s v="NAR REGIONAL-GROCERY"/>
    <x v="3"/>
    <x v="2"/>
    <x v="4"/>
    <x v="41"/>
    <x v="0"/>
    <x v="1"/>
    <x v="1"/>
    <x v="4"/>
    <x v="1055"/>
    <n v="3831.36"/>
  </r>
  <r>
    <x v="2"/>
    <x v="0"/>
    <s v="NAR REGIONAL-GROCERY"/>
    <x v="3"/>
    <x v="2"/>
    <x v="8"/>
    <x v="41"/>
    <x v="0"/>
    <x v="1"/>
    <x v="1"/>
    <x v="4"/>
    <x v="1056"/>
    <n v="851.24"/>
  </r>
  <r>
    <x v="2"/>
    <x v="0"/>
    <s v="NAR REGIONAL-GROCERY"/>
    <x v="0"/>
    <x v="0"/>
    <x v="10"/>
    <x v="18"/>
    <x v="0"/>
    <x v="1"/>
    <x v="1"/>
    <x v="4"/>
    <x v="23"/>
    <n v="0"/>
  </r>
  <r>
    <x v="2"/>
    <x v="0"/>
    <s v="NAR REGIONAL-GROCERY"/>
    <x v="0"/>
    <x v="0"/>
    <x v="11"/>
    <x v="18"/>
    <x v="0"/>
    <x v="1"/>
    <x v="1"/>
    <x v="4"/>
    <x v="23"/>
    <n v="0"/>
  </r>
  <r>
    <x v="2"/>
    <x v="0"/>
    <s v="NAR REGIONAL-GROCERY"/>
    <x v="0"/>
    <x v="0"/>
    <x v="12"/>
    <x v="18"/>
    <x v="0"/>
    <x v="1"/>
    <x v="1"/>
    <x v="4"/>
    <x v="23"/>
    <n v="0"/>
  </r>
  <r>
    <x v="2"/>
    <x v="0"/>
    <s v="NAR REGIONAL-GROCERY"/>
    <x v="0"/>
    <x v="1"/>
    <x v="3"/>
    <x v="18"/>
    <x v="0"/>
    <x v="1"/>
    <x v="1"/>
    <x v="4"/>
    <x v="23"/>
    <n v="0"/>
  </r>
  <r>
    <x v="2"/>
    <x v="0"/>
    <s v="NAR REGIONAL-GROCERY"/>
    <x v="0"/>
    <x v="1"/>
    <x v="7"/>
    <x v="18"/>
    <x v="0"/>
    <x v="1"/>
    <x v="1"/>
    <x v="4"/>
    <x v="23"/>
    <n v="0"/>
  </r>
  <r>
    <x v="2"/>
    <x v="0"/>
    <s v="NAR REGIONAL-GROCERY"/>
    <x v="0"/>
    <x v="2"/>
    <x v="4"/>
    <x v="18"/>
    <x v="0"/>
    <x v="1"/>
    <x v="1"/>
    <x v="4"/>
    <x v="23"/>
    <n v="0"/>
  </r>
  <r>
    <x v="2"/>
    <x v="0"/>
    <s v="NAR REGIONAL-GROCERY"/>
    <x v="0"/>
    <x v="2"/>
    <x v="8"/>
    <x v="18"/>
    <x v="0"/>
    <x v="1"/>
    <x v="1"/>
    <x v="4"/>
    <x v="23"/>
    <n v="0"/>
  </r>
  <r>
    <x v="2"/>
    <x v="0"/>
    <s v="NAR REGIONAL-GROCERY"/>
    <x v="2"/>
    <x v="1"/>
    <x v="7"/>
    <x v="18"/>
    <x v="0"/>
    <x v="1"/>
    <x v="1"/>
    <x v="4"/>
    <x v="23"/>
    <n v="0"/>
  </r>
  <r>
    <x v="2"/>
    <x v="0"/>
    <s v="NAR REGIONAL-GROCERY"/>
    <x v="3"/>
    <x v="0"/>
    <x v="10"/>
    <x v="18"/>
    <x v="0"/>
    <x v="1"/>
    <x v="1"/>
    <x v="4"/>
    <x v="23"/>
    <n v="0"/>
  </r>
  <r>
    <x v="2"/>
    <x v="0"/>
    <s v="NAR REGIONAL-GROCERY"/>
    <x v="3"/>
    <x v="0"/>
    <x v="11"/>
    <x v="18"/>
    <x v="0"/>
    <x v="1"/>
    <x v="1"/>
    <x v="4"/>
    <x v="23"/>
    <n v="0"/>
  </r>
  <r>
    <x v="2"/>
    <x v="0"/>
    <s v="NAR REGIONAL-GROCERY"/>
    <x v="3"/>
    <x v="0"/>
    <x v="12"/>
    <x v="18"/>
    <x v="0"/>
    <x v="1"/>
    <x v="1"/>
    <x v="4"/>
    <x v="23"/>
    <n v="0"/>
  </r>
  <r>
    <x v="2"/>
    <x v="0"/>
    <s v="NAR REGIONAL-GROCERY"/>
    <x v="3"/>
    <x v="0"/>
    <x v="14"/>
    <x v="18"/>
    <x v="0"/>
    <x v="1"/>
    <x v="1"/>
    <x v="4"/>
    <x v="23"/>
    <n v="0"/>
  </r>
  <r>
    <x v="2"/>
    <x v="0"/>
    <s v="NAR REGIONAL-GROCERY"/>
    <x v="3"/>
    <x v="1"/>
    <x v="3"/>
    <x v="18"/>
    <x v="0"/>
    <x v="1"/>
    <x v="1"/>
    <x v="4"/>
    <x v="23"/>
    <n v="0"/>
  </r>
  <r>
    <x v="2"/>
    <x v="0"/>
    <s v="NAR REGIONAL-GROCERY"/>
    <x v="3"/>
    <x v="1"/>
    <x v="7"/>
    <x v="18"/>
    <x v="0"/>
    <x v="1"/>
    <x v="1"/>
    <x v="4"/>
    <x v="23"/>
    <n v="0"/>
  </r>
  <r>
    <x v="2"/>
    <x v="0"/>
    <s v="NAR REGIONAL-GROCERY"/>
    <x v="3"/>
    <x v="2"/>
    <x v="4"/>
    <x v="18"/>
    <x v="0"/>
    <x v="1"/>
    <x v="1"/>
    <x v="4"/>
    <x v="23"/>
    <n v="0"/>
  </r>
  <r>
    <x v="2"/>
    <x v="0"/>
    <s v="NAR REGIONAL-GROCERY"/>
    <x v="3"/>
    <x v="2"/>
    <x v="8"/>
    <x v="18"/>
    <x v="0"/>
    <x v="1"/>
    <x v="1"/>
    <x v="4"/>
    <x v="23"/>
    <n v="0"/>
  </r>
  <r>
    <x v="2"/>
    <x v="0"/>
    <s v="NAR REGIONAL-GROCERY"/>
    <x v="0"/>
    <x v="2"/>
    <x v="4"/>
    <x v="19"/>
    <x v="0"/>
    <x v="1"/>
    <x v="1"/>
    <x v="4"/>
    <x v="23"/>
    <n v="0"/>
  </r>
  <r>
    <x v="2"/>
    <x v="0"/>
    <s v="NAR REGIONAL-GROCERY"/>
    <x v="1"/>
    <x v="0"/>
    <x v="10"/>
    <x v="19"/>
    <x v="0"/>
    <x v="1"/>
    <x v="1"/>
    <x v="4"/>
    <x v="23"/>
    <n v="0"/>
  </r>
  <r>
    <x v="2"/>
    <x v="0"/>
    <s v="NAR REGIONAL-GROCERY"/>
    <x v="1"/>
    <x v="0"/>
    <x v="11"/>
    <x v="19"/>
    <x v="0"/>
    <x v="1"/>
    <x v="1"/>
    <x v="4"/>
    <x v="23"/>
    <n v="0"/>
  </r>
  <r>
    <x v="2"/>
    <x v="0"/>
    <s v="NAR REGIONAL-GROCERY"/>
    <x v="1"/>
    <x v="0"/>
    <x v="12"/>
    <x v="19"/>
    <x v="0"/>
    <x v="1"/>
    <x v="1"/>
    <x v="4"/>
    <x v="23"/>
    <n v="0"/>
  </r>
  <r>
    <x v="2"/>
    <x v="0"/>
    <s v="NAR REGIONAL-GROCERY"/>
    <x v="1"/>
    <x v="0"/>
    <x v="14"/>
    <x v="19"/>
    <x v="0"/>
    <x v="1"/>
    <x v="1"/>
    <x v="4"/>
    <x v="23"/>
    <n v="0"/>
  </r>
  <r>
    <x v="2"/>
    <x v="0"/>
    <s v="NAR REGIONAL-GROCERY"/>
    <x v="1"/>
    <x v="1"/>
    <x v="3"/>
    <x v="19"/>
    <x v="0"/>
    <x v="1"/>
    <x v="1"/>
    <x v="4"/>
    <x v="23"/>
    <n v="0"/>
  </r>
  <r>
    <x v="2"/>
    <x v="0"/>
    <s v="NAR REGIONAL-GROCERY"/>
    <x v="1"/>
    <x v="1"/>
    <x v="7"/>
    <x v="19"/>
    <x v="0"/>
    <x v="1"/>
    <x v="1"/>
    <x v="4"/>
    <x v="23"/>
    <n v="0"/>
  </r>
  <r>
    <x v="2"/>
    <x v="0"/>
    <s v="NAR REGIONAL-GROCERY"/>
    <x v="1"/>
    <x v="2"/>
    <x v="4"/>
    <x v="19"/>
    <x v="0"/>
    <x v="1"/>
    <x v="1"/>
    <x v="4"/>
    <x v="23"/>
    <n v="0"/>
  </r>
  <r>
    <x v="2"/>
    <x v="0"/>
    <s v="NAR REGIONAL-GROCERY"/>
    <x v="1"/>
    <x v="2"/>
    <x v="8"/>
    <x v="19"/>
    <x v="0"/>
    <x v="1"/>
    <x v="1"/>
    <x v="4"/>
    <x v="23"/>
    <n v="0"/>
  </r>
  <r>
    <x v="2"/>
    <x v="0"/>
    <s v="NAR REGIONAL-GROCERY"/>
    <x v="2"/>
    <x v="0"/>
    <x v="10"/>
    <x v="19"/>
    <x v="0"/>
    <x v="1"/>
    <x v="1"/>
    <x v="4"/>
    <x v="23"/>
    <n v="0"/>
  </r>
  <r>
    <x v="2"/>
    <x v="0"/>
    <s v="NAR REGIONAL-GROCERY"/>
    <x v="2"/>
    <x v="0"/>
    <x v="11"/>
    <x v="19"/>
    <x v="0"/>
    <x v="1"/>
    <x v="1"/>
    <x v="4"/>
    <x v="23"/>
    <n v="0"/>
  </r>
  <r>
    <x v="2"/>
    <x v="0"/>
    <s v="NAR REGIONAL-GROCERY"/>
    <x v="2"/>
    <x v="0"/>
    <x v="12"/>
    <x v="19"/>
    <x v="0"/>
    <x v="1"/>
    <x v="1"/>
    <x v="4"/>
    <x v="23"/>
    <n v="0"/>
  </r>
  <r>
    <x v="2"/>
    <x v="0"/>
    <s v="NAR REGIONAL-GROCERY"/>
    <x v="2"/>
    <x v="1"/>
    <x v="3"/>
    <x v="19"/>
    <x v="0"/>
    <x v="1"/>
    <x v="1"/>
    <x v="4"/>
    <x v="23"/>
    <n v="0"/>
  </r>
  <r>
    <x v="2"/>
    <x v="0"/>
    <s v="NAR REGIONAL-GROCERY"/>
    <x v="2"/>
    <x v="1"/>
    <x v="7"/>
    <x v="19"/>
    <x v="0"/>
    <x v="1"/>
    <x v="1"/>
    <x v="4"/>
    <x v="23"/>
    <n v="0"/>
  </r>
  <r>
    <x v="2"/>
    <x v="0"/>
    <s v="NAR REGIONAL-GROCERY"/>
    <x v="2"/>
    <x v="2"/>
    <x v="4"/>
    <x v="19"/>
    <x v="0"/>
    <x v="1"/>
    <x v="1"/>
    <x v="4"/>
    <x v="23"/>
    <n v="0"/>
  </r>
  <r>
    <x v="2"/>
    <x v="0"/>
    <s v="NAR REGIONAL-GROCERY"/>
    <x v="2"/>
    <x v="2"/>
    <x v="8"/>
    <x v="19"/>
    <x v="0"/>
    <x v="1"/>
    <x v="1"/>
    <x v="4"/>
    <x v="23"/>
    <n v="0"/>
  </r>
  <r>
    <x v="2"/>
    <x v="0"/>
    <s v="NAR REGIONAL-GROCERY"/>
    <x v="0"/>
    <x v="0"/>
    <x v="10"/>
    <x v="20"/>
    <x v="0"/>
    <x v="1"/>
    <x v="1"/>
    <x v="4"/>
    <x v="23"/>
    <n v="0"/>
  </r>
  <r>
    <x v="2"/>
    <x v="0"/>
    <s v="NAR REGIONAL-GROCERY"/>
    <x v="0"/>
    <x v="0"/>
    <x v="11"/>
    <x v="20"/>
    <x v="0"/>
    <x v="1"/>
    <x v="1"/>
    <x v="4"/>
    <x v="23"/>
    <n v="0"/>
  </r>
  <r>
    <x v="2"/>
    <x v="0"/>
    <s v="NAR REGIONAL-GROCERY"/>
    <x v="0"/>
    <x v="0"/>
    <x v="12"/>
    <x v="20"/>
    <x v="0"/>
    <x v="1"/>
    <x v="1"/>
    <x v="4"/>
    <x v="23"/>
    <n v="0"/>
  </r>
  <r>
    <x v="2"/>
    <x v="0"/>
    <s v="NAR REGIONAL-GROCERY"/>
    <x v="0"/>
    <x v="0"/>
    <x v="14"/>
    <x v="20"/>
    <x v="0"/>
    <x v="1"/>
    <x v="1"/>
    <x v="4"/>
    <x v="23"/>
    <n v="0"/>
  </r>
  <r>
    <x v="2"/>
    <x v="0"/>
    <s v="NAR REGIONAL-GROCERY"/>
    <x v="0"/>
    <x v="1"/>
    <x v="3"/>
    <x v="20"/>
    <x v="0"/>
    <x v="1"/>
    <x v="1"/>
    <x v="4"/>
    <x v="23"/>
    <n v="0"/>
  </r>
  <r>
    <x v="2"/>
    <x v="0"/>
    <s v="NAR REGIONAL-GROCERY"/>
    <x v="0"/>
    <x v="1"/>
    <x v="7"/>
    <x v="20"/>
    <x v="0"/>
    <x v="1"/>
    <x v="1"/>
    <x v="4"/>
    <x v="23"/>
    <n v="0"/>
  </r>
  <r>
    <x v="2"/>
    <x v="0"/>
    <s v="NAR REGIONAL-GROCERY"/>
    <x v="0"/>
    <x v="2"/>
    <x v="4"/>
    <x v="20"/>
    <x v="0"/>
    <x v="1"/>
    <x v="1"/>
    <x v="4"/>
    <x v="23"/>
    <n v="0"/>
  </r>
  <r>
    <x v="2"/>
    <x v="0"/>
    <s v="NAR REGIONAL-GROCERY"/>
    <x v="0"/>
    <x v="2"/>
    <x v="8"/>
    <x v="20"/>
    <x v="0"/>
    <x v="1"/>
    <x v="1"/>
    <x v="4"/>
    <x v="23"/>
    <n v="0"/>
  </r>
  <r>
    <x v="2"/>
    <x v="0"/>
    <s v="NAR REGIONAL-GROCERY"/>
    <x v="2"/>
    <x v="0"/>
    <x v="10"/>
    <x v="20"/>
    <x v="0"/>
    <x v="1"/>
    <x v="1"/>
    <x v="4"/>
    <x v="23"/>
    <n v="0"/>
  </r>
  <r>
    <x v="2"/>
    <x v="0"/>
    <s v="NAR REGIONAL-GROCERY"/>
    <x v="2"/>
    <x v="0"/>
    <x v="11"/>
    <x v="20"/>
    <x v="0"/>
    <x v="1"/>
    <x v="1"/>
    <x v="4"/>
    <x v="23"/>
    <n v="0"/>
  </r>
  <r>
    <x v="2"/>
    <x v="0"/>
    <s v="NAR REGIONAL-GROCERY"/>
    <x v="2"/>
    <x v="0"/>
    <x v="12"/>
    <x v="20"/>
    <x v="0"/>
    <x v="1"/>
    <x v="1"/>
    <x v="4"/>
    <x v="23"/>
    <n v="0"/>
  </r>
  <r>
    <x v="2"/>
    <x v="0"/>
    <s v="NAR REGIONAL-GROCERY"/>
    <x v="2"/>
    <x v="1"/>
    <x v="3"/>
    <x v="20"/>
    <x v="0"/>
    <x v="1"/>
    <x v="1"/>
    <x v="4"/>
    <x v="23"/>
    <n v="0"/>
  </r>
  <r>
    <x v="2"/>
    <x v="0"/>
    <s v="NAR REGIONAL-GROCERY"/>
    <x v="2"/>
    <x v="1"/>
    <x v="7"/>
    <x v="20"/>
    <x v="0"/>
    <x v="1"/>
    <x v="1"/>
    <x v="4"/>
    <x v="23"/>
    <n v="0"/>
  </r>
  <r>
    <x v="2"/>
    <x v="0"/>
    <s v="NAR REGIONAL-GROCERY"/>
    <x v="2"/>
    <x v="2"/>
    <x v="4"/>
    <x v="20"/>
    <x v="0"/>
    <x v="1"/>
    <x v="1"/>
    <x v="4"/>
    <x v="23"/>
    <n v="0"/>
  </r>
  <r>
    <x v="2"/>
    <x v="0"/>
    <s v="NAR REGIONAL-GROCERY"/>
    <x v="2"/>
    <x v="2"/>
    <x v="8"/>
    <x v="20"/>
    <x v="0"/>
    <x v="1"/>
    <x v="1"/>
    <x v="4"/>
    <x v="23"/>
    <n v="0"/>
  </r>
  <r>
    <x v="2"/>
    <x v="0"/>
    <s v="NAR REGIONAL-GROCERY"/>
    <x v="3"/>
    <x v="0"/>
    <x v="10"/>
    <x v="20"/>
    <x v="0"/>
    <x v="1"/>
    <x v="1"/>
    <x v="4"/>
    <x v="23"/>
    <n v="0"/>
  </r>
  <r>
    <x v="2"/>
    <x v="0"/>
    <s v="NAR REGIONAL-GROCERY"/>
    <x v="3"/>
    <x v="0"/>
    <x v="11"/>
    <x v="20"/>
    <x v="0"/>
    <x v="1"/>
    <x v="1"/>
    <x v="4"/>
    <x v="23"/>
    <n v="0"/>
  </r>
  <r>
    <x v="2"/>
    <x v="0"/>
    <s v="NAR REGIONAL-GROCERY"/>
    <x v="3"/>
    <x v="0"/>
    <x v="12"/>
    <x v="20"/>
    <x v="0"/>
    <x v="1"/>
    <x v="1"/>
    <x v="4"/>
    <x v="23"/>
    <n v="0"/>
  </r>
  <r>
    <x v="2"/>
    <x v="0"/>
    <s v="NAR REGIONAL-GROCERY"/>
    <x v="3"/>
    <x v="0"/>
    <x v="14"/>
    <x v="20"/>
    <x v="0"/>
    <x v="1"/>
    <x v="1"/>
    <x v="4"/>
    <x v="23"/>
    <n v="0"/>
  </r>
  <r>
    <x v="2"/>
    <x v="0"/>
    <s v="NAR REGIONAL-GROCERY"/>
    <x v="3"/>
    <x v="0"/>
    <x v="15"/>
    <x v="20"/>
    <x v="0"/>
    <x v="1"/>
    <x v="1"/>
    <x v="4"/>
    <x v="23"/>
    <n v="0"/>
  </r>
  <r>
    <x v="2"/>
    <x v="0"/>
    <s v="NAR REGIONAL-GROCERY"/>
    <x v="3"/>
    <x v="1"/>
    <x v="3"/>
    <x v="20"/>
    <x v="0"/>
    <x v="1"/>
    <x v="1"/>
    <x v="4"/>
    <x v="23"/>
    <n v="0"/>
  </r>
  <r>
    <x v="2"/>
    <x v="0"/>
    <s v="NAR REGIONAL-GROCERY"/>
    <x v="3"/>
    <x v="1"/>
    <x v="7"/>
    <x v="20"/>
    <x v="0"/>
    <x v="1"/>
    <x v="1"/>
    <x v="4"/>
    <x v="23"/>
    <n v="0"/>
  </r>
  <r>
    <x v="2"/>
    <x v="0"/>
    <s v="NAR REGIONAL-GROCERY"/>
    <x v="3"/>
    <x v="2"/>
    <x v="4"/>
    <x v="20"/>
    <x v="0"/>
    <x v="1"/>
    <x v="1"/>
    <x v="4"/>
    <x v="23"/>
    <n v="0"/>
  </r>
  <r>
    <x v="2"/>
    <x v="0"/>
    <s v="NAR REGIONAL-GROCERY"/>
    <x v="3"/>
    <x v="2"/>
    <x v="8"/>
    <x v="20"/>
    <x v="0"/>
    <x v="1"/>
    <x v="1"/>
    <x v="4"/>
    <x v="23"/>
    <n v="0"/>
  </r>
  <r>
    <x v="2"/>
    <x v="0"/>
    <s v="NAR REGIONAL-GROCERY"/>
    <x v="0"/>
    <x v="0"/>
    <x v="10"/>
    <x v="42"/>
    <x v="0"/>
    <x v="1"/>
    <x v="1"/>
    <x v="4"/>
    <x v="23"/>
    <n v="0"/>
  </r>
  <r>
    <x v="2"/>
    <x v="0"/>
    <s v="NAR REGIONAL-GROCERY"/>
    <x v="0"/>
    <x v="0"/>
    <x v="11"/>
    <x v="42"/>
    <x v="0"/>
    <x v="1"/>
    <x v="1"/>
    <x v="4"/>
    <x v="1057"/>
    <n v="5166.72"/>
  </r>
  <r>
    <x v="2"/>
    <x v="0"/>
    <s v="NAR REGIONAL-GROCERY"/>
    <x v="0"/>
    <x v="0"/>
    <x v="12"/>
    <x v="42"/>
    <x v="0"/>
    <x v="1"/>
    <x v="1"/>
    <x v="4"/>
    <x v="1058"/>
    <n v="271.95999999999998"/>
  </r>
  <r>
    <x v="2"/>
    <x v="0"/>
    <s v="NAR REGIONAL-GROCERY"/>
    <x v="0"/>
    <x v="0"/>
    <x v="13"/>
    <x v="42"/>
    <x v="0"/>
    <x v="1"/>
    <x v="1"/>
    <x v="4"/>
    <x v="1059"/>
    <n v="690.04"/>
  </r>
  <r>
    <x v="2"/>
    <x v="0"/>
    <s v="NAR REGIONAL-GROCERY"/>
    <x v="0"/>
    <x v="0"/>
    <x v="14"/>
    <x v="42"/>
    <x v="0"/>
    <x v="1"/>
    <x v="1"/>
    <x v="4"/>
    <x v="23"/>
    <n v="0"/>
  </r>
  <r>
    <x v="2"/>
    <x v="0"/>
    <s v="NAR REGIONAL-GROCERY"/>
    <x v="0"/>
    <x v="0"/>
    <x v="15"/>
    <x v="42"/>
    <x v="0"/>
    <x v="1"/>
    <x v="1"/>
    <x v="4"/>
    <x v="23"/>
    <n v="0"/>
  </r>
  <r>
    <x v="2"/>
    <x v="0"/>
    <s v="NAR REGIONAL-GROCERY"/>
    <x v="0"/>
    <x v="1"/>
    <x v="3"/>
    <x v="42"/>
    <x v="0"/>
    <x v="1"/>
    <x v="1"/>
    <x v="4"/>
    <x v="1060"/>
    <n v="2309.84"/>
  </r>
  <r>
    <x v="2"/>
    <x v="0"/>
    <s v="NAR REGIONAL-GROCERY"/>
    <x v="0"/>
    <x v="1"/>
    <x v="7"/>
    <x v="42"/>
    <x v="0"/>
    <x v="1"/>
    <x v="1"/>
    <x v="4"/>
    <x v="1061"/>
    <n v="2185.44"/>
  </r>
  <r>
    <x v="2"/>
    <x v="0"/>
    <s v="NAR REGIONAL-GROCERY"/>
    <x v="0"/>
    <x v="2"/>
    <x v="4"/>
    <x v="42"/>
    <x v="0"/>
    <x v="1"/>
    <x v="1"/>
    <x v="4"/>
    <x v="1062"/>
    <n v="12403.04"/>
  </r>
  <r>
    <x v="2"/>
    <x v="0"/>
    <s v="NAR REGIONAL-GROCERY"/>
    <x v="0"/>
    <x v="2"/>
    <x v="8"/>
    <x v="42"/>
    <x v="0"/>
    <x v="1"/>
    <x v="1"/>
    <x v="4"/>
    <x v="23"/>
    <n v="0"/>
  </r>
  <r>
    <x v="2"/>
    <x v="0"/>
    <s v="NAR REGIONAL-GROCERY"/>
    <x v="1"/>
    <x v="0"/>
    <x v="10"/>
    <x v="42"/>
    <x v="0"/>
    <x v="1"/>
    <x v="1"/>
    <x v="4"/>
    <x v="23"/>
    <n v="0"/>
  </r>
  <r>
    <x v="2"/>
    <x v="0"/>
    <s v="NAR REGIONAL-GROCERY"/>
    <x v="1"/>
    <x v="0"/>
    <x v="11"/>
    <x v="42"/>
    <x v="0"/>
    <x v="1"/>
    <x v="1"/>
    <x v="4"/>
    <x v="23"/>
    <n v="0"/>
  </r>
  <r>
    <x v="2"/>
    <x v="0"/>
    <s v="NAR REGIONAL-GROCERY"/>
    <x v="1"/>
    <x v="0"/>
    <x v="12"/>
    <x v="42"/>
    <x v="0"/>
    <x v="1"/>
    <x v="1"/>
    <x v="4"/>
    <x v="23"/>
    <n v="0"/>
  </r>
  <r>
    <x v="2"/>
    <x v="0"/>
    <s v="NAR REGIONAL-GROCERY"/>
    <x v="1"/>
    <x v="0"/>
    <x v="13"/>
    <x v="42"/>
    <x v="0"/>
    <x v="1"/>
    <x v="1"/>
    <x v="4"/>
    <x v="23"/>
    <n v="0"/>
  </r>
  <r>
    <x v="2"/>
    <x v="0"/>
    <s v="NAR REGIONAL-GROCERY"/>
    <x v="1"/>
    <x v="0"/>
    <x v="14"/>
    <x v="42"/>
    <x v="0"/>
    <x v="1"/>
    <x v="1"/>
    <x v="4"/>
    <x v="23"/>
    <n v="0"/>
  </r>
  <r>
    <x v="2"/>
    <x v="0"/>
    <s v="NAR REGIONAL-GROCERY"/>
    <x v="1"/>
    <x v="0"/>
    <x v="15"/>
    <x v="42"/>
    <x v="0"/>
    <x v="1"/>
    <x v="1"/>
    <x v="4"/>
    <x v="23"/>
    <n v="0"/>
  </r>
  <r>
    <x v="2"/>
    <x v="0"/>
    <s v="NAR REGIONAL-GROCERY"/>
    <x v="1"/>
    <x v="1"/>
    <x v="3"/>
    <x v="42"/>
    <x v="0"/>
    <x v="1"/>
    <x v="1"/>
    <x v="4"/>
    <x v="23"/>
    <n v="0"/>
  </r>
  <r>
    <x v="2"/>
    <x v="0"/>
    <s v="NAR REGIONAL-GROCERY"/>
    <x v="1"/>
    <x v="1"/>
    <x v="7"/>
    <x v="42"/>
    <x v="0"/>
    <x v="1"/>
    <x v="1"/>
    <x v="4"/>
    <x v="23"/>
    <n v="0"/>
  </r>
  <r>
    <x v="2"/>
    <x v="0"/>
    <s v="NAR REGIONAL-GROCERY"/>
    <x v="1"/>
    <x v="2"/>
    <x v="4"/>
    <x v="42"/>
    <x v="0"/>
    <x v="1"/>
    <x v="1"/>
    <x v="4"/>
    <x v="23"/>
    <n v="0"/>
  </r>
  <r>
    <x v="2"/>
    <x v="0"/>
    <s v="NAR REGIONAL-GROCERY"/>
    <x v="1"/>
    <x v="2"/>
    <x v="8"/>
    <x v="42"/>
    <x v="0"/>
    <x v="1"/>
    <x v="1"/>
    <x v="4"/>
    <x v="23"/>
    <n v="0"/>
  </r>
  <r>
    <x v="2"/>
    <x v="0"/>
    <s v="NAR REGIONAL-GROCERY"/>
    <x v="2"/>
    <x v="0"/>
    <x v="10"/>
    <x v="42"/>
    <x v="0"/>
    <x v="1"/>
    <x v="1"/>
    <x v="4"/>
    <x v="23"/>
    <n v="0"/>
  </r>
  <r>
    <x v="2"/>
    <x v="0"/>
    <s v="NAR REGIONAL-GROCERY"/>
    <x v="2"/>
    <x v="0"/>
    <x v="11"/>
    <x v="42"/>
    <x v="0"/>
    <x v="1"/>
    <x v="1"/>
    <x v="4"/>
    <x v="23"/>
    <n v="0"/>
  </r>
  <r>
    <x v="2"/>
    <x v="0"/>
    <s v="NAR REGIONAL-GROCERY"/>
    <x v="2"/>
    <x v="0"/>
    <x v="12"/>
    <x v="42"/>
    <x v="0"/>
    <x v="1"/>
    <x v="1"/>
    <x v="4"/>
    <x v="1063"/>
    <n v="2407.6799999999998"/>
  </r>
  <r>
    <x v="2"/>
    <x v="0"/>
    <s v="NAR REGIONAL-GROCERY"/>
    <x v="2"/>
    <x v="0"/>
    <x v="13"/>
    <x v="42"/>
    <x v="0"/>
    <x v="1"/>
    <x v="1"/>
    <x v="4"/>
    <x v="1064"/>
    <n v="9677"/>
  </r>
  <r>
    <x v="2"/>
    <x v="0"/>
    <s v="NAR REGIONAL-GROCERY"/>
    <x v="2"/>
    <x v="0"/>
    <x v="14"/>
    <x v="42"/>
    <x v="0"/>
    <x v="1"/>
    <x v="1"/>
    <x v="4"/>
    <x v="23"/>
    <n v="0"/>
  </r>
  <r>
    <x v="2"/>
    <x v="0"/>
    <s v="NAR REGIONAL-GROCERY"/>
    <x v="2"/>
    <x v="0"/>
    <x v="15"/>
    <x v="42"/>
    <x v="0"/>
    <x v="1"/>
    <x v="1"/>
    <x v="4"/>
    <x v="23"/>
    <n v="0"/>
  </r>
  <r>
    <x v="2"/>
    <x v="0"/>
    <s v="NAR REGIONAL-GROCERY"/>
    <x v="2"/>
    <x v="1"/>
    <x v="3"/>
    <x v="42"/>
    <x v="0"/>
    <x v="1"/>
    <x v="1"/>
    <x v="4"/>
    <x v="1065"/>
    <n v="28511.599999999999"/>
  </r>
  <r>
    <x v="2"/>
    <x v="0"/>
    <s v="NAR REGIONAL-GROCERY"/>
    <x v="2"/>
    <x v="1"/>
    <x v="7"/>
    <x v="42"/>
    <x v="0"/>
    <x v="1"/>
    <x v="1"/>
    <x v="4"/>
    <x v="1066"/>
    <n v="823.68"/>
  </r>
  <r>
    <x v="2"/>
    <x v="0"/>
    <s v="NAR REGIONAL-GROCERY"/>
    <x v="2"/>
    <x v="2"/>
    <x v="4"/>
    <x v="42"/>
    <x v="0"/>
    <x v="1"/>
    <x v="1"/>
    <x v="4"/>
    <x v="1067"/>
    <n v="2032.68"/>
  </r>
  <r>
    <x v="2"/>
    <x v="0"/>
    <s v="NAR REGIONAL-GROCERY"/>
    <x v="2"/>
    <x v="2"/>
    <x v="8"/>
    <x v="42"/>
    <x v="0"/>
    <x v="1"/>
    <x v="1"/>
    <x v="4"/>
    <x v="23"/>
    <n v="0"/>
  </r>
  <r>
    <x v="2"/>
    <x v="0"/>
    <s v="NAR REGIONAL-GROCERY"/>
    <x v="3"/>
    <x v="0"/>
    <x v="10"/>
    <x v="42"/>
    <x v="0"/>
    <x v="1"/>
    <x v="1"/>
    <x v="4"/>
    <x v="1068"/>
    <n v="718.12"/>
  </r>
  <r>
    <x v="2"/>
    <x v="0"/>
    <s v="NAR REGIONAL-GROCERY"/>
    <x v="3"/>
    <x v="0"/>
    <x v="11"/>
    <x v="42"/>
    <x v="0"/>
    <x v="1"/>
    <x v="1"/>
    <x v="4"/>
    <x v="1069"/>
    <n v="12738.96"/>
  </r>
  <r>
    <x v="2"/>
    <x v="0"/>
    <s v="NAR REGIONAL-GROCERY"/>
    <x v="3"/>
    <x v="0"/>
    <x v="12"/>
    <x v="42"/>
    <x v="0"/>
    <x v="1"/>
    <x v="1"/>
    <x v="4"/>
    <x v="1070"/>
    <n v="15397.72"/>
  </r>
  <r>
    <x v="2"/>
    <x v="0"/>
    <s v="NAR REGIONAL-GROCERY"/>
    <x v="3"/>
    <x v="0"/>
    <x v="13"/>
    <x v="42"/>
    <x v="0"/>
    <x v="1"/>
    <x v="1"/>
    <x v="4"/>
    <x v="1071"/>
    <n v="10210.200000000001"/>
  </r>
  <r>
    <x v="2"/>
    <x v="0"/>
    <s v="NAR REGIONAL-GROCERY"/>
    <x v="3"/>
    <x v="0"/>
    <x v="14"/>
    <x v="42"/>
    <x v="0"/>
    <x v="1"/>
    <x v="1"/>
    <x v="4"/>
    <x v="1072"/>
    <n v="9898.2000000000007"/>
  </r>
  <r>
    <x v="2"/>
    <x v="0"/>
    <s v="NAR REGIONAL-GROCERY"/>
    <x v="3"/>
    <x v="0"/>
    <x v="15"/>
    <x v="42"/>
    <x v="0"/>
    <x v="1"/>
    <x v="1"/>
    <x v="4"/>
    <x v="1073"/>
    <n v="484.64"/>
  </r>
  <r>
    <x v="2"/>
    <x v="0"/>
    <s v="NAR REGIONAL-GROCERY"/>
    <x v="3"/>
    <x v="1"/>
    <x v="3"/>
    <x v="42"/>
    <x v="0"/>
    <x v="1"/>
    <x v="1"/>
    <x v="4"/>
    <x v="1074"/>
    <n v="49939.24"/>
  </r>
  <r>
    <x v="2"/>
    <x v="0"/>
    <s v="NAR REGIONAL-GROCERY"/>
    <x v="3"/>
    <x v="1"/>
    <x v="7"/>
    <x v="42"/>
    <x v="0"/>
    <x v="1"/>
    <x v="1"/>
    <x v="4"/>
    <x v="1075"/>
    <n v="31848.44"/>
  </r>
  <r>
    <x v="2"/>
    <x v="0"/>
    <s v="NAR REGIONAL-GROCERY"/>
    <x v="3"/>
    <x v="2"/>
    <x v="4"/>
    <x v="42"/>
    <x v="0"/>
    <x v="1"/>
    <x v="1"/>
    <x v="4"/>
    <x v="1076"/>
    <n v="30593.68"/>
  </r>
  <r>
    <x v="2"/>
    <x v="0"/>
    <s v="NAR REGIONAL-GROCERY"/>
    <x v="3"/>
    <x v="2"/>
    <x v="8"/>
    <x v="42"/>
    <x v="0"/>
    <x v="1"/>
    <x v="1"/>
    <x v="4"/>
    <x v="1077"/>
    <n v="6796.4"/>
  </r>
  <r>
    <x v="2"/>
    <x v="0"/>
    <s v="NAR REGIONAL-GROCERY"/>
    <x v="1"/>
    <x v="0"/>
    <x v="12"/>
    <x v="21"/>
    <x v="0"/>
    <x v="1"/>
    <x v="1"/>
    <x v="4"/>
    <x v="23"/>
    <n v="0"/>
  </r>
  <r>
    <x v="2"/>
    <x v="0"/>
    <s v="NAR REGIONAL-GROCERY"/>
    <x v="2"/>
    <x v="1"/>
    <x v="7"/>
    <x v="21"/>
    <x v="0"/>
    <x v="1"/>
    <x v="1"/>
    <x v="4"/>
    <x v="23"/>
    <n v="0"/>
  </r>
  <r>
    <x v="2"/>
    <x v="0"/>
    <s v="NAR REGIONAL-GROCERY"/>
    <x v="3"/>
    <x v="0"/>
    <x v="12"/>
    <x v="21"/>
    <x v="0"/>
    <x v="1"/>
    <x v="1"/>
    <x v="4"/>
    <x v="23"/>
    <n v="0"/>
  </r>
  <r>
    <x v="2"/>
    <x v="0"/>
    <s v="NAR REGIONAL-GROCERY"/>
    <x v="3"/>
    <x v="0"/>
    <x v="14"/>
    <x v="21"/>
    <x v="0"/>
    <x v="1"/>
    <x v="1"/>
    <x v="4"/>
    <x v="23"/>
    <n v="0"/>
  </r>
  <r>
    <x v="2"/>
    <x v="0"/>
    <s v="NAR REGIONAL-GROCERY"/>
    <x v="3"/>
    <x v="1"/>
    <x v="3"/>
    <x v="21"/>
    <x v="0"/>
    <x v="1"/>
    <x v="1"/>
    <x v="4"/>
    <x v="23"/>
    <n v="0"/>
  </r>
  <r>
    <x v="2"/>
    <x v="0"/>
    <s v="NAR REGIONAL-GROCERY"/>
    <x v="3"/>
    <x v="1"/>
    <x v="7"/>
    <x v="21"/>
    <x v="0"/>
    <x v="1"/>
    <x v="1"/>
    <x v="4"/>
    <x v="23"/>
    <n v="0"/>
  </r>
  <r>
    <x v="2"/>
    <x v="0"/>
    <s v="NAR REGIONAL-GROCERY"/>
    <x v="3"/>
    <x v="0"/>
    <x v="10"/>
    <x v="22"/>
    <x v="0"/>
    <x v="1"/>
    <x v="1"/>
    <x v="4"/>
    <x v="23"/>
    <n v="0"/>
  </r>
  <r>
    <x v="2"/>
    <x v="0"/>
    <s v="NAR REGIONAL-GROCERY"/>
    <x v="3"/>
    <x v="0"/>
    <x v="11"/>
    <x v="22"/>
    <x v="0"/>
    <x v="1"/>
    <x v="1"/>
    <x v="4"/>
    <x v="23"/>
    <n v="0"/>
  </r>
  <r>
    <x v="2"/>
    <x v="0"/>
    <s v="NAR REGIONAL-GROCERY"/>
    <x v="3"/>
    <x v="0"/>
    <x v="12"/>
    <x v="22"/>
    <x v="0"/>
    <x v="1"/>
    <x v="1"/>
    <x v="4"/>
    <x v="23"/>
    <n v="0"/>
  </r>
  <r>
    <x v="2"/>
    <x v="0"/>
    <s v="NAR REGIONAL-GROCERY"/>
    <x v="3"/>
    <x v="0"/>
    <x v="14"/>
    <x v="22"/>
    <x v="0"/>
    <x v="1"/>
    <x v="1"/>
    <x v="4"/>
    <x v="23"/>
    <n v="0"/>
  </r>
  <r>
    <x v="2"/>
    <x v="0"/>
    <s v="NAR REGIONAL-GROCERY"/>
    <x v="3"/>
    <x v="0"/>
    <x v="15"/>
    <x v="22"/>
    <x v="0"/>
    <x v="1"/>
    <x v="1"/>
    <x v="4"/>
    <x v="23"/>
    <n v="0"/>
  </r>
  <r>
    <x v="2"/>
    <x v="0"/>
    <s v="NAR REGIONAL-GROCERY"/>
    <x v="3"/>
    <x v="1"/>
    <x v="3"/>
    <x v="22"/>
    <x v="0"/>
    <x v="1"/>
    <x v="1"/>
    <x v="4"/>
    <x v="23"/>
    <n v="0"/>
  </r>
  <r>
    <x v="2"/>
    <x v="0"/>
    <s v="NAR REGIONAL-GROCERY"/>
    <x v="3"/>
    <x v="1"/>
    <x v="7"/>
    <x v="22"/>
    <x v="0"/>
    <x v="1"/>
    <x v="1"/>
    <x v="4"/>
    <x v="23"/>
    <n v="0"/>
  </r>
  <r>
    <x v="2"/>
    <x v="0"/>
    <s v="NAR REGIONAL-GROCERY"/>
    <x v="3"/>
    <x v="2"/>
    <x v="4"/>
    <x v="22"/>
    <x v="0"/>
    <x v="1"/>
    <x v="1"/>
    <x v="4"/>
    <x v="23"/>
    <n v="0"/>
  </r>
  <r>
    <x v="2"/>
    <x v="0"/>
    <s v="NAR REGIONAL-GROCERY"/>
    <x v="3"/>
    <x v="2"/>
    <x v="8"/>
    <x v="22"/>
    <x v="0"/>
    <x v="1"/>
    <x v="1"/>
    <x v="4"/>
    <x v="23"/>
    <n v="0"/>
  </r>
  <r>
    <x v="2"/>
    <x v="0"/>
    <s v="NAR REGIONAL-GROCERY"/>
    <x v="0"/>
    <x v="0"/>
    <x v="10"/>
    <x v="23"/>
    <x v="0"/>
    <x v="1"/>
    <x v="1"/>
    <x v="4"/>
    <x v="23"/>
    <n v="0"/>
  </r>
  <r>
    <x v="2"/>
    <x v="0"/>
    <s v="NAR REGIONAL-GROCERY"/>
    <x v="0"/>
    <x v="0"/>
    <x v="11"/>
    <x v="23"/>
    <x v="0"/>
    <x v="1"/>
    <x v="1"/>
    <x v="4"/>
    <x v="23"/>
    <n v="0"/>
  </r>
  <r>
    <x v="2"/>
    <x v="0"/>
    <s v="NAR REGIONAL-GROCERY"/>
    <x v="0"/>
    <x v="0"/>
    <x v="12"/>
    <x v="23"/>
    <x v="0"/>
    <x v="1"/>
    <x v="1"/>
    <x v="4"/>
    <x v="23"/>
    <n v="0"/>
  </r>
  <r>
    <x v="2"/>
    <x v="0"/>
    <s v="NAR REGIONAL-GROCERY"/>
    <x v="0"/>
    <x v="0"/>
    <x v="14"/>
    <x v="23"/>
    <x v="0"/>
    <x v="1"/>
    <x v="1"/>
    <x v="4"/>
    <x v="23"/>
    <n v="0"/>
  </r>
  <r>
    <x v="2"/>
    <x v="0"/>
    <s v="NAR REGIONAL-GROCERY"/>
    <x v="0"/>
    <x v="1"/>
    <x v="3"/>
    <x v="23"/>
    <x v="0"/>
    <x v="1"/>
    <x v="1"/>
    <x v="4"/>
    <x v="23"/>
    <n v="0"/>
  </r>
  <r>
    <x v="2"/>
    <x v="0"/>
    <s v="NAR REGIONAL-GROCERY"/>
    <x v="0"/>
    <x v="1"/>
    <x v="7"/>
    <x v="23"/>
    <x v="0"/>
    <x v="1"/>
    <x v="1"/>
    <x v="4"/>
    <x v="23"/>
    <n v="0"/>
  </r>
  <r>
    <x v="2"/>
    <x v="0"/>
    <s v="NAR REGIONAL-GROCERY"/>
    <x v="0"/>
    <x v="2"/>
    <x v="4"/>
    <x v="23"/>
    <x v="0"/>
    <x v="1"/>
    <x v="1"/>
    <x v="4"/>
    <x v="23"/>
    <n v="0"/>
  </r>
  <r>
    <x v="2"/>
    <x v="0"/>
    <s v="NAR REGIONAL-GROCERY"/>
    <x v="0"/>
    <x v="2"/>
    <x v="8"/>
    <x v="23"/>
    <x v="0"/>
    <x v="1"/>
    <x v="1"/>
    <x v="4"/>
    <x v="23"/>
    <n v="0"/>
  </r>
  <r>
    <x v="2"/>
    <x v="0"/>
    <s v="NAR REGIONAL-GROCERY"/>
    <x v="1"/>
    <x v="0"/>
    <x v="11"/>
    <x v="23"/>
    <x v="0"/>
    <x v="1"/>
    <x v="1"/>
    <x v="4"/>
    <x v="23"/>
    <n v="0"/>
  </r>
  <r>
    <x v="2"/>
    <x v="0"/>
    <s v="NAR REGIONAL-GROCERY"/>
    <x v="1"/>
    <x v="0"/>
    <x v="12"/>
    <x v="23"/>
    <x v="0"/>
    <x v="1"/>
    <x v="1"/>
    <x v="4"/>
    <x v="23"/>
    <n v="0"/>
  </r>
  <r>
    <x v="2"/>
    <x v="0"/>
    <s v="NAR REGIONAL-GROCERY"/>
    <x v="1"/>
    <x v="0"/>
    <x v="14"/>
    <x v="23"/>
    <x v="0"/>
    <x v="1"/>
    <x v="1"/>
    <x v="4"/>
    <x v="23"/>
    <n v="0"/>
  </r>
  <r>
    <x v="2"/>
    <x v="0"/>
    <s v="NAR REGIONAL-GROCERY"/>
    <x v="1"/>
    <x v="1"/>
    <x v="3"/>
    <x v="23"/>
    <x v="0"/>
    <x v="1"/>
    <x v="1"/>
    <x v="4"/>
    <x v="23"/>
    <n v="0"/>
  </r>
  <r>
    <x v="2"/>
    <x v="0"/>
    <s v="NAR REGIONAL-GROCERY"/>
    <x v="1"/>
    <x v="1"/>
    <x v="7"/>
    <x v="23"/>
    <x v="0"/>
    <x v="1"/>
    <x v="1"/>
    <x v="4"/>
    <x v="23"/>
    <n v="0"/>
  </r>
  <r>
    <x v="2"/>
    <x v="0"/>
    <s v="NAR REGIONAL-GROCERY"/>
    <x v="1"/>
    <x v="2"/>
    <x v="4"/>
    <x v="23"/>
    <x v="0"/>
    <x v="1"/>
    <x v="1"/>
    <x v="4"/>
    <x v="23"/>
    <n v="0"/>
  </r>
  <r>
    <x v="2"/>
    <x v="0"/>
    <s v="NAR REGIONAL-GROCERY"/>
    <x v="1"/>
    <x v="2"/>
    <x v="8"/>
    <x v="23"/>
    <x v="0"/>
    <x v="1"/>
    <x v="1"/>
    <x v="4"/>
    <x v="23"/>
    <n v="0"/>
  </r>
  <r>
    <x v="2"/>
    <x v="0"/>
    <s v="NAR REGIONAL-GROCERY"/>
    <x v="2"/>
    <x v="0"/>
    <x v="10"/>
    <x v="23"/>
    <x v="0"/>
    <x v="1"/>
    <x v="1"/>
    <x v="4"/>
    <x v="23"/>
    <n v="0"/>
  </r>
  <r>
    <x v="2"/>
    <x v="0"/>
    <s v="NAR REGIONAL-GROCERY"/>
    <x v="2"/>
    <x v="0"/>
    <x v="11"/>
    <x v="23"/>
    <x v="0"/>
    <x v="1"/>
    <x v="1"/>
    <x v="4"/>
    <x v="23"/>
    <n v="0"/>
  </r>
  <r>
    <x v="2"/>
    <x v="0"/>
    <s v="NAR REGIONAL-GROCERY"/>
    <x v="2"/>
    <x v="0"/>
    <x v="12"/>
    <x v="23"/>
    <x v="0"/>
    <x v="1"/>
    <x v="1"/>
    <x v="4"/>
    <x v="23"/>
    <n v="0"/>
  </r>
  <r>
    <x v="2"/>
    <x v="0"/>
    <s v="NAR REGIONAL-GROCERY"/>
    <x v="2"/>
    <x v="1"/>
    <x v="3"/>
    <x v="23"/>
    <x v="0"/>
    <x v="1"/>
    <x v="1"/>
    <x v="4"/>
    <x v="23"/>
    <n v="0"/>
  </r>
  <r>
    <x v="2"/>
    <x v="0"/>
    <s v="NAR REGIONAL-GROCERY"/>
    <x v="2"/>
    <x v="1"/>
    <x v="7"/>
    <x v="23"/>
    <x v="0"/>
    <x v="1"/>
    <x v="1"/>
    <x v="4"/>
    <x v="23"/>
    <n v="0"/>
  </r>
  <r>
    <x v="2"/>
    <x v="0"/>
    <s v="NAR REGIONAL-GROCERY"/>
    <x v="2"/>
    <x v="2"/>
    <x v="4"/>
    <x v="23"/>
    <x v="0"/>
    <x v="1"/>
    <x v="1"/>
    <x v="4"/>
    <x v="23"/>
    <n v="0"/>
  </r>
  <r>
    <x v="2"/>
    <x v="0"/>
    <s v="NAR REGIONAL-GROCERY"/>
    <x v="2"/>
    <x v="2"/>
    <x v="8"/>
    <x v="23"/>
    <x v="0"/>
    <x v="1"/>
    <x v="1"/>
    <x v="4"/>
    <x v="23"/>
    <n v="0"/>
  </r>
  <r>
    <x v="2"/>
    <x v="0"/>
    <s v="NAR REGIONAL-GROCERY"/>
    <x v="0"/>
    <x v="0"/>
    <x v="10"/>
    <x v="24"/>
    <x v="0"/>
    <x v="1"/>
    <x v="1"/>
    <x v="4"/>
    <x v="23"/>
    <n v="0"/>
  </r>
  <r>
    <x v="2"/>
    <x v="0"/>
    <s v="NAR REGIONAL-GROCERY"/>
    <x v="0"/>
    <x v="0"/>
    <x v="11"/>
    <x v="24"/>
    <x v="0"/>
    <x v="1"/>
    <x v="1"/>
    <x v="4"/>
    <x v="23"/>
    <n v="0"/>
  </r>
  <r>
    <x v="2"/>
    <x v="0"/>
    <s v="NAR REGIONAL-GROCERY"/>
    <x v="0"/>
    <x v="0"/>
    <x v="12"/>
    <x v="24"/>
    <x v="0"/>
    <x v="1"/>
    <x v="1"/>
    <x v="4"/>
    <x v="23"/>
    <n v="0"/>
  </r>
  <r>
    <x v="2"/>
    <x v="0"/>
    <s v="NAR REGIONAL-GROCERY"/>
    <x v="0"/>
    <x v="0"/>
    <x v="14"/>
    <x v="24"/>
    <x v="0"/>
    <x v="1"/>
    <x v="1"/>
    <x v="4"/>
    <x v="23"/>
    <n v="0"/>
  </r>
  <r>
    <x v="2"/>
    <x v="0"/>
    <s v="NAR REGIONAL-GROCERY"/>
    <x v="0"/>
    <x v="0"/>
    <x v="15"/>
    <x v="24"/>
    <x v="0"/>
    <x v="1"/>
    <x v="1"/>
    <x v="4"/>
    <x v="23"/>
    <n v="0"/>
  </r>
  <r>
    <x v="2"/>
    <x v="0"/>
    <s v="NAR REGIONAL-GROCERY"/>
    <x v="0"/>
    <x v="1"/>
    <x v="3"/>
    <x v="24"/>
    <x v="0"/>
    <x v="1"/>
    <x v="1"/>
    <x v="4"/>
    <x v="23"/>
    <n v="0"/>
  </r>
  <r>
    <x v="2"/>
    <x v="0"/>
    <s v="NAR REGIONAL-GROCERY"/>
    <x v="0"/>
    <x v="1"/>
    <x v="7"/>
    <x v="24"/>
    <x v="0"/>
    <x v="1"/>
    <x v="1"/>
    <x v="4"/>
    <x v="23"/>
    <n v="0"/>
  </r>
  <r>
    <x v="2"/>
    <x v="0"/>
    <s v="NAR REGIONAL-GROCERY"/>
    <x v="0"/>
    <x v="2"/>
    <x v="4"/>
    <x v="24"/>
    <x v="0"/>
    <x v="1"/>
    <x v="1"/>
    <x v="4"/>
    <x v="23"/>
    <n v="0"/>
  </r>
  <r>
    <x v="2"/>
    <x v="0"/>
    <s v="NAR REGIONAL-GROCERY"/>
    <x v="0"/>
    <x v="2"/>
    <x v="8"/>
    <x v="24"/>
    <x v="0"/>
    <x v="1"/>
    <x v="1"/>
    <x v="4"/>
    <x v="23"/>
    <n v="0"/>
  </r>
  <r>
    <x v="2"/>
    <x v="0"/>
    <s v="NAR REGIONAL-GROCERY"/>
    <x v="1"/>
    <x v="0"/>
    <x v="10"/>
    <x v="24"/>
    <x v="0"/>
    <x v="1"/>
    <x v="1"/>
    <x v="4"/>
    <x v="23"/>
    <n v="0"/>
  </r>
  <r>
    <x v="2"/>
    <x v="0"/>
    <s v="NAR REGIONAL-GROCERY"/>
    <x v="1"/>
    <x v="0"/>
    <x v="11"/>
    <x v="24"/>
    <x v="0"/>
    <x v="1"/>
    <x v="1"/>
    <x v="4"/>
    <x v="23"/>
    <n v="0"/>
  </r>
  <r>
    <x v="2"/>
    <x v="0"/>
    <s v="NAR REGIONAL-GROCERY"/>
    <x v="1"/>
    <x v="0"/>
    <x v="12"/>
    <x v="24"/>
    <x v="0"/>
    <x v="1"/>
    <x v="1"/>
    <x v="4"/>
    <x v="23"/>
    <n v="0"/>
  </r>
  <r>
    <x v="2"/>
    <x v="0"/>
    <s v="NAR REGIONAL-GROCERY"/>
    <x v="1"/>
    <x v="0"/>
    <x v="14"/>
    <x v="24"/>
    <x v="0"/>
    <x v="1"/>
    <x v="1"/>
    <x v="4"/>
    <x v="23"/>
    <n v="0"/>
  </r>
  <r>
    <x v="2"/>
    <x v="0"/>
    <s v="NAR REGIONAL-GROCERY"/>
    <x v="1"/>
    <x v="0"/>
    <x v="15"/>
    <x v="24"/>
    <x v="0"/>
    <x v="1"/>
    <x v="1"/>
    <x v="4"/>
    <x v="23"/>
    <n v="0"/>
  </r>
  <r>
    <x v="2"/>
    <x v="0"/>
    <s v="NAR REGIONAL-GROCERY"/>
    <x v="1"/>
    <x v="1"/>
    <x v="3"/>
    <x v="24"/>
    <x v="0"/>
    <x v="1"/>
    <x v="1"/>
    <x v="4"/>
    <x v="23"/>
    <n v="0"/>
  </r>
  <r>
    <x v="2"/>
    <x v="0"/>
    <s v="NAR REGIONAL-GROCERY"/>
    <x v="1"/>
    <x v="1"/>
    <x v="7"/>
    <x v="24"/>
    <x v="0"/>
    <x v="1"/>
    <x v="1"/>
    <x v="4"/>
    <x v="23"/>
    <n v="0"/>
  </r>
  <r>
    <x v="2"/>
    <x v="0"/>
    <s v="NAR REGIONAL-GROCERY"/>
    <x v="1"/>
    <x v="2"/>
    <x v="4"/>
    <x v="24"/>
    <x v="0"/>
    <x v="1"/>
    <x v="1"/>
    <x v="4"/>
    <x v="23"/>
    <n v="0"/>
  </r>
  <r>
    <x v="2"/>
    <x v="0"/>
    <s v="NAR REGIONAL-GROCERY"/>
    <x v="1"/>
    <x v="2"/>
    <x v="8"/>
    <x v="24"/>
    <x v="0"/>
    <x v="1"/>
    <x v="1"/>
    <x v="4"/>
    <x v="23"/>
    <n v="0"/>
  </r>
  <r>
    <x v="2"/>
    <x v="0"/>
    <s v="NAR REGIONAL-GROCERY"/>
    <x v="2"/>
    <x v="0"/>
    <x v="10"/>
    <x v="24"/>
    <x v="0"/>
    <x v="1"/>
    <x v="1"/>
    <x v="4"/>
    <x v="23"/>
    <n v="0"/>
  </r>
  <r>
    <x v="2"/>
    <x v="0"/>
    <s v="NAR REGIONAL-GROCERY"/>
    <x v="2"/>
    <x v="0"/>
    <x v="11"/>
    <x v="24"/>
    <x v="0"/>
    <x v="1"/>
    <x v="1"/>
    <x v="4"/>
    <x v="23"/>
    <n v="0"/>
  </r>
  <r>
    <x v="2"/>
    <x v="0"/>
    <s v="NAR REGIONAL-GROCERY"/>
    <x v="2"/>
    <x v="0"/>
    <x v="12"/>
    <x v="24"/>
    <x v="0"/>
    <x v="1"/>
    <x v="1"/>
    <x v="4"/>
    <x v="23"/>
    <n v="0"/>
  </r>
  <r>
    <x v="2"/>
    <x v="0"/>
    <s v="NAR REGIONAL-GROCERY"/>
    <x v="2"/>
    <x v="0"/>
    <x v="14"/>
    <x v="24"/>
    <x v="0"/>
    <x v="1"/>
    <x v="1"/>
    <x v="4"/>
    <x v="23"/>
    <n v="0"/>
  </r>
  <r>
    <x v="2"/>
    <x v="0"/>
    <s v="NAR REGIONAL-GROCERY"/>
    <x v="2"/>
    <x v="0"/>
    <x v="15"/>
    <x v="24"/>
    <x v="0"/>
    <x v="1"/>
    <x v="1"/>
    <x v="4"/>
    <x v="23"/>
    <n v="0"/>
  </r>
  <r>
    <x v="2"/>
    <x v="0"/>
    <s v="NAR REGIONAL-GROCERY"/>
    <x v="2"/>
    <x v="1"/>
    <x v="3"/>
    <x v="24"/>
    <x v="0"/>
    <x v="1"/>
    <x v="1"/>
    <x v="4"/>
    <x v="23"/>
    <n v="0"/>
  </r>
  <r>
    <x v="2"/>
    <x v="0"/>
    <s v="NAR REGIONAL-GROCERY"/>
    <x v="2"/>
    <x v="1"/>
    <x v="7"/>
    <x v="24"/>
    <x v="0"/>
    <x v="1"/>
    <x v="1"/>
    <x v="4"/>
    <x v="23"/>
    <n v="0"/>
  </r>
  <r>
    <x v="2"/>
    <x v="0"/>
    <s v="NAR REGIONAL-GROCERY"/>
    <x v="2"/>
    <x v="2"/>
    <x v="4"/>
    <x v="24"/>
    <x v="0"/>
    <x v="1"/>
    <x v="1"/>
    <x v="4"/>
    <x v="23"/>
    <n v="0"/>
  </r>
  <r>
    <x v="2"/>
    <x v="0"/>
    <s v="NAR REGIONAL-GROCERY"/>
    <x v="2"/>
    <x v="2"/>
    <x v="8"/>
    <x v="24"/>
    <x v="0"/>
    <x v="1"/>
    <x v="1"/>
    <x v="4"/>
    <x v="23"/>
    <n v="0"/>
  </r>
  <r>
    <x v="2"/>
    <x v="0"/>
    <s v="NAR REGIONAL-GROCERY"/>
    <x v="3"/>
    <x v="0"/>
    <x v="10"/>
    <x v="24"/>
    <x v="0"/>
    <x v="1"/>
    <x v="1"/>
    <x v="4"/>
    <x v="23"/>
    <n v="0"/>
  </r>
  <r>
    <x v="2"/>
    <x v="0"/>
    <s v="NAR REGIONAL-GROCERY"/>
    <x v="3"/>
    <x v="0"/>
    <x v="11"/>
    <x v="24"/>
    <x v="0"/>
    <x v="1"/>
    <x v="1"/>
    <x v="4"/>
    <x v="23"/>
    <n v="0"/>
  </r>
  <r>
    <x v="2"/>
    <x v="0"/>
    <s v="NAR REGIONAL-GROCERY"/>
    <x v="3"/>
    <x v="0"/>
    <x v="12"/>
    <x v="24"/>
    <x v="0"/>
    <x v="1"/>
    <x v="1"/>
    <x v="4"/>
    <x v="23"/>
    <n v="0"/>
  </r>
  <r>
    <x v="2"/>
    <x v="0"/>
    <s v="NAR REGIONAL-GROCERY"/>
    <x v="3"/>
    <x v="0"/>
    <x v="14"/>
    <x v="24"/>
    <x v="0"/>
    <x v="1"/>
    <x v="1"/>
    <x v="4"/>
    <x v="23"/>
    <n v="0"/>
  </r>
  <r>
    <x v="2"/>
    <x v="0"/>
    <s v="NAR REGIONAL-GROCERY"/>
    <x v="3"/>
    <x v="0"/>
    <x v="15"/>
    <x v="24"/>
    <x v="0"/>
    <x v="1"/>
    <x v="1"/>
    <x v="4"/>
    <x v="23"/>
    <n v="0"/>
  </r>
  <r>
    <x v="2"/>
    <x v="0"/>
    <s v="NAR REGIONAL-GROCERY"/>
    <x v="3"/>
    <x v="1"/>
    <x v="3"/>
    <x v="24"/>
    <x v="0"/>
    <x v="1"/>
    <x v="1"/>
    <x v="4"/>
    <x v="23"/>
    <n v="0"/>
  </r>
  <r>
    <x v="2"/>
    <x v="0"/>
    <s v="NAR REGIONAL-GROCERY"/>
    <x v="3"/>
    <x v="1"/>
    <x v="7"/>
    <x v="24"/>
    <x v="0"/>
    <x v="1"/>
    <x v="1"/>
    <x v="4"/>
    <x v="23"/>
    <n v="0"/>
  </r>
  <r>
    <x v="2"/>
    <x v="0"/>
    <s v="NAR REGIONAL-GROCERY"/>
    <x v="3"/>
    <x v="2"/>
    <x v="4"/>
    <x v="24"/>
    <x v="0"/>
    <x v="1"/>
    <x v="1"/>
    <x v="4"/>
    <x v="23"/>
    <n v="0"/>
  </r>
  <r>
    <x v="2"/>
    <x v="0"/>
    <s v="NAR REGIONAL-GROCERY"/>
    <x v="3"/>
    <x v="2"/>
    <x v="8"/>
    <x v="24"/>
    <x v="0"/>
    <x v="1"/>
    <x v="1"/>
    <x v="4"/>
    <x v="23"/>
    <n v="0"/>
  </r>
  <r>
    <x v="2"/>
    <x v="0"/>
    <s v="NAR REGIONAL-GROCERY"/>
    <x v="0"/>
    <x v="0"/>
    <x v="10"/>
    <x v="26"/>
    <x v="0"/>
    <x v="1"/>
    <x v="1"/>
    <x v="4"/>
    <x v="23"/>
    <n v="0"/>
  </r>
  <r>
    <x v="2"/>
    <x v="0"/>
    <s v="NAR REGIONAL-GROCERY"/>
    <x v="0"/>
    <x v="0"/>
    <x v="11"/>
    <x v="26"/>
    <x v="0"/>
    <x v="1"/>
    <x v="1"/>
    <x v="4"/>
    <x v="23"/>
    <n v="0"/>
  </r>
  <r>
    <x v="2"/>
    <x v="0"/>
    <s v="NAR REGIONAL-GROCERY"/>
    <x v="0"/>
    <x v="0"/>
    <x v="12"/>
    <x v="26"/>
    <x v="0"/>
    <x v="1"/>
    <x v="1"/>
    <x v="4"/>
    <x v="23"/>
    <n v="0"/>
  </r>
  <r>
    <x v="2"/>
    <x v="0"/>
    <s v="NAR REGIONAL-GROCERY"/>
    <x v="0"/>
    <x v="1"/>
    <x v="3"/>
    <x v="26"/>
    <x v="0"/>
    <x v="1"/>
    <x v="1"/>
    <x v="4"/>
    <x v="23"/>
    <n v="0"/>
  </r>
  <r>
    <x v="2"/>
    <x v="0"/>
    <s v="NAR REGIONAL-GROCERY"/>
    <x v="0"/>
    <x v="1"/>
    <x v="7"/>
    <x v="26"/>
    <x v="0"/>
    <x v="1"/>
    <x v="1"/>
    <x v="4"/>
    <x v="23"/>
    <n v="0"/>
  </r>
  <r>
    <x v="2"/>
    <x v="0"/>
    <s v="NAR REGIONAL-GROCERY"/>
    <x v="0"/>
    <x v="2"/>
    <x v="4"/>
    <x v="26"/>
    <x v="0"/>
    <x v="1"/>
    <x v="1"/>
    <x v="4"/>
    <x v="23"/>
    <n v="0"/>
  </r>
  <r>
    <x v="2"/>
    <x v="0"/>
    <s v="NAR REGIONAL-GROCERY"/>
    <x v="0"/>
    <x v="2"/>
    <x v="8"/>
    <x v="26"/>
    <x v="0"/>
    <x v="1"/>
    <x v="1"/>
    <x v="4"/>
    <x v="23"/>
    <n v="0"/>
  </r>
  <r>
    <x v="2"/>
    <x v="0"/>
    <s v="NAR REGIONAL-GROCERY"/>
    <x v="2"/>
    <x v="0"/>
    <x v="10"/>
    <x v="26"/>
    <x v="0"/>
    <x v="1"/>
    <x v="1"/>
    <x v="4"/>
    <x v="23"/>
    <n v="0"/>
  </r>
  <r>
    <x v="2"/>
    <x v="0"/>
    <s v="NAR REGIONAL-GROCERY"/>
    <x v="2"/>
    <x v="0"/>
    <x v="11"/>
    <x v="26"/>
    <x v="0"/>
    <x v="1"/>
    <x v="1"/>
    <x v="4"/>
    <x v="23"/>
    <n v="0"/>
  </r>
  <r>
    <x v="2"/>
    <x v="0"/>
    <s v="NAR REGIONAL-GROCERY"/>
    <x v="2"/>
    <x v="0"/>
    <x v="12"/>
    <x v="26"/>
    <x v="0"/>
    <x v="1"/>
    <x v="1"/>
    <x v="4"/>
    <x v="23"/>
    <n v="0"/>
  </r>
  <r>
    <x v="2"/>
    <x v="0"/>
    <s v="NAR REGIONAL-GROCERY"/>
    <x v="2"/>
    <x v="1"/>
    <x v="3"/>
    <x v="26"/>
    <x v="0"/>
    <x v="1"/>
    <x v="1"/>
    <x v="4"/>
    <x v="23"/>
    <n v="0"/>
  </r>
  <r>
    <x v="2"/>
    <x v="0"/>
    <s v="NAR REGIONAL-GROCERY"/>
    <x v="2"/>
    <x v="1"/>
    <x v="7"/>
    <x v="26"/>
    <x v="0"/>
    <x v="1"/>
    <x v="1"/>
    <x v="4"/>
    <x v="23"/>
    <n v="0"/>
  </r>
  <r>
    <x v="2"/>
    <x v="0"/>
    <s v="NAR REGIONAL-GROCERY"/>
    <x v="2"/>
    <x v="2"/>
    <x v="4"/>
    <x v="26"/>
    <x v="0"/>
    <x v="1"/>
    <x v="1"/>
    <x v="4"/>
    <x v="23"/>
    <n v="0"/>
  </r>
  <r>
    <x v="2"/>
    <x v="0"/>
    <s v="NAR REGIONAL-GROCERY"/>
    <x v="2"/>
    <x v="2"/>
    <x v="8"/>
    <x v="26"/>
    <x v="0"/>
    <x v="1"/>
    <x v="1"/>
    <x v="4"/>
    <x v="23"/>
    <n v="0"/>
  </r>
  <r>
    <x v="2"/>
    <x v="0"/>
    <s v="NAR REGIONAL-GROCERY"/>
    <x v="3"/>
    <x v="0"/>
    <x v="10"/>
    <x v="26"/>
    <x v="0"/>
    <x v="1"/>
    <x v="1"/>
    <x v="4"/>
    <x v="23"/>
    <n v="0"/>
  </r>
  <r>
    <x v="2"/>
    <x v="0"/>
    <s v="NAR REGIONAL-GROCERY"/>
    <x v="3"/>
    <x v="0"/>
    <x v="11"/>
    <x v="26"/>
    <x v="0"/>
    <x v="1"/>
    <x v="1"/>
    <x v="4"/>
    <x v="23"/>
    <n v="0"/>
  </r>
  <r>
    <x v="2"/>
    <x v="0"/>
    <s v="NAR REGIONAL-GROCERY"/>
    <x v="3"/>
    <x v="0"/>
    <x v="12"/>
    <x v="26"/>
    <x v="0"/>
    <x v="1"/>
    <x v="1"/>
    <x v="4"/>
    <x v="23"/>
    <n v="0"/>
  </r>
  <r>
    <x v="2"/>
    <x v="0"/>
    <s v="NAR REGIONAL-GROCERY"/>
    <x v="3"/>
    <x v="0"/>
    <x v="14"/>
    <x v="26"/>
    <x v="0"/>
    <x v="1"/>
    <x v="1"/>
    <x v="4"/>
    <x v="23"/>
    <n v="0"/>
  </r>
  <r>
    <x v="2"/>
    <x v="0"/>
    <s v="NAR REGIONAL-GROCERY"/>
    <x v="3"/>
    <x v="1"/>
    <x v="3"/>
    <x v="26"/>
    <x v="0"/>
    <x v="1"/>
    <x v="1"/>
    <x v="4"/>
    <x v="23"/>
    <n v="0"/>
  </r>
  <r>
    <x v="2"/>
    <x v="0"/>
    <s v="NAR REGIONAL-GROCERY"/>
    <x v="3"/>
    <x v="1"/>
    <x v="7"/>
    <x v="26"/>
    <x v="0"/>
    <x v="1"/>
    <x v="1"/>
    <x v="4"/>
    <x v="23"/>
    <n v="0"/>
  </r>
  <r>
    <x v="2"/>
    <x v="0"/>
    <s v="NAR REGIONAL-GROCERY"/>
    <x v="3"/>
    <x v="2"/>
    <x v="4"/>
    <x v="26"/>
    <x v="0"/>
    <x v="1"/>
    <x v="1"/>
    <x v="4"/>
    <x v="23"/>
    <n v="0"/>
  </r>
  <r>
    <x v="2"/>
    <x v="0"/>
    <s v="NAR REGIONAL-GROCERY"/>
    <x v="3"/>
    <x v="2"/>
    <x v="8"/>
    <x v="26"/>
    <x v="0"/>
    <x v="1"/>
    <x v="1"/>
    <x v="4"/>
    <x v="23"/>
    <n v="0"/>
  </r>
  <r>
    <x v="2"/>
    <x v="0"/>
    <s v="NAR REGIONAL-GROCERY"/>
    <x v="1"/>
    <x v="0"/>
    <x v="10"/>
    <x v="27"/>
    <x v="0"/>
    <x v="1"/>
    <x v="1"/>
    <x v="4"/>
    <x v="23"/>
    <n v="0"/>
  </r>
  <r>
    <x v="2"/>
    <x v="0"/>
    <s v="NAR REGIONAL-GROCERY"/>
    <x v="1"/>
    <x v="0"/>
    <x v="11"/>
    <x v="27"/>
    <x v="0"/>
    <x v="1"/>
    <x v="1"/>
    <x v="4"/>
    <x v="23"/>
    <n v="0"/>
  </r>
  <r>
    <x v="2"/>
    <x v="0"/>
    <s v="NAR REGIONAL-GROCERY"/>
    <x v="1"/>
    <x v="0"/>
    <x v="12"/>
    <x v="27"/>
    <x v="0"/>
    <x v="1"/>
    <x v="1"/>
    <x v="4"/>
    <x v="23"/>
    <n v="0"/>
  </r>
  <r>
    <x v="2"/>
    <x v="0"/>
    <s v="NAR REGIONAL-GROCERY"/>
    <x v="1"/>
    <x v="0"/>
    <x v="14"/>
    <x v="27"/>
    <x v="0"/>
    <x v="1"/>
    <x v="1"/>
    <x v="4"/>
    <x v="23"/>
    <n v="0"/>
  </r>
  <r>
    <x v="2"/>
    <x v="0"/>
    <s v="NAR REGIONAL-GROCERY"/>
    <x v="1"/>
    <x v="0"/>
    <x v="15"/>
    <x v="27"/>
    <x v="0"/>
    <x v="1"/>
    <x v="1"/>
    <x v="4"/>
    <x v="23"/>
    <n v="0"/>
  </r>
  <r>
    <x v="2"/>
    <x v="0"/>
    <s v="NAR REGIONAL-GROCERY"/>
    <x v="1"/>
    <x v="1"/>
    <x v="3"/>
    <x v="27"/>
    <x v="0"/>
    <x v="1"/>
    <x v="1"/>
    <x v="4"/>
    <x v="23"/>
    <n v="0"/>
  </r>
  <r>
    <x v="2"/>
    <x v="0"/>
    <s v="NAR REGIONAL-GROCERY"/>
    <x v="1"/>
    <x v="1"/>
    <x v="7"/>
    <x v="27"/>
    <x v="0"/>
    <x v="1"/>
    <x v="1"/>
    <x v="4"/>
    <x v="23"/>
    <n v="0"/>
  </r>
  <r>
    <x v="2"/>
    <x v="0"/>
    <s v="NAR REGIONAL-GROCERY"/>
    <x v="1"/>
    <x v="2"/>
    <x v="4"/>
    <x v="27"/>
    <x v="0"/>
    <x v="1"/>
    <x v="1"/>
    <x v="4"/>
    <x v="23"/>
    <n v="0"/>
  </r>
  <r>
    <x v="2"/>
    <x v="0"/>
    <s v="NAR REGIONAL-GROCERY"/>
    <x v="1"/>
    <x v="2"/>
    <x v="8"/>
    <x v="27"/>
    <x v="0"/>
    <x v="1"/>
    <x v="1"/>
    <x v="4"/>
    <x v="23"/>
    <n v="0"/>
  </r>
  <r>
    <x v="2"/>
    <x v="0"/>
    <s v="NAR REGIONAL-GROCERY"/>
    <x v="2"/>
    <x v="0"/>
    <x v="10"/>
    <x v="27"/>
    <x v="0"/>
    <x v="1"/>
    <x v="1"/>
    <x v="4"/>
    <x v="23"/>
    <n v="0"/>
  </r>
  <r>
    <x v="2"/>
    <x v="0"/>
    <s v="NAR REGIONAL-GROCERY"/>
    <x v="2"/>
    <x v="0"/>
    <x v="11"/>
    <x v="27"/>
    <x v="0"/>
    <x v="1"/>
    <x v="1"/>
    <x v="4"/>
    <x v="23"/>
    <n v="0"/>
  </r>
  <r>
    <x v="2"/>
    <x v="0"/>
    <s v="NAR REGIONAL-GROCERY"/>
    <x v="2"/>
    <x v="0"/>
    <x v="12"/>
    <x v="27"/>
    <x v="0"/>
    <x v="1"/>
    <x v="1"/>
    <x v="4"/>
    <x v="23"/>
    <n v="0"/>
  </r>
  <r>
    <x v="2"/>
    <x v="0"/>
    <s v="NAR REGIONAL-GROCERY"/>
    <x v="2"/>
    <x v="1"/>
    <x v="3"/>
    <x v="27"/>
    <x v="0"/>
    <x v="1"/>
    <x v="1"/>
    <x v="4"/>
    <x v="23"/>
    <n v="0"/>
  </r>
  <r>
    <x v="2"/>
    <x v="0"/>
    <s v="NAR REGIONAL-GROCERY"/>
    <x v="2"/>
    <x v="1"/>
    <x v="7"/>
    <x v="27"/>
    <x v="0"/>
    <x v="1"/>
    <x v="1"/>
    <x v="4"/>
    <x v="23"/>
    <n v="0"/>
  </r>
  <r>
    <x v="2"/>
    <x v="0"/>
    <s v="NAR REGIONAL-GROCERY"/>
    <x v="2"/>
    <x v="2"/>
    <x v="4"/>
    <x v="27"/>
    <x v="0"/>
    <x v="1"/>
    <x v="1"/>
    <x v="4"/>
    <x v="23"/>
    <n v="0"/>
  </r>
  <r>
    <x v="2"/>
    <x v="0"/>
    <s v="NAR REGIONAL-GROCERY"/>
    <x v="2"/>
    <x v="2"/>
    <x v="8"/>
    <x v="27"/>
    <x v="0"/>
    <x v="1"/>
    <x v="1"/>
    <x v="4"/>
    <x v="23"/>
    <n v="0"/>
  </r>
  <r>
    <x v="2"/>
    <x v="0"/>
    <s v="NAR REGIONAL-GROCERY"/>
    <x v="3"/>
    <x v="0"/>
    <x v="10"/>
    <x v="27"/>
    <x v="0"/>
    <x v="1"/>
    <x v="1"/>
    <x v="4"/>
    <x v="23"/>
    <n v="0"/>
  </r>
  <r>
    <x v="2"/>
    <x v="0"/>
    <s v="NAR REGIONAL-GROCERY"/>
    <x v="3"/>
    <x v="0"/>
    <x v="11"/>
    <x v="27"/>
    <x v="0"/>
    <x v="1"/>
    <x v="1"/>
    <x v="4"/>
    <x v="23"/>
    <n v="0"/>
  </r>
  <r>
    <x v="2"/>
    <x v="0"/>
    <s v="NAR REGIONAL-GROCERY"/>
    <x v="3"/>
    <x v="0"/>
    <x v="12"/>
    <x v="27"/>
    <x v="0"/>
    <x v="1"/>
    <x v="1"/>
    <x v="4"/>
    <x v="23"/>
    <n v="0"/>
  </r>
  <r>
    <x v="2"/>
    <x v="0"/>
    <s v="NAR REGIONAL-GROCERY"/>
    <x v="3"/>
    <x v="2"/>
    <x v="8"/>
    <x v="27"/>
    <x v="0"/>
    <x v="1"/>
    <x v="1"/>
    <x v="4"/>
    <x v="23"/>
    <n v="0"/>
  </r>
  <r>
    <x v="2"/>
    <x v="0"/>
    <s v="NAR REGIONAL-GROCERY"/>
    <x v="0"/>
    <x v="0"/>
    <x v="10"/>
    <x v="28"/>
    <x v="0"/>
    <x v="1"/>
    <x v="1"/>
    <x v="4"/>
    <x v="23"/>
    <n v="0"/>
  </r>
  <r>
    <x v="2"/>
    <x v="0"/>
    <s v="NAR REGIONAL-GROCERY"/>
    <x v="0"/>
    <x v="0"/>
    <x v="11"/>
    <x v="28"/>
    <x v="0"/>
    <x v="1"/>
    <x v="1"/>
    <x v="4"/>
    <x v="23"/>
    <n v="0"/>
  </r>
  <r>
    <x v="2"/>
    <x v="0"/>
    <s v="NAR REGIONAL-GROCERY"/>
    <x v="0"/>
    <x v="0"/>
    <x v="12"/>
    <x v="28"/>
    <x v="0"/>
    <x v="1"/>
    <x v="1"/>
    <x v="4"/>
    <x v="23"/>
    <n v="0"/>
  </r>
  <r>
    <x v="2"/>
    <x v="0"/>
    <s v="NAR REGIONAL-GROCERY"/>
    <x v="0"/>
    <x v="0"/>
    <x v="14"/>
    <x v="28"/>
    <x v="0"/>
    <x v="1"/>
    <x v="1"/>
    <x v="4"/>
    <x v="23"/>
    <n v="0"/>
  </r>
  <r>
    <x v="2"/>
    <x v="0"/>
    <s v="NAR REGIONAL-GROCERY"/>
    <x v="0"/>
    <x v="0"/>
    <x v="15"/>
    <x v="28"/>
    <x v="0"/>
    <x v="1"/>
    <x v="1"/>
    <x v="4"/>
    <x v="23"/>
    <n v="0"/>
  </r>
  <r>
    <x v="2"/>
    <x v="0"/>
    <s v="NAR REGIONAL-GROCERY"/>
    <x v="0"/>
    <x v="1"/>
    <x v="3"/>
    <x v="28"/>
    <x v="0"/>
    <x v="1"/>
    <x v="1"/>
    <x v="4"/>
    <x v="23"/>
    <n v="0"/>
  </r>
  <r>
    <x v="2"/>
    <x v="0"/>
    <s v="NAR REGIONAL-GROCERY"/>
    <x v="0"/>
    <x v="1"/>
    <x v="7"/>
    <x v="28"/>
    <x v="0"/>
    <x v="1"/>
    <x v="1"/>
    <x v="4"/>
    <x v="23"/>
    <n v="0"/>
  </r>
  <r>
    <x v="2"/>
    <x v="0"/>
    <s v="NAR REGIONAL-GROCERY"/>
    <x v="0"/>
    <x v="2"/>
    <x v="4"/>
    <x v="28"/>
    <x v="0"/>
    <x v="1"/>
    <x v="1"/>
    <x v="4"/>
    <x v="23"/>
    <n v="0"/>
  </r>
  <r>
    <x v="2"/>
    <x v="0"/>
    <s v="NAR REGIONAL-GROCERY"/>
    <x v="0"/>
    <x v="2"/>
    <x v="8"/>
    <x v="28"/>
    <x v="0"/>
    <x v="1"/>
    <x v="1"/>
    <x v="4"/>
    <x v="23"/>
    <n v="0"/>
  </r>
  <r>
    <x v="2"/>
    <x v="0"/>
    <s v="NAR REGIONAL-GROCERY"/>
    <x v="1"/>
    <x v="0"/>
    <x v="12"/>
    <x v="28"/>
    <x v="0"/>
    <x v="1"/>
    <x v="1"/>
    <x v="4"/>
    <x v="23"/>
    <n v="0"/>
  </r>
  <r>
    <x v="2"/>
    <x v="0"/>
    <s v="NAR REGIONAL-GROCERY"/>
    <x v="1"/>
    <x v="0"/>
    <x v="14"/>
    <x v="28"/>
    <x v="0"/>
    <x v="1"/>
    <x v="1"/>
    <x v="4"/>
    <x v="23"/>
    <n v="0"/>
  </r>
  <r>
    <x v="2"/>
    <x v="0"/>
    <s v="NAR REGIONAL-GROCERY"/>
    <x v="1"/>
    <x v="1"/>
    <x v="3"/>
    <x v="28"/>
    <x v="0"/>
    <x v="1"/>
    <x v="1"/>
    <x v="4"/>
    <x v="23"/>
    <n v="0"/>
  </r>
  <r>
    <x v="2"/>
    <x v="0"/>
    <s v="NAR REGIONAL-GROCERY"/>
    <x v="1"/>
    <x v="2"/>
    <x v="4"/>
    <x v="28"/>
    <x v="0"/>
    <x v="1"/>
    <x v="1"/>
    <x v="4"/>
    <x v="23"/>
    <n v="0"/>
  </r>
  <r>
    <x v="2"/>
    <x v="0"/>
    <s v="NAR REGIONAL-GROCERY"/>
    <x v="1"/>
    <x v="2"/>
    <x v="8"/>
    <x v="28"/>
    <x v="0"/>
    <x v="1"/>
    <x v="1"/>
    <x v="4"/>
    <x v="23"/>
    <n v="0"/>
  </r>
  <r>
    <x v="2"/>
    <x v="0"/>
    <s v="NAR REGIONAL-GROCERY"/>
    <x v="2"/>
    <x v="0"/>
    <x v="10"/>
    <x v="28"/>
    <x v="0"/>
    <x v="1"/>
    <x v="1"/>
    <x v="4"/>
    <x v="23"/>
    <n v="0"/>
  </r>
  <r>
    <x v="2"/>
    <x v="0"/>
    <s v="NAR REGIONAL-GROCERY"/>
    <x v="2"/>
    <x v="0"/>
    <x v="11"/>
    <x v="28"/>
    <x v="0"/>
    <x v="1"/>
    <x v="1"/>
    <x v="4"/>
    <x v="23"/>
    <n v="0"/>
  </r>
  <r>
    <x v="2"/>
    <x v="0"/>
    <s v="NAR REGIONAL-GROCERY"/>
    <x v="2"/>
    <x v="0"/>
    <x v="12"/>
    <x v="28"/>
    <x v="0"/>
    <x v="1"/>
    <x v="1"/>
    <x v="4"/>
    <x v="23"/>
    <n v="0"/>
  </r>
  <r>
    <x v="2"/>
    <x v="0"/>
    <s v="NAR REGIONAL-GROCERY"/>
    <x v="2"/>
    <x v="0"/>
    <x v="14"/>
    <x v="28"/>
    <x v="0"/>
    <x v="1"/>
    <x v="1"/>
    <x v="4"/>
    <x v="23"/>
    <n v="0"/>
  </r>
  <r>
    <x v="2"/>
    <x v="0"/>
    <s v="NAR REGIONAL-GROCERY"/>
    <x v="2"/>
    <x v="0"/>
    <x v="15"/>
    <x v="28"/>
    <x v="0"/>
    <x v="1"/>
    <x v="1"/>
    <x v="4"/>
    <x v="23"/>
    <n v="0"/>
  </r>
  <r>
    <x v="2"/>
    <x v="0"/>
    <s v="NAR REGIONAL-GROCERY"/>
    <x v="2"/>
    <x v="1"/>
    <x v="3"/>
    <x v="28"/>
    <x v="0"/>
    <x v="1"/>
    <x v="1"/>
    <x v="4"/>
    <x v="23"/>
    <n v="0"/>
  </r>
  <r>
    <x v="2"/>
    <x v="0"/>
    <s v="NAR REGIONAL-GROCERY"/>
    <x v="2"/>
    <x v="1"/>
    <x v="7"/>
    <x v="28"/>
    <x v="0"/>
    <x v="1"/>
    <x v="1"/>
    <x v="4"/>
    <x v="23"/>
    <n v="0"/>
  </r>
  <r>
    <x v="2"/>
    <x v="0"/>
    <s v="NAR REGIONAL-GROCERY"/>
    <x v="2"/>
    <x v="2"/>
    <x v="4"/>
    <x v="28"/>
    <x v="0"/>
    <x v="1"/>
    <x v="1"/>
    <x v="4"/>
    <x v="23"/>
    <n v="0"/>
  </r>
  <r>
    <x v="2"/>
    <x v="0"/>
    <s v="NAR REGIONAL-GROCERY"/>
    <x v="2"/>
    <x v="2"/>
    <x v="8"/>
    <x v="28"/>
    <x v="0"/>
    <x v="1"/>
    <x v="1"/>
    <x v="4"/>
    <x v="23"/>
    <n v="0"/>
  </r>
  <r>
    <x v="2"/>
    <x v="0"/>
    <s v="NAR REGIONAL-GROCERY"/>
    <x v="3"/>
    <x v="0"/>
    <x v="10"/>
    <x v="28"/>
    <x v="0"/>
    <x v="1"/>
    <x v="1"/>
    <x v="4"/>
    <x v="23"/>
    <n v="0"/>
  </r>
  <r>
    <x v="2"/>
    <x v="0"/>
    <s v="NAR REGIONAL-GROCERY"/>
    <x v="3"/>
    <x v="0"/>
    <x v="11"/>
    <x v="28"/>
    <x v="0"/>
    <x v="1"/>
    <x v="1"/>
    <x v="4"/>
    <x v="23"/>
    <n v="0"/>
  </r>
  <r>
    <x v="2"/>
    <x v="0"/>
    <s v="NAR REGIONAL-GROCERY"/>
    <x v="3"/>
    <x v="0"/>
    <x v="12"/>
    <x v="28"/>
    <x v="0"/>
    <x v="1"/>
    <x v="1"/>
    <x v="4"/>
    <x v="23"/>
    <n v="0"/>
  </r>
  <r>
    <x v="2"/>
    <x v="0"/>
    <s v="NAR REGIONAL-GROCERY"/>
    <x v="3"/>
    <x v="0"/>
    <x v="14"/>
    <x v="28"/>
    <x v="0"/>
    <x v="1"/>
    <x v="1"/>
    <x v="4"/>
    <x v="23"/>
    <n v="0"/>
  </r>
  <r>
    <x v="2"/>
    <x v="0"/>
    <s v="NAR REGIONAL-GROCERY"/>
    <x v="3"/>
    <x v="0"/>
    <x v="15"/>
    <x v="28"/>
    <x v="0"/>
    <x v="1"/>
    <x v="1"/>
    <x v="4"/>
    <x v="23"/>
    <n v="0"/>
  </r>
  <r>
    <x v="2"/>
    <x v="0"/>
    <s v="NAR REGIONAL-GROCERY"/>
    <x v="3"/>
    <x v="1"/>
    <x v="3"/>
    <x v="28"/>
    <x v="0"/>
    <x v="1"/>
    <x v="1"/>
    <x v="4"/>
    <x v="23"/>
    <n v="0"/>
  </r>
  <r>
    <x v="2"/>
    <x v="0"/>
    <s v="NAR REGIONAL-GROCERY"/>
    <x v="3"/>
    <x v="1"/>
    <x v="7"/>
    <x v="28"/>
    <x v="0"/>
    <x v="1"/>
    <x v="1"/>
    <x v="4"/>
    <x v="23"/>
    <n v="0"/>
  </r>
  <r>
    <x v="2"/>
    <x v="0"/>
    <s v="NAR REGIONAL-GROCERY"/>
    <x v="3"/>
    <x v="2"/>
    <x v="4"/>
    <x v="28"/>
    <x v="0"/>
    <x v="1"/>
    <x v="1"/>
    <x v="4"/>
    <x v="23"/>
    <n v="0"/>
  </r>
  <r>
    <x v="2"/>
    <x v="0"/>
    <s v="NAR REGIONAL-GROCERY"/>
    <x v="3"/>
    <x v="2"/>
    <x v="8"/>
    <x v="28"/>
    <x v="0"/>
    <x v="1"/>
    <x v="1"/>
    <x v="4"/>
    <x v="23"/>
    <n v="0"/>
  </r>
  <r>
    <x v="2"/>
    <x v="0"/>
    <s v="NAR REGIONAL-GROCERY"/>
    <x v="0"/>
    <x v="0"/>
    <x v="10"/>
    <x v="29"/>
    <x v="0"/>
    <x v="1"/>
    <x v="1"/>
    <x v="2"/>
    <x v="1078"/>
    <n v="808.08"/>
  </r>
  <r>
    <x v="2"/>
    <x v="0"/>
    <s v="NAR REGIONAL-GROCERY"/>
    <x v="0"/>
    <x v="0"/>
    <x v="11"/>
    <x v="29"/>
    <x v="0"/>
    <x v="1"/>
    <x v="1"/>
    <x v="2"/>
    <x v="1079"/>
    <n v="5606.12"/>
  </r>
  <r>
    <x v="2"/>
    <x v="0"/>
    <s v="NAR REGIONAL-GROCERY"/>
    <x v="0"/>
    <x v="0"/>
    <x v="12"/>
    <x v="29"/>
    <x v="0"/>
    <x v="1"/>
    <x v="1"/>
    <x v="2"/>
    <x v="1080"/>
    <n v="1181.6400000000001"/>
  </r>
  <r>
    <x v="2"/>
    <x v="0"/>
    <s v="NAR REGIONAL-GROCERY"/>
    <x v="0"/>
    <x v="0"/>
    <x v="13"/>
    <x v="29"/>
    <x v="0"/>
    <x v="1"/>
    <x v="1"/>
    <x v="2"/>
    <x v="1081"/>
    <n v="4604.6000000000004"/>
  </r>
  <r>
    <x v="2"/>
    <x v="0"/>
    <s v="NAR REGIONAL-GROCERY"/>
    <x v="0"/>
    <x v="0"/>
    <x v="14"/>
    <x v="29"/>
    <x v="0"/>
    <x v="1"/>
    <x v="1"/>
    <x v="2"/>
    <x v="1082"/>
    <n v="164.32"/>
  </r>
  <r>
    <x v="2"/>
    <x v="0"/>
    <s v="NAR REGIONAL-GROCERY"/>
    <x v="0"/>
    <x v="0"/>
    <x v="15"/>
    <x v="29"/>
    <x v="0"/>
    <x v="1"/>
    <x v="1"/>
    <x v="2"/>
    <x v="1083"/>
    <n v="1.1200000000000001"/>
  </r>
  <r>
    <x v="2"/>
    <x v="0"/>
    <s v="NAR REGIONAL-GROCERY"/>
    <x v="0"/>
    <x v="1"/>
    <x v="3"/>
    <x v="29"/>
    <x v="0"/>
    <x v="1"/>
    <x v="1"/>
    <x v="2"/>
    <x v="1084"/>
    <n v="2046.72"/>
  </r>
  <r>
    <x v="2"/>
    <x v="0"/>
    <s v="NAR REGIONAL-GROCERY"/>
    <x v="0"/>
    <x v="1"/>
    <x v="7"/>
    <x v="29"/>
    <x v="0"/>
    <x v="1"/>
    <x v="1"/>
    <x v="2"/>
    <x v="1085"/>
    <n v="3011.84"/>
  </r>
  <r>
    <x v="2"/>
    <x v="0"/>
    <s v="NAR REGIONAL-GROCERY"/>
    <x v="0"/>
    <x v="2"/>
    <x v="4"/>
    <x v="29"/>
    <x v="0"/>
    <x v="1"/>
    <x v="1"/>
    <x v="2"/>
    <x v="1086"/>
    <n v="14616.57"/>
  </r>
  <r>
    <x v="2"/>
    <x v="0"/>
    <s v="NAR REGIONAL-GROCERY"/>
    <x v="0"/>
    <x v="2"/>
    <x v="8"/>
    <x v="29"/>
    <x v="0"/>
    <x v="1"/>
    <x v="1"/>
    <x v="2"/>
    <x v="1087"/>
    <n v="659.88"/>
  </r>
  <r>
    <x v="2"/>
    <x v="0"/>
    <s v="NAR REGIONAL-GROCERY"/>
    <x v="1"/>
    <x v="0"/>
    <x v="10"/>
    <x v="29"/>
    <x v="0"/>
    <x v="1"/>
    <x v="1"/>
    <x v="2"/>
    <x v="1088"/>
    <n v="2968.16"/>
  </r>
  <r>
    <x v="2"/>
    <x v="0"/>
    <s v="NAR REGIONAL-GROCERY"/>
    <x v="1"/>
    <x v="0"/>
    <x v="11"/>
    <x v="29"/>
    <x v="0"/>
    <x v="1"/>
    <x v="1"/>
    <x v="2"/>
    <x v="1089"/>
    <n v="8035.04"/>
  </r>
  <r>
    <x v="2"/>
    <x v="0"/>
    <s v="NAR REGIONAL-GROCERY"/>
    <x v="1"/>
    <x v="0"/>
    <x v="12"/>
    <x v="29"/>
    <x v="0"/>
    <x v="1"/>
    <x v="1"/>
    <x v="2"/>
    <x v="1090"/>
    <n v="10689.64"/>
  </r>
  <r>
    <x v="2"/>
    <x v="0"/>
    <s v="NAR REGIONAL-GROCERY"/>
    <x v="1"/>
    <x v="0"/>
    <x v="13"/>
    <x v="29"/>
    <x v="0"/>
    <x v="1"/>
    <x v="1"/>
    <x v="2"/>
    <x v="1091"/>
    <n v="21421.919999999998"/>
  </r>
  <r>
    <x v="2"/>
    <x v="0"/>
    <s v="NAR REGIONAL-GROCERY"/>
    <x v="1"/>
    <x v="0"/>
    <x v="14"/>
    <x v="29"/>
    <x v="0"/>
    <x v="1"/>
    <x v="1"/>
    <x v="2"/>
    <x v="1092"/>
    <n v="4421.5600000000004"/>
  </r>
  <r>
    <x v="2"/>
    <x v="0"/>
    <s v="NAR REGIONAL-GROCERY"/>
    <x v="1"/>
    <x v="0"/>
    <x v="15"/>
    <x v="29"/>
    <x v="0"/>
    <x v="1"/>
    <x v="1"/>
    <x v="2"/>
    <x v="1093"/>
    <n v="431.08"/>
  </r>
  <r>
    <x v="2"/>
    <x v="0"/>
    <s v="NAR REGIONAL-GROCERY"/>
    <x v="1"/>
    <x v="1"/>
    <x v="3"/>
    <x v="29"/>
    <x v="0"/>
    <x v="1"/>
    <x v="1"/>
    <x v="2"/>
    <x v="1094"/>
    <n v="31393.96"/>
  </r>
  <r>
    <x v="2"/>
    <x v="0"/>
    <s v="NAR REGIONAL-GROCERY"/>
    <x v="1"/>
    <x v="1"/>
    <x v="7"/>
    <x v="29"/>
    <x v="0"/>
    <x v="1"/>
    <x v="1"/>
    <x v="2"/>
    <x v="1095"/>
    <n v="7806.76"/>
  </r>
  <r>
    <x v="2"/>
    <x v="0"/>
    <s v="NAR REGIONAL-GROCERY"/>
    <x v="1"/>
    <x v="2"/>
    <x v="4"/>
    <x v="29"/>
    <x v="0"/>
    <x v="1"/>
    <x v="1"/>
    <x v="2"/>
    <x v="1096"/>
    <n v="28606.76"/>
  </r>
  <r>
    <x v="2"/>
    <x v="0"/>
    <s v="NAR REGIONAL-GROCERY"/>
    <x v="1"/>
    <x v="2"/>
    <x v="8"/>
    <x v="29"/>
    <x v="0"/>
    <x v="1"/>
    <x v="1"/>
    <x v="2"/>
    <x v="1097"/>
    <n v="5401.24"/>
  </r>
  <r>
    <x v="2"/>
    <x v="0"/>
    <s v="NAR REGIONAL-GROCERY"/>
    <x v="2"/>
    <x v="0"/>
    <x v="10"/>
    <x v="29"/>
    <x v="0"/>
    <x v="1"/>
    <x v="1"/>
    <x v="2"/>
    <x v="1098"/>
    <n v="5546.84"/>
  </r>
  <r>
    <x v="2"/>
    <x v="0"/>
    <s v="NAR REGIONAL-GROCERY"/>
    <x v="2"/>
    <x v="0"/>
    <x v="11"/>
    <x v="29"/>
    <x v="0"/>
    <x v="1"/>
    <x v="1"/>
    <x v="2"/>
    <x v="1099"/>
    <n v="14915.68"/>
  </r>
  <r>
    <x v="2"/>
    <x v="0"/>
    <s v="NAR REGIONAL-GROCERY"/>
    <x v="2"/>
    <x v="0"/>
    <x v="12"/>
    <x v="29"/>
    <x v="0"/>
    <x v="1"/>
    <x v="1"/>
    <x v="2"/>
    <x v="1100"/>
    <n v="5309.2"/>
  </r>
  <r>
    <x v="2"/>
    <x v="0"/>
    <s v="NAR REGIONAL-GROCERY"/>
    <x v="2"/>
    <x v="0"/>
    <x v="13"/>
    <x v="29"/>
    <x v="0"/>
    <x v="1"/>
    <x v="1"/>
    <x v="2"/>
    <x v="1101"/>
    <n v="12642.76"/>
  </r>
  <r>
    <x v="2"/>
    <x v="0"/>
    <s v="NAR REGIONAL-GROCERY"/>
    <x v="2"/>
    <x v="0"/>
    <x v="14"/>
    <x v="29"/>
    <x v="0"/>
    <x v="1"/>
    <x v="1"/>
    <x v="2"/>
    <x v="1102"/>
    <n v="1.04"/>
  </r>
  <r>
    <x v="2"/>
    <x v="0"/>
    <s v="NAR REGIONAL-GROCERY"/>
    <x v="2"/>
    <x v="0"/>
    <x v="15"/>
    <x v="29"/>
    <x v="0"/>
    <x v="1"/>
    <x v="1"/>
    <x v="2"/>
    <x v="1102"/>
    <n v="1.04"/>
  </r>
  <r>
    <x v="2"/>
    <x v="0"/>
    <s v="NAR REGIONAL-GROCERY"/>
    <x v="2"/>
    <x v="1"/>
    <x v="3"/>
    <x v="29"/>
    <x v="0"/>
    <x v="1"/>
    <x v="1"/>
    <x v="2"/>
    <x v="1103"/>
    <n v="22857.119999999999"/>
  </r>
  <r>
    <x v="2"/>
    <x v="0"/>
    <s v="NAR REGIONAL-GROCERY"/>
    <x v="2"/>
    <x v="1"/>
    <x v="7"/>
    <x v="29"/>
    <x v="0"/>
    <x v="1"/>
    <x v="1"/>
    <x v="2"/>
    <x v="1104"/>
    <n v="9429.68"/>
  </r>
  <r>
    <x v="2"/>
    <x v="0"/>
    <s v="NAR REGIONAL-GROCERY"/>
    <x v="2"/>
    <x v="2"/>
    <x v="4"/>
    <x v="29"/>
    <x v="0"/>
    <x v="1"/>
    <x v="1"/>
    <x v="2"/>
    <x v="1105"/>
    <n v="14898"/>
  </r>
  <r>
    <x v="2"/>
    <x v="0"/>
    <s v="NAR REGIONAL-GROCERY"/>
    <x v="2"/>
    <x v="2"/>
    <x v="8"/>
    <x v="29"/>
    <x v="0"/>
    <x v="1"/>
    <x v="1"/>
    <x v="2"/>
    <x v="1106"/>
    <n v="14270.36"/>
  </r>
  <r>
    <x v="2"/>
    <x v="0"/>
    <s v="NAR REGIONAL-GROCERY"/>
    <x v="3"/>
    <x v="0"/>
    <x v="10"/>
    <x v="29"/>
    <x v="0"/>
    <x v="1"/>
    <x v="1"/>
    <x v="2"/>
    <x v="1107"/>
    <n v="4949.3599999999997"/>
  </r>
  <r>
    <x v="2"/>
    <x v="0"/>
    <s v="NAR REGIONAL-GROCERY"/>
    <x v="3"/>
    <x v="0"/>
    <x v="11"/>
    <x v="29"/>
    <x v="0"/>
    <x v="1"/>
    <x v="1"/>
    <x v="2"/>
    <x v="1108"/>
    <n v="1258.4000000000001"/>
  </r>
  <r>
    <x v="2"/>
    <x v="0"/>
    <s v="NAR REGIONAL-GROCERY"/>
    <x v="3"/>
    <x v="0"/>
    <x v="12"/>
    <x v="29"/>
    <x v="0"/>
    <x v="1"/>
    <x v="1"/>
    <x v="2"/>
    <x v="1109"/>
    <n v="8888.51"/>
  </r>
  <r>
    <x v="2"/>
    <x v="0"/>
    <s v="NAR REGIONAL-GROCERY"/>
    <x v="3"/>
    <x v="0"/>
    <x v="13"/>
    <x v="29"/>
    <x v="0"/>
    <x v="1"/>
    <x v="1"/>
    <x v="2"/>
    <x v="1110"/>
    <n v="8944.52"/>
  </r>
  <r>
    <x v="2"/>
    <x v="0"/>
    <s v="NAR REGIONAL-GROCERY"/>
    <x v="3"/>
    <x v="0"/>
    <x v="14"/>
    <x v="29"/>
    <x v="0"/>
    <x v="1"/>
    <x v="1"/>
    <x v="2"/>
    <x v="1111"/>
    <n v="1196"/>
  </r>
  <r>
    <x v="2"/>
    <x v="0"/>
    <s v="NAR REGIONAL-GROCERY"/>
    <x v="3"/>
    <x v="0"/>
    <x v="15"/>
    <x v="29"/>
    <x v="0"/>
    <x v="1"/>
    <x v="1"/>
    <x v="2"/>
    <x v="1112"/>
    <n v="7.8"/>
  </r>
  <r>
    <x v="2"/>
    <x v="0"/>
    <s v="NAR REGIONAL-GROCERY"/>
    <x v="3"/>
    <x v="1"/>
    <x v="3"/>
    <x v="29"/>
    <x v="0"/>
    <x v="1"/>
    <x v="1"/>
    <x v="2"/>
    <x v="1113"/>
    <n v="16136.95"/>
  </r>
  <r>
    <x v="2"/>
    <x v="0"/>
    <s v="NAR REGIONAL-GROCERY"/>
    <x v="3"/>
    <x v="1"/>
    <x v="7"/>
    <x v="29"/>
    <x v="0"/>
    <x v="1"/>
    <x v="1"/>
    <x v="2"/>
    <x v="1114"/>
    <n v="1008.28"/>
  </r>
  <r>
    <x v="2"/>
    <x v="0"/>
    <s v="NAR REGIONAL-GROCERY"/>
    <x v="3"/>
    <x v="2"/>
    <x v="4"/>
    <x v="29"/>
    <x v="0"/>
    <x v="1"/>
    <x v="1"/>
    <x v="2"/>
    <x v="1115"/>
    <n v="7467.72"/>
  </r>
  <r>
    <x v="2"/>
    <x v="0"/>
    <s v="NAR REGIONAL-GROCERY"/>
    <x v="3"/>
    <x v="2"/>
    <x v="8"/>
    <x v="29"/>
    <x v="0"/>
    <x v="1"/>
    <x v="1"/>
    <x v="2"/>
    <x v="1116"/>
    <n v="1077.44"/>
  </r>
  <r>
    <x v="2"/>
    <x v="0"/>
    <s v="NAR REGIONAL-GROCERY"/>
    <x v="0"/>
    <x v="2"/>
    <x v="4"/>
    <x v="30"/>
    <x v="0"/>
    <x v="0"/>
    <x v="0"/>
    <x v="0"/>
    <x v="23"/>
    <n v="0"/>
  </r>
  <r>
    <x v="2"/>
    <x v="0"/>
    <s v="NAR REGIONAL-GROCERY"/>
    <x v="1"/>
    <x v="2"/>
    <x v="4"/>
    <x v="30"/>
    <x v="0"/>
    <x v="0"/>
    <x v="0"/>
    <x v="0"/>
    <x v="1117"/>
    <n v="456"/>
  </r>
  <r>
    <x v="2"/>
    <x v="0"/>
    <s v="NAR REGIONAL-GROCERY"/>
    <x v="3"/>
    <x v="1"/>
    <x v="7"/>
    <x v="30"/>
    <x v="0"/>
    <x v="0"/>
    <x v="0"/>
    <x v="0"/>
    <x v="23"/>
    <n v="0"/>
  </r>
  <r>
    <x v="2"/>
    <x v="0"/>
    <s v="NAR REGIONAL-GROCERY"/>
    <x v="0"/>
    <x v="0"/>
    <x v="11"/>
    <x v="31"/>
    <x v="0"/>
    <x v="1"/>
    <x v="1"/>
    <x v="2"/>
    <x v="23"/>
    <n v="0"/>
  </r>
  <r>
    <x v="2"/>
    <x v="0"/>
    <s v="NAR REGIONAL-GROCERY"/>
    <x v="0"/>
    <x v="0"/>
    <x v="12"/>
    <x v="31"/>
    <x v="0"/>
    <x v="1"/>
    <x v="1"/>
    <x v="2"/>
    <x v="1118"/>
    <n v="33000"/>
  </r>
  <r>
    <x v="2"/>
    <x v="0"/>
    <s v="NAR REGIONAL-GROCERY"/>
    <x v="0"/>
    <x v="0"/>
    <x v="13"/>
    <x v="31"/>
    <x v="0"/>
    <x v="1"/>
    <x v="1"/>
    <x v="2"/>
    <x v="273"/>
    <n v="38500"/>
  </r>
  <r>
    <x v="2"/>
    <x v="0"/>
    <s v="NAR REGIONAL-GROCERY"/>
    <x v="0"/>
    <x v="0"/>
    <x v="15"/>
    <x v="31"/>
    <x v="0"/>
    <x v="1"/>
    <x v="1"/>
    <x v="2"/>
    <x v="1119"/>
    <n v="3942"/>
  </r>
  <r>
    <x v="2"/>
    <x v="0"/>
    <s v="NAR REGIONAL-GROCERY"/>
    <x v="0"/>
    <x v="1"/>
    <x v="3"/>
    <x v="31"/>
    <x v="0"/>
    <x v="1"/>
    <x v="1"/>
    <x v="2"/>
    <x v="1120"/>
    <n v="77000"/>
  </r>
  <r>
    <x v="2"/>
    <x v="0"/>
    <s v="NAR REGIONAL-GROCERY"/>
    <x v="0"/>
    <x v="1"/>
    <x v="7"/>
    <x v="31"/>
    <x v="0"/>
    <x v="1"/>
    <x v="1"/>
    <x v="2"/>
    <x v="23"/>
    <n v="0"/>
  </r>
  <r>
    <x v="2"/>
    <x v="0"/>
    <s v="NAR REGIONAL-GROCERY"/>
    <x v="0"/>
    <x v="2"/>
    <x v="4"/>
    <x v="31"/>
    <x v="0"/>
    <x v="1"/>
    <x v="1"/>
    <x v="2"/>
    <x v="1121"/>
    <n v="86250"/>
  </r>
  <r>
    <x v="2"/>
    <x v="0"/>
    <s v="NAR REGIONAL-GROCERY"/>
    <x v="0"/>
    <x v="2"/>
    <x v="8"/>
    <x v="31"/>
    <x v="0"/>
    <x v="1"/>
    <x v="1"/>
    <x v="2"/>
    <x v="1122"/>
    <n v="15000"/>
  </r>
  <r>
    <x v="2"/>
    <x v="0"/>
    <s v="NAR REGIONAL-GROCERY"/>
    <x v="1"/>
    <x v="0"/>
    <x v="10"/>
    <x v="31"/>
    <x v="0"/>
    <x v="1"/>
    <x v="1"/>
    <x v="2"/>
    <x v="1123"/>
    <n v="0"/>
  </r>
  <r>
    <x v="2"/>
    <x v="0"/>
    <s v="NAR REGIONAL-GROCERY"/>
    <x v="1"/>
    <x v="0"/>
    <x v="11"/>
    <x v="31"/>
    <x v="0"/>
    <x v="1"/>
    <x v="1"/>
    <x v="2"/>
    <x v="1124"/>
    <n v="0"/>
  </r>
  <r>
    <x v="2"/>
    <x v="0"/>
    <s v="NAR REGIONAL-GROCERY"/>
    <x v="1"/>
    <x v="0"/>
    <x v="12"/>
    <x v="31"/>
    <x v="0"/>
    <x v="1"/>
    <x v="1"/>
    <x v="2"/>
    <x v="1125"/>
    <n v="0"/>
  </r>
  <r>
    <x v="2"/>
    <x v="0"/>
    <s v="NAR REGIONAL-GROCERY"/>
    <x v="1"/>
    <x v="0"/>
    <x v="13"/>
    <x v="31"/>
    <x v="0"/>
    <x v="1"/>
    <x v="1"/>
    <x v="2"/>
    <x v="1126"/>
    <n v="0"/>
  </r>
  <r>
    <x v="2"/>
    <x v="0"/>
    <s v="NAR REGIONAL-GROCERY"/>
    <x v="1"/>
    <x v="0"/>
    <x v="14"/>
    <x v="31"/>
    <x v="0"/>
    <x v="1"/>
    <x v="1"/>
    <x v="2"/>
    <x v="1127"/>
    <n v="0"/>
  </r>
  <r>
    <x v="2"/>
    <x v="0"/>
    <s v="NAR REGIONAL-GROCERY"/>
    <x v="1"/>
    <x v="0"/>
    <x v="15"/>
    <x v="31"/>
    <x v="0"/>
    <x v="1"/>
    <x v="1"/>
    <x v="2"/>
    <x v="1128"/>
    <n v="600"/>
  </r>
  <r>
    <x v="2"/>
    <x v="0"/>
    <s v="NAR REGIONAL-GROCERY"/>
    <x v="1"/>
    <x v="1"/>
    <x v="3"/>
    <x v="31"/>
    <x v="0"/>
    <x v="1"/>
    <x v="1"/>
    <x v="2"/>
    <x v="1129"/>
    <n v="0"/>
  </r>
  <r>
    <x v="2"/>
    <x v="0"/>
    <s v="NAR REGIONAL-GROCERY"/>
    <x v="1"/>
    <x v="1"/>
    <x v="7"/>
    <x v="31"/>
    <x v="0"/>
    <x v="1"/>
    <x v="1"/>
    <x v="2"/>
    <x v="1130"/>
    <n v="14172.44"/>
  </r>
  <r>
    <x v="2"/>
    <x v="0"/>
    <s v="NAR REGIONAL-GROCERY"/>
    <x v="1"/>
    <x v="2"/>
    <x v="4"/>
    <x v="31"/>
    <x v="0"/>
    <x v="1"/>
    <x v="1"/>
    <x v="2"/>
    <x v="1131"/>
    <n v="8066.3"/>
  </r>
  <r>
    <x v="2"/>
    <x v="0"/>
    <s v="NAR REGIONAL-GROCERY"/>
    <x v="1"/>
    <x v="2"/>
    <x v="8"/>
    <x v="31"/>
    <x v="0"/>
    <x v="1"/>
    <x v="1"/>
    <x v="2"/>
    <x v="1132"/>
    <n v="0"/>
  </r>
  <r>
    <x v="2"/>
    <x v="0"/>
    <s v="NAR REGIONAL-GROCERY"/>
    <x v="2"/>
    <x v="0"/>
    <x v="10"/>
    <x v="31"/>
    <x v="0"/>
    <x v="1"/>
    <x v="1"/>
    <x v="2"/>
    <x v="1133"/>
    <n v="7000"/>
  </r>
  <r>
    <x v="2"/>
    <x v="0"/>
    <s v="NAR REGIONAL-GROCERY"/>
    <x v="2"/>
    <x v="0"/>
    <x v="11"/>
    <x v="31"/>
    <x v="0"/>
    <x v="1"/>
    <x v="1"/>
    <x v="2"/>
    <x v="1134"/>
    <n v="5992"/>
  </r>
  <r>
    <x v="2"/>
    <x v="0"/>
    <s v="NAR REGIONAL-GROCERY"/>
    <x v="2"/>
    <x v="0"/>
    <x v="12"/>
    <x v="31"/>
    <x v="0"/>
    <x v="1"/>
    <x v="1"/>
    <x v="2"/>
    <x v="1135"/>
    <n v="25476"/>
  </r>
  <r>
    <x v="2"/>
    <x v="0"/>
    <s v="NAR REGIONAL-GROCERY"/>
    <x v="2"/>
    <x v="0"/>
    <x v="13"/>
    <x v="31"/>
    <x v="0"/>
    <x v="1"/>
    <x v="1"/>
    <x v="2"/>
    <x v="1136"/>
    <n v="23246"/>
  </r>
  <r>
    <x v="2"/>
    <x v="0"/>
    <s v="NAR REGIONAL-GROCERY"/>
    <x v="2"/>
    <x v="1"/>
    <x v="3"/>
    <x v="31"/>
    <x v="0"/>
    <x v="1"/>
    <x v="1"/>
    <x v="2"/>
    <x v="23"/>
    <n v="0"/>
  </r>
  <r>
    <x v="2"/>
    <x v="0"/>
    <s v="NAR REGIONAL-GROCERY"/>
    <x v="2"/>
    <x v="1"/>
    <x v="7"/>
    <x v="31"/>
    <x v="0"/>
    <x v="1"/>
    <x v="1"/>
    <x v="2"/>
    <x v="1137"/>
    <n v="49000"/>
  </r>
  <r>
    <x v="2"/>
    <x v="0"/>
    <s v="NAR REGIONAL-GROCERY"/>
    <x v="2"/>
    <x v="2"/>
    <x v="4"/>
    <x v="31"/>
    <x v="0"/>
    <x v="1"/>
    <x v="1"/>
    <x v="2"/>
    <x v="1138"/>
    <n v="78000"/>
  </r>
  <r>
    <x v="2"/>
    <x v="0"/>
    <s v="NAR REGIONAL-GROCERY"/>
    <x v="2"/>
    <x v="2"/>
    <x v="8"/>
    <x v="31"/>
    <x v="0"/>
    <x v="1"/>
    <x v="1"/>
    <x v="2"/>
    <x v="1139"/>
    <n v="6209.6"/>
  </r>
  <r>
    <x v="2"/>
    <x v="0"/>
    <s v="NAR REGIONAL-GROCERY"/>
    <x v="3"/>
    <x v="0"/>
    <x v="11"/>
    <x v="31"/>
    <x v="0"/>
    <x v="1"/>
    <x v="1"/>
    <x v="2"/>
    <x v="23"/>
    <n v="0"/>
  </r>
  <r>
    <x v="2"/>
    <x v="0"/>
    <s v="NAR REGIONAL-GROCERY"/>
    <x v="3"/>
    <x v="0"/>
    <x v="12"/>
    <x v="31"/>
    <x v="0"/>
    <x v="1"/>
    <x v="1"/>
    <x v="2"/>
    <x v="1140"/>
    <n v="156147.54999999999"/>
  </r>
  <r>
    <x v="2"/>
    <x v="0"/>
    <s v="NAR REGIONAL-GROCERY"/>
    <x v="3"/>
    <x v="0"/>
    <x v="13"/>
    <x v="31"/>
    <x v="0"/>
    <x v="1"/>
    <x v="1"/>
    <x v="2"/>
    <x v="1141"/>
    <n v="9122.76"/>
  </r>
  <r>
    <x v="2"/>
    <x v="0"/>
    <s v="NAR REGIONAL-GROCERY"/>
    <x v="3"/>
    <x v="0"/>
    <x v="14"/>
    <x v="31"/>
    <x v="0"/>
    <x v="1"/>
    <x v="1"/>
    <x v="2"/>
    <x v="1142"/>
    <n v="1080"/>
  </r>
  <r>
    <x v="2"/>
    <x v="0"/>
    <s v="NAR REGIONAL-GROCERY"/>
    <x v="3"/>
    <x v="0"/>
    <x v="15"/>
    <x v="31"/>
    <x v="0"/>
    <x v="1"/>
    <x v="1"/>
    <x v="2"/>
    <x v="23"/>
    <n v="0"/>
  </r>
  <r>
    <x v="2"/>
    <x v="0"/>
    <s v="NAR REGIONAL-GROCERY"/>
    <x v="3"/>
    <x v="1"/>
    <x v="3"/>
    <x v="31"/>
    <x v="0"/>
    <x v="1"/>
    <x v="1"/>
    <x v="2"/>
    <x v="1143"/>
    <n v="157750"/>
  </r>
  <r>
    <x v="2"/>
    <x v="0"/>
    <s v="NAR REGIONAL-GROCERY"/>
    <x v="3"/>
    <x v="1"/>
    <x v="7"/>
    <x v="31"/>
    <x v="0"/>
    <x v="1"/>
    <x v="1"/>
    <x v="2"/>
    <x v="1144"/>
    <n v="70275"/>
  </r>
  <r>
    <x v="2"/>
    <x v="0"/>
    <s v="NAR REGIONAL-GROCERY"/>
    <x v="3"/>
    <x v="2"/>
    <x v="4"/>
    <x v="31"/>
    <x v="0"/>
    <x v="1"/>
    <x v="1"/>
    <x v="2"/>
    <x v="1145"/>
    <n v="205579.5"/>
  </r>
  <r>
    <x v="2"/>
    <x v="0"/>
    <s v="NAR REGIONAL-GROCERY"/>
    <x v="3"/>
    <x v="2"/>
    <x v="8"/>
    <x v="31"/>
    <x v="0"/>
    <x v="1"/>
    <x v="1"/>
    <x v="2"/>
    <x v="1146"/>
    <n v="15870"/>
  </r>
  <r>
    <x v="2"/>
    <x v="0"/>
    <s v="NAR REGIONAL-GROCERY"/>
    <x v="1"/>
    <x v="0"/>
    <x v="11"/>
    <x v="32"/>
    <x v="0"/>
    <x v="1"/>
    <x v="1"/>
    <x v="2"/>
    <x v="23"/>
    <n v="0"/>
  </r>
  <r>
    <x v="2"/>
    <x v="0"/>
    <s v="NAR REGIONAL-GROCERY"/>
    <x v="1"/>
    <x v="0"/>
    <x v="12"/>
    <x v="32"/>
    <x v="0"/>
    <x v="1"/>
    <x v="1"/>
    <x v="2"/>
    <x v="23"/>
    <n v="0"/>
  </r>
  <r>
    <x v="2"/>
    <x v="0"/>
    <s v="NAR REGIONAL-GROCERY"/>
    <x v="1"/>
    <x v="0"/>
    <x v="15"/>
    <x v="32"/>
    <x v="0"/>
    <x v="1"/>
    <x v="1"/>
    <x v="2"/>
    <x v="23"/>
    <n v="0"/>
  </r>
  <r>
    <x v="2"/>
    <x v="0"/>
    <s v="NAR REGIONAL-GROCERY"/>
    <x v="1"/>
    <x v="1"/>
    <x v="3"/>
    <x v="32"/>
    <x v="0"/>
    <x v="1"/>
    <x v="1"/>
    <x v="2"/>
    <x v="23"/>
    <n v="0"/>
  </r>
  <r>
    <x v="2"/>
    <x v="0"/>
    <s v="NAR REGIONAL-GROCERY"/>
    <x v="1"/>
    <x v="1"/>
    <x v="7"/>
    <x v="32"/>
    <x v="0"/>
    <x v="1"/>
    <x v="1"/>
    <x v="2"/>
    <x v="23"/>
    <n v="0"/>
  </r>
  <r>
    <x v="2"/>
    <x v="0"/>
    <s v="NAR REGIONAL-GROCERY"/>
    <x v="1"/>
    <x v="2"/>
    <x v="4"/>
    <x v="32"/>
    <x v="0"/>
    <x v="1"/>
    <x v="1"/>
    <x v="2"/>
    <x v="23"/>
    <n v="0"/>
  </r>
  <r>
    <x v="2"/>
    <x v="0"/>
    <s v="NAR REGIONAL-GROCERY"/>
    <x v="3"/>
    <x v="0"/>
    <x v="10"/>
    <x v="32"/>
    <x v="0"/>
    <x v="1"/>
    <x v="1"/>
    <x v="2"/>
    <x v="1147"/>
    <n v="10799.88"/>
  </r>
  <r>
    <x v="2"/>
    <x v="0"/>
    <s v="NAR REGIONAL-GROCERY"/>
    <x v="3"/>
    <x v="0"/>
    <x v="11"/>
    <x v="32"/>
    <x v="0"/>
    <x v="1"/>
    <x v="1"/>
    <x v="2"/>
    <x v="183"/>
    <n v="900"/>
  </r>
  <r>
    <x v="2"/>
    <x v="0"/>
    <s v="NAR REGIONAL-GROCERY"/>
    <x v="3"/>
    <x v="1"/>
    <x v="3"/>
    <x v="32"/>
    <x v="0"/>
    <x v="1"/>
    <x v="1"/>
    <x v="2"/>
    <x v="1148"/>
    <n v="26650"/>
  </r>
  <r>
    <x v="2"/>
    <x v="0"/>
    <s v="NAR REGIONAL-GROCERY"/>
    <x v="3"/>
    <x v="1"/>
    <x v="7"/>
    <x v="32"/>
    <x v="0"/>
    <x v="1"/>
    <x v="1"/>
    <x v="2"/>
    <x v="23"/>
    <n v="0"/>
  </r>
  <r>
    <x v="2"/>
    <x v="0"/>
    <s v="NAR REGIONAL-GROCERY"/>
    <x v="3"/>
    <x v="2"/>
    <x v="4"/>
    <x v="32"/>
    <x v="0"/>
    <x v="1"/>
    <x v="1"/>
    <x v="2"/>
    <x v="1149"/>
    <n v="22549.8"/>
  </r>
  <r>
    <x v="2"/>
    <x v="0"/>
    <s v="NAR REGIONAL-GROCERY"/>
    <x v="3"/>
    <x v="2"/>
    <x v="8"/>
    <x v="32"/>
    <x v="0"/>
    <x v="1"/>
    <x v="1"/>
    <x v="2"/>
    <x v="1150"/>
    <n v="4100.04"/>
  </r>
  <r>
    <x v="2"/>
    <x v="3"/>
    <s v="NAR REGIONAL-GROCERY"/>
    <x v="0"/>
    <x v="0"/>
    <x v="12"/>
    <x v="4"/>
    <x v="1"/>
    <x v="1"/>
    <x v="1"/>
    <x v="1"/>
    <x v="1151"/>
    <n v="2214.0300000000002"/>
  </r>
  <r>
    <x v="2"/>
    <x v="3"/>
    <s v="NAR REGIONAL-GROCERY"/>
    <x v="2"/>
    <x v="1"/>
    <x v="3"/>
    <x v="7"/>
    <x v="0"/>
    <x v="0"/>
    <x v="0"/>
    <x v="0"/>
    <x v="1152"/>
    <n v="0"/>
  </r>
  <r>
    <x v="2"/>
    <x v="2"/>
    <s v="NAR REGIONAL-GROCERY"/>
    <x v="1"/>
    <x v="1"/>
    <x v="3"/>
    <x v="33"/>
    <x v="0"/>
    <x v="0"/>
    <x v="0"/>
    <x v="0"/>
    <x v="23"/>
    <n v="0"/>
  </r>
  <r>
    <x v="2"/>
    <x v="2"/>
    <s v="NAR REGIONAL-GROCERY"/>
    <x v="1"/>
    <x v="2"/>
    <x v="4"/>
    <x v="33"/>
    <x v="0"/>
    <x v="0"/>
    <x v="0"/>
    <x v="0"/>
    <x v="23"/>
    <n v="0"/>
  </r>
  <r>
    <x v="3"/>
    <x v="0"/>
    <s v="NAR REGIONAL-GROCERY"/>
    <x v="0"/>
    <x v="0"/>
    <x v="10"/>
    <x v="0"/>
    <x v="0"/>
    <x v="0"/>
    <x v="0"/>
    <x v="0"/>
    <x v="1153"/>
    <n v="0"/>
  </r>
  <r>
    <x v="3"/>
    <x v="0"/>
    <s v="NAR REGIONAL-GROCERY"/>
    <x v="0"/>
    <x v="0"/>
    <x v="11"/>
    <x v="0"/>
    <x v="0"/>
    <x v="0"/>
    <x v="0"/>
    <x v="0"/>
    <x v="1154"/>
    <n v="0"/>
  </r>
  <r>
    <x v="3"/>
    <x v="0"/>
    <s v="NAR REGIONAL-GROCERY"/>
    <x v="0"/>
    <x v="0"/>
    <x v="12"/>
    <x v="0"/>
    <x v="0"/>
    <x v="0"/>
    <x v="0"/>
    <x v="0"/>
    <x v="1155"/>
    <n v="0"/>
  </r>
  <r>
    <x v="3"/>
    <x v="0"/>
    <s v="NAR REGIONAL-GROCERY"/>
    <x v="0"/>
    <x v="0"/>
    <x v="13"/>
    <x v="0"/>
    <x v="0"/>
    <x v="0"/>
    <x v="0"/>
    <x v="0"/>
    <x v="1156"/>
    <n v="0"/>
  </r>
  <r>
    <x v="3"/>
    <x v="0"/>
    <s v="NAR REGIONAL-GROCERY"/>
    <x v="0"/>
    <x v="0"/>
    <x v="14"/>
    <x v="0"/>
    <x v="0"/>
    <x v="0"/>
    <x v="0"/>
    <x v="0"/>
    <x v="23"/>
    <n v="0"/>
  </r>
  <r>
    <x v="3"/>
    <x v="0"/>
    <s v="NAR REGIONAL-GROCERY"/>
    <x v="0"/>
    <x v="1"/>
    <x v="3"/>
    <x v="0"/>
    <x v="0"/>
    <x v="0"/>
    <x v="0"/>
    <x v="0"/>
    <x v="1157"/>
    <n v="0"/>
  </r>
  <r>
    <x v="3"/>
    <x v="0"/>
    <s v="NAR REGIONAL-GROCERY"/>
    <x v="0"/>
    <x v="1"/>
    <x v="7"/>
    <x v="0"/>
    <x v="0"/>
    <x v="0"/>
    <x v="0"/>
    <x v="0"/>
    <x v="1158"/>
    <n v="0"/>
  </r>
  <r>
    <x v="3"/>
    <x v="0"/>
    <s v="NAR REGIONAL-GROCERY"/>
    <x v="0"/>
    <x v="2"/>
    <x v="4"/>
    <x v="0"/>
    <x v="0"/>
    <x v="0"/>
    <x v="0"/>
    <x v="0"/>
    <x v="1159"/>
    <n v="0"/>
  </r>
  <r>
    <x v="3"/>
    <x v="0"/>
    <s v="NAR REGIONAL-GROCERY"/>
    <x v="0"/>
    <x v="2"/>
    <x v="8"/>
    <x v="0"/>
    <x v="0"/>
    <x v="0"/>
    <x v="0"/>
    <x v="0"/>
    <x v="1160"/>
    <n v="42787.54"/>
  </r>
  <r>
    <x v="3"/>
    <x v="0"/>
    <s v="NAR REGIONAL-GROCERY"/>
    <x v="1"/>
    <x v="0"/>
    <x v="10"/>
    <x v="0"/>
    <x v="0"/>
    <x v="0"/>
    <x v="0"/>
    <x v="0"/>
    <x v="1161"/>
    <n v="10100"/>
  </r>
  <r>
    <x v="3"/>
    <x v="0"/>
    <s v="NAR REGIONAL-GROCERY"/>
    <x v="1"/>
    <x v="0"/>
    <x v="11"/>
    <x v="0"/>
    <x v="0"/>
    <x v="0"/>
    <x v="0"/>
    <x v="0"/>
    <x v="1162"/>
    <n v="59827.77"/>
  </r>
  <r>
    <x v="3"/>
    <x v="0"/>
    <s v="NAR REGIONAL-GROCERY"/>
    <x v="1"/>
    <x v="0"/>
    <x v="12"/>
    <x v="0"/>
    <x v="0"/>
    <x v="0"/>
    <x v="0"/>
    <x v="0"/>
    <x v="1163"/>
    <n v="16300"/>
  </r>
  <r>
    <x v="3"/>
    <x v="0"/>
    <s v="NAR REGIONAL-GROCERY"/>
    <x v="1"/>
    <x v="0"/>
    <x v="13"/>
    <x v="0"/>
    <x v="0"/>
    <x v="0"/>
    <x v="0"/>
    <x v="0"/>
    <x v="1164"/>
    <n v="46000"/>
  </r>
  <r>
    <x v="3"/>
    <x v="0"/>
    <s v="NAR REGIONAL-GROCERY"/>
    <x v="1"/>
    <x v="0"/>
    <x v="14"/>
    <x v="0"/>
    <x v="0"/>
    <x v="0"/>
    <x v="0"/>
    <x v="0"/>
    <x v="1165"/>
    <n v="16950"/>
  </r>
  <r>
    <x v="3"/>
    <x v="0"/>
    <s v="NAR REGIONAL-GROCERY"/>
    <x v="1"/>
    <x v="0"/>
    <x v="15"/>
    <x v="0"/>
    <x v="0"/>
    <x v="0"/>
    <x v="0"/>
    <x v="0"/>
    <x v="1166"/>
    <n v="7450"/>
  </r>
  <r>
    <x v="3"/>
    <x v="0"/>
    <s v="NAR REGIONAL-GROCERY"/>
    <x v="1"/>
    <x v="1"/>
    <x v="3"/>
    <x v="0"/>
    <x v="0"/>
    <x v="0"/>
    <x v="0"/>
    <x v="0"/>
    <x v="1167"/>
    <n v="10885.56"/>
  </r>
  <r>
    <x v="3"/>
    <x v="0"/>
    <s v="NAR REGIONAL-GROCERY"/>
    <x v="1"/>
    <x v="1"/>
    <x v="7"/>
    <x v="0"/>
    <x v="0"/>
    <x v="0"/>
    <x v="0"/>
    <x v="0"/>
    <x v="1168"/>
    <n v="500"/>
  </r>
  <r>
    <x v="3"/>
    <x v="0"/>
    <s v="NAR REGIONAL-GROCERY"/>
    <x v="1"/>
    <x v="2"/>
    <x v="4"/>
    <x v="0"/>
    <x v="0"/>
    <x v="0"/>
    <x v="0"/>
    <x v="0"/>
    <x v="1169"/>
    <n v="12795.2"/>
  </r>
  <r>
    <x v="3"/>
    <x v="0"/>
    <s v="NAR REGIONAL-GROCERY"/>
    <x v="1"/>
    <x v="2"/>
    <x v="8"/>
    <x v="0"/>
    <x v="0"/>
    <x v="0"/>
    <x v="0"/>
    <x v="0"/>
    <x v="1170"/>
    <n v="5503.64"/>
  </r>
  <r>
    <x v="3"/>
    <x v="0"/>
    <s v="NAR REGIONAL-GROCERY"/>
    <x v="2"/>
    <x v="0"/>
    <x v="10"/>
    <x v="0"/>
    <x v="0"/>
    <x v="0"/>
    <x v="0"/>
    <x v="0"/>
    <x v="1171"/>
    <n v="0"/>
  </r>
  <r>
    <x v="3"/>
    <x v="0"/>
    <s v="NAR REGIONAL-GROCERY"/>
    <x v="2"/>
    <x v="0"/>
    <x v="11"/>
    <x v="0"/>
    <x v="0"/>
    <x v="0"/>
    <x v="0"/>
    <x v="0"/>
    <x v="1172"/>
    <n v="500"/>
  </r>
  <r>
    <x v="3"/>
    <x v="0"/>
    <s v="NAR REGIONAL-GROCERY"/>
    <x v="2"/>
    <x v="0"/>
    <x v="12"/>
    <x v="0"/>
    <x v="0"/>
    <x v="0"/>
    <x v="0"/>
    <x v="0"/>
    <x v="1173"/>
    <n v="0"/>
  </r>
  <r>
    <x v="3"/>
    <x v="0"/>
    <s v="NAR REGIONAL-GROCERY"/>
    <x v="2"/>
    <x v="0"/>
    <x v="13"/>
    <x v="0"/>
    <x v="0"/>
    <x v="0"/>
    <x v="0"/>
    <x v="0"/>
    <x v="1174"/>
    <n v="0"/>
  </r>
  <r>
    <x v="3"/>
    <x v="0"/>
    <s v="NAR REGIONAL-GROCERY"/>
    <x v="2"/>
    <x v="0"/>
    <x v="14"/>
    <x v="0"/>
    <x v="0"/>
    <x v="0"/>
    <x v="0"/>
    <x v="0"/>
    <x v="23"/>
    <n v="0"/>
  </r>
  <r>
    <x v="3"/>
    <x v="0"/>
    <s v="NAR REGIONAL-GROCERY"/>
    <x v="2"/>
    <x v="1"/>
    <x v="3"/>
    <x v="0"/>
    <x v="0"/>
    <x v="0"/>
    <x v="0"/>
    <x v="0"/>
    <x v="1175"/>
    <n v="8235"/>
  </r>
  <r>
    <x v="3"/>
    <x v="0"/>
    <s v="NAR REGIONAL-GROCERY"/>
    <x v="2"/>
    <x v="1"/>
    <x v="7"/>
    <x v="0"/>
    <x v="0"/>
    <x v="0"/>
    <x v="0"/>
    <x v="0"/>
    <x v="1176"/>
    <n v="0"/>
  </r>
  <r>
    <x v="3"/>
    <x v="0"/>
    <s v="NAR REGIONAL-GROCERY"/>
    <x v="2"/>
    <x v="2"/>
    <x v="4"/>
    <x v="0"/>
    <x v="0"/>
    <x v="0"/>
    <x v="0"/>
    <x v="0"/>
    <x v="1177"/>
    <n v="0"/>
  </r>
  <r>
    <x v="3"/>
    <x v="0"/>
    <s v="NAR REGIONAL-GROCERY"/>
    <x v="2"/>
    <x v="2"/>
    <x v="8"/>
    <x v="0"/>
    <x v="0"/>
    <x v="0"/>
    <x v="0"/>
    <x v="0"/>
    <x v="1178"/>
    <n v="0"/>
  </r>
  <r>
    <x v="3"/>
    <x v="0"/>
    <s v="NAR REGIONAL-GROCERY"/>
    <x v="3"/>
    <x v="0"/>
    <x v="10"/>
    <x v="0"/>
    <x v="0"/>
    <x v="0"/>
    <x v="0"/>
    <x v="0"/>
    <x v="1179"/>
    <n v="132"/>
  </r>
  <r>
    <x v="3"/>
    <x v="0"/>
    <s v="NAR REGIONAL-GROCERY"/>
    <x v="3"/>
    <x v="0"/>
    <x v="11"/>
    <x v="0"/>
    <x v="0"/>
    <x v="0"/>
    <x v="0"/>
    <x v="0"/>
    <x v="1180"/>
    <n v="1834"/>
  </r>
  <r>
    <x v="3"/>
    <x v="0"/>
    <s v="NAR REGIONAL-GROCERY"/>
    <x v="3"/>
    <x v="0"/>
    <x v="12"/>
    <x v="0"/>
    <x v="0"/>
    <x v="0"/>
    <x v="0"/>
    <x v="0"/>
    <x v="1181"/>
    <n v="82"/>
  </r>
  <r>
    <x v="3"/>
    <x v="0"/>
    <s v="NAR REGIONAL-GROCERY"/>
    <x v="3"/>
    <x v="0"/>
    <x v="13"/>
    <x v="0"/>
    <x v="0"/>
    <x v="0"/>
    <x v="0"/>
    <x v="0"/>
    <x v="1182"/>
    <n v="980"/>
  </r>
  <r>
    <x v="3"/>
    <x v="0"/>
    <s v="NAR REGIONAL-GROCERY"/>
    <x v="3"/>
    <x v="0"/>
    <x v="14"/>
    <x v="0"/>
    <x v="0"/>
    <x v="0"/>
    <x v="0"/>
    <x v="0"/>
    <x v="1183"/>
    <n v="682"/>
  </r>
  <r>
    <x v="3"/>
    <x v="0"/>
    <s v="NAR REGIONAL-GROCERY"/>
    <x v="3"/>
    <x v="1"/>
    <x v="3"/>
    <x v="0"/>
    <x v="0"/>
    <x v="0"/>
    <x v="0"/>
    <x v="0"/>
    <x v="1184"/>
    <n v="1834"/>
  </r>
  <r>
    <x v="3"/>
    <x v="0"/>
    <s v="NAR REGIONAL-GROCERY"/>
    <x v="3"/>
    <x v="1"/>
    <x v="7"/>
    <x v="0"/>
    <x v="0"/>
    <x v="0"/>
    <x v="0"/>
    <x v="0"/>
    <x v="1185"/>
    <n v="1262"/>
  </r>
  <r>
    <x v="3"/>
    <x v="0"/>
    <s v="NAR REGIONAL-GROCERY"/>
    <x v="3"/>
    <x v="2"/>
    <x v="4"/>
    <x v="0"/>
    <x v="0"/>
    <x v="0"/>
    <x v="0"/>
    <x v="0"/>
    <x v="1186"/>
    <n v="10199.85"/>
  </r>
  <r>
    <x v="3"/>
    <x v="0"/>
    <s v="NAR REGIONAL-GROCERY"/>
    <x v="3"/>
    <x v="2"/>
    <x v="8"/>
    <x v="0"/>
    <x v="0"/>
    <x v="0"/>
    <x v="0"/>
    <x v="0"/>
    <x v="1187"/>
    <n v="272"/>
  </r>
  <r>
    <x v="3"/>
    <x v="0"/>
    <s v="NAR REGIONAL-GROCERY"/>
    <x v="0"/>
    <x v="0"/>
    <x v="10"/>
    <x v="1"/>
    <x v="0"/>
    <x v="0"/>
    <x v="0"/>
    <x v="0"/>
    <x v="23"/>
    <n v="0"/>
  </r>
  <r>
    <x v="3"/>
    <x v="0"/>
    <s v="NAR REGIONAL-GROCERY"/>
    <x v="0"/>
    <x v="0"/>
    <x v="13"/>
    <x v="1"/>
    <x v="0"/>
    <x v="0"/>
    <x v="0"/>
    <x v="0"/>
    <x v="1188"/>
    <n v="0"/>
  </r>
  <r>
    <x v="3"/>
    <x v="0"/>
    <s v="NAR REGIONAL-GROCERY"/>
    <x v="0"/>
    <x v="1"/>
    <x v="3"/>
    <x v="1"/>
    <x v="0"/>
    <x v="0"/>
    <x v="0"/>
    <x v="0"/>
    <x v="23"/>
    <n v="0"/>
  </r>
  <r>
    <x v="3"/>
    <x v="0"/>
    <s v="NAR REGIONAL-GROCERY"/>
    <x v="0"/>
    <x v="2"/>
    <x v="4"/>
    <x v="1"/>
    <x v="0"/>
    <x v="0"/>
    <x v="0"/>
    <x v="0"/>
    <x v="23"/>
    <n v="0"/>
  </r>
  <r>
    <x v="3"/>
    <x v="0"/>
    <s v="NAR REGIONAL-GROCERY"/>
    <x v="0"/>
    <x v="2"/>
    <x v="8"/>
    <x v="1"/>
    <x v="0"/>
    <x v="0"/>
    <x v="0"/>
    <x v="0"/>
    <x v="23"/>
    <n v="0"/>
  </r>
  <r>
    <x v="3"/>
    <x v="0"/>
    <s v="NAR REGIONAL-GROCERY"/>
    <x v="1"/>
    <x v="0"/>
    <x v="10"/>
    <x v="1"/>
    <x v="0"/>
    <x v="0"/>
    <x v="0"/>
    <x v="0"/>
    <x v="23"/>
    <n v="0"/>
  </r>
  <r>
    <x v="3"/>
    <x v="0"/>
    <s v="NAR REGIONAL-GROCERY"/>
    <x v="1"/>
    <x v="0"/>
    <x v="11"/>
    <x v="1"/>
    <x v="0"/>
    <x v="0"/>
    <x v="0"/>
    <x v="0"/>
    <x v="1189"/>
    <n v="0"/>
  </r>
  <r>
    <x v="3"/>
    <x v="0"/>
    <s v="NAR REGIONAL-GROCERY"/>
    <x v="1"/>
    <x v="0"/>
    <x v="12"/>
    <x v="1"/>
    <x v="0"/>
    <x v="0"/>
    <x v="0"/>
    <x v="0"/>
    <x v="1190"/>
    <n v="15600"/>
  </r>
  <r>
    <x v="3"/>
    <x v="0"/>
    <s v="NAR REGIONAL-GROCERY"/>
    <x v="1"/>
    <x v="0"/>
    <x v="13"/>
    <x v="1"/>
    <x v="0"/>
    <x v="0"/>
    <x v="0"/>
    <x v="0"/>
    <x v="1191"/>
    <n v="4384.3999999999996"/>
  </r>
  <r>
    <x v="3"/>
    <x v="0"/>
    <s v="NAR REGIONAL-GROCERY"/>
    <x v="1"/>
    <x v="0"/>
    <x v="14"/>
    <x v="1"/>
    <x v="0"/>
    <x v="0"/>
    <x v="0"/>
    <x v="0"/>
    <x v="1192"/>
    <n v="400"/>
  </r>
  <r>
    <x v="3"/>
    <x v="0"/>
    <s v="NAR REGIONAL-GROCERY"/>
    <x v="1"/>
    <x v="1"/>
    <x v="3"/>
    <x v="1"/>
    <x v="0"/>
    <x v="0"/>
    <x v="0"/>
    <x v="0"/>
    <x v="1193"/>
    <n v="42246.76"/>
  </r>
  <r>
    <x v="3"/>
    <x v="0"/>
    <s v="NAR REGIONAL-GROCERY"/>
    <x v="1"/>
    <x v="1"/>
    <x v="7"/>
    <x v="1"/>
    <x v="0"/>
    <x v="0"/>
    <x v="0"/>
    <x v="0"/>
    <x v="1194"/>
    <n v="40040.800000000003"/>
  </r>
  <r>
    <x v="3"/>
    <x v="0"/>
    <s v="NAR REGIONAL-GROCERY"/>
    <x v="1"/>
    <x v="2"/>
    <x v="4"/>
    <x v="1"/>
    <x v="0"/>
    <x v="0"/>
    <x v="0"/>
    <x v="0"/>
    <x v="1195"/>
    <n v="51267.6"/>
  </r>
  <r>
    <x v="3"/>
    <x v="0"/>
    <s v="NAR REGIONAL-GROCERY"/>
    <x v="1"/>
    <x v="2"/>
    <x v="8"/>
    <x v="1"/>
    <x v="0"/>
    <x v="0"/>
    <x v="0"/>
    <x v="0"/>
    <x v="1196"/>
    <n v="3955.39"/>
  </r>
  <r>
    <x v="3"/>
    <x v="0"/>
    <s v="NAR REGIONAL-GROCERY"/>
    <x v="3"/>
    <x v="0"/>
    <x v="11"/>
    <x v="1"/>
    <x v="0"/>
    <x v="0"/>
    <x v="0"/>
    <x v="0"/>
    <x v="1197"/>
    <n v="0"/>
  </r>
  <r>
    <x v="3"/>
    <x v="0"/>
    <s v="NAR REGIONAL-GROCERY"/>
    <x v="3"/>
    <x v="0"/>
    <x v="12"/>
    <x v="1"/>
    <x v="0"/>
    <x v="0"/>
    <x v="0"/>
    <x v="0"/>
    <x v="1198"/>
    <n v="1110"/>
  </r>
  <r>
    <x v="3"/>
    <x v="0"/>
    <s v="NAR REGIONAL-GROCERY"/>
    <x v="3"/>
    <x v="0"/>
    <x v="13"/>
    <x v="1"/>
    <x v="0"/>
    <x v="0"/>
    <x v="0"/>
    <x v="0"/>
    <x v="1199"/>
    <n v="7390"/>
  </r>
  <r>
    <x v="3"/>
    <x v="0"/>
    <s v="NAR REGIONAL-GROCERY"/>
    <x v="3"/>
    <x v="0"/>
    <x v="14"/>
    <x v="1"/>
    <x v="0"/>
    <x v="0"/>
    <x v="0"/>
    <x v="0"/>
    <x v="1200"/>
    <n v="2284"/>
  </r>
  <r>
    <x v="3"/>
    <x v="0"/>
    <s v="NAR REGIONAL-GROCERY"/>
    <x v="3"/>
    <x v="1"/>
    <x v="3"/>
    <x v="1"/>
    <x v="0"/>
    <x v="0"/>
    <x v="0"/>
    <x v="0"/>
    <x v="1201"/>
    <n v="0"/>
  </r>
  <r>
    <x v="3"/>
    <x v="0"/>
    <s v="NAR REGIONAL-GROCERY"/>
    <x v="3"/>
    <x v="1"/>
    <x v="7"/>
    <x v="1"/>
    <x v="0"/>
    <x v="0"/>
    <x v="0"/>
    <x v="0"/>
    <x v="1202"/>
    <n v="0"/>
  </r>
  <r>
    <x v="3"/>
    <x v="0"/>
    <s v="NAR REGIONAL-GROCERY"/>
    <x v="3"/>
    <x v="2"/>
    <x v="4"/>
    <x v="1"/>
    <x v="0"/>
    <x v="0"/>
    <x v="0"/>
    <x v="0"/>
    <x v="1203"/>
    <n v="0"/>
  </r>
  <r>
    <x v="3"/>
    <x v="0"/>
    <s v="NAR REGIONAL-GROCERY"/>
    <x v="3"/>
    <x v="2"/>
    <x v="8"/>
    <x v="1"/>
    <x v="0"/>
    <x v="0"/>
    <x v="0"/>
    <x v="0"/>
    <x v="1204"/>
    <n v="0"/>
  </r>
  <r>
    <x v="3"/>
    <x v="0"/>
    <s v="NAR REGIONAL-GROCERY"/>
    <x v="0"/>
    <x v="0"/>
    <x v="12"/>
    <x v="2"/>
    <x v="0"/>
    <x v="0"/>
    <x v="0"/>
    <x v="0"/>
    <x v="1205"/>
    <n v="0"/>
  </r>
  <r>
    <x v="3"/>
    <x v="0"/>
    <s v="NAR REGIONAL-GROCERY"/>
    <x v="1"/>
    <x v="2"/>
    <x v="4"/>
    <x v="2"/>
    <x v="0"/>
    <x v="0"/>
    <x v="0"/>
    <x v="0"/>
    <x v="23"/>
    <n v="0"/>
  </r>
  <r>
    <x v="3"/>
    <x v="0"/>
    <s v="NAR REGIONAL-GROCERY"/>
    <x v="3"/>
    <x v="0"/>
    <x v="14"/>
    <x v="2"/>
    <x v="0"/>
    <x v="0"/>
    <x v="0"/>
    <x v="0"/>
    <x v="1206"/>
    <n v="0"/>
  </r>
  <r>
    <x v="3"/>
    <x v="0"/>
    <s v="NAR REGIONAL-GROCERY"/>
    <x v="3"/>
    <x v="1"/>
    <x v="3"/>
    <x v="2"/>
    <x v="0"/>
    <x v="0"/>
    <x v="0"/>
    <x v="0"/>
    <x v="1207"/>
    <n v="500"/>
  </r>
  <r>
    <x v="3"/>
    <x v="0"/>
    <s v="NAR REGIONAL-GROCERY"/>
    <x v="3"/>
    <x v="2"/>
    <x v="4"/>
    <x v="2"/>
    <x v="0"/>
    <x v="0"/>
    <x v="0"/>
    <x v="0"/>
    <x v="1208"/>
    <n v="1310"/>
  </r>
  <r>
    <x v="3"/>
    <x v="0"/>
    <s v="NAR REGIONAL-GROCERY"/>
    <x v="1"/>
    <x v="1"/>
    <x v="3"/>
    <x v="3"/>
    <x v="0"/>
    <x v="0"/>
    <x v="0"/>
    <x v="0"/>
    <x v="23"/>
    <n v="0"/>
  </r>
  <r>
    <x v="3"/>
    <x v="0"/>
    <s v="NAR REGIONAL-GROCERY"/>
    <x v="1"/>
    <x v="1"/>
    <x v="7"/>
    <x v="3"/>
    <x v="0"/>
    <x v="0"/>
    <x v="0"/>
    <x v="0"/>
    <x v="23"/>
    <n v="0"/>
  </r>
  <r>
    <x v="3"/>
    <x v="0"/>
    <s v="NAR REGIONAL-GROCERY"/>
    <x v="1"/>
    <x v="2"/>
    <x v="4"/>
    <x v="3"/>
    <x v="0"/>
    <x v="0"/>
    <x v="0"/>
    <x v="0"/>
    <x v="1209"/>
    <n v="0"/>
  </r>
  <r>
    <x v="3"/>
    <x v="0"/>
    <s v="NAR REGIONAL-GROCERY"/>
    <x v="3"/>
    <x v="0"/>
    <x v="12"/>
    <x v="3"/>
    <x v="0"/>
    <x v="0"/>
    <x v="0"/>
    <x v="0"/>
    <x v="23"/>
    <n v="0"/>
  </r>
  <r>
    <x v="3"/>
    <x v="0"/>
    <s v="NAR REGIONAL-GROCERY"/>
    <x v="3"/>
    <x v="0"/>
    <x v="14"/>
    <x v="3"/>
    <x v="0"/>
    <x v="0"/>
    <x v="0"/>
    <x v="0"/>
    <x v="23"/>
    <n v="0"/>
  </r>
  <r>
    <x v="3"/>
    <x v="0"/>
    <s v="NAR REGIONAL-GROCERY"/>
    <x v="3"/>
    <x v="1"/>
    <x v="3"/>
    <x v="3"/>
    <x v="0"/>
    <x v="0"/>
    <x v="0"/>
    <x v="0"/>
    <x v="184"/>
    <n v="500"/>
  </r>
  <r>
    <x v="3"/>
    <x v="0"/>
    <s v="NAR REGIONAL-GROCERY"/>
    <x v="3"/>
    <x v="2"/>
    <x v="4"/>
    <x v="3"/>
    <x v="0"/>
    <x v="0"/>
    <x v="0"/>
    <x v="0"/>
    <x v="1210"/>
    <n v="0"/>
  </r>
  <r>
    <x v="3"/>
    <x v="0"/>
    <s v="NAR REGIONAL-GROCERY"/>
    <x v="0"/>
    <x v="0"/>
    <x v="10"/>
    <x v="4"/>
    <x v="1"/>
    <x v="1"/>
    <x v="1"/>
    <x v="1"/>
    <x v="23"/>
    <n v="0"/>
  </r>
  <r>
    <x v="3"/>
    <x v="0"/>
    <s v="NAR REGIONAL-GROCERY"/>
    <x v="0"/>
    <x v="0"/>
    <x v="11"/>
    <x v="4"/>
    <x v="1"/>
    <x v="1"/>
    <x v="1"/>
    <x v="1"/>
    <x v="23"/>
    <n v="0"/>
  </r>
  <r>
    <x v="3"/>
    <x v="0"/>
    <s v="NAR REGIONAL-GROCERY"/>
    <x v="0"/>
    <x v="0"/>
    <x v="12"/>
    <x v="4"/>
    <x v="1"/>
    <x v="1"/>
    <x v="1"/>
    <x v="1"/>
    <x v="23"/>
    <n v="0"/>
  </r>
  <r>
    <x v="3"/>
    <x v="0"/>
    <s v="NAR REGIONAL-GROCERY"/>
    <x v="0"/>
    <x v="0"/>
    <x v="13"/>
    <x v="4"/>
    <x v="1"/>
    <x v="1"/>
    <x v="1"/>
    <x v="1"/>
    <x v="23"/>
    <n v="0"/>
  </r>
  <r>
    <x v="3"/>
    <x v="0"/>
    <s v="NAR REGIONAL-GROCERY"/>
    <x v="0"/>
    <x v="1"/>
    <x v="3"/>
    <x v="4"/>
    <x v="1"/>
    <x v="1"/>
    <x v="1"/>
    <x v="1"/>
    <x v="1211"/>
    <n v="6197.55"/>
  </r>
  <r>
    <x v="3"/>
    <x v="0"/>
    <s v="NAR REGIONAL-GROCERY"/>
    <x v="0"/>
    <x v="1"/>
    <x v="7"/>
    <x v="4"/>
    <x v="1"/>
    <x v="1"/>
    <x v="1"/>
    <x v="1"/>
    <x v="23"/>
    <n v="0"/>
  </r>
  <r>
    <x v="3"/>
    <x v="0"/>
    <s v="NAR REGIONAL-GROCERY"/>
    <x v="0"/>
    <x v="2"/>
    <x v="4"/>
    <x v="4"/>
    <x v="1"/>
    <x v="1"/>
    <x v="1"/>
    <x v="1"/>
    <x v="1212"/>
    <n v="21878"/>
  </r>
  <r>
    <x v="3"/>
    <x v="0"/>
    <s v="NAR REGIONAL-GROCERY"/>
    <x v="0"/>
    <x v="2"/>
    <x v="8"/>
    <x v="4"/>
    <x v="1"/>
    <x v="1"/>
    <x v="1"/>
    <x v="1"/>
    <x v="1213"/>
    <n v="5370.42"/>
  </r>
  <r>
    <x v="3"/>
    <x v="0"/>
    <s v="NAR REGIONAL-GROCERY"/>
    <x v="1"/>
    <x v="0"/>
    <x v="10"/>
    <x v="4"/>
    <x v="1"/>
    <x v="1"/>
    <x v="1"/>
    <x v="1"/>
    <x v="1214"/>
    <n v="2999.9"/>
  </r>
  <r>
    <x v="3"/>
    <x v="0"/>
    <s v="NAR REGIONAL-GROCERY"/>
    <x v="1"/>
    <x v="0"/>
    <x v="11"/>
    <x v="4"/>
    <x v="1"/>
    <x v="1"/>
    <x v="1"/>
    <x v="1"/>
    <x v="23"/>
    <n v="0"/>
  </r>
  <r>
    <x v="3"/>
    <x v="0"/>
    <s v="NAR REGIONAL-GROCERY"/>
    <x v="1"/>
    <x v="0"/>
    <x v="12"/>
    <x v="4"/>
    <x v="1"/>
    <x v="1"/>
    <x v="1"/>
    <x v="1"/>
    <x v="23"/>
    <n v="0"/>
  </r>
  <r>
    <x v="3"/>
    <x v="0"/>
    <s v="NAR REGIONAL-GROCERY"/>
    <x v="1"/>
    <x v="0"/>
    <x v="13"/>
    <x v="4"/>
    <x v="1"/>
    <x v="1"/>
    <x v="1"/>
    <x v="1"/>
    <x v="23"/>
    <n v="0"/>
  </r>
  <r>
    <x v="3"/>
    <x v="0"/>
    <s v="NAR REGIONAL-GROCERY"/>
    <x v="1"/>
    <x v="0"/>
    <x v="14"/>
    <x v="4"/>
    <x v="1"/>
    <x v="1"/>
    <x v="1"/>
    <x v="1"/>
    <x v="23"/>
    <n v="0"/>
  </r>
  <r>
    <x v="3"/>
    <x v="0"/>
    <s v="NAR REGIONAL-GROCERY"/>
    <x v="1"/>
    <x v="0"/>
    <x v="15"/>
    <x v="4"/>
    <x v="1"/>
    <x v="1"/>
    <x v="1"/>
    <x v="1"/>
    <x v="23"/>
    <n v="0"/>
  </r>
  <r>
    <x v="3"/>
    <x v="0"/>
    <s v="NAR REGIONAL-GROCERY"/>
    <x v="1"/>
    <x v="1"/>
    <x v="3"/>
    <x v="4"/>
    <x v="1"/>
    <x v="1"/>
    <x v="1"/>
    <x v="1"/>
    <x v="23"/>
    <n v="0"/>
  </r>
  <r>
    <x v="3"/>
    <x v="0"/>
    <s v="NAR REGIONAL-GROCERY"/>
    <x v="1"/>
    <x v="1"/>
    <x v="7"/>
    <x v="4"/>
    <x v="1"/>
    <x v="1"/>
    <x v="1"/>
    <x v="1"/>
    <x v="23"/>
    <n v="0"/>
  </r>
  <r>
    <x v="3"/>
    <x v="0"/>
    <s v="NAR REGIONAL-GROCERY"/>
    <x v="1"/>
    <x v="2"/>
    <x v="4"/>
    <x v="4"/>
    <x v="1"/>
    <x v="1"/>
    <x v="1"/>
    <x v="1"/>
    <x v="23"/>
    <n v="0"/>
  </r>
  <r>
    <x v="3"/>
    <x v="0"/>
    <s v="NAR REGIONAL-GROCERY"/>
    <x v="1"/>
    <x v="2"/>
    <x v="8"/>
    <x v="4"/>
    <x v="1"/>
    <x v="1"/>
    <x v="1"/>
    <x v="1"/>
    <x v="23"/>
    <n v="0"/>
  </r>
  <r>
    <x v="3"/>
    <x v="0"/>
    <s v="NAR REGIONAL-GROCERY"/>
    <x v="2"/>
    <x v="0"/>
    <x v="10"/>
    <x v="4"/>
    <x v="1"/>
    <x v="1"/>
    <x v="1"/>
    <x v="1"/>
    <x v="1215"/>
    <n v="25000.16"/>
  </r>
  <r>
    <x v="3"/>
    <x v="0"/>
    <s v="NAR REGIONAL-GROCERY"/>
    <x v="2"/>
    <x v="0"/>
    <x v="11"/>
    <x v="4"/>
    <x v="1"/>
    <x v="1"/>
    <x v="1"/>
    <x v="1"/>
    <x v="1216"/>
    <n v="39999.79"/>
  </r>
  <r>
    <x v="3"/>
    <x v="0"/>
    <s v="NAR REGIONAL-GROCERY"/>
    <x v="2"/>
    <x v="0"/>
    <x v="12"/>
    <x v="4"/>
    <x v="1"/>
    <x v="1"/>
    <x v="1"/>
    <x v="1"/>
    <x v="1217"/>
    <n v="50000.2"/>
  </r>
  <r>
    <x v="3"/>
    <x v="0"/>
    <s v="NAR REGIONAL-GROCERY"/>
    <x v="2"/>
    <x v="0"/>
    <x v="13"/>
    <x v="4"/>
    <x v="1"/>
    <x v="1"/>
    <x v="1"/>
    <x v="1"/>
    <x v="1215"/>
    <n v="24999.94"/>
  </r>
  <r>
    <x v="3"/>
    <x v="0"/>
    <s v="NAR REGIONAL-GROCERY"/>
    <x v="2"/>
    <x v="1"/>
    <x v="3"/>
    <x v="4"/>
    <x v="1"/>
    <x v="1"/>
    <x v="1"/>
    <x v="1"/>
    <x v="1218"/>
    <n v="55000.19"/>
  </r>
  <r>
    <x v="3"/>
    <x v="0"/>
    <s v="NAR REGIONAL-GROCERY"/>
    <x v="2"/>
    <x v="1"/>
    <x v="7"/>
    <x v="4"/>
    <x v="1"/>
    <x v="1"/>
    <x v="1"/>
    <x v="1"/>
    <x v="1219"/>
    <n v="40000.17"/>
  </r>
  <r>
    <x v="3"/>
    <x v="0"/>
    <s v="NAR REGIONAL-GROCERY"/>
    <x v="2"/>
    <x v="2"/>
    <x v="4"/>
    <x v="4"/>
    <x v="1"/>
    <x v="1"/>
    <x v="1"/>
    <x v="1"/>
    <x v="1220"/>
    <n v="54763.02"/>
  </r>
  <r>
    <x v="3"/>
    <x v="0"/>
    <s v="NAR REGIONAL-GROCERY"/>
    <x v="2"/>
    <x v="2"/>
    <x v="8"/>
    <x v="4"/>
    <x v="1"/>
    <x v="1"/>
    <x v="1"/>
    <x v="1"/>
    <x v="1221"/>
    <n v="23395.87"/>
  </r>
  <r>
    <x v="3"/>
    <x v="0"/>
    <s v="NAR REGIONAL-GROCERY"/>
    <x v="3"/>
    <x v="0"/>
    <x v="10"/>
    <x v="4"/>
    <x v="1"/>
    <x v="1"/>
    <x v="1"/>
    <x v="1"/>
    <x v="23"/>
    <n v="0"/>
  </r>
  <r>
    <x v="3"/>
    <x v="0"/>
    <s v="NAR REGIONAL-GROCERY"/>
    <x v="3"/>
    <x v="0"/>
    <x v="11"/>
    <x v="4"/>
    <x v="1"/>
    <x v="1"/>
    <x v="1"/>
    <x v="1"/>
    <x v="23"/>
    <n v="0"/>
  </r>
  <r>
    <x v="3"/>
    <x v="0"/>
    <s v="NAR REGIONAL-GROCERY"/>
    <x v="3"/>
    <x v="0"/>
    <x v="12"/>
    <x v="4"/>
    <x v="1"/>
    <x v="1"/>
    <x v="1"/>
    <x v="1"/>
    <x v="479"/>
    <n v="550"/>
  </r>
  <r>
    <x v="3"/>
    <x v="0"/>
    <s v="NAR REGIONAL-GROCERY"/>
    <x v="3"/>
    <x v="0"/>
    <x v="13"/>
    <x v="4"/>
    <x v="1"/>
    <x v="1"/>
    <x v="1"/>
    <x v="1"/>
    <x v="23"/>
    <n v="0"/>
  </r>
  <r>
    <x v="3"/>
    <x v="0"/>
    <s v="NAR REGIONAL-GROCERY"/>
    <x v="3"/>
    <x v="0"/>
    <x v="14"/>
    <x v="4"/>
    <x v="1"/>
    <x v="1"/>
    <x v="1"/>
    <x v="1"/>
    <x v="23"/>
    <n v="0"/>
  </r>
  <r>
    <x v="3"/>
    <x v="0"/>
    <s v="NAR REGIONAL-GROCERY"/>
    <x v="3"/>
    <x v="1"/>
    <x v="3"/>
    <x v="4"/>
    <x v="1"/>
    <x v="1"/>
    <x v="1"/>
    <x v="1"/>
    <x v="1222"/>
    <n v="24993.3"/>
  </r>
  <r>
    <x v="3"/>
    <x v="0"/>
    <s v="NAR REGIONAL-GROCERY"/>
    <x v="3"/>
    <x v="1"/>
    <x v="7"/>
    <x v="4"/>
    <x v="1"/>
    <x v="1"/>
    <x v="1"/>
    <x v="1"/>
    <x v="23"/>
    <n v="0"/>
  </r>
  <r>
    <x v="3"/>
    <x v="0"/>
    <s v="NAR REGIONAL-GROCERY"/>
    <x v="3"/>
    <x v="2"/>
    <x v="4"/>
    <x v="4"/>
    <x v="1"/>
    <x v="1"/>
    <x v="1"/>
    <x v="1"/>
    <x v="1223"/>
    <n v="45715.040000000001"/>
  </r>
  <r>
    <x v="3"/>
    <x v="0"/>
    <s v="NAR REGIONAL-GROCERY"/>
    <x v="3"/>
    <x v="2"/>
    <x v="8"/>
    <x v="4"/>
    <x v="1"/>
    <x v="1"/>
    <x v="1"/>
    <x v="1"/>
    <x v="1224"/>
    <n v="17568"/>
  </r>
  <r>
    <x v="3"/>
    <x v="0"/>
    <s v="NAR REGIONAL-GROCERY"/>
    <x v="3"/>
    <x v="1"/>
    <x v="7"/>
    <x v="37"/>
    <x v="0"/>
    <x v="1"/>
    <x v="1"/>
    <x v="2"/>
    <x v="23"/>
    <n v="0"/>
  </r>
  <r>
    <x v="3"/>
    <x v="0"/>
    <s v="NAR REGIONAL-GROCERY"/>
    <x v="0"/>
    <x v="0"/>
    <x v="10"/>
    <x v="5"/>
    <x v="0"/>
    <x v="0"/>
    <x v="0"/>
    <x v="0"/>
    <x v="250"/>
    <n v="0"/>
  </r>
  <r>
    <x v="3"/>
    <x v="0"/>
    <s v="NAR REGIONAL-GROCERY"/>
    <x v="0"/>
    <x v="0"/>
    <x v="11"/>
    <x v="5"/>
    <x v="0"/>
    <x v="0"/>
    <x v="0"/>
    <x v="0"/>
    <x v="1225"/>
    <n v="64607.11"/>
  </r>
  <r>
    <x v="3"/>
    <x v="0"/>
    <s v="NAR REGIONAL-GROCERY"/>
    <x v="0"/>
    <x v="0"/>
    <x v="12"/>
    <x v="5"/>
    <x v="0"/>
    <x v="0"/>
    <x v="0"/>
    <x v="0"/>
    <x v="1226"/>
    <n v="21465.3"/>
  </r>
  <r>
    <x v="3"/>
    <x v="0"/>
    <s v="NAR REGIONAL-GROCERY"/>
    <x v="0"/>
    <x v="0"/>
    <x v="13"/>
    <x v="5"/>
    <x v="0"/>
    <x v="0"/>
    <x v="0"/>
    <x v="0"/>
    <x v="1227"/>
    <n v="8086.3"/>
  </r>
  <r>
    <x v="3"/>
    <x v="0"/>
    <s v="NAR REGIONAL-GROCERY"/>
    <x v="0"/>
    <x v="1"/>
    <x v="3"/>
    <x v="5"/>
    <x v="0"/>
    <x v="0"/>
    <x v="0"/>
    <x v="0"/>
    <x v="1228"/>
    <n v="2881.86"/>
  </r>
  <r>
    <x v="3"/>
    <x v="0"/>
    <s v="NAR REGIONAL-GROCERY"/>
    <x v="0"/>
    <x v="2"/>
    <x v="4"/>
    <x v="5"/>
    <x v="0"/>
    <x v="0"/>
    <x v="0"/>
    <x v="0"/>
    <x v="1229"/>
    <n v="747.75"/>
  </r>
  <r>
    <x v="3"/>
    <x v="0"/>
    <s v="NAR REGIONAL-GROCERY"/>
    <x v="0"/>
    <x v="2"/>
    <x v="8"/>
    <x v="5"/>
    <x v="0"/>
    <x v="0"/>
    <x v="0"/>
    <x v="0"/>
    <x v="839"/>
    <n v="0"/>
  </r>
  <r>
    <x v="3"/>
    <x v="0"/>
    <s v="NAR REGIONAL-GROCERY"/>
    <x v="1"/>
    <x v="0"/>
    <x v="11"/>
    <x v="5"/>
    <x v="0"/>
    <x v="0"/>
    <x v="0"/>
    <x v="0"/>
    <x v="1230"/>
    <n v="18635.8"/>
  </r>
  <r>
    <x v="3"/>
    <x v="0"/>
    <s v="NAR REGIONAL-GROCERY"/>
    <x v="1"/>
    <x v="0"/>
    <x v="13"/>
    <x v="5"/>
    <x v="0"/>
    <x v="0"/>
    <x v="0"/>
    <x v="0"/>
    <x v="23"/>
    <n v="0"/>
  </r>
  <r>
    <x v="3"/>
    <x v="0"/>
    <s v="NAR REGIONAL-GROCERY"/>
    <x v="2"/>
    <x v="1"/>
    <x v="3"/>
    <x v="5"/>
    <x v="0"/>
    <x v="0"/>
    <x v="0"/>
    <x v="0"/>
    <x v="23"/>
    <n v="0"/>
  </r>
  <r>
    <x v="3"/>
    <x v="0"/>
    <s v="NAR REGIONAL-GROCERY"/>
    <x v="3"/>
    <x v="0"/>
    <x v="11"/>
    <x v="5"/>
    <x v="0"/>
    <x v="0"/>
    <x v="0"/>
    <x v="0"/>
    <x v="23"/>
    <n v="0"/>
  </r>
  <r>
    <x v="3"/>
    <x v="0"/>
    <s v="NAR REGIONAL-GROCERY"/>
    <x v="3"/>
    <x v="0"/>
    <x v="12"/>
    <x v="5"/>
    <x v="0"/>
    <x v="0"/>
    <x v="0"/>
    <x v="0"/>
    <x v="1231"/>
    <n v="0"/>
  </r>
  <r>
    <x v="3"/>
    <x v="0"/>
    <s v="NAR REGIONAL-GROCERY"/>
    <x v="3"/>
    <x v="0"/>
    <x v="13"/>
    <x v="5"/>
    <x v="0"/>
    <x v="0"/>
    <x v="0"/>
    <x v="0"/>
    <x v="23"/>
    <n v="0"/>
  </r>
  <r>
    <x v="3"/>
    <x v="0"/>
    <s v="NAR REGIONAL-GROCERY"/>
    <x v="3"/>
    <x v="1"/>
    <x v="3"/>
    <x v="5"/>
    <x v="0"/>
    <x v="0"/>
    <x v="0"/>
    <x v="0"/>
    <x v="1232"/>
    <n v="38294"/>
  </r>
  <r>
    <x v="3"/>
    <x v="0"/>
    <s v="NAR REGIONAL-GROCERY"/>
    <x v="3"/>
    <x v="1"/>
    <x v="7"/>
    <x v="5"/>
    <x v="0"/>
    <x v="0"/>
    <x v="0"/>
    <x v="0"/>
    <x v="1233"/>
    <n v="0"/>
  </r>
  <r>
    <x v="3"/>
    <x v="0"/>
    <s v="NAR REGIONAL-GROCERY"/>
    <x v="3"/>
    <x v="2"/>
    <x v="4"/>
    <x v="5"/>
    <x v="0"/>
    <x v="0"/>
    <x v="0"/>
    <x v="0"/>
    <x v="1234"/>
    <n v="12445"/>
  </r>
  <r>
    <x v="3"/>
    <x v="0"/>
    <s v="NAR REGIONAL-GROCERY"/>
    <x v="3"/>
    <x v="2"/>
    <x v="8"/>
    <x v="5"/>
    <x v="0"/>
    <x v="0"/>
    <x v="0"/>
    <x v="0"/>
    <x v="23"/>
    <n v="0"/>
  </r>
  <r>
    <x v="3"/>
    <x v="0"/>
    <s v="NAR REGIONAL-GROCERY"/>
    <x v="0"/>
    <x v="0"/>
    <x v="11"/>
    <x v="7"/>
    <x v="0"/>
    <x v="0"/>
    <x v="0"/>
    <x v="0"/>
    <x v="23"/>
    <n v="0"/>
  </r>
  <r>
    <x v="3"/>
    <x v="0"/>
    <s v="NAR REGIONAL-GROCERY"/>
    <x v="0"/>
    <x v="0"/>
    <x v="12"/>
    <x v="7"/>
    <x v="0"/>
    <x v="0"/>
    <x v="0"/>
    <x v="0"/>
    <x v="23"/>
    <n v="0"/>
  </r>
  <r>
    <x v="3"/>
    <x v="0"/>
    <s v="NAR REGIONAL-GROCERY"/>
    <x v="0"/>
    <x v="0"/>
    <x v="13"/>
    <x v="7"/>
    <x v="0"/>
    <x v="0"/>
    <x v="0"/>
    <x v="0"/>
    <x v="23"/>
    <n v="0"/>
  </r>
  <r>
    <x v="3"/>
    <x v="0"/>
    <s v="NAR REGIONAL-GROCERY"/>
    <x v="0"/>
    <x v="1"/>
    <x v="3"/>
    <x v="7"/>
    <x v="0"/>
    <x v="0"/>
    <x v="0"/>
    <x v="0"/>
    <x v="23"/>
    <n v="0"/>
  </r>
  <r>
    <x v="3"/>
    <x v="0"/>
    <s v="NAR REGIONAL-GROCERY"/>
    <x v="0"/>
    <x v="1"/>
    <x v="7"/>
    <x v="7"/>
    <x v="0"/>
    <x v="0"/>
    <x v="0"/>
    <x v="0"/>
    <x v="23"/>
    <n v="0"/>
  </r>
  <r>
    <x v="3"/>
    <x v="0"/>
    <s v="NAR REGIONAL-GROCERY"/>
    <x v="0"/>
    <x v="2"/>
    <x v="4"/>
    <x v="7"/>
    <x v="0"/>
    <x v="0"/>
    <x v="0"/>
    <x v="0"/>
    <x v="23"/>
    <n v="0"/>
  </r>
  <r>
    <x v="3"/>
    <x v="0"/>
    <s v="NAR REGIONAL-GROCERY"/>
    <x v="1"/>
    <x v="0"/>
    <x v="10"/>
    <x v="7"/>
    <x v="0"/>
    <x v="0"/>
    <x v="0"/>
    <x v="0"/>
    <x v="23"/>
    <n v="0"/>
  </r>
  <r>
    <x v="3"/>
    <x v="0"/>
    <s v="NAR REGIONAL-GROCERY"/>
    <x v="1"/>
    <x v="0"/>
    <x v="11"/>
    <x v="7"/>
    <x v="0"/>
    <x v="0"/>
    <x v="0"/>
    <x v="0"/>
    <x v="23"/>
    <n v="0"/>
  </r>
  <r>
    <x v="3"/>
    <x v="0"/>
    <s v="NAR REGIONAL-GROCERY"/>
    <x v="1"/>
    <x v="0"/>
    <x v="13"/>
    <x v="7"/>
    <x v="0"/>
    <x v="0"/>
    <x v="0"/>
    <x v="0"/>
    <x v="1235"/>
    <n v="0"/>
  </r>
  <r>
    <x v="3"/>
    <x v="0"/>
    <s v="NAR REGIONAL-GROCERY"/>
    <x v="1"/>
    <x v="0"/>
    <x v="14"/>
    <x v="7"/>
    <x v="0"/>
    <x v="0"/>
    <x v="0"/>
    <x v="0"/>
    <x v="1236"/>
    <n v="0"/>
  </r>
  <r>
    <x v="3"/>
    <x v="0"/>
    <s v="NAR REGIONAL-GROCERY"/>
    <x v="1"/>
    <x v="1"/>
    <x v="3"/>
    <x v="7"/>
    <x v="0"/>
    <x v="0"/>
    <x v="0"/>
    <x v="0"/>
    <x v="1237"/>
    <n v="0"/>
  </r>
  <r>
    <x v="3"/>
    <x v="0"/>
    <s v="NAR REGIONAL-GROCERY"/>
    <x v="1"/>
    <x v="1"/>
    <x v="7"/>
    <x v="7"/>
    <x v="0"/>
    <x v="0"/>
    <x v="0"/>
    <x v="0"/>
    <x v="23"/>
    <n v="0"/>
  </r>
  <r>
    <x v="3"/>
    <x v="0"/>
    <s v="NAR REGIONAL-GROCERY"/>
    <x v="1"/>
    <x v="2"/>
    <x v="4"/>
    <x v="7"/>
    <x v="0"/>
    <x v="0"/>
    <x v="0"/>
    <x v="0"/>
    <x v="1238"/>
    <n v="16860.080000000002"/>
  </r>
  <r>
    <x v="3"/>
    <x v="0"/>
    <s v="NAR REGIONAL-GROCERY"/>
    <x v="1"/>
    <x v="2"/>
    <x v="8"/>
    <x v="7"/>
    <x v="0"/>
    <x v="0"/>
    <x v="0"/>
    <x v="0"/>
    <x v="1239"/>
    <n v="0"/>
  </r>
  <r>
    <x v="3"/>
    <x v="0"/>
    <s v="NAR REGIONAL-GROCERY"/>
    <x v="2"/>
    <x v="0"/>
    <x v="11"/>
    <x v="7"/>
    <x v="0"/>
    <x v="0"/>
    <x v="0"/>
    <x v="0"/>
    <x v="23"/>
    <n v="0"/>
  </r>
  <r>
    <x v="3"/>
    <x v="0"/>
    <s v="NAR REGIONAL-GROCERY"/>
    <x v="2"/>
    <x v="0"/>
    <x v="12"/>
    <x v="7"/>
    <x v="0"/>
    <x v="0"/>
    <x v="0"/>
    <x v="0"/>
    <x v="1240"/>
    <n v="0"/>
  </r>
  <r>
    <x v="3"/>
    <x v="0"/>
    <s v="NAR REGIONAL-GROCERY"/>
    <x v="2"/>
    <x v="0"/>
    <x v="13"/>
    <x v="7"/>
    <x v="0"/>
    <x v="0"/>
    <x v="0"/>
    <x v="0"/>
    <x v="1241"/>
    <n v="0"/>
  </r>
  <r>
    <x v="3"/>
    <x v="0"/>
    <s v="NAR REGIONAL-GROCERY"/>
    <x v="2"/>
    <x v="1"/>
    <x v="3"/>
    <x v="7"/>
    <x v="0"/>
    <x v="0"/>
    <x v="0"/>
    <x v="0"/>
    <x v="1242"/>
    <n v="0"/>
  </r>
  <r>
    <x v="3"/>
    <x v="0"/>
    <s v="NAR REGIONAL-GROCERY"/>
    <x v="2"/>
    <x v="2"/>
    <x v="4"/>
    <x v="7"/>
    <x v="0"/>
    <x v="0"/>
    <x v="0"/>
    <x v="0"/>
    <x v="1243"/>
    <n v="0"/>
  </r>
  <r>
    <x v="3"/>
    <x v="0"/>
    <s v="NAR REGIONAL-GROCERY"/>
    <x v="3"/>
    <x v="0"/>
    <x v="12"/>
    <x v="7"/>
    <x v="0"/>
    <x v="0"/>
    <x v="0"/>
    <x v="0"/>
    <x v="1244"/>
    <n v="0"/>
  </r>
  <r>
    <x v="3"/>
    <x v="0"/>
    <s v="NAR REGIONAL-GROCERY"/>
    <x v="3"/>
    <x v="0"/>
    <x v="13"/>
    <x v="7"/>
    <x v="0"/>
    <x v="0"/>
    <x v="0"/>
    <x v="0"/>
    <x v="1245"/>
    <n v="0"/>
  </r>
  <r>
    <x v="3"/>
    <x v="0"/>
    <s v="NAR REGIONAL-GROCERY"/>
    <x v="3"/>
    <x v="0"/>
    <x v="14"/>
    <x v="7"/>
    <x v="0"/>
    <x v="0"/>
    <x v="0"/>
    <x v="0"/>
    <x v="1246"/>
    <n v="576"/>
  </r>
  <r>
    <x v="3"/>
    <x v="0"/>
    <s v="NAR REGIONAL-GROCERY"/>
    <x v="3"/>
    <x v="1"/>
    <x v="3"/>
    <x v="7"/>
    <x v="0"/>
    <x v="0"/>
    <x v="0"/>
    <x v="0"/>
    <x v="1247"/>
    <n v="0"/>
  </r>
  <r>
    <x v="3"/>
    <x v="0"/>
    <s v="NAR REGIONAL-GROCERY"/>
    <x v="3"/>
    <x v="1"/>
    <x v="7"/>
    <x v="7"/>
    <x v="0"/>
    <x v="0"/>
    <x v="0"/>
    <x v="0"/>
    <x v="1248"/>
    <n v="3500"/>
  </r>
  <r>
    <x v="3"/>
    <x v="0"/>
    <s v="NAR REGIONAL-GROCERY"/>
    <x v="0"/>
    <x v="0"/>
    <x v="11"/>
    <x v="8"/>
    <x v="0"/>
    <x v="0"/>
    <x v="0"/>
    <x v="0"/>
    <x v="23"/>
    <n v="0"/>
  </r>
  <r>
    <x v="3"/>
    <x v="0"/>
    <s v="NAR REGIONAL-GROCERY"/>
    <x v="0"/>
    <x v="0"/>
    <x v="12"/>
    <x v="8"/>
    <x v="0"/>
    <x v="0"/>
    <x v="0"/>
    <x v="0"/>
    <x v="1249"/>
    <n v="0"/>
  </r>
  <r>
    <x v="3"/>
    <x v="0"/>
    <s v="NAR REGIONAL-GROCERY"/>
    <x v="0"/>
    <x v="0"/>
    <x v="13"/>
    <x v="8"/>
    <x v="0"/>
    <x v="0"/>
    <x v="0"/>
    <x v="0"/>
    <x v="1250"/>
    <n v="0"/>
  </r>
  <r>
    <x v="3"/>
    <x v="0"/>
    <s v="NAR REGIONAL-GROCERY"/>
    <x v="0"/>
    <x v="1"/>
    <x v="3"/>
    <x v="8"/>
    <x v="0"/>
    <x v="0"/>
    <x v="0"/>
    <x v="0"/>
    <x v="1251"/>
    <n v="0"/>
  </r>
  <r>
    <x v="3"/>
    <x v="0"/>
    <s v="NAR REGIONAL-GROCERY"/>
    <x v="0"/>
    <x v="2"/>
    <x v="4"/>
    <x v="8"/>
    <x v="0"/>
    <x v="0"/>
    <x v="0"/>
    <x v="0"/>
    <x v="1252"/>
    <n v="0"/>
  </r>
  <r>
    <x v="3"/>
    <x v="0"/>
    <s v="NAR REGIONAL-GROCERY"/>
    <x v="0"/>
    <x v="2"/>
    <x v="8"/>
    <x v="8"/>
    <x v="0"/>
    <x v="0"/>
    <x v="0"/>
    <x v="0"/>
    <x v="1253"/>
    <n v="0"/>
  </r>
  <r>
    <x v="3"/>
    <x v="0"/>
    <s v="NAR REGIONAL-GROCERY"/>
    <x v="1"/>
    <x v="0"/>
    <x v="11"/>
    <x v="8"/>
    <x v="0"/>
    <x v="0"/>
    <x v="0"/>
    <x v="0"/>
    <x v="1254"/>
    <n v="0"/>
  </r>
  <r>
    <x v="3"/>
    <x v="0"/>
    <s v="NAR REGIONAL-GROCERY"/>
    <x v="1"/>
    <x v="0"/>
    <x v="13"/>
    <x v="8"/>
    <x v="0"/>
    <x v="0"/>
    <x v="0"/>
    <x v="0"/>
    <x v="1255"/>
    <n v="1800"/>
  </r>
  <r>
    <x v="3"/>
    <x v="0"/>
    <s v="NAR REGIONAL-GROCERY"/>
    <x v="1"/>
    <x v="0"/>
    <x v="14"/>
    <x v="8"/>
    <x v="0"/>
    <x v="0"/>
    <x v="0"/>
    <x v="0"/>
    <x v="1256"/>
    <n v="0"/>
  </r>
  <r>
    <x v="3"/>
    <x v="0"/>
    <s v="NAR REGIONAL-GROCERY"/>
    <x v="1"/>
    <x v="0"/>
    <x v="15"/>
    <x v="8"/>
    <x v="0"/>
    <x v="0"/>
    <x v="0"/>
    <x v="0"/>
    <x v="23"/>
    <n v="0"/>
  </r>
  <r>
    <x v="3"/>
    <x v="0"/>
    <s v="NAR REGIONAL-GROCERY"/>
    <x v="1"/>
    <x v="1"/>
    <x v="3"/>
    <x v="8"/>
    <x v="0"/>
    <x v="0"/>
    <x v="0"/>
    <x v="0"/>
    <x v="1257"/>
    <n v="0"/>
  </r>
  <r>
    <x v="3"/>
    <x v="0"/>
    <s v="NAR REGIONAL-GROCERY"/>
    <x v="1"/>
    <x v="1"/>
    <x v="7"/>
    <x v="8"/>
    <x v="0"/>
    <x v="0"/>
    <x v="0"/>
    <x v="0"/>
    <x v="1258"/>
    <n v="1.86"/>
  </r>
  <r>
    <x v="3"/>
    <x v="0"/>
    <s v="NAR REGIONAL-GROCERY"/>
    <x v="1"/>
    <x v="2"/>
    <x v="4"/>
    <x v="8"/>
    <x v="0"/>
    <x v="0"/>
    <x v="0"/>
    <x v="0"/>
    <x v="1259"/>
    <n v="0"/>
  </r>
  <r>
    <x v="3"/>
    <x v="0"/>
    <s v="NAR REGIONAL-GROCERY"/>
    <x v="1"/>
    <x v="2"/>
    <x v="8"/>
    <x v="8"/>
    <x v="0"/>
    <x v="0"/>
    <x v="0"/>
    <x v="0"/>
    <x v="1260"/>
    <n v="2.4500000000000002"/>
  </r>
  <r>
    <x v="3"/>
    <x v="0"/>
    <s v="NAR REGIONAL-GROCERY"/>
    <x v="2"/>
    <x v="0"/>
    <x v="12"/>
    <x v="8"/>
    <x v="0"/>
    <x v="0"/>
    <x v="0"/>
    <x v="0"/>
    <x v="23"/>
    <n v="0"/>
  </r>
  <r>
    <x v="3"/>
    <x v="0"/>
    <s v="NAR REGIONAL-GROCERY"/>
    <x v="2"/>
    <x v="0"/>
    <x v="13"/>
    <x v="8"/>
    <x v="0"/>
    <x v="0"/>
    <x v="0"/>
    <x v="0"/>
    <x v="23"/>
    <n v="0"/>
  </r>
  <r>
    <x v="3"/>
    <x v="0"/>
    <s v="NAR REGIONAL-GROCERY"/>
    <x v="2"/>
    <x v="1"/>
    <x v="3"/>
    <x v="8"/>
    <x v="0"/>
    <x v="0"/>
    <x v="0"/>
    <x v="0"/>
    <x v="23"/>
    <n v="0"/>
  </r>
  <r>
    <x v="3"/>
    <x v="0"/>
    <s v="NAR REGIONAL-GROCERY"/>
    <x v="2"/>
    <x v="2"/>
    <x v="4"/>
    <x v="8"/>
    <x v="0"/>
    <x v="0"/>
    <x v="0"/>
    <x v="0"/>
    <x v="23"/>
    <n v="0"/>
  </r>
  <r>
    <x v="3"/>
    <x v="0"/>
    <s v="NAR REGIONAL-GROCERY"/>
    <x v="3"/>
    <x v="0"/>
    <x v="11"/>
    <x v="8"/>
    <x v="0"/>
    <x v="0"/>
    <x v="0"/>
    <x v="0"/>
    <x v="1261"/>
    <n v="0"/>
  </r>
  <r>
    <x v="3"/>
    <x v="0"/>
    <s v="NAR REGIONAL-GROCERY"/>
    <x v="3"/>
    <x v="0"/>
    <x v="12"/>
    <x v="8"/>
    <x v="0"/>
    <x v="0"/>
    <x v="0"/>
    <x v="0"/>
    <x v="1262"/>
    <n v="0"/>
  </r>
  <r>
    <x v="3"/>
    <x v="0"/>
    <s v="NAR REGIONAL-GROCERY"/>
    <x v="3"/>
    <x v="0"/>
    <x v="13"/>
    <x v="8"/>
    <x v="0"/>
    <x v="0"/>
    <x v="0"/>
    <x v="0"/>
    <x v="1263"/>
    <n v="606"/>
  </r>
  <r>
    <x v="3"/>
    <x v="0"/>
    <s v="NAR REGIONAL-GROCERY"/>
    <x v="3"/>
    <x v="0"/>
    <x v="14"/>
    <x v="8"/>
    <x v="0"/>
    <x v="0"/>
    <x v="0"/>
    <x v="0"/>
    <x v="1264"/>
    <n v="1327.97"/>
  </r>
  <r>
    <x v="3"/>
    <x v="0"/>
    <s v="NAR REGIONAL-GROCERY"/>
    <x v="3"/>
    <x v="1"/>
    <x v="3"/>
    <x v="8"/>
    <x v="0"/>
    <x v="0"/>
    <x v="0"/>
    <x v="0"/>
    <x v="1265"/>
    <n v="0"/>
  </r>
  <r>
    <x v="3"/>
    <x v="0"/>
    <s v="NAR REGIONAL-GROCERY"/>
    <x v="3"/>
    <x v="1"/>
    <x v="7"/>
    <x v="8"/>
    <x v="0"/>
    <x v="0"/>
    <x v="0"/>
    <x v="0"/>
    <x v="1266"/>
    <n v="5218"/>
  </r>
  <r>
    <x v="3"/>
    <x v="0"/>
    <s v="NAR REGIONAL-GROCERY"/>
    <x v="3"/>
    <x v="2"/>
    <x v="4"/>
    <x v="8"/>
    <x v="0"/>
    <x v="0"/>
    <x v="0"/>
    <x v="0"/>
    <x v="23"/>
    <n v="0"/>
  </r>
  <r>
    <x v="3"/>
    <x v="0"/>
    <s v="NAR REGIONAL-GROCERY"/>
    <x v="3"/>
    <x v="1"/>
    <x v="3"/>
    <x v="9"/>
    <x v="0"/>
    <x v="1"/>
    <x v="1"/>
    <x v="2"/>
    <x v="23"/>
    <n v="0"/>
  </r>
  <r>
    <x v="3"/>
    <x v="0"/>
    <s v="NAR REGIONAL-GROCERY"/>
    <x v="0"/>
    <x v="0"/>
    <x v="10"/>
    <x v="10"/>
    <x v="1"/>
    <x v="0"/>
    <x v="2"/>
    <x v="3"/>
    <x v="1267"/>
    <n v="0"/>
  </r>
  <r>
    <x v="3"/>
    <x v="0"/>
    <s v="NAR REGIONAL-GROCERY"/>
    <x v="0"/>
    <x v="0"/>
    <x v="11"/>
    <x v="10"/>
    <x v="1"/>
    <x v="0"/>
    <x v="2"/>
    <x v="3"/>
    <x v="1268"/>
    <n v="0"/>
  </r>
  <r>
    <x v="3"/>
    <x v="0"/>
    <s v="NAR REGIONAL-GROCERY"/>
    <x v="0"/>
    <x v="0"/>
    <x v="12"/>
    <x v="10"/>
    <x v="1"/>
    <x v="0"/>
    <x v="2"/>
    <x v="3"/>
    <x v="1269"/>
    <n v="0"/>
  </r>
  <r>
    <x v="3"/>
    <x v="0"/>
    <s v="NAR REGIONAL-GROCERY"/>
    <x v="0"/>
    <x v="0"/>
    <x v="13"/>
    <x v="10"/>
    <x v="1"/>
    <x v="0"/>
    <x v="2"/>
    <x v="3"/>
    <x v="1270"/>
    <n v="0"/>
  </r>
  <r>
    <x v="3"/>
    <x v="0"/>
    <s v="NAR REGIONAL-GROCERY"/>
    <x v="0"/>
    <x v="0"/>
    <x v="14"/>
    <x v="10"/>
    <x v="1"/>
    <x v="0"/>
    <x v="2"/>
    <x v="3"/>
    <x v="23"/>
    <n v="0"/>
  </r>
  <r>
    <x v="3"/>
    <x v="0"/>
    <s v="NAR REGIONAL-GROCERY"/>
    <x v="0"/>
    <x v="1"/>
    <x v="3"/>
    <x v="10"/>
    <x v="1"/>
    <x v="0"/>
    <x v="2"/>
    <x v="3"/>
    <x v="1271"/>
    <n v="0"/>
  </r>
  <r>
    <x v="3"/>
    <x v="0"/>
    <s v="NAR REGIONAL-GROCERY"/>
    <x v="0"/>
    <x v="1"/>
    <x v="7"/>
    <x v="10"/>
    <x v="1"/>
    <x v="0"/>
    <x v="2"/>
    <x v="3"/>
    <x v="1272"/>
    <n v="0"/>
  </r>
  <r>
    <x v="3"/>
    <x v="0"/>
    <s v="NAR REGIONAL-GROCERY"/>
    <x v="0"/>
    <x v="2"/>
    <x v="4"/>
    <x v="10"/>
    <x v="1"/>
    <x v="0"/>
    <x v="2"/>
    <x v="3"/>
    <x v="1273"/>
    <n v="0"/>
  </r>
  <r>
    <x v="3"/>
    <x v="0"/>
    <s v="NAR REGIONAL-GROCERY"/>
    <x v="0"/>
    <x v="2"/>
    <x v="8"/>
    <x v="10"/>
    <x v="1"/>
    <x v="0"/>
    <x v="2"/>
    <x v="3"/>
    <x v="1274"/>
    <n v="0"/>
  </r>
  <r>
    <x v="3"/>
    <x v="0"/>
    <s v="NAR REGIONAL-GROCERY"/>
    <x v="1"/>
    <x v="0"/>
    <x v="10"/>
    <x v="10"/>
    <x v="1"/>
    <x v="0"/>
    <x v="2"/>
    <x v="3"/>
    <x v="1275"/>
    <n v="1199.94"/>
  </r>
  <r>
    <x v="3"/>
    <x v="0"/>
    <s v="NAR REGIONAL-GROCERY"/>
    <x v="1"/>
    <x v="0"/>
    <x v="12"/>
    <x v="10"/>
    <x v="1"/>
    <x v="0"/>
    <x v="2"/>
    <x v="3"/>
    <x v="23"/>
    <n v="0"/>
  </r>
  <r>
    <x v="3"/>
    <x v="0"/>
    <s v="NAR REGIONAL-GROCERY"/>
    <x v="1"/>
    <x v="0"/>
    <x v="13"/>
    <x v="10"/>
    <x v="1"/>
    <x v="0"/>
    <x v="2"/>
    <x v="3"/>
    <x v="1276"/>
    <n v="2837.24"/>
  </r>
  <r>
    <x v="3"/>
    <x v="0"/>
    <s v="NAR REGIONAL-GROCERY"/>
    <x v="1"/>
    <x v="0"/>
    <x v="14"/>
    <x v="10"/>
    <x v="1"/>
    <x v="0"/>
    <x v="2"/>
    <x v="3"/>
    <x v="1277"/>
    <n v="550"/>
  </r>
  <r>
    <x v="3"/>
    <x v="0"/>
    <s v="NAR REGIONAL-GROCERY"/>
    <x v="1"/>
    <x v="0"/>
    <x v="15"/>
    <x v="10"/>
    <x v="1"/>
    <x v="0"/>
    <x v="2"/>
    <x v="3"/>
    <x v="1278"/>
    <n v="0"/>
  </r>
  <r>
    <x v="3"/>
    <x v="0"/>
    <s v="NAR REGIONAL-GROCERY"/>
    <x v="1"/>
    <x v="1"/>
    <x v="3"/>
    <x v="10"/>
    <x v="1"/>
    <x v="0"/>
    <x v="2"/>
    <x v="3"/>
    <x v="1279"/>
    <n v="0"/>
  </r>
  <r>
    <x v="3"/>
    <x v="0"/>
    <s v="NAR REGIONAL-GROCERY"/>
    <x v="1"/>
    <x v="1"/>
    <x v="7"/>
    <x v="10"/>
    <x v="1"/>
    <x v="0"/>
    <x v="2"/>
    <x v="3"/>
    <x v="1280"/>
    <n v="0"/>
  </r>
  <r>
    <x v="3"/>
    <x v="0"/>
    <s v="NAR REGIONAL-GROCERY"/>
    <x v="1"/>
    <x v="2"/>
    <x v="4"/>
    <x v="10"/>
    <x v="1"/>
    <x v="0"/>
    <x v="2"/>
    <x v="3"/>
    <x v="1281"/>
    <n v="99.99"/>
  </r>
  <r>
    <x v="3"/>
    <x v="0"/>
    <s v="NAR REGIONAL-GROCERY"/>
    <x v="1"/>
    <x v="2"/>
    <x v="8"/>
    <x v="10"/>
    <x v="1"/>
    <x v="0"/>
    <x v="2"/>
    <x v="3"/>
    <x v="1282"/>
    <n v="0"/>
  </r>
  <r>
    <x v="3"/>
    <x v="0"/>
    <s v="NAR REGIONAL-GROCERY"/>
    <x v="2"/>
    <x v="0"/>
    <x v="10"/>
    <x v="10"/>
    <x v="1"/>
    <x v="0"/>
    <x v="2"/>
    <x v="3"/>
    <x v="1283"/>
    <n v="0"/>
  </r>
  <r>
    <x v="3"/>
    <x v="0"/>
    <s v="NAR REGIONAL-GROCERY"/>
    <x v="2"/>
    <x v="0"/>
    <x v="11"/>
    <x v="10"/>
    <x v="1"/>
    <x v="0"/>
    <x v="2"/>
    <x v="3"/>
    <x v="1284"/>
    <n v="0"/>
  </r>
  <r>
    <x v="3"/>
    <x v="0"/>
    <s v="NAR REGIONAL-GROCERY"/>
    <x v="2"/>
    <x v="0"/>
    <x v="12"/>
    <x v="10"/>
    <x v="1"/>
    <x v="0"/>
    <x v="2"/>
    <x v="3"/>
    <x v="1285"/>
    <n v="0"/>
  </r>
  <r>
    <x v="3"/>
    <x v="0"/>
    <s v="NAR REGIONAL-GROCERY"/>
    <x v="2"/>
    <x v="0"/>
    <x v="13"/>
    <x v="10"/>
    <x v="1"/>
    <x v="0"/>
    <x v="2"/>
    <x v="3"/>
    <x v="23"/>
    <n v="0"/>
  </r>
  <r>
    <x v="3"/>
    <x v="0"/>
    <s v="NAR REGIONAL-GROCERY"/>
    <x v="2"/>
    <x v="1"/>
    <x v="3"/>
    <x v="10"/>
    <x v="1"/>
    <x v="0"/>
    <x v="2"/>
    <x v="3"/>
    <x v="1286"/>
    <n v="92.12"/>
  </r>
  <r>
    <x v="3"/>
    <x v="0"/>
    <s v="NAR REGIONAL-GROCERY"/>
    <x v="2"/>
    <x v="1"/>
    <x v="7"/>
    <x v="10"/>
    <x v="1"/>
    <x v="0"/>
    <x v="2"/>
    <x v="3"/>
    <x v="1287"/>
    <n v="0"/>
  </r>
  <r>
    <x v="3"/>
    <x v="0"/>
    <s v="NAR REGIONAL-GROCERY"/>
    <x v="2"/>
    <x v="2"/>
    <x v="4"/>
    <x v="10"/>
    <x v="1"/>
    <x v="0"/>
    <x v="2"/>
    <x v="3"/>
    <x v="1288"/>
    <n v="0"/>
  </r>
  <r>
    <x v="3"/>
    <x v="0"/>
    <s v="NAR REGIONAL-GROCERY"/>
    <x v="3"/>
    <x v="0"/>
    <x v="10"/>
    <x v="10"/>
    <x v="1"/>
    <x v="0"/>
    <x v="2"/>
    <x v="3"/>
    <x v="1289"/>
    <n v="62.04"/>
  </r>
  <r>
    <x v="3"/>
    <x v="0"/>
    <s v="NAR REGIONAL-GROCERY"/>
    <x v="3"/>
    <x v="0"/>
    <x v="13"/>
    <x v="10"/>
    <x v="1"/>
    <x v="0"/>
    <x v="2"/>
    <x v="3"/>
    <x v="1290"/>
    <n v="0"/>
  </r>
  <r>
    <x v="3"/>
    <x v="0"/>
    <s v="NAR REGIONAL-GROCERY"/>
    <x v="3"/>
    <x v="1"/>
    <x v="7"/>
    <x v="10"/>
    <x v="1"/>
    <x v="0"/>
    <x v="2"/>
    <x v="3"/>
    <x v="1291"/>
    <n v="0"/>
  </r>
  <r>
    <x v="3"/>
    <x v="0"/>
    <s v="NAR REGIONAL-GROCERY"/>
    <x v="3"/>
    <x v="2"/>
    <x v="4"/>
    <x v="10"/>
    <x v="1"/>
    <x v="0"/>
    <x v="2"/>
    <x v="3"/>
    <x v="1292"/>
    <n v="455.78"/>
  </r>
  <r>
    <x v="3"/>
    <x v="0"/>
    <s v="NAR REGIONAL-GROCERY"/>
    <x v="3"/>
    <x v="2"/>
    <x v="8"/>
    <x v="10"/>
    <x v="1"/>
    <x v="0"/>
    <x v="2"/>
    <x v="3"/>
    <x v="1293"/>
    <n v="0"/>
  </r>
  <r>
    <x v="3"/>
    <x v="0"/>
    <s v="NAR REGIONAL-GROCERY"/>
    <x v="2"/>
    <x v="0"/>
    <x v="12"/>
    <x v="43"/>
    <x v="0"/>
    <x v="1"/>
    <x v="1"/>
    <x v="2"/>
    <x v="1294"/>
    <n v="1800"/>
  </r>
  <r>
    <x v="3"/>
    <x v="0"/>
    <s v="NAR REGIONAL-GROCERY"/>
    <x v="0"/>
    <x v="0"/>
    <x v="10"/>
    <x v="11"/>
    <x v="0"/>
    <x v="1"/>
    <x v="1"/>
    <x v="2"/>
    <x v="1295"/>
    <n v="75000.19"/>
  </r>
  <r>
    <x v="3"/>
    <x v="0"/>
    <s v="NAR REGIONAL-GROCERY"/>
    <x v="0"/>
    <x v="0"/>
    <x v="11"/>
    <x v="11"/>
    <x v="0"/>
    <x v="1"/>
    <x v="1"/>
    <x v="2"/>
    <x v="1296"/>
    <n v="58678.48"/>
  </r>
  <r>
    <x v="3"/>
    <x v="0"/>
    <s v="NAR REGIONAL-GROCERY"/>
    <x v="0"/>
    <x v="0"/>
    <x v="12"/>
    <x v="11"/>
    <x v="0"/>
    <x v="1"/>
    <x v="1"/>
    <x v="2"/>
    <x v="1297"/>
    <n v="49999.97"/>
  </r>
  <r>
    <x v="3"/>
    <x v="0"/>
    <s v="NAR REGIONAL-GROCERY"/>
    <x v="0"/>
    <x v="0"/>
    <x v="13"/>
    <x v="11"/>
    <x v="0"/>
    <x v="1"/>
    <x v="1"/>
    <x v="2"/>
    <x v="1298"/>
    <n v="40006.54"/>
  </r>
  <r>
    <x v="3"/>
    <x v="0"/>
    <s v="NAR REGIONAL-GROCERY"/>
    <x v="0"/>
    <x v="0"/>
    <x v="14"/>
    <x v="11"/>
    <x v="0"/>
    <x v="1"/>
    <x v="1"/>
    <x v="2"/>
    <x v="152"/>
    <n v="1000.06"/>
  </r>
  <r>
    <x v="3"/>
    <x v="0"/>
    <s v="NAR REGIONAL-GROCERY"/>
    <x v="0"/>
    <x v="1"/>
    <x v="3"/>
    <x v="11"/>
    <x v="0"/>
    <x v="1"/>
    <x v="1"/>
    <x v="2"/>
    <x v="1299"/>
    <n v="45342.64"/>
  </r>
  <r>
    <x v="3"/>
    <x v="0"/>
    <s v="NAR REGIONAL-GROCERY"/>
    <x v="0"/>
    <x v="1"/>
    <x v="7"/>
    <x v="11"/>
    <x v="0"/>
    <x v="1"/>
    <x v="1"/>
    <x v="2"/>
    <x v="1300"/>
    <n v="29339.24"/>
  </r>
  <r>
    <x v="3"/>
    <x v="0"/>
    <s v="NAR REGIONAL-GROCERY"/>
    <x v="0"/>
    <x v="2"/>
    <x v="4"/>
    <x v="11"/>
    <x v="0"/>
    <x v="1"/>
    <x v="1"/>
    <x v="2"/>
    <x v="1301"/>
    <n v="37340.94"/>
  </r>
  <r>
    <x v="3"/>
    <x v="0"/>
    <s v="NAR REGIONAL-GROCERY"/>
    <x v="0"/>
    <x v="2"/>
    <x v="8"/>
    <x v="11"/>
    <x v="0"/>
    <x v="1"/>
    <x v="1"/>
    <x v="2"/>
    <x v="1302"/>
    <n v="32006.31"/>
  </r>
  <r>
    <x v="3"/>
    <x v="0"/>
    <s v="NAR REGIONAL-GROCERY"/>
    <x v="2"/>
    <x v="0"/>
    <x v="10"/>
    <x v="11"/>
    <x v="0"/>
    <x v="1"/>
    <x v="1"/>
    <x v="2"/>
    <x v="1303"/>
    <n v="44999.99"/>
  </r>
  <r>
    <x v="3"/>
    <x v="0"/>
    <s v="NAR REGIONAL-GROCERY"/>
    <x v="2"/>
    <x v="0"/>
    <x v="11"/>
    <x v="11"/>
    <x v="0"/>
    <x v="1"/>
    <x v="1"/>
    <x v="2"/>
    <x v="1304"/>
    <n v="44999.81"/>
  </r>
  <r>
    <x v="3"/>
    <x v="0"/>
    <s v="NAR REGIONAL-GROCERY"/>
    <x v="2"/>
    <x v="0"/>
    <x v="12"/>
    <x v="11"/>
    <x v="0"/>
    <x v="1"/>
    <x v="1"/>
    <x v="2"/>
    <x v="1305"/>
    <n v="50000.02"/>
  </r>
  <r>
    <x v="3"/>
    <x v="0"/>
    <s v="NAR REGIONAL-GROCERY"/>
    <x v="2"/>
    <x v="0"/>
    <x v="13"/>
    <x v="11"/>
    <x v="0"/>
    <x v="1"/>
    <x v="1"/>
    <x v="2"/>
    <x v="1306"/>
    <n v="49999.99"/>
  </r>
  <r>
    <x v="3"/>
    <x v="0"/>
    <s v="NAR REGIONAL-GROCERY"/>
    <x v="2"/>
    <x v="1"/>
    <x v="3"/>
    <x v="11"/>
    <x v="0"/>
    <x v="1"/>
    <x v="1"/>
    <x v="2"/>
    <x v="1307"/>
    <n v="70000"/>
  </r>
  <r>
    <x v="3"/>
    <x v="0"/>
    <s v="NAR REGIONAL-GROCERY"/>
    <x v="2"/>
    <x v="1"/>
    <x v="7"/>
    <x v="11"/>
    <x v="0"/>
    <x v="1"/>
    <x v="1"/>
    <x v="2"/>
    <x v="1308"/>
    <n v="81414.2"/>
  </r>
  <r>
    <x v="3"/>
    <x v="0"/>
    <s v="NAR REGIONAL-GROCERY"/>
    <x v="2"/>
    <x v="2"/>
    <x v="4"/>
    <x v="11"/>
    <x v="0"/>
    <x v="1"/>
    <x v="1"/>
    <x v="2"/>
    <x v="1309"/>
    <n v="50000.25"/>
  </r>
  <r>
    <x v="3"/>
    <x v="0"/>
    <s v="NAR REGIONAL-GROCERY"/>
    <x v="2"/>
    <x v="2"/>
    <x v="8"/>
    <x v="11"/>
    <x v="0"/>
    <x v="1"/>
    <x v="1"/>
    <x v="2"/>
    <x v="1310"/>
    <n v="50000.11"/>
  </r>
  <r>
    <x v="3"/>
    <x v="0"/>
    <s v="NAR REGIONAL-GROCERY"/>
    <x v="3"/>
    <x v="0"/>
    <x v="10"/>
    <x v="11"/>
    <x v="0"/>
    <x v="1"/>
    <x v="1"/>
    <x v="2"/>
    <x v="1311"/>
    <n v="30000.07"/>
  </r>
  <r>
    <x v="3"/>
    <x v="0"/>
    <s v="NAR REGIONAL-GROCERY"/>
    <x v="3"/>
    <x v="0"/>
    <x v="11"/>
    <x v="11"/>
    <x v="0"/>
    <x v="1"/>
    <x v="1"/>
    <x v="2"/>
    <x v="1312"/>
    <n v="69999.990000000005"/>
  </r>
  <r>
    <x v="3"/>
    <x v="0"/>
    <s v="NAR REGIONAL-GROCERY"/>
    <x v="3"/>
    <x v="0"/>
    <x v="12"/>
    <x v="11"/>
    <x v="0"/>
    <x v="1"/>
    <x v="1"/>
    <x v="2"/>
    <x v="1313"/>
    <n v="149999.95000000001"/>
  </r>
  <r>
    <x v="3"/>
    <x v="0"/>
    <s v="NAR REGIONAL-GROCERY"/>
    <x v="3"/>
    <x v="0"/>
    <x v="13"/>
    <x v="11"/>
    <x v="0"/>
    <x v="1"/>
    <x v="1"/>
    <x v="2"/>
    <x v="1314"/>
    <n v="15183.99"/>
  </r>
  <r>
    <x v="3"/>
    <x v="0"/>
    <s v="NAR REGIONAL-GROCERY"/>
    <x v="3"/>
    <x v="0"/>
    <x v="14"/>
    <x v="11"/>
    <x v="0"/>
    <x v="1"/>
    <x v="1"/>
    <x v="2"/>
    <x v="1315"/>
    <n v="25000.1"/>
  </r>
  <r>
    <x v="3"/>
    <x v="0"/>
    <s v="NAR REGIONAL-GROCERY"/>
    <x v="3"/>
    <x v="1"/>
    <x v="3"/>
    <x v="11"/>
    <x v="0"/>
    <x v="1"/>
    <x v="1"/>
    <x v="2"/>
    <x v="1316"/>
    <n v="199999.81"/>
  </r>
  <r>
    <x v="3"/>
    <x v="0"/>
    <s v="NAR REGIONAL-GROCERY"/>
    <x v="3"/>
    <x v="1"/>
    <x v="7"/>
    <x v="11"/>
    <x v="0"/>
    <x v="1"/>
    <x v="1"/>
    <x v="2"/>
    <x v="1317"/>
    <n v="80000.240000000005"/>
  </r>
  <r>
    <x v="3"/>
    <x v="0"/>
    <s v="NAR REGIONAL-GROCERY"/>
    <x v="3"/>
    <x v="2"/>
    <x v="4"/>
    <x v="11"/>
    <x v="0"/>
    <x v="1"/>
    <x v="1"/>
    <x v="2"/>
    <x v="1318"/>
    <n v="149999.94"/>
  </r>
  <r>
    <x v="3"/>
    <x v="0"/>
    <s v="NAR REGIONAL-GROCERY"/>
    <x v="0"/>
    <x v="0"/>
    <x v="10"/>
    <x v="12"/>
    <x v="0"/>
    <x v="1"/>
    <x v="1"/>
    <x v="2"/>
    <x v="23"/>
    <n v="0"/>
  </r>
  <r>
    <x v="3"/>
    <x v="0"/>
    <s v="NAR REGIONAL-GROCERY"/>
    <x v="0"/>
    <x v="0"/>
    <x v="12"/>
    <x v="12"/>
    <x v="0"/>
    <x v="1"/>
    <x v="1"/>
    <x v="2"/>
    <x v="23"/>
    <n v="0"/>
  </r>
  <r>
    <x v="3"/>
    <x v="0"/>
    <s v="NAR REGIONAL-GROCERY"/>
    <x v="0"/>
    <x v="0"/>
    <x v="13"/>
    <x v="12"/>
    <x v="0"/>
    <x v="1"/>
    <x v="1"/>
    <x v="2"/>
    <x v="1319"/>
    <n v="14539"/>
  </r>
  <r>
    <x v="3"/>
    <x v="0"/>
    <s v="NAR REGIONAL-GROCERY"/>
    <x v="0"/>
    <x v="1"/>
    <x v="3"/>
    <x v="12"/>
    <x v="0"/>
    <x v="1"/>
    <x v="1"/>
    <x v="2"/>
    <x v="23"/>
    <n v="0"/>
  </r>
  <r>
    <x v="3"/>
    <x v="0"/>
    <s v="NAR REGIONAL-GROCERY"/>
    <x v="0"/>
    <x v="1"/>
    <x v="7"/>
    <x v="12"/>
    <x v="0"/>
    <x v="1"/>
    <x v="1"/>
    <x v="2"/>
    <x v="1320"/>
    <n v="22253.119999999999"/>
  </r>
  <r>
    <x v="3"/>
    <x v="0"/>
    <s v="NAR REGIONAL-GROCERY"/>
    <x v="0"/>
    <x v="2"/>
    <x v="4"/>
    <x v="12"/>
    <x v="0"/>
    <x v="1"/>
    <x v="1"/>
    <x v="2"/>
    <x v="1321"/>
    <n v="6532.5"/>
  </r>
  <r>
    <x v="3"/>
    <x v="0"/>
    <s v="NAR REGIONAL-GROCERY"/>
    <x v="2"/>
    <x v="0"/>
    <x v="10"/>
    <x v="12"/>
    <x v="0"/>
    <x v="1"/>
    <x v="1"/>
    <x v="2"/>
    <x v="1322"/>
    <n v="12000.06"/>
  </r>
  <r>
    <x v="3"/>
    <x v="0"/>
    <s v="NAR REGIONAL-GROCERY"/>
    <x v="2"/>
    <x v="0"/>
    <x v="11"/>
    <x v="12"/>
    <x v="0"/>
    <x v="1"/>
    <x v="1"/>
    <x v="2"/>
    <x v="382"/>
    <n v="9999.99"/>
  </r>
  <r>
    <x v="3"/>
    <x v="0"/>
    <s v="NAR REGIONAL-GROCERY"/>
    <x v="2"/>
    <x v="0"/>
    <x v="12"/>
    <x v="12"/>
    <x v="0"/>
    <x v="1"/>
    <x v="1"/>
    <x v="2"/>
    <x v="35"/>
    <n v="8000.03"/>
  </r>
  <r>
    <x v="3"/>
    <x v="0"/>
    <s v="NAR REGIONAL-GROCERY"/>
    <x v="2"/>
    <x v="0"/>
    <x v="13"/>
    <x v="12"/>
    <x v="0"/>
    <x v="1"/>
    <x v="1"/>
    <x v="2"/>
    <x v="1323"/>
    <n v="25999.82"/>
  </r>
  <r>
    <x v="3"/>
    <x v="0"/>
    <s v="NAR REGIONAL-GROCERY"/>
    <x v="2"/>
    <x v="1"/>
    <x v="3"/>
    <x v="12"/>
    <x v="0"/>
    <x v="1"/>
    <x v="1"/>
    <x v="2"/>
    <x v="1324"/>
    <n v="17999.86"/>
  </r>
  <r>
    <x v="3"/>
    <x v="0"/>
    <s v="NAR REGIONAL-GROCERY"/>
    <x v="2"/>
    <x v="1"/>
    <x v="7"/>
    <x v="12"/>
    <x v="0"/>
    <x v="1"/>
    <x v="1"/>
    <x v="2"/>
    <x v="1325"/>
    <n v="16536.5"/>
  </r>
  <r>
    <x v="3"/>
    <x v="0"/>
    <s v="NAR REGIONAL-GROCERY"/>
    <x v="2"/>
    <x v="2"/>
    <x v="4"/>
    <x v="12"/>
    <x v="0"/>
    <x v="1"/>
    <x v="1"/>
    <x v="2"/>
    <x v="382"/>
    <n v="10000"/>
  </r>
  <r>
    <x v="3"/>
    <x v="0"/>
    <s v="NAR REGIONAL-GROCERY"/>
    <x v="2"/>
    <x v="2"/>
    <x v="8"/>
    <x v="12"/>
    <x v="0"/>
    <x v="1"/>
    <x v="1"/>
    <x v="2"/>
    <x v="23"/>
    <n v="0"/>
  </r>
  <r>
    <x v="3"/>
    <x v="0"/>
    <s v="NAR REGIONAL-GROCERY"/>
    <x v="1"/>
    <x v="0"/>
    <x v="10"/>
    <x v="38"/>
    <x v="0"/>
    <x v="1"/>
    <x v="1"/>
    <x v="5"/>
    <x v="1297"/>
    <n v="50000.02"/>
  </r>
  <r>
    <x v="3"/>
    <x v="0"/>
    <s v="NAR REGIONAL-GROCERY"/>
    <x v="1"/>
    <x v="0"/>
    <x v="11"/>
    <x v="38"/>
    <x v="0"/>
    <x v="1"/>
    <x v="1"/>
    <x v="5"/>
    <x v="1326"/>
    <n v="220000"/>
  </r>
  <r>
    <x v="3"/>
    <x v="0"/>
    <s v="NAR REGIONAL-GROCERY"/>
    <x v="1"/>
    <x v="0"/>
    <x v="12"/>
    <x v="38"/>
    <x v="0"/>
    <x v="1"/>
    <x v="1"/>
    <x v="5"/>
    <x v="1327"/>
    <n v="200000"/>
  </r>
  <r>
    <x v="3"/>
    <x v="0"/>
    <s v="NAR REGIONAL-GROCERY"/>
    <x v="1"/>
    <x v="0"/>
    <x v="13"/>
    <x v="38"/>
    <x v="0"/>
    <x v="1"/>
    <x v="1"/>
    <x v="5"/>
    <x v="46"/>
    <n v="125000"/>
  </r>
  <r>
    <x v="3"/>
    <x v="0"/>
    <s v="NAR REGIONAL-GROCERY"/>
    <x v="1"/>
    <x v="0"/>
    <x v="14"/>
    <x v="38"/>
    <x v="0"/>
    <x v="1"/>
    <x v="1"/>
    <x v="5"/>
    <x v="1297"/>
    <n v="50000.02"/>
  </r>
  <r>
    <x v="3"/>
    <x v="0"/>
    <s v="NAR REGIONAL-GROCERY"/>
    <x v="1"/>
    <x v="0"/>
    <x v="15"/>
    <x v="38"/>
    <x v="0"/>
    <x v="1"/>
    <x v="1"/>
    <x v="5"/>
    <x v="23"/>
    <n v="0"/>
  </r>
  <r>
    <x v="3"/>
    <x v="0"/>
    <s v="NAR REGIONAL-GROCERY"/>
    <x v="1"/>
    <x v="1"/>
    <x v="3"/>
    <x v="38"/>
    <x v="0"/>
    <x v="1"/>
    <x v="1"/>
    <x v="5"/>
    <x v="1328"/>
    <n v="347000"/>
  </r>
  <r>
    <x v="3"/>
    <x v="0"/>
    <s v="NAR REGIONAL-GROCERY"/>
    <x v="1"/>
    <x v="1"/>
    <x v="7"/>
    <x v="38"/>
    <x v="0"/>
    <x v="1"/>
    <x v="1"/>
    <x v="5"/>
    <x v="49"/>
    <n v="100000.04"/>
  </r>
  <r>
    <x v="3"/>
    <x v="0"/>
    <s v="NAR REGIONAL-GROCERY"/>
    <x v="1"/>
    <x v="2"/>
    <x v="4"/>
    <x v="38"/>
    <x v="0"/>
    <x v="1"/>
    <x v="1"/>
    <x v="5"/>
    <x v="1329"/>
    <n v="555000"/>
  </r>
  <r>
    <x v="3"/>
    <x v="0"/>
    <s v="NAR REGIONAL-GROCERY"/>
    <x v="0"/>
    <x v="0"/>
    <x v="11"/>
    <x v="13"/>
    <x v="0"/>
    <x v="0"/>
    <x v="0"/>
    <x v="0"/>
    <x v="23"/>
    <n v="0"/>
  </r>
  <r>
    <x v="3"/>
    <x v="0"/>
    <s v="NAR REGIONAL-GROCERY"/>
    <x v="1"/>
    <x v="0"/>
    <x v="10"/>
    <x v="13"/>
    <x v="0"/>
    <x v="0"/>
    <x v="0"/>
    <x v="0"/>
    <x v="23"/>
    <n v="0"/>
  </r>
  <r>
    <x v="3"/>
    <x v="0"/>
    <s v="NAR REGIONAL-GROCERY"/>
    <x v="1"/>
    <x v="0"/>
    <x v="11"/>
    <x v="13"/>
    <x v="0"/>
    <x v="0"/>
    <x v="0"/>
    <x v="0"/>
    <x v="1330"/>
    <n v="6336"/>
  </r>
  <r>
    <x v="3"/>
    <x v="0"/>
    <s v="NAR REGIONAL-GROCERY"/>
    <x v="1"/>
    <x v="0"/>
    <x v="12"/>
    <x v="13"/>
    <x v="0"/>
    <x v="0"/>
    <x v="0"/>
    <x v="0"/>
    <x v="23"/>
    <n v="0"/>
  </r>
  <r>
    <x v="3"/>
    <x v="0"/>
    <s v="NAR REGIONAL-GROCERY"/>
    <x v="1"/>
    <x v="0"/>
    <x v="13"/>
    <x v="13"/>
    <x v="0"/>
    <x v="0"/>
    <x v="0"/>
    <x v="0"/>
    <x v="1331"/>
    <n v="612.5"/>
  </r>
  <r>
    <x v="3"/>
    <x v="0"/>
    <s v="NAR REGIONAL-GROCERY"/>
    <x v="1"/>
    <x v="0"/>
    <x v="14"/>
    <x v="13"/>
    <x v="0"/>
    <x v="0"/>
    <x v="0"/>
    <x v="0"/>
    <x v="1332"/>
    <n v="0"/>
  </r>
  <r>
    <x v="3"/>
    <x v="0"/>
    <s v="NAR REGIONAL-GROCERY"/>
    <x v="1"/>
    <x v="0"/>
    <x v="15"/>
    <x v="13"/>
    <x v="0"/>
    <x v="0"/>
    <x v="0"/>
    <x v="0"/>
    <x v="23"/>
    <n v="0"/>
  </r>
  <r>
    <x v="3"/>
    <x v="0"/>
    <s v="NAR REGIONAL-GROCERY"/>
    <x v="1"/>
    <x v="1"/>
    <x v="3"/>
    <x v="13"/>
    <x v="0"/>
    <x v="0"/>
    <x v="0"/>
    <x v="0"/>
    <x v="1333"/>
    <n v="215.25"/>
  </r>
  <r>
    <x v="3"/>
    <x v="0"/>
    <s v="NAR REGIONAL-GROCERY"/>
    <x v="1"/>
    <x v="1"/>
    <x v="7"/>
    <x v="13"/>
    <x v="0"/>
    <x v="0"/>
    <x v="0"/>
    <x v="0"/>
    <x v="1334"/>
    <n v="20000"/>
  </r>
  <r>
    <x v="3"/>
    <x v="0"/>
    <s v="NAR REGIONAL-GROCERY"/>
    <x v="1"/>
    <x v="2"/>
    <x v="4"/>
    <x v="13"/>
    <x v="0"/>
    <x v="0"/>
    <x v="0"/>
    <x v="0"/>
    <x v="23"/>
    <n v="0"/>
  </r>
  <r>
    <x v="3"/>
    <x v="0"/>
    <s v="NAR REGIONAL-GROCERY"/>
    <x v="1"/>
    <x v="2"/>
    <x v="8"/>
    <x v="13"/>
    <x v="0"/>
    <x v="0"/>
    <x v="0"/>
    <x v="0"/>
    <x v="1335"/>
    <n v="5583.9"/>
  </r>
  <r>
    <x v="3"/>
    <x v="0"/>
    <s v="NAR REGIONAL-GROCERY"/>
    <x v="2"/>
    <x v="0"/>
    <x v="11"/>
    <x v="13"/>
    <x v="0"/>
    <x v="0"/>
    <x v="0"/>
    <x v="0"/>
    <x v="23"/>
    <n v="0"/>
  </r>
  <r>
    <x v="3"/>
    <x v="0"/>
    <s v="NAR REGIONAL-GROCERY"/>
    <x v="3"/>
    <x v="0"/>
    <x v="11"/>
    <x v="13"/>
    <x v="0"/>
    <x v="0"/>
    <x v="0"/>
    <x v="0"/>
    <x v="23"/>
    <n v="0"/>
  </r>
  <r>
    <x v="3"/>
    <x v="0"/>
    <s v="NAR REGIONAL-GROCERY"/>
    <x v="3"/>
    <x v="1"/>
    <x v="3"/>
    <x v="13"/>
    <x v="0"/>
    <x v="0"/>
    <x v="0"/>
    <x v="0"/>
    <x v="1336"/>
    <n v="500"/>
  </r>
  <r>
    <x v="3"/>
    <x v="0"/>
    <s v="NAR REGIONAL-GROCERY"/>
    <x v="3"/>
    <x v="2"/>
    <x v="4"/>
    <x v="13"/>
    <x v="0"/>
    <x v="0"/>
    <x v="0"/>
    <x v="0"/>
    <x v="250"/>
    <n v="2000"/>
  </r>
  <r>
    <x v="3"/>
    <x v="0"/>
    <s v="NAR REGIONAL-GROCERY"/>
    <x v="0"/>
    <x v="0"/>
    <x v="10"/>
    <x v="44"/>
    <x v="0"/>
    <x v="0"/>
    <x v="0"/>
    <x v="0"/>
    <x v="382"/>
    <n v="10000"/>
  </r>
  <r>
    <x v="3"/>
    <x v="0"/>
    <s v="NAR REGIONAL-GROCERY"/>
    <x v="0"/>
    <x v="0"/>
    <x v="11"/>
    <x v="44"/>
    <x v="0"/>
    <x v="0"/>
    <x v="0"/>
    <x v="0"/>
    <x v="382"/>
    <n v="10000"/>
  </r>
  <r>
    <x v="3"/>
    <x v="0"/>
    <s v="NAR REGIONAL-GROCERY"/>
    <x v="0"/>
    <x v="0"/>
    <x v="13"/>
    <x v="44"/>
    <x v="0"/>
    <x v="0"/>
    <x v="0"/>
    <x v="0"/>
    <x v="1337"/>
    <n v="6500"/>
  </r>
  <r>
    <x v="3"/>
    <x v="0"/>
    <s v="NAR REGIONAL-GROCERY"/>
    <x v="0"/>
    <x v="1"/>
    <x v="7"/>
    <x v="44"/>
    <x v="0"/>
    <x v="0"/>
    <x v="0"/>
    <x v="0"/>
    <x v="382"/>
    <n v="10000"/>
  </r>
  <r>
    <x v="3"/>
    <x v="0"/>
    <s v="NAR REGIONAL-GROCERY"/>
    <x v="1"/>
    <x v="2"/>
    <x v="4"/>
    <x v="44"/>
    <x v="0"/>
    <x v="0"/>
    <x v="0"/>
    <x v="0"/>
    <x v="23"/>
    <n v="0"/>
  </r>
  <r>
    <x v="3"/>
    <x v="0"/>
    <s v="NAR REGIONAL-GROCERY"/>
    <x v="3"/>
    <x v="0"/>
    <x v="13"/>
    <x v="44"/>
    <x v="0"/>
    <x v="0"/>
    <x v="0"/>
    <x v="0"/>
    <x v="1338"/>
    <n v="0"/>
  </r>
  <r>
    <x v="3"/>
    <x v="0"/>
    <s v="NAR REGIONAL-GROCERY"/>
    <x v="3"/>
    <x v="1"/>
    <x v="3"/>
    <x v="44"/>
    <x v="0"/>
    <x v="0"/>
    <x v="0"/>
    <x v="0"/>
    <x v="1339"/>
    <n v="300000"/>
  </r>
  <r>
    <x v="3"/>
    <x v="0"/>
    <s v="NAR REGIONAL-GROCERY"/>
    <x v="3"/>
    <x v="1"/>
    <x v="7"/>
    <x v="44"/>
    <x v="0"/>
    <x v="0"/>
    <x v="0"/>
    <x v="0"/>
    <x v="1307"/>
    <n v="70000"/>
  </r>
  <r>
    <x v="3"/>
    <x v="0"/>
    <s v="NAR REGIONAL-GROCERY"/>
    <x v="3"/>
    <x v="2"/>
    <x v="4"/>
    <x v="44"/>
    <x v="0"/>
    <x v="0"/>
    <x v="0"/>
    <x v="0"/>
    <x v="23"/>
    <n v="0"/>
  </r>
  <r>
    <x v="3"/>
    <x v="0"/>
    <s v="NAR REGIONAL-GROCERY"/>
    <x v="1"/>
    <x v="0"/>
    <x v="14"/>
    <x v="14"/>
    <x v="0"/>
    <x v="0"/>
    <x v="0"/>
    <x v="0"/>
    <x v="23"/>
    <n v="0"/>
  </r>
  <r>
    <x v="3"/>
    <x v="0"/>
    <s v="NAR REGIONAL-GROCERY"/>
    <x v="2"/>
    <x v="0"/>
    <x v="11"/>
    <x v="45"/>
    <x v="0"/>
    <x v="0"/>
    <x v="0"/>
    <x v="0"/>
    <x v="23"/>
    <n v="0"/>
  </r>
  <r>
    <x v="3"/>
    <x v="0"/>
    <s v="NAR REGIONAL-GROCERY"/>
    <x v="3"/>
    <x v="0"/>
    <x v="13"/>
    <x v="45"/>
    <x v="0"/>
    <x v="0"/>
    <x v="0"/>
    <x v="0"/>
    <x v="23"/>
    <n v="0"/>
  </r>
  <r>
    <x v="3"/>
    <x v="0"/>
    <s v="NAR REGIONAL-GROCERY"/>
    <x v="0"/>
    <x v="0"/>
    <x v="10"/>
    <x v="15"/>
    <x v="0"/>
    <x v="0"/>
    <x v="0"/>
    <x v="0"/>
    <x v="23"/>
    <n v="0"/>
  </r>
  <r>
    <x v="3"/>
    <x v="0"/>
    <s v="NAR REGIONAL-GROCERY"/>
    <x v="3"/>
    <x v="1"/>
    <x v="3"/>
    <x v="15"/>
    <x v="0"/>
    <x v="0"/>
    <x v="0"/>
    <x v="0"/>
    <x v="23"/>
    <n v="0"/>
  </r>
  <r>
    <x v="3"/>
    <x v="0"/>
    <s v="NAR REGIONAL-GROCERY"/>
    <x v="0"/>
    <x v="0"/>
    <x v="12"/>
    <x v="16"/>
    <x v="0"/>
    <x v="1"/>
    <x v="1"/>
    <x v="2"/>
    <x v="23"/>
    <n v="0"/>
  </r>
  <r>
    <x v="3"/>
    <x v="0"/>
    <s v="NAR REGIONAL-GROCERY"/>
    <x v="0"/>
    <x v="0"/>
    <x v="13"/>
    <x v="16"/>
    <x v="0"/>
    <x v="1"/>
    <x v="1"/>
    <x v="2"/>
    <x v="1340"/>
    <n v="5579"/>
  </r>
  <r>
    <x v="3"/>
    <x v="0"/>
    <s v="NAR REGIONAL-GROCERY"/>
    <x v="0"/>
    <x v="1"/>
    <x v="3"/>
    <x v="16"/>
    <x v="0"/>
    <x v="1"/>
    <x v="1"/>
    <x v="2"/>
    <x v="1341"/>
    <n v="6555.71"/>
  </r>
  <r>
    <x v="3"/>
    <x v="0"/>
    <s v="NAR REGIONAL-GROCERY"/>
    <x v="0"/>
    <x v="1"/>
    <x v="7"/>
    <x v="16"/>
    <x v="0"/>
    <x v="1"/>
    <x v="1"/>
    <x v="2"/>
    <x v="23"/>
    <n v="0"/>
  </r>
  <r>
    <x v="3"/>
    <x v="0"/>
    <s v="NAR REGIONAL-GROCERY"/>
    <x v="0"/>
    <x v="2"/>
    <x v="4"/>
    <x v="16"/>
    <x v="0"/>
    <x v="1"/>
    <x v="1"/>
    <x v="2"/>
    <x v="1342"/>
    <n v="3032.25"/>
  </r>
  <r>
    <x v="3"/>
    <x v="0"/>
    <s v="NAR REGIONAL-GROCERY"/>
    <x v="1"/>
    <x v="0"/>
    <x v="11"/>
    <x v="16"/>
    <x v="0"/>
    <x v="1"/>
    <x v="1"/>
    <x v="2"/>
    <x v="1343"/>
    <n v="39022.94"/>
  </r>
  <r>
    <x v="3"/>
    <x v="0"/>
    <s v="NAR REGIONAL-GROCERY"/>
    <x v="1"/>
    <x v="2"/>
    <x v="8"/>
    <x v="16"/>
    <x v="0"/>
    <x v="1"/>
    <x v="1"/>
    <x v="2"/>
    <x v="23"/>
    <n v="0"/>
  </r>
  <r>
    <x v="3"/>
    <x v="0"/>
    <s v="NAR REGIONAL-GROCERY"/>
    <x v="2"/>
    <x v="0"/>
    <x v="12"/>
    <x v="16"/>
    <x v="0"/>
    <x v="1"/>
    <x v="1"/>
    <x v="2"/>
    <x v="23"/>
    <n v="0"/>
  </r>
  <r>
    <x v="3"/>
    <x v="0"/>
    <s v="NAR REGIONAL-GROCERY"/>
    <x v="2"/>
    <x v="0"/>
    <x v="13"/>
    <x v="16"/>
    <x v="0"/>
    <x v="1"/>
    <x v="1"/>
    <x v="2"/>
    <x v="23"/>
    <n v="0"/>
  </r>
  <r>
    <x v="3"/>
    <x v="0"/>
    <s v="NAR REGIONAL-GROCERY"/>
    <x v="2"/>
    <x v="1"/>
    <x v="3"/>
    <x v="16"/>
    <x v="0"/>
    <x v="1"/>
    <x v="1"/>
    <x v="2"/>
    <x v="23"/>
    <n v="0"/>
  </r>
  <r>
    <x v="3"/>
    <x v="0"/>
    <s v="NAR REGIONAL-GROCERY"/>
    <x v="2"/>
    <x v="2"/>
    <x v="8"/>
    <x v="16"/>
    <x v="0"/>
    <x v="1"/>
    <x v="1"/>
    <x v="2"/>
    <x v="23"/>
    <n v="0"/>
  </r>
  <r>
    <x v="3"/>
    <x v="0"/>
    <s v="NAR REGIONAL-GROCERY"/>
    <x v="3"/>
    <x v="0"/>
    <x v="10"/>
    <x v="16"/>
    <x v="0"/>
    <x v="1"/>
    <x v="1"/>
    <x v="2"/>
    <x v="23"/>
    <n v="0"/>
  </r>
  <r>
    <x v="3"/>
    <x v="0"/>
    <s v="NAR REGIONAL-GROCERY"/>
    <x v="3"/>
    <x v="0"/>
    <x v="11"/>
    <x v="16"/>
    <x v="0"/>
    <x v="1"/>
    <x v="1"/>
    <x v="2"/>
    <x v="23"/>
    <n v="0"/>
  </r>
  <r>
    <x v="3"/>
    <x v="0"/>
    <s v="NAR REGIONAL-GROCERY"/>
    <x v="3"/>
    <x v="0"/>
    <x v="12"/>
    <x v="16"/>
    <x v="0"/>
    <x v="1"/>
    <x v="1"/>
    <x v="2"/>
    <x v="23"/>
    <n v="0"/>
  </r>
  <r>
    <x v="3"/>
    <x v="0"/>
    <s v="NAR REGIONAL-GROCERY"/>
    <x v="3"/>
    <x v="0"/>
    <x v="13"/>
    <x v="16"/>
    <x v="0"/>
    <x v="1"/>
    <x v="1"/>
    <x v="2"/>
    <x v="23"/>
    <n v="0"/>
  </r>
  <r>
    <x v="3"/>
    <x v="0"/>
    <s v="NAR REGIONAL-GROCERY"/>
    <x v="3"/>
    <x v="0"/>
    <x v="14"/>
    <x v="16"/>
    <x v="0"/>
    <x v="1"/>
    <x v="1"/>
    <x v="2"/>
    <x v="1344"/>
    <n v="15000.12"/>
  </r>
  <r>
    <x v="3"/>
    <x v="0"/>
    <s v="NAR REGIONAL-GROCERY"/>
    <x v="3"/>
    <x v="1"/>
    <x v="3"/>
    <x v="16"/>
    <x v="0"/>
    <x v="1"/>
    <x v="1"/>
    <x v="2"/>
    <x v="1345"/>
    <n v="13872.05"/>
  </r>
  <r>
    <x v="3"/>
    <x v="0"/>
    <s v="NAR REGIONAL-GROCERY"/>
    <x v="3"/>
    <x v="1"/>
    <x v="7"/>
    <x v="16"/>
    <x v="0"/>
    <x v="1"/>
    <x v="1"/>
    <x v="2"/>
    <x v="1346"/>
    <n v="12122.24"/>
  </r>
  <r>
    <x v="3"/>
    <x v="0"/>
    <s v="NAR REGIONAL-GROCERY"/>
    <x v="3"/>
    <x v="2"/>
    <x v="4"/>
    <x v="16"/>
    <x v="0"/>
    <x v="1"/>
    <x v="1"/>
    <x v="2"/>
    <x v="1347"/>
    <n v="23499.73"/>
  </r>
  <r>
    <x v="3"/>
    <x v="0"/>
    <s v="NAR REGIONAL-GROCERY"/>
    <x v="0"/>
    <x v="0"/>
    <x v="10"/>
    <x v="17"/>
    <x v="0"/>
    <x v="0"/>
    <x v="0"/>
    <x v="0"/>
    <x v="1348"/>
    <n v="0"/>
  </r>
  <r>
    <x v="3"/>
    <x v="0"/>
    <s v="NAR REGIONAL-GROCERY"/>
    <x v="0"/>
    <x v="0"/>
    <x v="11"/>
    <x v="17"/>
    <x v="0"/>
    <x v="0"/>
    <x v="0"/>
    <x v="0"/>
    <x v="1349"/>
    <n v="0"/>
  </r>
  <r>
    <x v="3"/>
    <x v="0"/>
    <s v="NAR REGIONAL-GROCERY"/>
    <x v="0"/>
    <x v="0"/>
    <x v="12"/>
    <x v="17"/>
    <x v="0"/>
    <x v="0"/>
    <x v="0"/>
    <x v="0"/>
    <x v="1350"/>
    <n v="0"/>
  </r>
  <r>
    <x v="3"/>
    <x v="0"/>
    <s v="NAR REGIONAL-GROCERY"/>
    <x v="0"/>
    <x v="0"/>
    <x v="13"/>
    <x v="17"/>
    <x v="0"/>
    <x v="0"/>
    <x v="0"/>
    <x v="0"/>
    <x v="1351"/>
    <n v="3457.57"/>
  </r>
  <r>
    <x v="3"/>
    <x v="0"/>
    <s v="NAR REGIONAL-GROCERY"/>
    <x v="0"/>
    <x v="1"/>
    <x v="3"/>
    <x v="17"/>
    <x v="0"/>
    <x v="0"/>
    <x v="0"/>
    <x v="0"/>
    <x v="1352"/>
    <n v="0"/>
  </r>
  <r>
    <x v="3"/>
    <x v="0"/>
    <s v="NAR REGIONAL-GROCERY"/>
    <x v="0"/>
    <x v="1"/>
    <x v="7"/>
    <x v="17"/>
    <x v="0"/>
    <x v="0"/>
    <x v="0"/>
    <x v="0"/>
    <x v="1353"/>
    <n v="0"/>
  </r>
  <r>
    <x v="3"/>
    <x v="0"/>
    <s v="NAR REGIONAL-GROCERY"/>
    <x v="0"/>
    <x v="2"/>
    <x v="4"/>
    <x v="17"/>
    <x v="0"/>
    <x v="0"/>
    <x v="0"/>
    <x v="0"/>
    <x v="1354"/>
    <n v="0"/>
  </r>
  <r>
    <x v="3"/>
    <x v="0"/>
    <s v="NAR REGIONAL-GROCERY"/>
    <x v="0"/>
    <x v="2"/>
    <x v="8"/>
    <x v="17"/>
    <x v="0"/>
    <x v="0"/>
    <x v="0"/>
    <x v="0"/>
    <x v="1355"/>
    <n v="0"/>
  </r>
  <r>
    <x v="3"/>
    <x v="0"/>
    <s v="NAR REGIONAL-GROCERY"/>
    <x v="1"/>
    <x v="0"/>
    <x v="12"/>
    <x v="17"/>
    <x v="0"/>
    <x v="0"/>
    <x v="0"/>
    <x v="0"/>
    <x v="23"/>
    <n v="0"/>
  </r>
  <r>
    <x v="3"/>
    <x v="0"/>
    <s v="NAR REGIONAL-GROCERY"/>
    <x v="1"/>
    <x v="0"/>
    <x v="13"/>
    <x v="17"/>
    <x v="0"/>
    <x v="0"/>
    <x v="0"/>
    <x v="0"/>
    <x v="1356"/>
    <n v="5900"/>
  </r>
  <r>
    <x v="3"/>
    <x v="0"/>
    <s v="NAR REGIONAL-GROCERY"/>
    <x v="1"/>
    <x v="1"/>
    <x v="3"/>
    <x v="17"/>
    <x v="0"/>
    <x v="0"/>
    <x v="0"/>
    <x v="0"/>
    <x v="1357"/>
    <n v="19723.599999999999"/>
  </r>
  <r>
    <x v="3"/>
    <x v="0"/>
    <s v="NAR REGIONAL-GROCERY"/>
    <x v="1"/>
    <x v="2"/>
    <x v="4"/>
    <x v="17"/>
    <x v="0"/>
    <x v="0"/>
    <x v="0"/>
    <x v="0"/>
    <x v="1358"/>
    <n v="9136.4599999999991"/>
  </r>
  <r>
    <x v="3"/>
    <x v="0"/>
    <s v="NAR REGIONAL-GROCERY"/>
    <x v="3"/>
    <x v="0"/>
    <x v="10"/>
    <x v="17"/>
    <x v="0"/>
    <x v="0"/>
    <x v="0"/>
    <x v="0"/>
    <x v="1359"/>
    <n v="128"/>
  </r>
  <r>
    <x v="3"/>
    <x v="0"/>
    <s v="NAR REGIONAL-GROCERY"/>
    <x v="3"/>
    <x v="0"/>
    <x v="11"/>
    <x v="17"/>
    <x v="0"/>
    <x v="0"/>
    <x v="0"/>
    <x v="0"/>
    <x v="1360"/>
    <n v="64"/>
  </r>
  <r>
    <x v="3"/>
    <x v="0"/>
    <s v="NAR REGIONAL-GROCERY"/>
    <x v="3"/>
    <x v="0"/>
    <x v="12"/>
    <x v="17"/>
    <x v="0"/>
    <x v="0"/>
    <x v="0"/>
    <x v="0"/>
    <x v="1361"/>
    <n v="490"/>
  </r>
  <r>
    <x v="3"/>
    <x v="0"/>
    <s v="NAR REGIONAL-GROCERY"/>
    <x v="3"/>
    <x v="0"/>
    <x v="13"/>
    <x v="17"/>
    <x v="0"/>
    <x v="0"/>
    <x v="0"/>
    <x v="0"/>
    <x v="1362"/>
    <n v="372"/>
  </r>
  <r>
    <x v="3"/>
    <x v="0"/>
    <s v="NAR REGIONAL-GROCERY"/>
    <x v="3"/>
    <x v="0"/>
    <x v="14"/>
    <x v="17"/>
    <x v="0"/>
    <x v="0"/>
    <x v="0"/>
    <x v="0"/>
    <x v="1363"/>
    <n v="1754.02"/>
  </r>
  <r>
    <x v="3"/>
    <x v="0"/>
    <s v="NAR REGIONAL-GROCERY"/>
    <x v="3"/>
    <x v="1"/>
    <x v="7"/>
    <x v="17"/>
    <x v="0"/>
    <x v="0"/>
    <x v="0"/>
    <x v="0"/>
    <x v="1364"/>
    <n v="474"/>
  </r>
  <r>
    <x v="3"/>
    <x v="0"/>
    <s v="NAR REGIONAL-GROCERY"/>
    <x v="3"/>
    <x v="2"/>
    <x v="4"/>
    <x v="17"/>
    <x v="0"/>
    <x v="0"/>
    <x v="0"/>
    <x v="0"/>
    <x v="1365"/>
    <n v="0"/>
  </r>
  <r>
    <x v="3"/>
    <x v="0"/>
    <s v="NAR REGIONAL-GROCERY"/>
    <x v="3"/>
    <x v="2"/>
    <x v="8"/>
    <x v="17"/>
    <x v="0"/>
    <x v="0"/>
    <x v="0"/>
    <x v="0"/>
    <x v="1366"/>
    <n v="0"/>
  </r>
  <r>
    <x v="3"/>
    <x v="0"/>
    <s v="NAR REGIONAL-GROCERY"/>
    <x v="0"/>
    <x v="0"/>
    <x v="10"/>
    <x v="39"/>
    <x v="0"/>
    <x v="1"/>
    <x v="1"/>
    <x v="4"/>
    <x v="1102"/>
    <n v="1.04"/>
  </r>
  <r>
    <x v="3"/>
    <x v="0"/>
    <s v="NAR REGIONAL-GROCERY"/>
    <x v="0"/>
    <x v="0"/>
    <x v="11"/>
    <x v="39"/>
    <x v="0"/>
    <x v="1"/>
    <x v="1"/>
    <x v="4"/>
    <x v="1367"/>
    <n v="15147"/>
  </r>
  <r>
    <x v="3"/>
    <x v="0"/>
    <s v="NAR REGIONAL-GROCERY"/>
    <x v="0"/>
    <x v="0"/>
    <x v="12"/>
    <x v="39"/>
    <x v="0"/>
    <x v="1"/>
    <x v="1"/>
    <x v="4"/>
    <x v="1102"/>
    <n v="1.04"/>
  </r>
  <r>
    <x v="3"/>
    <x v="0"/>
    <s v="NAR REGIONAL-GROCERY"/>
    <x v="0"/>
    <x v="0"/>
    <x v="13"/>
    <x v="39"/>
    <x v="0"/>
    <x v="1"/>
    <x v="1"/>
    <x v="4"/>
    <x v="1102"/>
    <n v="1.04"/>
  </r>
  <r>
    <x v="3"/>
    <x v="0"/>
    <s v="NAR REGIONAL-GROCERY"/>
    <x v="0"/>
    <x v="0"/>
    <x v="14"/>
    <x v="39"/>
    <x v="0"/>
    <x v="1"/>
    <x v="1"/>
    <x v="4"/>
    <x v="1102"/>
    <n v="1.04"/>
  </r>
  <r>
    <x v="3"/>
    <x v="0"/>
    <s v="NAR REGIONAL-GROCERY"/>
    <x v="0"/>
    <x v="0"/>
    <x v="15"/>
    <x v="39"/>
    <x v="0"/>
    <x v="1"/>
    <x v="1"/>
    <x v="4"/>
    <x v="1102"/>
    <n v="1.04"/>
  </r>
  <r>
    <x v="3"/>
    <x v="0"/>
    <s v="NAR REGIONAL-GROCERY"/>
    <x v="0"/>
    <x v="1"/>
    <x v="3"/>
    <x v="39"/>
    <x v="0"/>
    <x v="1"/>
    <x v="1"/>
    <x v="4"/>
    <x v="1368"/>
    <n v="21152.04"/>
  </r>
  <r>
    <x v="3"/>
    <x v="0"/>
    <s v="NAR REGIONAL-GROCERY"/>
    <x v="0"/>
    <x v="1"/>
    <x v="7"/>
    <x v="39"/>
    <x v="0"/>
    <x v="1"/>
    <x v="1"/>
    <x v="4"/>
    <x v="1102"/>
    <n v="1.04"/>
  </r>
  <r>
    <x v="3"/>
    <x v="0"/>
    <s v="NAR REGIONAL-GROCERY"/>
    <x v="0"/>
    <x v="2"/>
    <x v="4"/>
    <x v="39"/>
    <x v="0"/>
    <x v="1"/>
    <x v="1"/>
    <x v="4"/>
    <x v="1102"/>
    <n v="1.04"/>
  </r>
  <r>
    <x v="3"/>
    <x v="0"/>
    <s v="NAR REGIONAL-GROCERY"/>
    <x v="0"/>
    <x v="2"/>
    <x v="8"/>
    <x v="39"/>
    <x v="0"/>
    <x v="1"/>
    <x v="1"/>
    <x v="4"/>
    <x v="1102"/>
    <n v="1.04"/>
  </r>
  <r>
    <x v="3"/>
    <x v="0"/>
    <s v="NAR REGIONAL-GROCERY"/>
    <x v="1"/>
    <x v="0"/>
    <x v="10"/>
    <x v="39"/>
    <x v="0"/>
    <x v="1"/>
    <x v="1"/>
    <x v="4"/>
    <x v="1369"/>
    <n v="12.65"/>
  </r>
  <r>
    <x v="3"/>
    <x v="0"/>
    <s v="NAR REGIONAL-GROCERY"/>
    <x v="1"/>
    <x v="0"/>
    <x v="11"/>
    <x v="39"/>
    <x v="0"/>
    <x v="1"/>
    <x v="1"/>
    <x v="4"/>
    <x v="1370"/>
    <n v="47.61"/>
  </r>
  <r>
    <x v="3"/>
    <x v="0"/>
    <s v="NAR REGIONAL-GROCERY"/>
    <x v="1"/>
    <x v="0"/>
    <x v="12"/>
    <x v="39"/>
    <x v="0"/>
    <x v="1"/>
    <x v="1"/>
    <x v="4"/>
    <x v="1371"/>
    <n v="70.150000000000006"/>
  </r>
  <r>
    <x v="3"/>
    <x v="0"/>
    <s v="NAR REGIONAL-GROCERY"/>
    <x v="1"/>
    <x v="0"/>
    <x v="13"/>
    <x v="39"/>
    <x v="0"/>
    <x v="1"/>
    <x v="1"/>
    <x v="4"/>
    <x v="1372"/>
    <n v="43.93"/>
  </r>
  <r>
    <x v="3"/>
    <x v="0"/>
    <s v="NAR REGIONAL-GROCERY"/>
    <x v="1"/>
    <x v="0"/>
    <x v="14"/>
    <x v="39"/>
    <x v="0"/>
    <x v="1"/>
    <x v="1"/>
    <x v="4"/>
    <x v="1373"/>
    <n v="16.100000000000001"/>
  </r>
  <r>
    <x v="3"/>
    <x v="0"/>
    <s v="NAR REGIONAL-GROCERY"/>
    <x v="1"/>
    <x v="0"/>
    <x v="15"/>
    <x v="39"/>
    <x v="0"/>
    <x v="1"/>
    <x v="1"/>
    <x v="4"/>
    <x v="1374"/>
    <n v="1.1499999999999999"/>
  </r>
  <r>
    <x v="3"/>
    <x v="0"/>
    <s v="NAR REGIONAL-GROCERY"/>
    <x v="1"/>
    <x v="1"/>
    <x v="3"/>
    <x v="39"/>
    <x v="0"/>
    <x v="1"/>
    <x v="1"/>
    <x v="4"/>
    <x v="1375"/>
    <n v="210.45"/>
  </r>
  <r>
    <x v="3"/>
    <x v="0"/>
    <s v="NAR REGIONAL-GROCERY"/>
    <x v="1"/>
    <x v="1"/>
    <x v="7"/>
    <x v="39"/>
    <x v="0"/>
    <x v="1"/>
    <x v="1"/>
    <x v="4"/>
    <x v="1376"/>
    <n v="2016.41"/>
  </r>
  <r>
    <x v="3"/>
    <x v="0"/>
    <s v="NAR REGIONAL-GROCERY"/>
    <x v="1"/>
    <x v="2"/>
    <x v="4"/>
    <x v="39"/>
    <x v="0"/>
    <x v="1"/>
    <x v="1"/>
    <x v="4"/>
    <x v="1377"/>
    <n v="7994.8"/>
  </r>
  <r>
    <x v="3"/>
    <x v="0"/>
    <s v="NAR REGIONAL-GROCERY"/>
    <x v="1"/>
    <x v="2"/>
    <x v="8"/>
    <x v="39"/>
    <x v="0"/>
    <x v="1"/>
    <x v="1"/>
    <x v="4"/>
    <x v="1378"/>
    <n v="55.89"/>
  </r>
  <r>
    <x v="3"/>
    <x v="0"/>
    <s v="NAR REGIONAL-GROCERY"/>
    <x v="2"/>
    <x v="0"/>
    <x v="10"/>
    <x v="39"/>
    <x v="0"/>
    <x v="1"/>
    <x v="1"/>
    <x v="4"/>
    <x v="83"/>
    <n v="5000.09"/>
  </r>
  <r>
    <x v="3"/>
    <x v="0"/>
    <s v="NAR REGIONAL-GROCERY"/>
    <x v="2"/>
    <x v="0"/>
    <x v="11"/>
    <x v="39"/>
    <x v="0"/>
    <x v="1"/>
    <x v="1"/>
    <x v="4"/>
    <x v="1379"/>
    <n v="19999.900000000001"/>
  </r>
  <r>
    <x v="3"/>
    <x v="0"/>
    <s v="NAR REGIONAL-GROCERY"/>
    <x v="2"/>
    <x v="0"/>
    <x v="12"/>
    <x v="39"/>
    <x v="0"/>
    <x v="1"/>
    <x v="1"/>
    <x v="4"/>
    <x v="1380"/>
    <n v="27999.91"/>
  </r>
  <r>
    <x v="3"/>
    <x v="0"/>
    <s v="NAR REGIONAL-GROCERY"/>
    <x v="2"/>
    <x v="0"/>
    <x v="13"/>
    <x v="39"/>
    <x v="0"/>
    <x v="1"/>
    <x v="1"/>
    <x v="4"/>
    <x v="1381"/>
    <n v="32000.06"/>
  </r>
  <r>
    <x v="3"/>
    <x v="0"/>
    <s v="NAR REGIONAL-GROCERY"/>
    <x v="2"/>
    <x v="0"/>
    <x v="14"/>
    <x v="39"/>
    <x v="0"/>
    <x v="1"/>
    <x v="1"/>
    <x v="4"/>
    <x v="1102"/>
    <n v="1.04"/>
  </r>
  <r>
    <x v="3"/>
    <x v="0"/>
    <s v="NAR REGIONAL-GROCERY"/>
    <x v="2"/>
    <x v="0"/>
    <x v="15"/>
    <x v="39"/>
    <x v="0"/>
    <x v="1"/>
    <x v="1"/>
    <x v="4"/>
    <x v="1102"/>
    <n v="1.04"/>
  </r>
  <r>
    <x v="3"/>
    <x v="0"/>
    <s v="NAR REGIONAL-GROCERY"/>
    <x v="2"/>
    <x v="1"/>
    <x v="3"/>
    <x v="39"/>
    <x v="0"/>
    <x v="1"/>
    <x v="1"/>
    <x v="4"/>
    <x v="1297"/>
    <n v="49999.9"/>
  </r>
  <r>
    <x v="3"/>
    <x v="0"/>
    <s v="NAR REGIONAL-GROCERY"/>
    <x v="2"/>
    <x v="1"/>
    <x v="7"/>
    <x v="39"/>
    <x v="0"/>
    <x v="1"/>
    <x v="1"/>
    <x v="4"/>
    <x v="339"/>
    <n v="6000.25"/>
  </r>
  <r>
    <x v="3"/>
    <x v="0"/>
    <s v="NAR REGIONAL-GROCERY"/>
    <x v="2"/>
    <x v="2"/>
    <x v="4"/>
    <x v="39"/>
    <x v="0"/>
    <x v="1"/>
    <x v="1"/>
    <x v="4"/>
    <x v="1297"/>
    <n v="49999.91"/>
  </r>
  <r>
    <x v="3"/>
    <x v="0"/>
    <s v="NAR REGIONAL-GROCERY"/>
    <x v="2"/>
    <x v="2"/>
    <x v="8"/>
    <x v="39"/>
    <x v="0"/>
    <x v="1"/>
    <x v="1"/>
    <x v="4"/>
    <x v="1382"/>
    <n v="14000.13"/>
  </r>
  <r>
    <x v="3"/>
    <x v="0"/>
    <s v="NAR REGIONAL-GROCERY"/>
    <x v="3"/>
    <x v="0"/>
    <x v="10"/>
    <x v="39"/>
    <x v="0"/>
    <x v="1"/>
    <x v="1"/>
    <x v="4"/>
    <x v="1383"/>
    <n v="66.7"/>
  </r>
  <r>
    <x v="3"/>
    <x v="0"/>
    <s v="NAR REGIONAL-GROCERY"/>
    <x v="3"/>
    <x v="0"/>
    <x v="11"/>
    <x v="39"/>
    <x v="0"/>
    <x v="1"/>
    <x v="1"/>
    <x v="4"/>
    <x v="1384"/>
    <n v="908.96"/>
  </r>
  <r>
    <x v="3"/>
    <x v="0"/>
    <s v="NAR REGIONAL-GROCERY"/>
    <x v="3"/>
    <x v="0"/>
    <x v="12"/>
    <x v="39"/>
    <x v="0"/>
    <x v="1"/>
    <x v="1"/>
    <x v="4"/>
    <x v="1385"/>
    <n v="1781.58"/>
  </r>
  <r>
    <x v="3"/>
    <x v="0"/>
    <s v="NAR REGIONAL-GROCERY"/>
    <x v="3"/>
    <x v="0"/>
    <x v="13"/>
    <x v="39"/>
    <x v="0"/>
    <x v="1"/>
    <x v="1"/>
    <x v="4"/>
    <x v="1386"/>
    <n v="716.22"/>
  </r>
  <r>
    <x v="3"/>
    <x v="0"/>
    <s v="NAR REGIONAL-GROCERY"/>
    <x v="3"/>
    <x v="0"/>
    <x v="14"/>
    <x v="39"/>
    <x v="0"/>
    <x v="1"/>
    <x v="1"/>
    <x v="4"/>
    <x v="1387"/>
    <n v="309.12"/>
  </r>
  <r>
    <x v="3"/>
    <x v="0"/>
    <s v="NAR REGIONAL-GROCERY"/>
    <x v="3"/>
    <x v="0"/>
    <x v="15"/>
    <x v="39"/>
    <x v="0"/>
    <x v="1"/>
    <x v="1"/>
    <x v="4"/>
    <x v="1388"/>
    <n v="25.3"/>
  </r>
  <r>
    <x v="3"/>
    <x v="0"/>
    <s v="NAR REGIONAL-GROCERY"/>
    <x v="3"/>
    <x v="1"/>
    <x v="3"/>
    <x v="39"/>
    <x v="0"/>
    <x v="1"/>
    <x v="1"/>
    <x v="4"/>
    <x v="1389"/>
    <n v="3151.92"/>
  </r>
  <r>
    <x v="3"/>
    <x v="0"/>
    <s v="NAR REGIONAL-GROCERY"/>
    <x v="3"/>
    <x v="1"/>
    <x v="7"/>
    <x v="39"/>
    <x v="0"/>
    <x v="1"/>
    <x v="1"/>
    <x v="4"/>
    <x v="1390"/>
    <n v="1499.98"/>
  </r>
  <r>
    <x v="3"/>
    <x v="0"/>
    <s v="NAR REGIONAL-GROCERY"/>
    <x v="3"/>
    <x v="2"/>
    <x v="4"/>
    <x v="39"/>
    <x v="0"/>
    <x v="1"/>
    <x v="1"/>
    <x v="4"/>
    <x v="1391"/>
    <n v="1745.7"/>
  </r>
  <r>
    <x v="3"/>
    <x v="0"/>
    <s v="NAR REGIONAL-GROCERY"/>
    <x v="3"/>
    <x v="2"/>
    <x v="8"/>
    <x v="39"/>
    <x v="0"/>
    <x v="1"/>
    <x v="1"/>
    <x v="4"/>
    <x v="1392"/>
    <n v="540.5"/>
  </r>
  <r>
    <x v="3"/>
    <x v="0"/>
    <s v="NAR REGIONAL-GROCERY"/>
    <x v="0"/>
    <x v="0"/>
    <x v="10"/>
    <x v="40"/>
    <x v="0"/>
    <x v="1"/>
    <x v="1"/>
    <x v="4"/>
    <x v="1393"/>
    <n v="3883.88"/>
  </r>
  <r>
    <x v="3"/>
    <x v="0"/>
    <s v="NAR REGIONAL-GROCERY"/>
    <x v="0"/>
    <x v="0"/>
    <x v="11"/>
    <x v="40"/>
    <x v="0"/>
    <x v="1"/>
    <x v="1"/>
    <x v="4"/>
    <x v="1394"/>
    <n v="21479.64"/>
  </r>
  <r>
    <x v="3"/>
    <x v="0"/>
    <s v="NAR REGIONAL-GROCERY"/>
    <x v="0"/>
    <x v="0"/>
    <x v="12"/>
    <x v="40"/>
    <x v="0"/>
    <x v="1"/>
    <x v="1"/>
    <x v="4"/>
    <x v="1395"/>
    <n v="6067.23"/>
  </r>
  <r>
    <x v="3"/>
    <x v="0"/>
    <s v="NAR REGIONAL-GROCERY"/>
    <x v="0"/>
    <x v="0"/>
    <x v="13"/>
    <x v="40"/>
    <x v="0"/>
    <x v="1"/>
    <x v="1"/>
    <x v="4"/>
    <x v="1396"/>
    <n v="5856.24"/>
  </r>
  <r>
    <x v="3"/>
    <x v="0"/>
    <s v="NAR REGIONAL-GROCERY"/>
    <x v="0"/>
    <x v="0"/>
    <x v="14"/>
    <x v="40"/>
    <x v="0"/>
    <x v="1"/>
    <x v="1"/>
    <x v="4"/>
    <x v="1397"/>
    <n v="14.82"/>
  </r>
  <r>
    <x v="3"/>
    <x v="0"/>
    <s v="NAR REGIONAL-GROCERY"/>
    <x v="0"/>
    <x v="0"/>
    <x v="15"/>
    <x v="40"/>
    <x v="0"/>
    <x v="1"/>
    <x v="1"/>
    <x v="4"/>
    <x v="187"/>
    <n v="0.91"/>
  </r>
  <r>
    <x v="3"/>
    <x v="0"/>
    <s v="NAR REGIONAL-GROCERY"/>
    <x v="0"/>
    <x v="1"/>
    <x v="3"/>
    <x v="40"/>
    <x v="0"/>
    <x v="1"/>
    <x v="1"/>
    <x v="4"/>
    <x v="1398"/>
    <n v="29585.4"/>
  </r>
  <r>
    <x v="3"/>
    <x v="0"/>
    <s v="NAR REGIONAL-GROCERY"/>
    <x v="0"/>
    <x v="1"/>
    <x v="7"/>
    <x v="40"/>
    <x v="0"/>
    <x v="1"/>
    <x v="1"/>
    <x v="4"/>
    <x v="382"/>
    <n v="9999.99"/>
  </r>
  <r>
    <x v="3"/>
    <x v="0"/>
    <s v="NAR REGIONAL-GROCERY"/>
    <x v="0"/>
    <x v="2"/>
    <x v="4"/>
    <x v="40"/>
    <x v="0"/>
    <x v="1"/>
    <x v="1"/>
    <x v="4"/>
    <x v="1399"/>
    <n v="8255.52"/>
  </r>
  <r>
    <x v="3"/>
    <x v="0"/>
    <s v="NAR REGIONAL-GROCERY"/>
    <x v="0"/>
    <x v="2"/>
    <x v="8"/>
    <x v="40"/>
    <x v="0"/>
    <x v="1"/>
    <x v="1"/>
    <x v="4"/>
    <x v="1400"/>
    <n v="22602.06"/>
  </r>
  <r>
    <x v="3"/>
    <x v="0"/>
    <s v="NAR REGIONAL-GROCERY"/>
    <x v="1"/>
    <x v="0"/>
    <x v="10"/>
    <x v="40"/>
    <x v="0"/>
    <x v="1"/>
    <x v="1"/>
    <x v="4"/>
    <x v="1102"/>
    <n v="1.04"/>
  </r>
  <r>
    <x v="3"/>
    <x v="0"/>
    <s v="NAR REGIONAL-GROCERY"/>
    <x v="1"/>
    <x v="0"/>
    <x v="11"/>
    <x v="40"/>
    <x v="0"/>
    <x v="1"/>
    <x v="1"/>
    <x v="4"/>
    <x v="1401"/>
    <n v="24273.599999999999"/>
  </r>
  <r>
    <x v="3"/>
    <x v="0"/>
    <s v="NAR REGIONAL-GROCERY"/>
    <x v="1"/>
    <x v="0"/>
    <x v="12"/>
    <x v="40"/>
    <x v="0"/>
    <x v="1"/>
    <x v="1"/>
    <x v="4"/>
    <x v="1102"/>
    <n v="1.04"/>
  </r>
  <r>
    <x v="3"/>
    <x v="0"/>
    <s v="NAR REGIONAL-GROCERY"/>
    <x v="1"/>
    <x v="0"/>
    <x v="13"/>
    <x v="40"/>
    <x v="0"/>
    <x v="1"/>
    <x v="1"/>
    <x v="4"/>
    <x v="1102"/>
    <n v="1.04"/>
  </r>
  <r>
    <x v="3"/>
    <x v="0"/>
    <s v="NAR REGIONAL-GROCERY"/>
    <x v="1"/>
    <x v="0"/>
    <x v="14"/>
    <x v="40"/>
    <x v="0"/>
    <x v="1"/>
    <x v="1"/>
    <x v="4"/>
    <x v="1102"/>
    <n v="1.04"/>
  </r>
  <r>
    <x v="3"/>
    <x v="0"/>
    <s v="NAR REGIONAL-GROCERY"/>
    <x v="1"/>
    <x v="0"/>
    <x v="15"/>
    <x v="40"/>
    <x v="0"/>
    <x v="1"/>
    <x v="1"/>
    <x v="4"/>
    <x v="1102"/>
    <n v="1.04"/>
  </r>
  <r>
    <x v="3"/>
    <x v="0"/>
    <s v="NAR REGIONAL-GROCERY"/>
    <x v="1"/>
    <x v="1"/>
    <x v="3"/>
    <x v="40"/>
    <x v="0"/>
    <x v="1"/>
    <x v="1"/>
    <x v="4"/>
    <x v="1102"/>
    <n v="1.04"/>
  </r>
  <r>
    <x v="3"/>
    <x v="0"/>
    <s v="NAR REGIONAL-GROCERY"/>
    <x v="1"/>
    <x v="1"/>
    <x v="7"/>
    <x v="40"/>
    <x v="0"/>
    <x v="1"/>
    <x v="1"/>
    <x v="4"/>
    <x v="1402"/>
    <n v="2493.92"/>
  </r>
  <r>
    <x v="3"/>
    <x v="0"/>
    <s v="NAR REGIONAL-GROCERY"/>
    <x v="1"/>
    <x v="2"/>
    <x v="4"/>
    <x v="40"/>
    <x v="0"/>
    <x v="1"/>
    <x v="1"/>
    <x v="4"/>
    <x v="1102"/>
    <n v="1.04"/>
  </r>
  <r>
    <x v="3"/>
    <x v="0"/>
    <s v="NAR REGIONAL-GROCERY"/>
    <x v="1"/>
    <x v="2"/>
    <x v="8"/>
    <x v="40"/>
    <x v="0"/>
    <x v="1"/>
    <x v="1"/>
    <x v="4"/>
    <x v="1102"/>
    <n v="1.04"/>
  </r>
  <r>
    <x v="3"/>
    <x v="0"/>
    <s v="NAR REGIONAL-GROCERY"/>
    <x v="2"/>
    <x v="0"/>
    <x v="10"/>
    <x v="40"/>
    <x v="0"/>
    <x v="1"/>
    <x v="1"/>
    <x v="4"/>
    <x v="1403"/>
    <n v="125.12"/>
  </r>
  <r>
    <x v="3"/>
    <x v="0"/>
    <s v="NAR REGIONAL-GROCERY"/>
    <x v="2"/>
    <x v="0"/>
    <x v="11"/>
    <x v="40"/>
    <x v="0"/>
    <x v="1"/>
    <x v="1"/>
    <x v="4"/>
    <x v="1404"/>
    <n v="3434.6"/>
  </r>
  <r>
    <x v="3"/>
    <x v="0"/>
    <s v="NAR REGIONAL-GROCERY"/>
    <x v="2"/>
    <x v="0"/>
    <x v="12"/>
    <x v="40"/>
    <x v="0"/>
    <x v="1"/>
    <x v="1"/>
    <x v="4"/>
    <x v="1405"/>
    <n v="6765.2"/>
  </r>
  <r>
    <x v="3"/>
    <x v="0"/>
    <s v="NAR REGIONAL-GROCERY"/>
    <x v="2"/>
    <x v="0"/>
    <x v="13"/>
    <x v="40"/>
    <x v="0"/>
    <x v="1"/>
    <x v="1"/>
    <x v="4"/>
    <x v="1406"/>
    <n v="7044.96"/>
  </r>
  <r>
    <x v="3"/>
    <x v="0"/>
    <s v="NAR REGIONAL-GROCERY"/>
    <x v="2"/>
    <x v="0"/>
    <x v="14"/>
    <x v="40"/>
    <x v="0"/>
    <x v="1"/>
    <x v="1"/>
    <x v="4"/>
    <x v="1102"/>
    <n v="1.04"/>
  </r>
  <r>
    <x v="3"/>
    <x v="0"/>
    <s v="NAR REGIONAL-GROCERY"/>
    <x v="2"/>
    <x v="0"/>
    <x v="15"/>
    <x v="40"/>
    <x v="0"/>
    <x v="1"/>
    <x v="1"/>
    <x v="4"/>
    <x v="1102"/>
    <n v="1.04"/>
  </r>
  <r>
    <x v="3"/>
    <x v="0"/>
    <s v="NAR REGIONAL-GROCERY"/>
    <x v="2"/>
    <x v="1"/>
    <x v="3"/>
    <x v="40"/>
    <x v="0"/>
    <x v="1"/>
    <x v="1"/>
    <x v="4"/>
    <x v="1407"/>
    <n v="5200.13"/>
  </r>
  <r>
    <x v="3"/>
    <x v="0"/>
    <s v="NAR REGIONAL-GROCERY"/>
    <x v="2"/>
    <x v="1"/>
    <x v="7"/>
    <x v="40"/>
    <x v="0"/>
    <x v="1"/>
    <x v="1"/>
    <x v="4"/>
    <x v="1408"/>
    <n v="2299.77"/>
  </r>
  <r>
    <x v="3"/>
    <x v="0"/>
    <s v="NAR REGIONAL-GROCERY"/>
    <x v="2"/>
    <x v="2"/>
    <x v="4"/>
    <x v="40"/>
    <x v="0"/>
    <x v="1"/>
    <x v="1"/>
    <x v="4"/>
    <x v="83"/>
    <n v="5000.22"/>
  </r>
  <r>
    <x v="3"/>
    <x v="0"/>
    <s v="NAR REGIONAL-GROCERY"/>
    <x v="2"/>
    <x v="2"/>
    <x v="8"/>
    <x v="40"/>
    <x v="0"/>
    <x v="1"/>
    <x v="1"/>
    <x v="4"/>
    <x v="1409"/>
    <n v="1700.2"/>
  </r>
  <r>
    <x v="3"/>
    <x v="0"/>
    <s v="NAR REGIONAL-GROCERY"/>
    <x v="3"/>
    <x v="0"/>
    <x v="10"/>
    <x v="40"/>
    <x v="0"/>
    <x v="1"/>
    <x v="1"/>
    <x v="4"/>
    <x v="1410"/>
    <n v="5416.84"/>
  </r>
  <r>
    <x v="3"/>
    <x v="0"/>
    <s v="NAR REGIONAL-GROCERY"/>
    <x v="3"/>
    <x v="0"/>
    <x v="11"/>
    <x v="40"/>
    <x v="0"/>
    <x v="1"/>
    <x v="1"/>
    <x v="4"/>
    <x v="1411"/>
    <n v="55149.87"/>
  </r>
  <r>
    <x v="3"/>
    <x v="0"/>
    <s v="NAR REGIONAL-GROCERY"/>
    <x v="3"/>
    <x v="0"/>
    <x v="12"/>
    <x v="40"/>
    <x v="0"/>
    <x v="1"/>
    <x v="1"/>
    <x v="4"/>
    <x v="1412"/>
    <n v="250000.12"/>
  </r>
  <r>
    <x v="3"/>
    <x v="0"/>
    <s v="NAR REGIONAL-GROCERY"/>
    <x v="3"/>
    <x v="0"/>
    <x v="13"/>
    <x v="40"/>
    <x v="0"/>
    <x v="1"/>
    <x v="1"/>
    <x v="4"/>
    <x v="1413"/>
    <n v="26670.28"/>
  </r>
  <r>
    <x v="3"/>
    <x v="0"/>
    <s v="NAR REGIONAL-GROCERY"/>
    <x v="3"/>
    <x v="0"/>
    <x v="14"/>
    <x v="40"/>
    <x v="0"/>
    <x v="1"/>
    <x v="1"/>
    <x v="4"/>
    <x v="1414"/>
    <n v="3695.09"/>
  </r>
  <r>
    <x v="3"/>
    <x v="0"/>
    <s v="NAR REGIONAL-GROCERY"/>
    <x v="3"/>
    <x v="0"/>
    <x v="15"/>
    <x v="40"/>
    <x v="0"/>
    <x v="1"/>
    <x v="1"/>
    <x v="4"/>
    <x v="1102"/>
    <n v="1.04"/>
  </r>
  <r>
    <x v="3"/>
    <x v="0"/>
    <s v="NAR REGIONAL-GROCERY"/>
    <x v="3"/>
    <x v="1"/>
    <x v="3"/>
    <x v="40"/>
    <x v="0"/>
    <x v="1"/>
    <x v="1"/>
    <x v="4"/>
    <x v="1415"/>
    <n v="249999.93"/>
  </r>
  <r>
    <x v="3"/>
    <x v="0"/>
    <s v="NAR REGIONAL-GROCERY"/>
    <x v="3"/>
    <x v="1"/>
    <x v="7"/>
    <x v="40"/>
    <x v="0"/>
    <x v="1"/>
    <x v="1"/>
    <x v="4"/>
    <x v="1416"/>
    <n v="15809.28"/>
  </r>
  <r>
    <x v="3"/>
    <x v="0"/>
    <s v="NAR REGIONAL-GROCERY"/>
    <x v="3"/>
    <x v="2"/>
    <x v="4"/>
    <x v="40"/>
    <x v="0"/>
    <x v="1"/>
    <x v="1"/>
    <x v="4"/>
    <x v="1417"/>
    <n v="175000.16"/>
  </r>
  <r>
    <x v="3"/>
    <x v="0"/>
    <s v="NAR REGIONAL-GROCERY"/>
    <x v="3"/>
    <x v="2"/>
    <x v="8"/>
    <x v="40"/>
    <x v="0"/>
    <x v="1"/>
    <x v="1"/>
    <x v="4"/>
    <x v="1418"/>
    <n v="702.15"/>
  </r>
  <r>
    <x v="3"/>
    <x v="0"/>
    <s v="NAR REGIONAL-GROCERY"/>
    <x v="0"/>
    <x v="0"/>
    <x v="10"/>
    <x v="41"/>
    <x v="0"/>
    <x v="1"/>
    <x v="1"/>
    <x v="4"/>
    <x v="1419"/>
    <n v="1289.5"/>
  </r>
  <r>
    <x v="3"/>
    <x v="0"/>
    <s v="NAR REGIONAL-GROCERY"/>
    <x v="0"/>
    <x v="0"/>
    <x v="11"/>
    <x v="41"/>
    <x v="0"/>
    <x v="1"/>
    <x v="1"/>
    <x v="4"/>
    <x v="1420"/>
    <n v="5710"/>
  </r>
  <r>
    <x v="3"/>
    <x v="0"/>
    <s v="NAR REGIONAL-GROCERY"/>
    <x v="0"/>
    <x v="0"/>
    <x v="12"/>
    <x v="41"/>
    <x v="0"/>
    <x v="1"/>
    <x v="1"/>
    <x v="4"/>
    <x v="1421"/>
    <n v="2213"/>
  </r>
  <r>
    <x v="3"/>
    <x v="0"/>
    <s v="NAR REGIONAL-GROCERY"/>
    <x v="0"/>
    <x v="0"/>
    <x v="13"/>
    <x v="41"/>
    <x v="0"/>
    <x v="1"/>
    <x v="1"/>
    <x v="4"/>
    <x v="1422"/>
    <n v="3781"/>
  </r>
  <r>
    <x v="3"/>
    <x v="0"/>
    <s v="NAR REGIONAL-GROCERY"/>
    <x v="0"/>
    <x v="0"/>
    <x v="14"/>
    <x v="41"/>
    <x v="0"/>
    <x v="1"/>
    <x v="1"/>
    <x v="4"/>
    <x v="1423"/>
    <n v="88.5"/>
  </r>
  <r>
    <x v="3"/>
    <x v="0"/>
    <s v="NAR REGIONAL-GROCERY"/>
    <x v="0"/>
    <x v="0"/>
    <x v="15"/>
    <x v="41"/>
    <x v="0"/>
    <x v="1"/>
    <x v="1"/>
    <x v="4"/>
    <x v="1424"/>
    <n v="3"/>
  </r>
  <r>
    <x v="3"/>
    <x v="0"/>
    <s v="NAR REGIONAL-GROCERY"/>
    <x v="0"/>
    <x v="1"/>
    <x v="3"/>
    <x v="41"/>
    <x v="0"/>
    <x v="1"/>
    <x v="1"/>
    <x v="4"/>
    <x v="1425"/>
    <n v="9316.5"/>
  </r>
  <r>
    <x v="3"/>
    <x v="0"/>
    <s v="NAR REGIONAL-GROCERY"/>
    <x v="0"/>
    <x v="1"/>
    <x v="7"/>
    <x v="41"/>
    <x v="0"/>
    <x v="1"/>
    <x v="1"/>
    <x v="4"/>
    <x v="1426"/>
    <n v="3117.5"/>
  </r>
  <r>
    <x v="3"/>
    <x v="0"/>
    <s v="NAR REGIONAL-GROCERY"/>
    <x v="0"/>
    <x v="2"/>
    <x v="4"/>
    <x v="41"/>
    <x v="0"/>
    <x v="1"/>
    <x v="1"/>
    <x v="4"/>
    <x v="1427"/>
    <n v="6187.5"/>
  </r>
  <r>
    <x v="3"/>
    <x v="0"/>
    <s v="NAR REGIONAL-GROCERY"/>
    <x v="0"/>
    <x v="2"/>
    <x v="8"/>
    <x v="41"/>
    <x v="0"/>
    <x v="1"/>
    <x v="1"/>
    <x v="4"/>
    <x v="1428"/>
    <n v="5402.5"/>
  </r>
  <r>
    <x v="3"/>
    <x v="0"/>
    <s v="NAR REGIONAL-GROCERY"/>
    <x v="1"/>
    <x v="0"/>
    <x v="10"/>
    <x v="41"/>
    <x v="0"/>
    <x v="1"/>
    <x v="1"/>
    <x v="4"/>
    <x v="1429"/>
    <n v="18.16"/>
  </r>
  <r>
    <x v="3"/>
    <x v="0"/>
    <s v="NAR REGIONAL-GROCERY"/>
    <x v="1"/>
    <x v="0"/>
    <x v="11"/>
    <x v="41"/>
    <x v="0"/>
    <x v="1"/>
    <x v="1"/>
    <x v="4"/>
    <x v="1430"/>
    <n v="68.12"/>
  </r>
  <r>
    <x v="3"/>
    <x v="0"/>
    <s v="NAR REGIONAL-GROCERY"/>
    <x v="1"/>
    <x v="0"/>
    <x v="12"/>
    <x v="41"/>
    <x v="0"/>
    <x v="1"/>
    <x v="1"/>
    <x v="4"/>
    <x v="1431"/>
    <n v="100.24"/>
  </r>
  <r>
    <x v="3"/>
    <x v="0"/>
    <s v="NAR REGIONAL-GROCERY"/>
    <x v="1"/>
    <x v="0"/>
    <x v="13"/>
    <x v="41"/>
    <x v="0"/>
    <x v="1"/>
    <x v="1"/>
    <x v="4"/>
    <x v="1432"/>
    <n v="62.84"/>
  </r>
  <r>
    <x v="3"/>
    <x v="0"/>
    <s v="NAR REGIONAL-GROCERY"/>
    <x v="1"/>
    <x v="0"/>
    <x v="14"/>
    <x v="41"/>
    <x v="0"/>
    <x v="1"/>
    <x v="1"/>
    <x v="4"/>
    <x v="1433"/>
    <n v="22.64"/>
  </r>
  <r>
    <x v="3"/>
    <x v="0"/>
    <s v="NAR REGIONAL-GROCERY"/>
    <x v="1"/>
    <x v="0"/>
    <x v="15"/>
    <x v="41"/>
    <x v="0"/>
    <x v="1"/>
    <x v="1"/>
    <x v="4"/>
    <x v="1434"/>
    <n v="1.88"/>
  </r>
  <r>
    <x v="3"/>
    <x v="0"/>
    <s v="NAR REGIONAL-GROCERY"/>
    <x v="1"/>
    <x v="1"/>
    <x v="3"/>
    <x v="41"/>
    <x v="0"/>
    <x v="1"/>
    <x v="1"/>
    <x v="4"/>
    <x v="1435"/>
    <n v="300.44"/>
  </r>
  <r>
    <x v="3"/>
    <x v="0"/>
    <s v="NAR REGIONAL-GROCERY"/>
    <x v="1"/>
    <x v="1"/>
    <x v="7"/>
    <x v="41"/>
    <x v="0"/>
    <x v="1"/>
    <x v="1"/>
    <x v="4"/>
    <x v="1436"/>
    <n v="82.16"/>
  </r>
  <r>
    <x v="3"/>
    <x v="0"/>
    <s v="NAR REGIONAL-GROCERY"/>
    <x v="1"/>
    <x v="2"/>
    <x v="4"/>
    <x v="41"/>
    <x v="0"/>
    <x v="1"/>
    <x v="1"/>
    <x v="4"/>
    <x v="1437"/>
    <n v="203.84"/>
  </r>
  <r>
    <x v="3"/>
    <x v="0"/>
    <s v="NAR REGIONAL-GROCERY"/>
    <x v="1"/>
    <x v="2"/>
    <x v="8"/>
    <x v="41"/>
    <x v="0"/>
    <x v="1"/>
    <x v="1"/>
    <x v="4"/>
    <x v="1438"/>
    <n v="79.760000000000005"/>
  </r>
  <r>
    <x v="3"/>
    <x v="0"/>
    <s v="NAR REGIONAL-GROCERY"/>
    <x v="2"/>
    <x v="0"/>
    <x v="10"/>
    <x v="41"/>
    <x v="0"/>
    <x v="1"/>
    <x v="1"/>
    <x v="4"/>
    <x v="1439"/>
    <n v="4000"/>
  </r>
  <r>
    <x v="3"/>
    <x v="0"/>
    <s v="NAR REGIONAL-GROCERY"/>
    <x v="2"/>
    <x v="0"/>
    <x v="11"/>
    <x v="41"/>
    <x v="0"/>
    <x v="1"/>
    <x v="1"/>
    <x v="4"/>
    <x v="1440"/>
    <n v="15624.81"/>
  </r>
  <r>
    <x v="3"/>
    <x v="0"/>
    <s v="NAR REGIONAL-GROCERY"/>
    <x v="2"/>
    <x v="0"/>
    <x v="12"/>
    <x v="41"/>
    <x v="0"/>
    <x v="1"/>
    <x v="1"/>
    <x v="4"/>
    <x v="1441"/>
    <n v="10108.799999999999"/>
  </r>
  <r>
    <x v="3"/>
    <x v="0"/>
    <s v="NAR REGIONAL-GROCERY"/>
    <x v="2"/>
    <x v="0"/>
    <x v="13"/>
    <x v="41"/>
    <x v="0"/>
    <x v="1"/>
    <x v="1"/>
    <x v="4"/>
    <x v="1442"/>
    <n v="12386.4"/>
  </r>
  <r>
    <x v="3"/>
    <x v="0"/>
    <s v="NAR REGIONAL-GROCERY"/>
    <x v="2"/>
    <x v="0"/>
    <x v="14"/>
    <x v="41"/>
    <x v="0"/>
    <x v="1"/>
    <x v="1"/>
    <x v="4"/>
    <x v="1102"/>
    <n v="1.04"/>
  </r>
  <r>
    <x v="3"/>
    <x v="0"/>
    <s v="NAR REGIONAL-GROCERY"/>
    <x v="2"/>
    <x v="0"/>
    <x v="15"/>
    <x v="41"/>
    <x v="0"/>
    <x v="1"/>
    <x v="1"/>
    <x v="4"/>
    <x v="1102"/>
    <n v="1.04"/>
  </r>
  <r>
    <x v="3"/>
    <x v="0"/>
    <s v="NAR REGIONAL-GROCERY"/>
    <x v="2"/>
    <x v="1"/>
    <x v="3"/>
    <x v="41"/>
    <x v="0"/>
    <x v="1"/>
    <x v="1"/>
    <x v="4"/>
    <x v="1443"/>
    <n v="24999.93"/>
  </r>
  <r>
    <x v="3"/>
    <x v="0"/>
    <s v="NAR REGIONAL-GROCERY"/>
    <x v="2"/>
    <x v="1"/>
    <x v="7"/>
    <x v="41"/>
    <x v="0"/>
    <x v="1"/>
    <x v="1"/>
    <x v="4"/>
    <x v="1444"/>
    <n v="10000.200000000001"/>
  </r>
  <r>
    <x v="3"/>
    <x v="0"/>
    <s v="NAR REGIONAL-GROCERY"/>
    <x v="2"/>
    <x v="2"/>
    <x v="4"/>
    <x v="41"/>
    <x v="0"/>
    <x v="1"/>
    <x v="1"/>
    <x v="4"/>
    <x v="1445"/>
    <n v="14999.76"/>
  </r>
  <r>
    <x v="3"/>
    <x v="0"/>
    <s v="NAR REGIONAL-GROCERY"/>
    <x v="2"/>
    <x v="2"/>
    <x v="8"/>
    <x v="41"/>
    <x v="0"/>
    <x v="1"/>
    <x v="1"/>
    <x v="4"/>
    <x v="1446"/>
    <n v="14195.48"/>
  </r>
  <r>
    <x v="3"/>
    <x v="0"/>
    <s v="NAR REGIONAL-GROCERY"/>
    <x v="3"/>
    <x v="0"/>
    <x v="10"/>
    <x v="41"/>
    <x v="0"/>
    <x v="1"/>
    <x v="1"/>
    <x v="4"/>
    <x v="1447"/>
    <n v="212.68"/>
  </r>
  <r>
    <x v="3"/>
    <x v="0"/>
    <s v="NAR REGIONAL-GROCERY"/>
    <x v="3"/>
    <x v="0"/>
    <x v="11"/>
    <x v="41"/>
    <x v="0"/>
    <x v="1"/>
    <x v="1"/>
    <x v="4"/>
    <x v="1448"/>
    <n v="2084.16"/>
  </r>
  <r>
    <x v="3"/>
    <x v="0"/>
    <s v="NAR REGIONAL-GROCERY"/>
    <x v="3"/>
    <x v="0"/>
    <x v="12"/>
    <x v="41"/>
    <x v="0"/>
    <x v="1"/>
    <x v="1"/>
    <x v="4"/>
    <x v="1449"/>
    <n v="3885.44"/>
  </r>
  <r>
    <x v="3"/>
    <x v="0"/>
    <s v="NAR REGIONAL-GROCERY"/>
    <x v="3"/>
    <x v="0"/>
    <x v="13"/>
    <x v="41"/>
    <x v="0"/>
    <x v="1"/>
    <x v="1"/>
    <x v="4"/>
    <x v="1450"/>
    <n v="1506.96"/>
  </r>
  <r>
    <x v="3"/>
    <x v="0"/>
    <s v="NAR REGIONAL-GROCERY"/>
    <x v="3"/>
    <x v="0"/>
    <x v="14"/>
    <x v="41"/>
    <x v="0"/>
    <x v="1"/>
    <x v="1"/>
    <x v="4"/>
    <x v="1451"/>
    <n v="783.64"/>
  </r>
  <r>
    <x v="3"/>
    <x v="0"/>
    <s v="NAR REGIONAL-GROCERY"/>
    <x v="3"/>
    <x v="0"/>
    <x v="15"/>
    <x v="41"/>
    <x v="0"/>
    <x v="1"/>
    <x v="1"/>
    <x v="4"/>
    <x v="1452"/>
    <n v="107.64"/>
  </r>
  <r>
    <x v="3"/>
    <x v="0"/>
    <s v="NAR REGIONAL-GROCERY"/>
    <x v="3"/>
    <x v="1"/>
    <x v="3"/>
    <x v="41"/>
    <x v="0"/>
    <x v="1"/>
    <x v="1"/>
    <x v="4"/>
    <x v="1453"/>
    <n v="6777.16"/>
  </r>
  <r>
    <x v="3"/>
    <x v="0"/>
    <s v="NAR REGIONAL-GROCERY"/>
    <x v="3"/>
    <x v="1"/>
    <x v="7"/>
    <x v="41"/>
    <x v="0"/>
    <x v="1"/>
    <x v="1"/>
    <x v="4"/>
    <x v="1454"/>
    <n v="2796.04"/>
  </r>
  <r>
    <x v="3"/>
    <x v="0"/>
    <s v="NAR REGIONAL-GROCERY"/>
    <x v="3"/>
    <x v="2"/>
    <x v="4"/>
    <x v="41"/>
    <x v="0"/>
    <x v="1"/>
    <x v="1"/>
    <x v="4"/>
    <x v="1455"/>
    <n v="3974.88"/>
  </r>
  <r>
    <x v="3"/>
    <x v="0"/>
    <s v="NAR REGIONAL-GROCERY"/>
    <x v="3"/>
    <x v="2"/>
    <x v="8"/>
    <x v="41"/>
    <x v="0"/>
    <x v="1"/>
    <x v="1"/>
    <x v="4"/>
    <x v="1456"/>
    <n v="1134.6400000000001"/>
  </r>
  <r>
    <x v="3"/>
    <x v="0"/>
    <s v="NAR REGIONAL-GROCERY"/>
    <x v="0"/>
    <x v="0"/>
    <x v="10"/>
    <x v="42"/>
    <x v="0"/>
    <x v="1"/>
    <x v="1"/>
    <x v="4"/>
    <x v="1102"/>
    <n v="1.04"/>
  </r>
  <r>
    <x v="3"/>
    <x v="0"/>
    <s v="NAR REGIONAL-GROCERY"/>
    <x v="0"/>
    <x v="0"/>
    <x v="11"/>
    <x v="42"/>
    <x v="0"/>
    <x v="1"/>
    <x v="1"/>
    <x v="4"/>
    <x v="1457"/>
    <n v="1128.08"/>
  </r>
  <r>
    <x v="3"/>
    <x v="0"/>
    <s v="NAR REGIONAL-GROCERY"/>
    <x v="0"/>
    <x v="0"/>
    <x v="12"/>
    <x v="42"/>
    <x v="0"/>
    <x v="1"/>
    <x v="1"/>
    <x v="4"/>
    <x v="1458"/>
    <n v="12.24"/>
  </r>
  <r>
    <x v="3"/>
    <x v="0"/>
    <s v="NAR REGIONAL-GROCERY"/>
    <x v="0"/>
    <x v="0"/>
    <x v="13"/>
    <x v="42"/>
    <x v="0"/>
    <x v="1"/>
    <x v="1"/>
    <x v="4"/>
    <x v="1459"/>
    <n v="2332.44"/>
  </r>
  <r>
    <x v="3"/>
    <x v="0"/>
    <s v="NAR REGIONAL-GROCERY"/>
    <x v="0"/>
    <x v="0"/>
    <x v="14"/>
    <x v="42"/>
    <x v="0"/>
    <x v="1"/>
    <x v="1"/>
    <x v="4"/>
    <x v="1102"/>
    <n v="1.04"/>
  </r>
  <r>
    <x v="3"/>
    <x v="0"/>
    <s v="NAR REGIONAL-GROCERY"/>
    <x v="0"/>
    <x v="0"/>
    <x v="15"/>
    <x v="42"/>
    <x v="0"/>
    <x v="1"/>
    <x v="1"/>
    <x v="4"/>
    <x v="1102"/>
    <n v="1.04"/>
  </r>
  <r>
    <x v="3"/>
    <x v="0"/>
    <s v="NAR REGIONAL-GROCERY"/>
    <x v="0"/>
    <x v="1"/>
    <x v="3"/>
    <x v="42"/>
    <x v="0"/>
    <x v="1"/>
    <x v="1"/>
    <x v="4"/>
    <x v="1460"/>
    <n v="10190.84"/>
  </r>
  <r>
    <x v="3"/>
    <x v="0"/>
    <s v="NAR REGIONAL-GROCERY"/>
    <x v="0"/>
    <x v="1"/>
    <x v="7"/>
    <x v="42"/>
    <x v="0"/>
    <x v="1"/>
    <x v="1"/>
    <x v="4"/>
    <x v="1102"/>
    <n v="1.04"/>
  </r>
  <r>
    <x v="3"/>
    <x v="0"/>
    <s v="NAR REGIONAL-GROCERY"/>
    <x v="0"/>
    <x v="2"/>
    <x v="4"/>
    <x v="42"/>
    <x v="0"/>
    <x v="1"/>
    <x v="1"/>
    <x v="4"/>
    <x v="1461"/>
    <n v="8906.48"/>
  </r>
  <r>
    <x v="3"/>
    <x v="0"/>
    <s v="NAR REGIONAL-GROCERY"/>
    <x v="0"/>
    <x v="2"/>
    <x v="8"/>
    <x v="42"/>
    <x v="0"/>
    <x v="1"/>
    <x v="1"/>
    <x v="4"/>
    <x v="1102"/>
    <n v="1.04"/>
  </r>
  <r>
    <x v="3"/>
    <x v="0"/>
    <s v="NAR REGIONAL-GROCERY"/>
    <x v="1"/>
    <x v="0"/>
    <x v="10"/>
    <x v="42"/>
    <x v="0"/>
    <x v="1"/>
    <x v="1"/>
    <x v="4"/>
    <x v="1102"/>
    <n v="1.04"/>
  </r>
  <r>
    <x v="3"/>
    <x v="0"/>
    <s v="NAR REGIONAL-GROCERY"/>
    <x v="1"/>
    <x v="0"/>
    <x v="11"/>
    <x v="42"/>
    <x v="0"/>
    <x v="1"/>
    <x v="1"/>
    <x v="4"/>
    <x v="1102"/>
    <n v="1.04"/>
  </r>
  <r>
    <x v="3"/>
    <x v="0"/>
    <s v="NAR REGIONAL-GROCERY"/>
    <x v="1"/>
    <x v="0"/>
    <x v="12"/>
    <x v="42"/>
    <x v="0"/>
    <x v="1"/>
    <x v="1"/>
    <x v="4"/>
    <x v="1102"/>
    <n v="1.04"/>
  </r>
  <r>
    <x v="3"/>
    <x v="0"/>
    <s v="NAR REGIONAL-GROCERY"/>
    <x v="1"/>
    <x v="0"/>
    <x v="13"/>
    <x v="42"/>
    <x v="0"/>
    <x v="1"/>
    <x v="1"/>
    <x v="4"/>
    <x v="1102"/>
    <n v="1.04"/>
  </r>
  <r>
    <x v="3"/>
    <x v="0"/>
    <s v="NAR REGIONAL-GROCERY"/>
    <x v="1"/>
    <x v="0"/>
    <x v="14"/>
    <x v="42"/>
    <x v="0"/>
    <x v="1"/>
    <x v="1"/>
    <x v="4"/>
    <x v="1102"/>
    <n v="1.04"/>
  </r>
  <r>
    <x v="3"/>
    <x v="0"/>
    <s v="NAR REGIONAL-GROCERY"/>
    <x v="1"/>
    <x v="0"/>
    <x v="15"/>
    <x v="42"/>
    <x v="0"/>
    <x v="1"/>
    <x v="1"/>
    <x v="4"/>
    <x v="1102"/>
    <n v="1.04"/>
  </r>
  <r>
    <x v="3"/>
    <x v="0"/>
    <s v="NAR REGIONAL-GROCERY"/>
    <x v="1"/>
    <x v="1"/>
    <x v="3"/>
    <x v="42"/>
    <x v="0"/>
    <x v="1"/>
    <x v="1"/>
    <x v="4"/>
    <x v="1102"/>
    <n v="1.04"/>
  </r>
  <r>
    <x v="3"/>
    <x v="0"/>
    <s v="NAR REGIONAL-GROCERY"/>
    <x v="1"/>
    <x v="1"/>
    <x v="7"/>
    <x v="42"/>
    <x v="0"/>
    <x v="1"/>
    <x v="1"/>
    <x v="4"/>
    <x v="1102"/>
    <n v="1.04"/>
  </r>
  <r>
    <x v="3"/>
    <x v="0"/>
    <s v="NAR REGIONAL-GROCERY"/>
    <x v="1"/>
    <x v="2"/>
    <x v="4"/>
    <x v="42"/>
    <x v="0"/>
    <x v="1"/>
    <x v="1"/>
    <x v="4"/>
    <x v="1102"/>
    <n v="1.04"/>
  </r>
  <r>
    <x v="3"/>
    <x v="0"/>
    <s v="NAR REGIONAL-GROCERY"/>
    <x v="1"/>
    <x v="2"/>
    <x v="8"/>
    <x v="42"/>
    <x v="0"/>
    <x v="1"/>
    <x v="1"/>
    <x v="4"/>
    <x v="1102"/>
    <n v="1.04"/>
  </r>
  <r>
    <x v="3"/>
    <x v="0"/>
    <s v="NAR REGIONAL-GROCERY"/>
    <x v="2"/>
    <x v="0"/>
    <x v="10"/>
    <x v="42"/>
    <x v="0"/>
    <x v="1"/>
    <x v="1"/>
    <x v="4"/>
    <x v="1462"/>
    <n v="99.84"/>
  </r>
  <r>
    <x v="3"/>
    <x v="0"/>
    <s v="NAR REGIONAL-GROCERY"/>
    <x v="2"/>
    <x v="0"/>
    <x v="11"/>
    <x v="42"/>
    <x v="0"/>
    <x v="1"/>
    <x v="1"/>
    <x v="4"/>
    <x v="1462"/>
    <n v="99.84"/>
  </r>
  <r>
    <x v="3"/>
    <x v="0"/>
    <s v="NAR REGIONAL-GROCERY"/>
    <x v="2"/>
    <x v="0"/>
    <x v="12"/>
    <x v="42"/>
    <x v="0"/>
    <x v="1"/>
    <x v="1"/>
    <x v="4"/>
    <x v="1462"/>
    <n v="99.84"/>
  </r>
  <r>
    <x v="3"/>
    <x v="0"/>
    <s v="NAR REGIONAL-GROCERY"/>
    <x v="2"/>
    <x v="0"/>
    <x v="13"/>
    <x v="42"/>
    <x v="0"/>
    <x v="1"/>
    <x v="1"/>
    <x v="4"/>
    <x v="1462"/>
    <n v="99.84"/>
  </r>
  <r>
    <x v="3"/>
    <x v="0"/>
    <s v="NAR REGIONAL-GROCERY"/>
    <x v="2"/>
    <x v="0"/>
    <x v="14"/>
    <x v="42"/>
    <x v="0"/>
    <x v="1"/>
    <x v="1"/>
    <x v="4"/>
    <x v="1102"/>
    <n v="1.04"/>
  </r>
  <r>
    <x v="3"/>
    <x v="0"/>
    <s v="NAR REGIONAL-GROCERY"/>
    <x v="2"/>
    <x v="0"/>
    <x v="15"/>
    <x v="42"/>
    <x v="0"/>
    <x v="1"/>
    <x v="1"/>
    <x v="4"/>
    <x v="1102"/>
    <n v="1.04"/>
  </r>
  <r>
    <x v="3"/>
    <x v="0"/>
    <s v="NAR REGIONAL-GROCERY"/>
    <x v="2"/>
    <x v="1"/>
    <x v="3"/>
    <x v="42"/>
    <x v="0"/>
    <x v="1"/>
    <x v="1"/>
    <x v="4"/>
    <x v="184"/>
    <n v="500.24"/>
  </r>
  <r>
    <x v="3"/>
    <x v="0"/>
    <s v="NAR REGIONAL-GROCERY"/>
    <x v="2"/>
    <x v="1"/>
    <x v="7"/>
    <x v="42"/>
    <x v="0"/>
    <x v="1"/>
    <x v="1"/>
    <x v="4"/>
    <x v="1463"/>
    <n v="49.92"/>
  </r>
  <r>
    <x v="3"/>
    <x v="0"/>
    <s v="NAR REGIONAL-GROCERY"/>
    <x v="2"/>
    <x v="2"/>
    <x v="4"/>
    <x v="42"/>
    <x v="0"/>
    <x v="1"/>
    <x v="1"/>
    <x v="4"/>
    <x v="1462"/>
    <n v="99.84"/>
  </r>
  <r>
    <x v="3"/>
    <x v="0"/>
    <s v="NAR REGIONAL-GROCERY"/>
    <x v="2"/>
    <x v="2"/>
    <x v="8"/>
    <x v="42"/>
    <x v="0"/>
    <x v="1"/>
    <x v="1"/>
    <x v="4"/>
    <x v="1462"/>
    <n v="99.84"/>
  </r>
  <r>
    <x v="3"/>
    <x v="0"/>
    <s v="NAR REGIONAL-GROCERY"/>
    <x v="3"/>
    <x v="0"/>
    <x v="10"/>
    <x v="42"/>
    <x v="0"/>
    <x v="1"/>
    <x v="1"/>
    <x v="4"/>
    <x v="1464"/>
    <n v="73.680000000000007"/>
  </r>
  <r>
    <x v="3"/>
    <x v="0"/>
    <s v="NAR REGIONAL-GROCERY"/>
    <x v="3"/>
    <x v="0"/>
    <x v="11"/>
    <x v="42"/>
    <x v="0"/>
    <x v="1"/>
    <x v="1"/>
    <x v="4"/>
    <x v="1465"/>
    <n v="1002.81"/>
  </r>
  <r>
    <x v="3"/>
    <x v="0"/>
    <s v="NAR REGIONAL-GROCERY"/>
    <x v="3"/>
    <x v="0"/>
    <x v="12"/>
    <x v="42"/>
    <x v="0"/>
    <x v="1"/>
    <x v="1"/>
    <x v="4"/>
    <x v="1466"/>
    <n v="1964.97"/>
  </r>
  <r>
    <x v="3"/>
    <x v="0"/>
    <s v="NAR REGIONAL-GROCERY"/>
    <x v="3"/>
    <x v="0"/>
    <x v="13"/>
    <x v="42"/>
    <x v="0"/>
    <x v="1"/>
    <x v="1"/>
    <x v="4"/>
    <x v="1467"/>
    <n v="790.27"/>
  </r>
  <r>
    <x v="3"/>
    <x v="0"/>
    <s v="NAR REGIONAL-GROCERY"/>
    <x v="3"/>
    <x v="0"/>
    <x v="14"/>
    <x v="42"/>
    <x v="0"/>
    <x v="1"/>
    <x v="1"/>
    <x v="4"/>
    <x v="1468"/>
    <n v="2886.16"/>
  </r>
  <r>
    <x v="3"/>
    <x v="0"/>
    <s v="NAR REGIONAL-GROCERY"/>
    <x v="3"/>
    <x v="0"/>
    <x v="15"/>
    <x v="42"/>
    <x v="0"/>
    <x v="1"/>
    <x v="1"/>
    <x v="4"/>
    <x v="1469"/>
    <n v="28.17"/>
  </r>
  <r>
    <x v="3"/>
    <x v="0"/>
    <s v="NAR REGIONAL-GROCERY"/>
    <x v="3"/>
    <x v="1"/>
    <x v="3"/>
    <x v="42"/>
    <x v="0"/>
    <x v="1"/>
    <x v="1"/>
    <x v="4"/>
    <x v="1470"/>
    <n v="5538.52"/>
  </r>
  <r>
    <x v="3"/>
    <x v="0"/>
    <s v="NAR REGIONAL-GROCERY"/>
    <x v="3"/>
    <x v="1"/>
    <x v="7"/>
    <x v="42"/>
    <x v="0"/>
    <x v="1"/>
    <x v="1"/>
    <x v="4"/>
    <x v="1471"/>
    <n v="1489.18"/>
  </r>
  <r>
    <x v="3"/>
    <x v="0"/>
    <s v="NAR REGIONAL-GROCERY"/>
    <x v="3"/>
    <x v="2"/>
    <x v="4"/>
    <x v="42"/>
    <x v="0"/>
    <x v="1"/>
    <x v="1"/>
    <x v="4"/>
    <x v="1472"/>
    <n v="1585.41"/>
  </r>
  <r>
    <x v="3"/>
    <x v="0"/>
    <s v="NAR REGIONAL-GROCERY"/>
    <x v="3"/>
    <x v="2"/>
    <x v="8"/>
    <x v="42"/>
    <x v="0"/>
    <x v="1"/>
    <x v="1"/>
    <x v="4"/>
    <x v="1473"/>
    <n v="596.45000000000005"/>
  </r>
  <r>
    <x v="3"/>
    <x v="0"/>
    <s v="NAR REGIONAL-GROCERY"/>
    <x v="0"/>
    <x v="0"/>
    <x v="10"/>
    <x v="29"/>
    <x v="0"/>
    <x v="1"/>
    <x v="1"/>
    <x v="2"/>
    <x v="1474"/>
    <n v="507.52"/>
  </r>
  <r>
    <x v="3"/>
    <x v="0"/>
    <s v="NAR REGIONAL-GROCERY"/>
    <x v="0"/>
    <x v="0"/>
    <x v="11"/>
    <x v="29"/>
    <x v="0"/>
    <x v="1"/>
    <x v="1"/>
    <x v="2"/>
    <x v="1475"/>
    <n v="7095.91"/>
  </r>
  <r>
    <x v="3"/>
    <x v="0"/>
    <s v="NAR REGIONAL-GROCERY"/>
    <x v="0"/>
    <x v="0"/>
    <x v="12"/>
    <x v="29"/>
    <x v="0"/>
    <x v="1"/>
    <x v="1"/>
    <x v="2"/>
    <x v="1476"/>
    <n v="1585.6"/>
  </r>
  <r>
    <x v="3"/>
    <x v="0"/>
    <s v="NAR REGIONAL-GROCERY"/>
    <x v="0"/>
    <x v="0"/>
    <x v="13"/>
    <x v="29"/>
    <x v="0"/>
    <x v="1"/>
    <x v="1"/>
    <x v="2"/>
    <x v="1477"/>
    <n v="8147.88"/>
  </r>
  <r>
    <x v="3"/>
    <x v="0"/>
    <s v="NAR REGIONAL-GROCERY"/>
    <x v="0"/>
    <x v="0"/>
    <x v="14"/>
    <x v="29"/>
    <x v="0"/>
    <x v="1"/>
    <x v="1"/>
    <x v="2"/>
    <x v="1478"/>
    <n v="223.98"/>
  </r>
  <r>
    <x v="3"/>
    <x v="0"/>
    <s v="NAR REGIONAL-GROCERY"/>
    <x v="0"/>
    <x v="0"/>
    <x v="15"/>
    <x v="29"/>
    <x v="0"/>
    <x v="1"/>
    <x v="1"/>
    <x v="2"/>
    <x v="1102"/>
    <n v="1.04"/>
  </r>
  <r>
    <x v="3"/>
    <x v="0"/>
    <s v="NAR REGIONAL-GROCERY"/>
    <x v="0"/>
    <x v="1"/>
    <x v="3"/>
    <x v="29"/>
    <x v="0"/>
    <x v="1"/>
    <x v="1"/>
    <x v="2"/>
    <x v="1479"/>
    <n v="3284.72"/>
  </r>
  <r>
    <x v="3"/>
    <x v="0"/>
    <s v="NAR REGIONAL-GROCERY"/>
    <x v="0"/>
    <x v="1"/>
    <x v="7"/>
    <x v="29"/>
    <x v="0"/>
    <x v="1"/>
    <x v="1"/>
    <x v="2"/>
    <x v="23"/>
    <n v="0"/>
  </r>
  <r>
    <x v="3"/>
    <x v="0"/>
    <s v="NAR REGIONAL-GROCERY"/>
    <x v="0"/>
    <x v="2"/>
    <x v="4"/>
    <x v="29"/>
    <x v="0"/>
    <x v="1"/>
    <x v="1"/>
    <x v="2"/>
    <x v="1480"/>
    <n v="6019.23"/>
  </r>
  <r>
    <x v="3"/>
    <x v="0"/>
    <s v="NAR REGIONAL-GROCERY"/>
    <x v="0"/>
    <x v="2"/>
    <x v="8"/>
    <x v="29"/>
    <x v="0"/>
    <x v="1"/>
    <x v="1"/>
    <x v="2"/>
    <x v="1481"/>
    <n v="878.24"/>
  </r>
  <r>
    <x v="3"/>
    <x v="0"/>
    <s v="NAR REGIONAL-GROCERY"/>
    <x v="1"/>
    <x v="0"/>
    <x v="10"/>
    <x v="29"/>
    <x v="0"/>
    <x v="1"/>
    <x v="1"/>
    <x v="2"/>
    <x v="1482"/>
    <n v="1833.83"/>
  </r>
  <r>
    <x v="3"/>
    <x v="0"/>
    <s v="NAR REGIONAL-GROCERY"/>
    <x v="1"/>
    <x v="0"/>
    <x v="11"/>
    <x v="29"/>
    <x v="0"/>
    <x v="1"/>
    <x v="1"/>
    <x v="2"/>
    <x v="1483"/>
    <n v="4841.83"/>
  </r>
  <r>
    <x v="3"/>
    <x v="0"/>
    <s v="NAR REGIONAL-GROCERY"/>
    <x v="1"/>
    <x v="0"/>
    <x v="12"/>
    <x v="29"/>
    <x v="0"/>
    <x v="1"/>
    <x v="1"/>
    <x v="2"/>
    <x v="1484"/>
    <n v="5177.12"/>
  </r>
  <r>
    <x v="3"/>
    <x v="0"/>
    <s v="NAR REGIONAL-GROCERY"/>
    <x v="1"/>
    <x v="0"/>
    <x v="13"/>
    <x v="29"/>
    <x v="0"/>
    <x v="1"/>
    <x v="1"/>
    <x v="2"/>
    <x v="1485"/>
    <n v="19659"/>
  </r>
  <r>
    <x v="3"/>
    <x v="0"/>
    <s v="NAR REGIONAL-GROCERY"/>
    <x v="1"/>
    <x v="0"/>
    <x v="14"/>
    <x v="29"/>
    <x v="0"/>
    <x v="1"/>
    <x v="1"/>
    <x v="2"/>
    <x v="1486"/>
    <n v="9077.06"/>
  </r>
  <r>
    <x v="3"/>
    <x v="0"/>
    <s v="NAR REGIONAL-GROCERY"/>
    <x v="1"/>
    <x v="0"/>
    <x v="15"/>
    <x v="29"/>
    <x v="0"/>
    <x v="1"/>
    <x v="1"/>
    <x v="2"/>
    <x v="1487"/>
    <n v="338.51"/>
  </r>
  <r>
    <x v="3"/>
    <x v="0"/>
    <s v="NAR REGIONAL-GROCERY"/>
    <x v="1"/>
    <x v="1"/>
    <x v="3"/>
    <x v="29"/>
    <x v="0"/>
    <x v="1"/>
    <x v="1"/>
    <x v="2"/>
    <x v="1488"/>
    <n v="28452.32"/>
  </r>
  <r>
    <x v="3"/>
    <x v="0"/>
    <s v="NAR REGIONAL-GROCERY"/>
    <x v="1"/>
    <x v="1"/>
    <x v="7"/>
    <x v="29"/>
    <x v="0"/>
    <x v="1"/>
    <x v="1"/>
    <x v="2"/>
    <x v="1489"/>
    <n v="7803.44"/>
  </r>
  <r>
    <x v="3"/>
    <x v="0"/>
    <s v="NAR REGIONAL-GROCERY"/>
    <x v="1"/>
    <x v="2"/>
    <x v="4"/>
    <x v="29"/>
    <x v="0"/>
    <x v="1"/>
    <x v="1"/>
    <x v="2"/>
    <x v="1490"/>
    <n v="22535.07"/>
  </r>
  <r>
    <x v="3"/>
    <x v="0"/>
    <s v="NAR REGIONAL-GROCERY"/>
    <x v="1"/>
    <x v="2"/>
    <x v="8"/>
    <x v="29"/>
    <x v="0"/>
    <x v="1"/>
    <x v="1"/>
    <x v="2"/>
    <x v="1491"/>
    <n v="4500.92"/>
  </r>
  <r>
    <x v="3"/>
    <x v="0"/>
    <s v="NAR REGIONAL-GROCERY"/>
    <x v="2"/>
    <x v="0"/>
    <x v="10"/>
    <x v="29"/>
    <x v="0"/>
    <x v="1"/>
    <x v="1"/>
    <x v="2"/>
    <x v="1492"/>
    <n v="7935.05"/>
  </r>
  <r>
    <x v="3"/>
    <x v="0"/>
    <s v="NAR REGIONAL-GROCERY"/>
    <x v="2"/>
    <x v="0"/>
    <x v="11"/>
    <x v="29"/>
    <x v="0"/>
    <x v="1"/>
    <x v="1"/>
    <x v="2"/>
    <x v="1493"/>
    <n v="19991.95"/>
  </r>
  <r>
    <x v="3"/>
    <x v="0"/>
    <s v="NAR REGIONAL-GROCERY"/>
    <x v="2"/>
    <x v="0"/>
    <x v="12"/>
    <x v="29"/>
    <x v="0"/>
    <x v="1"/>
    <x v="1"/>
    <x v="2"/>
    <x v="1494"/>
    <n v="5454.8"/>
  </r>
  <r>
    <x v="3"/>
    <x v="0"/>
    <s v="NAR REGIONAL-GROCERY"/>
    <x v="2"/>
    <x v="0"/>
    <x v="13"/>
    <x v="29"/>
    <x v="0"/>
    <x v="1"/>
    <x v="1"/>
    <x v="2"/>
    <x v="1495"/>
    <n v="17040.419999999998"/>
  </r>
  <r>
    <x v="3"/>
    <x v="0"/>
    <s v="NAR REGIONAL-GROCERY"/>
    <x v="2"/>
    <x v="0"/>
    <x v="14"/>
    <x v="29"/>
    <x v="0"/>
    <x v="1"/>
    <x v="1"/>
    <x v="2"/>
    <x v="1102"/>
    <n v="1.04"/>
  </r>
  <r>
    <x v="3"/>
    <x v="0"/>
    <s v="NAR REGIONAL-GROCERY"/>
    <x v="2"/>
    <x v="0"/>
    <x v="15"/>
    <x v="29"/>
    <x v="0"/>
    <x v="1"/>
    <x v="1"/>
    <x v="2"/>
    <x v="1102"/>
    <n v="1.04"/>
  </r>
  <r>
    <x v="3"/>
    <x v="0"/>
    <s v="NAR REGIONAL-GROCERY"/>
    <x v="2"/>
    <x v="1"/>
    <x v="3"/>
    <x v="29"/>
    <x v="0"/>
    <x v="1"/>
    <x v="1"/>
    <x v="2"/>
    <x v="1496"/>
    <n v="33119.86"/>
  </r>
  <r>
    <x v="3"/>
    <x v="0"/>
    <s v="NAR REGIONAL-GROCERY"/>
    <x v="2"/>
    <x v="1"/>
    <x v="7"/>
    <x v="29"/>
    <x v="0"/>
    <x v="1"/>
    <x v="1"/>
    <x v="2"/>
    <x v="1497"/>
    <n v="21310.639999999999"/>
  </r>
  <r>
    <x v="3"/>
    <x v="0"/>
    <s v="NAR REGIONAL-GROCERY"/>
    <x v="2"/>
    <x v="2"/>
    <x v="4"/>
    <x v="29"/>
    <x v="0"/>
    <x v="1"/>
    <x v="1"/>
    <x v="2"/>
    <x v="1498"/>
    <n v="20930"/>
  </r>
  <r>
    <x v="3"/>
    <x v="0"/>
    <s v="NAR REGIONAL-GROCERY"/>
    <x v="2"/>
    <x v="2"/>
    <x v="8"/>
    <x v="29"/>
    <x v="0"/>
    <x v="1"/>
    <x v="1"/>
    <x v="2"/>
    <x v="1499"/>
    <n v="14764.03"/>
  </r>
  <r>
    <x v="3"/>
    <x v="0"/>
    <s v="NAR REGIONAL-GROCERY"/>
    <x v="3"/>
    <x v="0"/>
    <x v="10"/>
    <x v="29"/>
    <x v="0"/>
    <x v="1"/>
    <x v="1"/>
    <x v="2"/>
    <x v="1500"/>
    <n v="259.91000000000003"/>
  </r>
  <r>
    <x v="3"/>
    <x v="0"/>
    <s v="NAR REGIONAL-GROCERY"/>
    <x v="3"/>
    <x v="0"/>
    <x v="11"/>
    <x v="29"/>
    <x v="0"/>
    <x v="1"/>
    <x v="1"/>
    <x v="2"/>
    <x v="1501"/>
    <n v="941.43"/>
  </r>
  <r>
    <x v="3"/>
    <x v="0"/>
    <s v="NAR REGIONAL-GROCERY"/>
    <x v="3"/>
    <x v="0"/>
    <x v="12"/>
    <x v="29"/>
    <x v="0"/>
    <x v="1"/>
    <x v="1"/>
    <x v="2"/>
    <x v="1502"/>
    <n v="5548.29"/>
  </r>
  <r>
    <x v="3"/>
    <x v="0"/>
    <s v="NAR REGIONAL-GROCERY"/>
    <x v="3"/>
    <x v="0"/>
    <x v="13"/>
    <x v="29"/>
    <x v="0"/>
    <x v="1"/>
    <x v="1"/>
    <x v="2"/>
    <x v="1503"/>
    <n v="12555.92"/>
  </r>
  <r>
    <x v="3"/>
    <x v="0"/>
    <s v="NAR REGIONAL-GROCERY"/>
    <x v="3"/>
    <x v="0"/>
    <x v="14"/>
    <x v="29"/>
    <x v="0"/>
    <x v="1"/>
    <x v="1"/>
    <x v="2"/>
    <x v="1504"/>
    <n v="311.12"/>
  </r>
  <r>
    <x v="3"/>
    <x v="0"/>
    <s v="NAR REGIONAL-GROCERY"/>
    <x v="3"/>
    <x v="0"/>
    <x v="15"/>
    <x v="29"/>
    <x v="0"/>
    <x v="1"/>
    <x v="1"/>
    <x v="2"/>
    <x v="1505"/>
    <n v="27.31"/>
  </r>
  <r>
    <x v="3"/>
    <x v="0"/>
    <s v="NAR REGIONAL-GROCERY"/>
    <x v="3"/>
    <x v="1"/>
    <x v="3"/>
    <x v="29"/>
    <x v="0"/>
    <x v="1"/>
    <x v="1"/>
    <x v="2"/>
    <x v="1506"/>
    <n v="10966.8"/>
  </r>
  <r>
    <x v="3"/>
    <x v="0"/>
    <s v="NAR REGIONAL-GROCERY"/>
    <x v="3"/>
    <x v="1"/>
    <x v="7"/>
    <x v="29"/>
    <x v="0"/>
    <x v="1"/>
    <x v="1"/>
    <x v="2"/>
    <x v="1507"/>
    <n v="1561.28"/>
  </r>
  <r>
    <x v="3"/>
    <x v="0"/>
    <s v="NAR REGIONAL-GROCERY"/>
    <x v="3"/>
    <x v="2"/>
    <x v="4"/>
    <x v="29"/>
    <x v="0"/>
    <x v="1"/>
    <x v="1"/>
    <x v="2"/>
    <x v="1508"/>
    <n v="12377.56"/>
  </r>
  <r>
    <x v="3"/>
    <x v="0"/>
    <s v="NAR REGIONAL-GROCERY"/>
    <x v="3"/>
    <x v="2"/>
    <x v="8"/>
    <x v="29"/>
    <x v="0"/>
    <x v="1"/>
    <x v="1"/>
    <x v="2"/>
    <x v="1509"/>
    <n v="2291.12"/>
  </r>
  <r>
    <x v="3"/>
    <x v="0"/>
    <s v="NAR REGIONAL-GROCERY"/>
    <x v="1"/>
    <x v="2"/>
    <x v="4"/>
    <x v="30"/>
    <x v="0"/>
    <x v="0"/>
    <x v="0"/>
    <x v="0"/>
    <x v="23"/>
    <n v="0"/>
  </r>
  <r>
    <x v="3"/>
    <x v="0"/>
    <s v="NAR REGIONAL-GROCERY"/>
    <x v="0"/>
    <x v="0"/>
    <x v="12"/>
    <x v="31"/>
    <x v="0"/>
    <x v="1"/>
    <x v="1"/>
    <x v="2"/>
    <x v="23"/>
    <n v="0"/>
  </r>
  <r>
    <x v="3"/>
    <x v="0"/>
    <s v="NAR REGIONAL-GROCERY"/>
    <x v="0"/>
    <x v="0"/>
    <x v="13"/>
    <x v="31"/>
    <x v="0"/>
    <x v="1"/>
    <x v="1"/>
    <x v="2"/>
    <x v="1510"/>
    <n v="160500"/>
  </r>
  <r>
    <x v="3"/>
    <x v="0"/>
    <s v="NAR REGIONAL-GROCERY"/>
    <x v="0"/>
    <x v="0"/>
    <x v="15"/>
    <x v="31"/>
    <x v="0"/>
    <x v="1"/>
    <x v="1"/>
    <x v="2"/>
    <x v="23"/>
    <n v="0"/>
  </r>
  <r>
    <x v="3"/>
    <x v="0"/>
    <s v="NAR REGIONAL-GROCERY"/>
    <x v="0"/>
    <x v="1"/>
    <x v="3"/>
    <x v="31"/>
    <x v="0"/>
    <x v="1"/>
    <x v="1"/>
    <x v="2"/>
    <x v="1122"/>
    <n v="15000"/>
  </r>
  <r>
    <x v="3"/>
    <x v="0"/>
    <s v="NAR REGIONAL-GROCERY"/>
    <x v="0"/>
    <x v="1"/>
    <x v="7"/>
    <x v="31"/>
    <x v="0"/>
    <x v="1"/>
    <x v="1"/>
    <x v="2"/>
    <x v="1511"/>
    <n v="375000"/>
  </r>
  <r>
    <x v="3"/>
    <x v="0"/>
    <s v="NAR REGIONAL-GROCERY"/>
    <x v="0"/>
    <x v="2"/>
    <x v="4"/>
    <x v="31"/>
    <x v="0"/>
    <x v="1"/>
    <x v="1"/>
    <x v="2"/>
    <x v="1512"/>
    <n v="22500"/>
  </r>
  <r>
    <x v="3"/>
    <x v="0"/>
    <s v="NAR REGIONAL-GROCERY"/>
    <x v="0"/>
    <x v="2"/>
    <x v="8"/>
    <x v="31"/>
    <x v="0"/>
    <x v="1"/>
    <x v="1"/>
    <x v="2"/>
    <x v="23"/>
    <n v="0"/>
  </r>
  <r>
    <x v="3"/>
    <x v="0"/>
    <s v="NAR REGIONAL-GROCERY"/>
    <x v="1"/>
    <x v="0"/>
    <x v="10"/>
    <x v="31"/>
    <x v="0"/>
    <x v="1"/>
    <x v="1"/>
    <x v="2"/>
    <x v="1513"/>
    <n v="0"/>
  </r>
  <r>
    <x v="3"/>
    <x v="0"/>
    <s v="NAR REGIONAL-GROCERY"/>
    <x v="1"/>
    <x v="0"/>
    <x v="11"/>
    <x v="31"/>
    <x v="0"/>
    <x v="1"/>
    <x v="1"/>
    <x v="2"/>
    <x v="1514"/>
    <n v="0"/>
  </r>
  <r>
    <x v="3"/>
    <x v="0"/>
    <s v="NAR REGIONAL-GROCERY"/>
    <x v="1"/>
    <x v="0"/>
    <x v="12"/>
    <x v="31"/>
    <x v="0"/>
    <x v="1"/>
    <x v="1"/>
    <x v="2"/>
    <x v="1515"/>
    <n v="0"/>
  </r>
  <r>
    <x v="3"/>
    <x v="0"/>
    <s v="NAR REGIONAL-GROCERY"/>
    <x v="1"/>
    <x v="0"/>
    <x v="13"/>
    <x v="31"/>
    <x v="0"/>
    <x v="1"/>
    <x v="1"/>
    <x v="2"/>
    <x v="1516"/>
    <n v="0"/>
  </r>
  <r>
    <x v="3"/>
    <x v="0"/>
    <s v="NAR REGIONAL-GROCERY"/>
    <x v="1"/>
    <x v="0"/>
    <x v="14"/>
    <x v="31"/>
    <x v="0"/>
    <x v="1"/>
    <x v="1"/>
    <x v="2"/>
    <x v="1517"/>
    <n v="0"/>
  </r>
  <r>
    <x v="3"/>
    <x v="0"/>
    <s v="NAR REGIONAL-GROCERY"/>
    <x v="1"/>
    <x v="0"/>
    <x v="15"/>
    <x v="31"/>
    <x v="0"/>
    <x v="1"/>
    <x v="1"/>
    <x v="2"/>
    <x v="23"/>
    <n v="0"/>
  </r>
  <r>
    <x v="3"/>
    <x v="0"/>
    <s v="NAR REGIONAL-GROCERY"/>
    <x v="1"/>
    <x v="1"/>
    <x v="3"/>
    <x v="31"/>
    <x v="0"/>
    <x v="1"/>
    <x v="1"/>
    <x v="2"/>
    <x v="1518"/>
    <n v="0"/>
  </r>
  <r>
    <x v="3"/>
    <x v="0"/>
    <s v="NAR REGIONAL-GROCERY"/>
    <x v="1"/>
    <x v="1"/>
    <x v="7"/>
    <x v="31"/>
    <x v="0"/>
    <x v="1"/>
    <x v="1"/>
    <x v="2"/>
    <x v="1519"/>
    <n v="0"/>
  </r>
  <r>
    <x v="3"/>
    <x v="0"/>
    <s v="NAR REGIONAL-GROCERY"/>
    <x v="1"/>
    <x v="2"/>
    <x v="4"/>
    <x v="31"/>
    <x v="0"/>
    <x v="1"/>
    <x v="1"/>
    <x v="2"/>
    <x v="1520"/>
    <n v="0"/>
  </r>
  <r>
    <x v="3"/>
    <x v="0"/>
    <s v="NAR REGIONAL-GROCERY"/>
    <x v="1"/>
    <x v="2"/>
    <x v="8"/>
    <x v="31"/>
    <x v="0"/>
    <x v="1"/>
    <x v="1"/>
    <x v="2"/>
    <x v="1521"/>
    <n v="0"/>
  </r>
  <r>
    <x v="3"/>
    <x v="0"/>
    <s v="NAR REGIONAL-GROCERY"/>
    <x v="2"/>
    <x v="0"/>
    <x v="10"/>
    <x v="31"/>
    <x v="0"/>
    <x v="1"/>
    <x v="1"/>
    <x v="2"/>
    <x v="252"/>
    <n v="3000"/>
  </r>
  <r>
    <x v="3"/>
    <x v="0"/>
    <s v="NAR REGIONAL-GROCERY"/>
    <x v="2"/>
    <x v="0"/>
    <x v="11"/>
    <x v="31"/>
    <x v="0"/>
    <x v="1"/>
    <x v="1"/>
    <x v="2"/>
    <x v="23"/>
    <n v="0"/>
  </r>
  <r>
    <x v="3"/>
    <x v="0"/>
    <s v="NAR REGIONAL-GROCERY"/>
    <x v="2"/>
    <x v="0"/>
    <x v="12"/>
    <x v="31"/>
    <x v="0"/>
    <x v="1"/>
    <x v="1"/>
    <x v="2"/>
    <x v="23"/>
    <n v="0"/>
  </r>
  <r>
    <x v="3"/>
    <x v="0"/>
    <s v="NAR REGIONAL-GROCERY"/>
    <x v="2"/>
    <x v="0"/>
    <x v="13"/>
    <x v="31"/>
    <x v="0"/>
    <x v="1"/>
    <x v="1"/>
    <x v="2"/>
    <x v="1522"/>
    <n v="26800"/>
  </r>
  <r>
    <x v="3"/>
    <x v="0"/>
    <s v="NAR REGIONAL-GROCERY"/>
    <x v="2"/>
    <x v="1"/>
    <x v="3"/>
    <x v="31"/>
    <x v="0"/>
    <x v="1"/>
    <x v="1"/>
    <x v="2"/>
    <x v="1523"/>
    <n v="69021.36"/>
  </r>
  <r>
    <x v="3"/>
    <x v="0"/>
    <s v="NAR REGIONAL-GROCERY"/>
    <x v="2"/>
    <x v="1"/>
    <x v="7"/>
    <x v="31"/>
    <x v="0"/>
    <x v="1"/>
    <x v="1"/>
    <x v="2"/>
    <x v="1524"/>
    <n v="54232.24"/>
  </r>
  <r>
    <x v="3"/>
    <x v="0"/>
    <s v="NAR REGIONAL-GROCERY"/>
    <x v="2"/>
    <x v="2"/>
    <x v="4"/>
    <x v="31"/>
    <x v="0"/>
    <x v="1"/>
    <x v="1"/>
    <x v="2"/>
    <x v="1525"/>
    <n v="28465.919999999998"/>
  </r>
  <r>
    <x v="3"/>
    <x v="0"/>
    <s v="NAR REGIONAL-GROCERY"/>
    <x v="2"/>
    <x v="2"/>
    <x v="8"/>
    <x v="31"/>
    <x v="0"/>
    <x v="1"/>
    <x v="1"/>
    <x v="2"/>
    <x v="1526"/>
    <n v="13605.68"/>
  </r>
  <r>
    <x v="3"/>
    <x v="0"/>
    <s v="NAR REGIONAL-GROCERY"/>
    <x v="3"/>
    <x v="0"/>
    <x v="10"/>
    <x v="31"/>
    <x v="0"/>
    <x v="1"/>
    <x v="1"/>
    <x v="2"/>
    <x v="1527"/>
    <n v="48370.02"/>
  </r>
  <r>
    <x v="3"/>
    <x v="0"/>
    <s v="NAR REGIONAL-GROCERY"/>
    <x v="3"/>
    <x v="0"/>
    <x v="11"/>
    <x v="31"/>
    <x v="0"/>
    <x v="1"/>
    <x v="1"/>
    <x v="2"/>
    <x v="23"/>
    <n v="0"/>
  </r>
  <r>
    <x v="3"/>
    <x v="0"/>
    <s v="NAR REGIONAL-GROCERY"/>
    <x v="3"/>
    <x v="0"/>
    <x v="12"/>
    <x v="31"/>
    <x v="0"/>
    <x v="1"/>
    <x v="1"/>
    <x v="2"/>
    <x v="1528"/>
    <n v="42003.96"/>
  </r>
  <r>
    <x v="3"/>
    <x v="0"/>
    <s v="NAR REGIONAL-GROCERY"/>
    <x v="3"/>
    <x v="0"/>
    <x v="13"/>
    <x v="31"/>
    <x v="0"/>
    <x v="1"/>
    <x v="1"/>
    <x v="2"/>
    <x v="1529"/>
    <n v="197794.96"/>
  </r>
  <r>
    <x v="3"/>
    <x v="0"/>
    <s v="NAR REGIONAL-GROCERY"/>
    <x v="3"/>
    <x v="0"/>
    <x v="14"/>
    <x v="31"/>
    <x v="0"/>
    <x v="1"/>
    <x v="1"/>
    <x v="2"/>
    <x v="1530"/>
    <n v="69400.960000000006"/>
  </r>
  <r>
    <x v="3"/>
    <x v="0"/>
    <s v="NAR REGIONAL-GROCERY"/>
    <x v="3"/>
    <x v="1"/>
    <x v="3"/>
    <x v="31"/>
    <x v="0"/>
    <x v="1"/>
    <x v="1"/>
    <x v="2"/>
    <x v="1531"/>
    <n v="267407.32"/>
  </r>
  <r>
    <x v="3"/>
    <x v="0"/>
    <s v="NAR REGIONAL-GROCERY"/>
    <x v="3"/>
    <x v="1"/>
    <x v="7"/>
    <x v="31"/>
    <x v="0"/>
    <x v="1"/>
    <x v="1"/>
    <x v="2"/>
    <x v="1532"/>
    <n v="79125.009999999995"/>
  </r>
  <r>
    <x v="3"/>
    <x v="0"/>
    <s v="NAR REGIONAL-GROCERY"/>
    <x v="3"/>
    <x v="2"/>
    <x v="4"/>
    <x v="31"/>
    <x v="0"/>
    <x v="1"/>
    <x v="1"/>
    <x v="2"/>
    <x v="1533"/>
    <n v="197639.85"/>
  </r>
  <r>
    <x v="3"/>
    <x v="0"/>
    <s v="NAR REGIONAL-GROCERY"/>
    <x v="3"/>
    <x v="2"/>
    <x v="8"/>
    <x v="31"/>
    <x v="0"/>
    <x v="1"/>
    <x v="1"/>
    <x v="2"/>
    <x v="1534"/>
    <n v="170020"/>
  </r>
  <r>
    <x v="3"/>
    <x v="0"/>
    <s v="NAR REGIONAL-GROCERY"/>
    <x v="1"/>
    <x v="0"/>
    <x v="12"/>
    <x v="32"/>
    <x v="0"/>
    <x v="1"/>
    <x v="1"/>
    <x v="2"/>
    <x v="1535"/>
    <n v="5000.04"/>
  </r>
  <r>
    <x v="3"/>
    <x v="0"/>
    <s v="NAR REGIONAL-GROCERY"/>
    <x v="1"/>
    <x v="2"/>
    <x v="8"/>
    <x v="32"/>
    <x v="0"/>
    <x v="1"/>
    <x v="1"/>
    <x v="2"/>
    <x v="23"/>
    <n v="0"/>
  </r>
  <r>
    <x v="3"/>
    <x v="0"/>
    <s v="NAR REGIONAL-GROCERY"/>
    <x v="3"/>
    <x v="0"/>
    <x v="10"/>
    <x v="32"/>
    <x v="0"/>
    <x v="1"/>
    <x v="1"/>
    <x v="2"/>
    <x v="1536"/>
    <n v="5400.05"/>
  </r>
  <r>
    <x v="3"/>
    <x v="0"/>
    <s v="NAR REGIONAL-GROCERY"/>
    <x v="3"/>
    <x v="0"/>
    <x v="11"/>
    <x v="32"/>
    <x v="0"/>
    <x v="1"/>
    <x v="1"/>
    <x v="2"/>
    <x v="23"/>
    <n v="0"/>
  </r>
  <r>
    <x v="3"/>
    <x v="0"/>
    <s v="NAR REGIONAL-GROCERY"/>
    <x v="3"/>
    <x v="1"/>
    <x v="3"/>
    <x v="32"/>
    <x v="0"/>
    <x v="1"/>
    <x v="1"/>
    <x v="2"/>
    <x v="1537"/>
    <n v="12300.01"/>
  </r>
  <r>
    <x v="3"/>
    <x v="0"/>
    <s v="NAR REGIONAL-GROCERY"/>
    <x v="3"/>
    <x v="1"/>
    <x v="7"/>
    <x v="32"/>
    <x v="0"/>
    <x v="1"/>
    <x v="1"/>
    <x v="2"/>
    <x v="23"/>
    <n v="0"/>
  </r>
  <r>
    <x v="3"/>
    <x v="0"/>
    <s v="NAR REGIONAL-GROCERY"/>
    <x v="3"/>
    <x v="2"/>
    <x v="4"/>
    <x v="32"/>
    <x v="0"/>
    <x v="1"/>
    <x v="1"/>
    <x v="2"/>
    <x v="1537"/>
    <n v="12300.01"/>
  </r>
  <r>
    <x v="3"/>
    <x v="0"/>
    <s v="NAR REGIONAL-GROCERY"/>
    <x v="3"/>
    <x v="2"/>
    <x v="8"/>
    <x v="32"/>
    <x v="0"/>
    <x v="1"/>
    <x v="1"/>
    <x v="2"/>
    <x v="23"/>
    <n v="0"/>
  </r>
  <r>
    <x v="3"/>
    <x v="3"/>
    <s v="NAR REGIONAL-GROCERY"/>
    <x v="0"/>
    <x v="0"/>
    <x v="12"/>
    <x v="4"/>
    <x v="1"/>
    <x v="1"/>
    <x v="1"/>
    <x v="1"/>
    <x v="23"/>
    <n v="0"/>
  </r>
  <r>
    <x v="3"/>
    <x v="3"/>
    <s v="NAR REGIONAL-GROCERY"/>
    <x v="2"/>
    <x v="1"/>
    <x v="3"/>
    <x v="7"/>
    <x v="0"/>
    <x v="0"/>
    <x v="0"/>
    <x v="0"/>
    <x v="23"/>
    <n v="0"/>
  </r>
  <r>
    <x v="4"/>
    <x v="0"/>
    <s v="NAR REGIONAL-GROCERY"/>
    <x v="0"/>
    <x v="0"/>
    <x v="10"/>
    <x v="0"/>
    <x v="0"/>
    <x v="0"/>
    <x v="0"/>
    <x v="0"/>
    <x v="1538"/>
    <n v="0"/>
  </r>
  <r>
    <x v="4"/>
    <x v="0"/>
    <s v="NAR REGIONAL-GROCERY"/>
    <x v="0"/>
    <x v="0"/>
    <x v="11"/>
    <x v="0"/>
    <x v="0"/>
    <x v="0"/>
    <x v="0"/>
    <x v="0"/>
    <x v="1539"/>
    <n v="0"/>
  </r>
  <r>
    <x v="4"/>
    <x v="0"/>
    <s v="NAR REGIONAL-GROCERY"/>
    <x v="0"/>
    <x v="0"/>
    <x v="12"/>
    <x v="0"/>
    <x v="0"/>
    <x v="0"/>
    <x v="0"/>
    <x v="0"/>
    <x v="1540"/>
    <n v="0"/>
  </r>
  <r>
    <x v="4"/>
    <x v="0"/>
    <s v="NAR REGIONAL-GROCERY"/>
    <x v="0"/>
    <x v="0"/>
    <x v="13"/>
    <x v="0"/>
    <x v="0"/>
    <x v="0"/>
    <x v="0"/>
    <x v="0"/>
    <x v="1541"/>
    <n v="0"/>
  </r>
  <r>
    <x v="4"/>
    <x v="0"/>
    <s v="NAR REGIONAL-GROCERY"/>
    <x v="0"/>
    <x v="0"/>
    <x v="14"/>
    <x v="0"/>
    <x v="0"/>
    <x v="0"/>
    <x v="0"/>
    <x v="0"/>
    <x v="23"/>
    <n v="0"/>
  </r>
  <r>
    <x v="4"/>
    <x v="0"/>
    <s v="NAR REGIONAL-GROCERY"/>
    <x v="0"/>
    <x v="1"/>
    <x v="3"/>
    <x v="0"/>
    <x v="0"/>
    <x v="0"/>
    <x v="0"/>
    <x v="0"/>
    <x v="1542"/>
    <n v="0"/>
  </r>
  <r>
    <x v="4"/>
    <x v="0"/>
    <s v="NAR REGIONAL-GROCERY"/>
    <x v="0"/>
    <x v="1"/>
    <x v="7"/>
    <x v="0"/>
    <x v="0"/>
    <x v="0"/>
    <x v="0"/>
    <x v="0"/>
    <x v="1543"/>
    <n v="0"/>
  </r>
  <r>
    <x v="4"/>
    <x v="0"/>
    <s v="NAR REGIONAL-GROCERY"/>
    <x v="0"/>
    <x v="2"/>
    <x v="4"/>
    <x v="0"/>
    <x v="0"/>
    <x v="0"/>
    <x v="0"/>
    <x v="0"/>
    <x v="1544"/>
    <n v="0"/>
  </r>
  <r>
    <x v="4"/>
    <x v="0"/>
    <s v="NAR REGIONAL-GROCERY"/>
    <x v="0"/>
    <x v="2"/>
    <x v="8"/>
    <x v="0"/>
    <x v="0"/>
    <x v="0"/>
    <x v="0"/>
    <x v="0"/>
    <x v="1545"/>
    <n v="0"/>
  </r>
  <r>
    <x v="4"/>
    <x v="0"/>
    <s v="NAR REGIONAL-GROCERY"/>
    <x v="1"/>
    <x v="0"/>
    <x v="10"/>
    <x v="0"/>
    <x v="0"/>
    <x v="0"/>
    <x v="0"/>
    <x v="0"/>
    <x v="1546"/>
    <n v="12400"/>
  </r>
  <r>
    <x v="4"/>
    <x v="0"/>
    <s v="NAR REGIONAL-GROCERY"/>
    <x v="1"/>
    <x v="0"/>
    <x v="16"/>
    <x v="0"/>
    <x v="0"/>
    <x v="0"/>
    <x v="0"/>
    <x v="0"/>
    <x v="1547"/>
    <n v="30500"/>
  </r>
  <r>
    <x v="4"/>
    <x v="0"/>
    <s v="NAR REGIONAL-GROCERY"/>
    <x v="1"/>
    <x v="0"/>
    <x v="11"/>
    <x v="0"/>
    <x v="0"/>
    <x v="0"/>
    <x v="0"/>
    <x v="0"/>
    <x v="1548"/>
    <n v="152656.97"/>
  </r>
  <r>
    <x v="4"/>
    <x v="0"/>
    <s v="NAR REGIONAL-GROCERY"/>
    <x v="1"/>
    <x v="0"/>
    <x v="12"/>
    <x v="0"/>
    <x v="0"/>
    <x v="0"/>
    <x v="0"/>
    <x v="0"/>
    <x v="1549"/>
    <n v="11500"/>
  </r>
  <r>
    <x v="4"/>
    <x v="0"/>
    <s v="NAR REGIONAL-GROCERY"/>
    <x v="1"/>
    <x v="0"/>
    <x v="13"/>
    <x v="0"/>
    <x v="0"/>
    <x v="0"/>
    <x v="0"/>
    <x v="0"/>
    <x v="1550"/>
    <n v="34900"/>
  </r>
  <r>
    <x v="4"/>
    <x v="0"/>
    <s v="NAR REGIONAL-GROCERY"/>
    <x v="1"/>
    <x v="0"/>
    <x v="14"/>
    <x v="0"/>
    <x v="0"/>
    <x v="0"/>
    <x v="0"/>
    <x v="0"/>
    <x v="1551"/>
    <n v="6000"/>
  </r>
  <r>
    <x v="4"/>
    <x v="0"/>
    <s v="NAR REGIONAL-GROCERY"/>
    <x v="1"/>
    <x v="0"/>
    <x v="15"/>
    <x v="0"/>
    <x v="0"/>
    <x v="0"/>
    <x v="0"/>
    <x v="0"/>
    <x v="1552"/>
    <n v="9000"/>
  </r>
  <r>
    <x v="4"/>
    <x v="0"/>
    <s v="NAR REGIONAL-GROCERY"/>
    <x v="1"/>
    <x v="1"/>
    <x v="3"/>
    <x v="0"/>
    <x v="0"/>
    <x v="0"/>
    <x v="0"/>
    <x v="0"/>
    <x v="23"/>
    <n v="0"/>
  </r>
  <r>
    <x v="4"/>
    <x v="0"/>
    <s v="NAR REGIONAL-GROCERY"/>
    <x v="1"/>
    <x v="1"/>
    <x v="7"/>
    <x v="0"/>
    <x v="0"/>
    <x v="0"/>
    <x v="0"/>
    <x v="0"/>
    <x v="1553"/>
    <n v="0"/>
  </r>
  <r>
    <x v="4"/>
    <x v="0"/>
    <s v="NAR REGIONAL-GROCERY"/>
    <x v="1"/>
    <x v="2"/>
    <x v="4"/>
    <x v="0"/>
    <x v="0"/>
    <x v="0"/>
    <x v="0"/>
    <x v="0"/>
    <x v="23"/>
    <n v="0"/>
  </r>
  <r>
    <x v="4"/>
    <x v="0"/>
    <s v="NAR REGIONAL-GROCERY"/>
    <x v="1"/>
    <x v="2"/>
    <x v="8"/>
    <x v="0"/>
    <x v="0"/>
    <x v="0"/>
    <x v="0"/>
    <x v="0"/>
    <x v="1554"/>
    <n v="18000"/>
  </r>
  <r>
    <x v="4"/>
    <x v="0"/>
    <s v="NAR REGIONAL-GROCERY"/>
    <x v="2"/>
    <x v="0"/>
    <x v="10"/>
    <x v="0"/>
    <x v="0"/>
    <x v="0"/>
    <x v="0"/>
    <x v="0"/>
    <x v="1555"/>
    <n v="0"/>
  </r>
  <r>
    <x v="4"/>
    <x v="0"/>
    <s v="NAR REGIONAL-GROCERY"/>
    <x v="2"/>
    <x v="0"/>
    <x v="16"/>
    <x v="0"/>
    <x v="0"/>
    <x v="0"/>
    <x v="0"/>
    <x v="0"/>
    <x v="1556"/>
    <n v="0"/>
  </r>
  <r>
    <x v="4"/>
    <x v="0"/>
    <s v="NAR REGIONAL-GROCERY"/>
    <x v="2"/>
    <x v="0"/>
    <x v="11"/>
    <x v="0"/>
    <x v="0"/>
    <x v="0"/>
    <x v="0"/>
    <x v="0"/>
    <x v="1557"/>
    <n v="500"/>
  </r>
  <r>
    <x v="4"/>
    <x v="0"/>
    <s v="NAR REGIONAL-GROCERY"/>
    <x v="2"/>
    <x v="0"/>
    <x v="12"/>
    <x v="0"/>
    <x v="0"/>
    <x v="0"/>
    <x v="0"/>
    <x v="0"/>
    <x v="1558"/>
    <n v="0"/>
  </r>
  <r>
    <x v="4"/>
    <x v="0"/>
    <s v="NAR REGIONAL-GROCERY"/>
    <x v="2"/>
    <x v="0"/>
    <x v="13"/>
    <x v="0"/>
    <x v="0"/>
    <x v="0"/>
    <x v="0"/>
    <x v="0"/>
    <x v="1559"/>
    <n v="0"/>
  </r>
  <r>
    <x v="4"/>
    <x v="0"/>
    <s v="NAR REGIONAL-GROCERY"/>
    <x v="2"/>
    <x v="1"/>
    <x v="3"/>
    <x v="0"/>
    <x v="0"/>
    <x v="0"/>
    <x v="0"/>
    <x v="0"/>
    <x v="1560"/>
    <n v="0"/>
  </r>
  <r>
    <x v="4"/>
    <x v="0"/>
    <s v="NAR REGIONAL-GROCERY"/>
    <x v="2"/>
    <x v="1"/>
    <x v="7"/>
    <x v="0"/>
    <x v="0"/>
    <x v="0"/>
    <x v="0"/>
    <x v="0"/>
    <x v="1561"/>
    <n v="0"/>
  </r>
  <r>
    <x v="4"/>
    <x v="0"/>
    <s v="NAR REGIONAL-GROCERY"/>
    <x v="2"/>
    <x v="2"/>
    <x v="4"/>
    <x v="0"/>
    <x v="0"/>
    <x v="0"/>
    <x v="0"/>
    <x v="0"/>
    <x v="1562"/>
    <n v="0"/>
  </r>
  <r>
    <x v="4"/>
    <x v="0"/>
    <s v="NAR REGIONAL-GROCERY"/>
    <x v="2"/>
    <x v="2"/>
    <x v="8"/>
    <x v="0"/>
    <x v="0"/>
    <x v="0"/>
    <x v="0"/>
    <x v="0"/>
    <x v="1563"/>
    <n v="0"/>
  </r>
  <r>
    <x v="4"/>
    <x v="0"/>
    <s v="NAR REGIONAL-GROCERY"/>
    <x v="3"/>
    <x v="0"/>
    <x v="10"/>
    <x v="0"/>
    <x v="0"/>
    <x v="0"/>
    <x v="0"/>
    <x v="0"/>
    <x v="1564"/>
    <n v="66"/>
  </r>
  <r>
    <x v="4"/>
    <x v="0"/>
    <s v="NAR REGIONAL-GROCERY"/>
    <x v="3"/>
    <x v="0"/>
    <x v="16"/>
    <x v="0"/>
    <x v="0"/>
    <x v="0"/>
    <x v="0"/>
    <x v="0"/>
    <x v="1565"/>
    <n v="0"/>
  </r>
  <r>
    <x v="4"/>
    <x v="0"/>
    <s v="NAR REGIONAL-GROCERY"/>
    <x v="3"/>
    <x v="0"/>
    <x v="11"/>
    <x v="0"/>
    <x v="0"/>
    <x v="0"/>
    <x v="0"/>
    <x v="0"/>
    <x v="1566"/>
    <n v="388"/>
  </r>
  <r>
    <x v="4"/>
    <x v="0"/>
    <s v="NAR REGIONAL-GROCERY"/>
    <x v="3"/>
    <x v="0"/>
    <x v="12"/>
    <x v="0"/>
    <x v="0"/>
    <x v="0"/>
    <x v="0"/>
    <x v="0"/>
    <x v="1567"/>
    <n v="90"/>
  </r>
  <r>
    <x v="4"/>
    <x v="0"/>
    <s v="NAR REGIONAL-GROCERY"/>
    <x v="3"/>
    <x v="0"/>
    <x v="13"/>
    <x v="0"/>
    <x v="0"/>
    <x v="0"/>
    <x v="0"/>
    <x v="0"/>
    <x v="1568"/>
    <n v="882"/>
  </r>
  <r>
    <x v="4"/>
    <x v="0"/>
    <s v="NAR REGIONAL-GROCERY"/>
    <x v="3"/>
    <x v="0"/>
    <x v="14"/>
    <x v="0"/>
    <x v="0"/>
    <x v="0"/>
    <x v="0"/>
    <x v="0"/>
    <x v="1569"/>
    <n v="6942"/>
  </r>
  <r>
    <x v="4"/>
    <x v="0"/>
    <s v="NAR REGIONAL-GROCERY"/>
    <x v="3"/>
    <x v="0"/>
    <x v="15"/>
    <x v="0"/>
    <x v="0"/>
    <x v="0"/>
    <x v="0"/>
    <x v="0"/>
    <x v="1570"/>
    <n v="0"/>
  </r>
  <r>
    <x v="4"/>
    <x v="0"/>
    <s v="NAR REGIONAL-GROCERY"/>
    <x v="3"/>
    <x v="1"/>
    <x v="3"/>
    <x v="0"/>
    <x v="0"/>
    <x v="0"/>
    <x v="0"/>
    <x v="0"/>
    <x v="1571"/>
    <n v="624"/>
  </r>
  <r>
    <x v="4"/>
    <x v="0"/>
    <s v="NAR REGIONAL-GROCERY"/>
    <x v="3"/>
    <x v="1"/>
    <x v="7"/>
    <x v="0"/>
    <x v="0"/>
    <x v="0"/>
    <x v="0"/>
    <x v="0"/>
    <x v="1572"/>
    <n v="852"/>
  </r>
  <r>
    <x v="4"/>
    <x v="0"/>
    <s v="NAR REGIONAL-GROCERY"/>
    <x v="3"/>
    <x v="2"/>
    <x v="4"/>
    <x v="0"/>
    <x v="0"/>
    <x v="0"/>
    <x v="0"/>
    <x v="0"/>
    <x v="1573"/>
    <n v="1156.3"/>
  </r>
  <r>
    <x v="4"/>
    <x v="0"/>
    <s v="NAR REGIONAL-GROCERY"/>
    <x v="3"/>
    <x v="2"/>
    <x v="8"/>
    <x v="0"/>
    <x v="0"/>
    <x v="0"/>
    <x v="0"/>
    <x v="0"/>
    <x v="1574"/>
    <n v="204"/>
  </r>
  <r>
    <x v="4"/>
    <x v="0"/>
    <s v="NAR REGIONAL-GROCERY"/>
    <x v="0"/>
    <x v="0"/>
    <x v="16"/>
    <x v="1"/>
    <x v="0"/>
    <x v="0"/>
    <x v="0"/>
    <x v="0"/>
    <x v="1575"/>
    <n v="0"/>
  </r>
  <r>
    <x v="4"/>
    <x v="0"/>
    <s v="NAR REGIONAL-GROCERY"/>
    <x v="0"/>
    <x v="0"/>
    <x v="13"/>
    <x v="1"/>
    <x v="0"/>
    <x v="0"/>
    <x v="0"/>
    <x v="0"/>
    <x v="1576"/>
    <n v="0"/>
  </r>
  <r>
    <x v="4"/>
    <x v="0"/>
    <s v="NAR REGIONAL-GROCERY"/>
    <x v="0"/>
    <x v="1"/>
    <x v="3"/>
    <x v="1"/>
    <x v="0"/>
    <x v="0"/>
    <x v="0"/>
    <x v="0"/>
    <x v="1577"/>
    <n v="0"/>
  </r>
  <r>
    <x v="4"/>
    <x v="0"/>
    <s v="NAR REGIONAL-GROCERY"/>
    <x v="0"/>
    <x v="2"/>
    <x v="4"/>
    <x v="1"/>
    <x v="0"/>
    <x v="0"/>
    <x v="0"/>
    <x v="0"/>
    <x v="1578"/>
    <n v="0"/>
  </r>
  <r>
    <x v="4"/>
    <x v="0"/>
    <s v="NAR REGIONAL-GROCERY"/>
    <x v="1"/>
    <x v="0"/>
    <x v="16"/>
    <x v="1"/>
    <x v="0"/>
    <x v="0"/>
    <x v="0"/>
    <x v="0"/>
    <x v="1579"/>
    <n v="0"/>
  </r>
  <r>
    <x v="4"/>
    <x v="0"/>
    <s v="NAR REGIONAL-GROCERY"/>
    <x v="1"/>
    <x v="0"/>
    <x v="11"/>
    <x v="1"/>
    <x v="0"/>
    <x v="0"/>
    <x v="0"/>
    <x v="0"/>
    <x v="1580"/>
    <n v="19850"/>
  </r>
  <r>
    <x v="4"/>
    <x v="0"/>
    <s v="NAR REGIONAL-GROCERY"/>
    <x v="1"/>
    <x v="0"/>
    <x v="12"/>
    <x v="1"/>
    <x v="0"/>
    <x v="0"/>
    <x v="0"/>
    <x v="0"/>
    <x v="1581"/>
    <n v="20250"/>
  </r>
  <r>
    <x v="4"/>
    <x v="0"/>
    <s v="NAR REGIONAL-GROCERY"/>
    <x v="1"/>
    <x v="0"/>
    <x v="13"/>
    <x v="1"/>
    <x v="0"/>
    <x v="0"/>
    <x v="0"/>
    <x v="0"/>
    <x v="1582"/>
    <n v="0"/>
  </r>
  <r>
    <x v="4"/>
    <x v="0"/>
    <s v="NAR REGIONAL-GROCERY"/>
    <x v="1"/>
    <x v="0"/>
    <x v="14"/>
    <x v="1"/>
    <x v="0"/>
    <x v="0"/>
    <x v="0"/>
    <x v="0"/>
    <x v="1583"/>
    <n v="0"/>
  </r>
  <r>
    <x v="4"/>
    <x v="0"/>
    <s v="NAR REGIONAL-GROCERY"/>
    <x v="1"/>
    <x v="1"/>
    <x v="3"/>
    <x v="1"/>
    <x v="0"/>
    <x v="0"/>
    <x v="0"/>
    <x v="0"/>
    <x v="1584"/>
    <n v="18201.52"/>
  </r>
  <r>
    <x v="4"/>
    <x v="0"/>
    <s v="NAR REGIONAL-GROCERY"/>
    <x v="1"/>
    <x v="1"/>
    <x v="7"/>
    <x v="1"/>
    <x v="0"/>
    <x v="0"/>
    <x v="0"/>
    <x v="0"/>
    <x v="1585"/>
    <n v="72295.44"/>
  </r>
  <r>
    <x v="4"/>
    <x v="0"/>
    <s v="NAR REGIONAL-GROCERY"/>
    <x v="1"/>
    <x v="2"/>
    <x v="4"/>
    <x v="1"/>
    <x v="0"/>
    <x v="0"/>
    <x v="0"/>
    <x v="0"/>
    <x v="1586"/>
    <n v="800"/>
  </r>
  <r>
    <x v="4"/>
    <x v="0"/>
    <s v="NAR REGIONAL-GROCERY"/>
    <x v="1"/>
    <x v="2"/>
    <x v="8"/>
    <x v="1"/>
    <x v="0"/>
    <x v="0"/>
    <x v="0"/>
    <x v="0"/>
    <x v="1587"/>
    <n v="4172.03"/>
  </r>
  <r>
    <x v="4"/>
    <x v="0"/>
    <s v="NAR REGIONAL-GROCERY"/>
    <x v="3"/>
    <x v="0"/>
    <x v="16"/>
    <x v="1"/>
    <x v="0"/>
    <x v="0"/>
    <x v="0"/>
    <x v="0"/>
    <x v="1588"/>
    <n v="225"/>
  </r>
  <r>
    <x v="4"/>
    <x v="0"/>
    <s v="NAR REGIONAL-GROCERY"/>
    <x v="3"/>
    <x v="0"/>
    <x v="11"/>
    <x v="1"/>
    <x v="0"/>
    <x v="0"/>
    <x v="0"/>
    <x v="0"/>
    <x v="1589"/>
    <n v="0"/>
  </r>
  <r>
    <x v="4"/>
    <x v="0"/>
    <s v="NAR REGIONAL-GROCERY"/>
    <x v="3"/>
    <x v="0"/>
    <x v="12"/>
    <x v="1"/>
    <x v="0"/>
    <x v="0"/>
    <x v="0"/>
    <x v="0"/>
    <x v="1590"/>
    <n v="1745"/>
  </r>
  <r>
    <x v="4"/>
    <x v="0"/>
    <s v="NAR REGIONAL-GROCERY"/>
    <x v="3"/>
    <x v="0"/>
    <x v="13"/>
    <x v="1"/>
    <x v="0"/>
    <x v="0"/>
    <x v="0"/>
    <x v="0"/>
    <x v="1591"/>
    <n v="666"/>
  </r>
  <r>
    <x v="4"/>
    <x v="0"/>
    <s v="NAR REGIONAL-GROCERY"/>
    <x v="3"/>
    <x v="0"/>
    <x v="14"/>
    <x v="1"/>
    <x v="0"/>
    <x v="0"/>
    <x v="0"/>
    <x v="0"/>
    <x v="1592"/>
    <n v="0"/>
  </r>
  <r>
    <x v="4"/>
    <x v="0"/>
    <s v="NAR REGIONAL-GROCERY"/>
    <x v="3"/>
    <x v="1"/>
    <x v="3"/>
    <x v="1"/>
    <x v="0"/>
    <x v="0"/>
    <x v="0"/>
    <x v="0"/>
    <x v="1593"/>
    <n v="0"/>
  </r>
  <r>
    <x v="4"/>
    <x v="0"/>
    <s v="NAR REGIONAL-GROCERY"/>
    <x v="3"/>
    <x v="1"/>
    <x v="7"/>
    <x v="1"/>
    <x v="0"/>
    <x v="0"/>
    <x v="0"/>
    <x v="0"/>
    <x v="1594"/>
    <n v="0"/>
  </r>
  <r>
    <x v="4"/>
    <x v="0"/>
    <s v="NAR REGIONAL-GROCERY"/>
    <x v="3"/>
    <x v="2"/>
    <x v="4"/>
    <x v="1"/>
    <x v="0"/>
    <x v="0"/>
    <x v="0"/>
    <x v="0"/>
    <x v="1595"/>
    <n v="0"/>
  </r>
  <r>
    <x v="4"/>
    <x v="0"/>
    <s v="NAR REGIONAL-GROCERY"/>
    <x v="3"/>
    <x v="2"/>
    <x v="8"/>
    <x v="1"/>
    <x v="0"/>
    <x v="0"/>
    <x v="0"/>
    <x v="0"/>
    <x v="1204"/>
    <n v="0"/>
  </r>
  <r>
    <x v="4"/>
    <x v="0"/>
    <s v="NAR REGIONAL-GROCERY"/>
    <x v="0"/>
    <x v="0"/>
    <x v="12"/>
    <x v="2"/>
    <x v="0"/>
    <x v="0"/>
    <x v="0"/>
    <x v="0"/>
    <x v="1205"/>
    <n v="0"/>
  </r>
  <r>
    <x v="4"/>
    <x v="0"/>
    <s v="NAR REGIONAL-GROCERY"/>
    <x v="3"/>
    <x v="0"/>
    <x v="14"/>
    <x v="2"/>
    <x v="0"/>
    <x v="0"/>
    <x v="0"/>
    <x v="0"/>
    <x v="23"/>
    <n v="0"/>
  </r>
  <r>
    <x v="4"/>
    <x v="0"/>
    <s v="NAR REGIONAL-GROCERY"/>
    <x v="3"/>
    <x v="1"/>
    <x v="3"/>
    <x v="2"/>
    <x v="0"/>
    <x v="0"/>
    <x v="0"/>
    <x v="0"/>
    <x v="1596"/>
    <n v="0"/>
  </r>
  <r>
    <x v="4"/>
    <x v="0"/>
    <s v="NAR REGIONAL-GROCERY"/>
    <x v="3"/>
    <x v="2"/>
    <x v="4"/>
    <x v="2"/>
    <x v="0"/>
    <x v="0"/>
    <x v="0"/>
    <x v="0"/>
    <x v="1597"/>
    <n v="236"/>
  </r>
  <r>
    <x v="4"/>
    <x v="0"/>
    <s v="NAR REGIONAL-GROCERY"/>
    <x v="1"/>
    <x v="2"/>
    <x v="4"/>
    <x v="3"/>
    <x v="0"/>
    <x v="0"/>
    <x v="0"/>
    <x v="0"/>
    <x v="23"/>
    <n v="0"/>
  </r>
  <r>
    <x v="4"/>
    <x v="0"/>
    <s v="NAR REGIONAL-GROCERY"/>
    <x v="3"/>
    <x v="1"/>
    <x v="3"/>
    <x v="3"/>
    <x v="0"/>
    <x v="0"/>
    <x v="0"/>
    <x v="0"/>
    <x v="23"/>
    <n v="0"/>
  </r>
  <r>
    <x v="4"/>
    <x v="0"/>
    <s v="NAR REGIONAL-GROCERY"/>
    <x v="3"/>
    <x v="2"/>
    <x v="4"/>
    <x v="3"/>
    <x v="0"/>
    <x v="0"/>
    <x v="0"/>
    <x v="0"/>
    <x v="23"/>
    <n v="0"/>
  </r>
  <r>
    <x v="4"/>
    <x v="0"/>
    <s v="NAR REGIONAL-GROCERY"/>
    <x v="0"/>
    <x v="1"/>
    <x v="3"/>
    <x v="4"/>
    <x v="1"/>
    <x v="1"/>
    <x v="1"/>
    <x v="1"/>
    <x v="23"/>
    <n v="0"/>
  </r>
  <r>
    <x v="4"/>
    <x v="0"/>
    <s v="NAR REGIONAL-GROCERY"/>
    <x v="0"/>
    <x v="2"/>
    <x v="4"/>
    <x v="4"/>
    <x v="1"/>
    <x v="1"/>
    <x v="1"/>
    <x v="1"/>
    <x v="23"/>
    <n v="0"/>
  </r>
  <r>
    <x v="4"/>
    <x v="0"/>
    <s v="NAR REGIONAL-GROCERY"/>
    <x v="0"/>
    <x v="2"/>
    <x v="8"/>
    <x v="4"/>
    <x v="1"/>
    <x v="1"/>
    <x v="1"/>
    <x v="1"/>
    <x v="23"/>
    <n v="0"/>
  </r>
  <r>
    <x v="4"/>
    <x v="0"/>
    <s v="NAR REGIONAL-GROCERY"/>
    <x v="1"/>
    <x v="0"/>
    <x v="10"/>
    <x v="4"/>
    <x v="1"/>
    <x v="1"/>
    <x v="1"/>
    <x v="1"/>
    <x v="23"/>
    <n v="0"/>
  </r>
  <r>
    <x v="4"/>
    <x v="0"/>
    <s v="NAR REGIONAL-GROCERY"/>
    <x v="1"/>
    <x v="2"/>
    <x v="8"/>
    <x v="4"/>
    <x v="1"/>
    <x v="1"/>
    <x v="1"/>
    <x v="1"/>
    <x v="23"/>
    <n v="0"/>
  </r>
  <r>
    <x v="4"/>
    <x v="0"/>
    <s v="NAR REGIONAL-GROCERY"/>
    <x v="2"/>
    <x v="0"/>
    <x v="10"/>
    <x v="4"/>
    <x v="1"/>
    <x v="1"/>
    <x v="1"/>
    <x v="1"/>
    <x v="1215"/>
    <n v="25000.04"/>
  </r>
  <r>
    <x v="4"/>
    <x v="0"/>
    <s v="NAR REGIONAL-GROCERY"/>
    <x v="2"/>
    <x v="0"/>
    <x v="16"/>
    <x v="4"/>
    <x v="1"/>
    <x v="1"/>
    <x v="1"/>
    <x v="1"/>
    <x v="1322"/>
    <n v="12000"/>
  </r>
  <r>
    <x v="4"/>
    <x v="0"/>
    <s v="NAR REGIONAL-GROCERY"/>
    <x v="2"/>
    <x v="0"/>
    <x v="11"/>
    <x v="4"/>
    <x v="1"/>
    <x v="1"/>
    <x v="1"/>
    <x v="1"/>
    <x v="1598"/>
    <n v="39999.96"/>
  </r>
  <r>
    <x v="4"/>
    <x v="0"/>
    <s v="NAR REGIONAL-GROCERY"/>
    <x v="2"/>
    <x v="0"/>
    <x v="12"/>
    <x v="4"/>
    <x v="1"/>
    <x v="1"/>
    <x v="1"/>
    <x v="1"/>
    <x v="1297"/>
    <n v="50000.08"/>
  </r>
  <r>
    <x v="4"/>
    <x v="0"/>
    <s v="NAR REGIONAL-GROCERY"/>
    <x v="2"/>
    <x v="0"/>
    <x v="13"/>
    <x v="4"/>
    <x v="1"/>
    <x v="1"/>
    <x v="1"/>
    <x v="1"/>
    <x v="1322"/>
    <n v="12000.04"/>
  </r>
  <r>
    <x v="4"/>
    <x v="0"/>
    <s v="NAR REGIONAL-GROCERY"/>
    <x v="2"/>
    <x v="1"/>
    <x v="3"/>
    <x v="4"/>
    <x v="1"/>
    <x v="1"/>
    <x v="1"/>
    <x v="1"/>
    <x v="1599"/>
    <n v="55000"/>
  </r>
  <r>
    <x v="4"/>
    <x v="0"/>
    <s v="NAR REGIONAL-GROCERY"/>
    <x v="2"/>
    <x v="1"/>
    <x v="7"/>
    <x v="4"/>
    <x v="1"/>
    <x v="1"/>
    <x v="1"/>
    <x v="1"/>
    <x v="1598"/>
    <n v="39999.96"/>
  </r>
  <r>
    <x v="4"/>
    <x v="0"/>
    <s v="NAR REGIONAL-GROCERY"/>
    <x v="2"/>
    <x v="2"/>
    <x v="4"/>
    <x v="4"/>
    <x v="1"/>
    <x v="1"/>
    <x v="1"/>
    <x v="1"/>
    <x v="1297"/>
    <n v="50000"/>
  </r>
  <r>
    <x v="4"/>
    <x v="0"/>
    <s v="NAR REGIONAL-GROCERY"/>
    <x v="2"/>
    <x v="2"/>
    <x v="8"/>
    <x v="4"/>
    <x v="1"/>
    <x v="1"/>
    <x v="1"/>
    <x v="1"/>
    <x v="1379"/>
    <n v="20000.240000000002"/>
  </r>
  <r>
    <x v="4"/>
    <x v="0"/>
    <s v="NAR REGIONAL-GROCERY"/>
    <x v="3"/>
    <x v="0"/>
    <x v="12"/>
    <x v="4"/>
    <x v="1"/>
    <x v="1"/>
    <x v="1"/>
    <x v="1"/>
    <x v="1600"/>
    <n v="19151.439999999999"/>
  </r>
  <r>
    <x v="4"/>
    <x v="0"/>
    <s v="NAR REGIONAL-GROCERY"/>
    <x v="3"/>
    <x v="1"/>
    <x v="3"/>
    <x v="4"/>
    <x v="1"/>
    <x v="1"/>
    <x v="1"/>
    <x v="1"/>
    <x v="23"/>
    <n v="0"/>
  </r>
  <r>
    <x v="4"/>
    <x v="0"/>
    <s v="NAR REGIONAL-GROCERY"/>
    <x v="3"/>
    <x v="2"/>
    <x v="4"/>
    <x v="4"/>
    <x v="1"/>
    <x v="1"/>
    <x v="1"/>
    <x v="1"/>
    <x v="23"/>
    <n v="0"/>
  </r>
  <r>
    <x v="4"/>
    <x v="0"/>
    <s v="NAR REGIONAL-GROCERY"/>
    <x v="3"/>
    <x v="2"/>
    <x v="8"/>
    <x v="4"/>
    <x v="1"/>
    <x v="1"/>
    <x v="1"/>
    <x v="1"/>
    <x v="23"/>
    <n v="0"/>
  </r>
  <r>
    <x v="4"/>
    <x v="0"/>
    <s v="NAR REGIONAL-GROCERY"/>
    <x v="0"/>
    <x v="0"/>
    <x v="10"/>
    <x v="5"/>
    <x v="0"/>
    <x v="0"/>
    <x v="0"/>
    <x v="0"/>
    <x v="23"/>
    <n v="0"/>
  </r>
  <r>
    <x v="4"/>
    <x v="0"/>
    <s v="NAR REGIONAL-GROCERY"/>
    <x v="0"/>
    <x v="0"/>
    <x v="11"/>
    <x v="5"/>
    <x v="0"/>
    <x v="0"/>
    <x v="0"/>
    <x v="0"/>
    <x v="1601"/>
    <n v="64607.11"/>
  </r>
  <r>
    <x v="4"/>
    <x v="0"/>
    <s v="NAR REGIONAL-GROCERY"/>
    <x v="0"/>
    <x v="0"/>
    <x v="12"/>
    <x v="5"/>
    <x v="0"/>
    <x v="0"/>
    <x v="0"/>
    <x v="0"/>
    <x v="1602"/>
    <n v="10970.5"/>
  </r>
  <r>
    <x v="4"/>
    <x v="0"/>
    <s v="NAR REGIONAL-GROCERY"/>
    <x v="0"/>
    <x v="0"/>
    <x v="13"/>
    <x v="5"/>
    <x v="0"/>
    <x v="0"/>
    <x v="0"/>
    <x v="0"/>
    <x v="1603"/>
    <n v="8086.3"/>
  </r>
  <r>
    <x v="4"/>
    <x v="0"/>
    <s v="NAR REGIONAL-GROCERY"/>
    <x v="0"/>
    <x v="1"/>
    <x v="3"/>
    <x v="5"/>
    <x v="0"/>
    <x v="0"/>
    <x v="0"/>
    <x v="0"/>
    <x v="1604"/>
    <n v="0"/>
  </r>
  <r>
    <x v="4"/>
    <x v="0"/>
    <s v="NAR REGIONAL-GROCERY"/>
    <x v="0"/>
    <x v="2"/>
    <x v="4"/>
    <x v="5"/>
    <x v="0"/>
    <x v="0"/>
    <x v="0"/>
    <x v="0"/>
    <x v="1605"/>
    <n v="747.75"/>
  </r>
  <r>
    <x v="4"/>
    <x v="0"/>
    <s v="NAR REGIONAL-GROCERY"/>
    <x v="0"/>
    <x v="2"/>
    <x v="8"/>
    <x v="5"/>
    <x v="0"/>
    <x v="0"/>
    <x v="0"/>
    <x v="0"/>
    <x v="1606"/>
    <n v="0"/>
  </r>
  <r>
    <x v="4"/>
    <x v="0"/>
    <s v="NAR REGIONAL-GROCERY"/>
    <x v="1"/>
    <x v="0"/>
    <x v="11"/>
    <x v="5"/>
    <x v="0"/>
    <x v="0"/>
    <x v="0"/>
    <x v="0"/>
    <x v="1607"/>
    <n v="103.44"/>
  </r>
  <r>
    <x v="4"/>
    <x v="0"/>
    <s v="NAR REGIONAL-GROCERY"/>
    <x v="3"/>
    <x v="0"/>
    <x v="11"/>
    <x v="5"/>
    <x v="0"/>
    <x v="0"/>
    <x v="0"/>
    <x v="0"/>
    <x v="1608"/>
    <n v="0"/>
  </r>
  <r>
    <x v="4"/>
    <x v="0"/>
    <s v="NAR REGIONAL-GROCERY"/>
    <x v="3"/>
    <x v="0"/>
    <x v="12"/>
    <x v="5"/>
    <x v="0"/>
    <x v="0"/>
    <x v="0"/>
    <x v="0"/>
    <x v="1609"/>
    <n v="0"/>
  </r>
  <r>
    <x v="4"/>
    <x v="0"/>
    <s v="NAR REGIONAL-GROCERY"/>
    <x v="3"/>
    <x v="0"/>
    <x v="13"/>
    <x v="5"/>
    <x v="0"/>
    <x v="0"/>
    <x v="0"/>
    <x v="0"/>
    <x v="1610"/>
    <n v="0"/>
  </r>
  <r>
    <x v="4"/>
    <x v="0"/>
    <s v="NAR REGIONAL-GROCERY"/>
    <x v="3"/>
    <x v="1"/>
    <x v="3"/>
    <x v="5"/>
    <x v="0"/>
    <x v="0"/>
    <x v="0"/>
    <x v="0"/>
    <x v="1611"/>
    <n v="388"/>
  </r>
  <r>
    <x v="4"/>
    <x v="0"/>
    <s v="NAR REGIONAL-GROCERY"/>
    <x v="3"/>
    <x v="1"/>
    <x v="7"/>
    <x v="5"/>
    <x v="0"/>
    <x v="0"/>
    <x v="0"/>
    <x v="0"/>
    <x v="1612"/>
    <n v="0"/>
  </r>
  <r>
    <x v="4"/>
    <x v="0"/>
    <s v="NAR REGIONAL-GROCERY"/>
    <x v="3"/>
    <x v="2"/>
    <x v="4"/>
    <x v="5"/>
    <x v="0"/>
    <x v="0"/>
    <x v="0"/>
    <x v="0"/>
    <x v="1613"/>
    <n v="10222"/>
  </r>
  <r>
    <x v="4"/>
    <x v="0"/>
    <s v="NAR REGIONAL-GROCERY"/>
    <x v="3"/>
    <x v="2"/>
    <x v="8"/>
    <x v="5"/>
    <x v="0"/>
    <x v="0"/>
    <x v="0"/>
    <x v="0"/>
    <x v="23"/>
    <n v="0"/>
  </r>
  <r>
    <x v="4"/>
    <x v="0"/>
    <s v="NAR REGIONAL-GROCERY"/>
    <x v="0"/>
    <x v="0"/>
    <x v="12"/>
    <x v="7"/>
    <x v="0"/>
    <x v="0"/>
    <x v="0"/>
    <x v="0"/>
    <x v="23"/>
    <n v="0"/>
  </r>
  <r>
    <x v="4"/>
    <x v="0"/>
    <s v="NAR REGIONAL-GROCERY"/>
    <x v="0"/>
    <x v="0"/>
    <x v="13"/>
    <x v="7"/>
    <x v="0"/>
    <x v="0"/>
    <x v="0"/>
    <x v="0"/>
    <x v="23"/>
    <n v="0"/>
  </r>
  <r>
    <x v="4"/>
    <x v="0"/>
    <s v="NAR REGIONAL-GROCERY"/>
    <x v="0"/>
    <x v="1"/>
    <x v="3"/>
    <x v="7"/>
    <x v="0"/>
    <x v="0"/>
    <x v="0"/>
    <x v="0"/>
    <x v="23"/>
    <n v="0"/>
  </r>
  <r>
    <x v="4"/>
    <x v="0"/>
    <s v="NAR REGIONAL-GROCERY"/>
    <x v="1"/>
    <x v="0"/>
    <x v="16"/>
    <x v="7"/>
    <x v="0"/>
    <x v="0"/>
    <x v="0"/>
    <x v="0"/>
    <x v="23"/>
    <n v="0"/>
  </r>
  <r>
    <x v="4"/>
    <x v="0"/>
    <s v="NAR REGIONAL-GROCERY"/>
    <x v="1"/>
    <x v="0"/>
    <x v="11"/>
    <x v="7"/>
    <x v="0"/>
    <x v="0"/>
    <x v="0"/>
    <x v="0"/>
    <x v="23"/>
    <n v="0"/>
  </r>
  <r>
    <x v="4"/>
    <x v="0"/>
    <s v="NAR REGIONAL-GROCERY"/>
    <x v="1"/>
    <x v="0"/>
    <x v="13"/>
    <x v="7"/>
    <x v="0"/>
    <x v="0"/>
    <x v="0"/>
    <x v="0"/>
    <x v="23"/>
    <n v="0"/>
  </r>
  <r>
    <x v="4"/>
    <x v="0"/>
    <s v="NAR REGIONAL-GROCERY"/>
    <x v="1"/>
    <x v="0"/>
    <x v="14"/>
    <x v="7"/>
    <x v="0"/>
    <x v="0"/>
    <x v="0"/>
    <x v="0"/>
    <x v="23"/>
    <n v="0"/>
  </r>
  <r>
    <x v="4"/>
    <x v="0"/>
    <s v="NAR REGIONAL-GROCERY"/>
    <x v="1"/>
    <x v="1"/>
    <x v="3"/>
    <x v="7"/>
    <x v="0"/>
    <x v="0"/>
    <x v="0"/>
    <x v="0"/>
    <x v="23"/>
    <n v="0"/>
  </r>
  <r>
    <x v="4"/>
    <x v="0"/>
    <s v="NAR REGIONAL-GROCERY"/>
    <x v="1"/>
    <x v="1"/>
    <x v="7"/>
    <x v="7"/>
    <x v="0"/>
    <x v="0"/>
    <x v="0"/>
    <x v="0"/>
    <x v="23"/>
    <n v="0"/>
  </r>
  <r>
    <x v="4"/>
    <x v="0"/>
    <s v="NAR REGIONAL-GROCERY"/>
    <x v="1"/>
    <x v="2"/>
    <x v="4"/>
    <x v="7"/>
    <x v="0"/>
    <x v="0"/>
    <x v="0"/>
    <x v="0"/>
    <x v="1614"/>
    <n v="8860.08"/>
  </r>
  <r>
    <x v="4"/>
    <x v="0"/>
    <s v="NAR REGIONAL-GROCERY"/>
    <x v="1"/>
    <x v="2"/>
    <x v="8"/>
    <x v="7"/>
    <x v="0"/>
    <x v="0"/>
    <x v="0"/>
    <x v="0"/>
    <x v="23"/>
    <n v="0"/>
  </r>
  <r>
    <x v="4"/>
    <x v="0"/>
    <s v="NAR REGIONAL-GROCERY"/>
    <x v="2"/>
    <x v="0"/>
    <x v="16"/>
    <x v="7"/>
    <x v="0"/>
    <x v="0"/>
    <x v="0"/>
    <x v="0"/>
    <x v="1615"/>
    <n v="0"/>
  </r>
  <r>
    <x v="4"/>
    <x v="0"/>
    <s v="NAR REGIONAL-GROCERY"/>
    <x v="2"/>
    <x v="0"/>
    <x v="12"/>
    <x v="7"/>
    <x v="0"/>
    <x v="0"/>
    <x v="0"/>
    <x v="0"/>
    <x v="23"/>
    <n v="0"/>
  </r>
  <r>
    <x v="4"/>
    <x v="0"/>
    <s v="NAR REGIONAL-GROCERY"/>
    <x v="2"/>
    <x v="0"/>
    <x v="13"/>
    <x v="7"/>
    <x v="0"/>
    <x v="0"/>
    <x v="0"/>
    <x v="0"/>
    <x v="1616"/>
    <n v="0"/>
  </r>
  <r>
    <x v="4"/>
    <x v="0"/>
    <s v="NAR REGIONAL-GROCERY"/>
    <x v="2"/>
    <x v="1"/>
    <x v="3"/>
    <x v="7"/>
    <x v="0"/>
    <x v="0"/>
    <x v="0"/>
    <x v="0"/>
    <x v="1617"/>
    <n v="0"/>
  </r>
  <r>
    <x v="4"/>
    <x v="0"/>
    <s v="NAR REGIONAL-GROCERY"/>
    <x v="2"/>
    <x v="2"/>
    <x v="4"/>
    <x v="7"/>
    <x v="0"/>
    <x v="0"/>
    <x v="0"/>
    <x v="0"/>
    <x v="1618"/>
    <n v="0"/>
  </r>
  <r>
    <x v="4"/>
    <x v="0"/>
    <s v="NAR REGIONAL-GROCERY"/>
    <x v="3"/>
    <x v="0"/>
    <x v="11"/>
    <x v="7"/>
    <x v="0"/>
    <x v="0"/>
    <x v="0"/>
    <x v="0"/>
    <x v="23"/>
    <n v="0"/>
  </r>
  <r>
    <x v="4"/>
    <x v="0"/>
    <s v="NAR REGIONAL-GROCERY"/>
    <x v="3"/>
    <x v="0"/>
    <x v="12"/>
    <x v="7"/>
    <x v="0"/>
    <x v="0"/>
    <x v="0"/>
    <x v="0"/>
    <x v="23"/>
    <n v="0"/>
  </r>
  <r>
    <x v="4"/>
    <x v="0"/>
    <s v="NAR REGIONAL-GROCERY"/>
    <x v="3"/>
    <x v="0"/>
    <x v="13"/>
    <x v="7"/>
    <x v="0"/>
    <x v="0"/>
    <x v="0"/>
    <x v="0"/>
    <x v="1619"/>
    <n v="0"/>
  </r>
  <r>
    <x v="4"/>
    <x v="0"/>
    <s v="NAR REGIONAL-GROCERY"/>
    <x v="3"/>
    <x v="0"/>
    <x v="14"/>
    <x v="7"/>
    <x v="0"/>
    <x v="0"/>
    <x v="0"/>
    <x v="0"/>
    <x v="1620"/>
    <n v="700"/>
  </r>
  <r>
    <x v="4"/>
    <x v="0"/>
    <s v="NAR REGIONAL-GROCERY"/>
    <x v="3"/>
    <x v="1"/>
    <x v="3"/>
    <x v="7"/>
    <x v="0"/>
    <x v="0"/>
    <x v="0"/>
    <x v="0"/>
    <x v="1621"/>
    <n v="0"/>
  </r>
  <r>
    <x v="4"/>
    <x v="0"/>
    <s v="NAR REGIONAL-GROCERY"/>
    <x v="3"/>
    <x v="1"/>
    <x v="7"/>
    <x v="7"/>
    <x v="0"/>
    <x v="0"/>
    <x v="0"/>
    <x v="0"/>
    <x v="23"/>
    <n v="0"/>
  </r>
  <r>
    <x v="4"/>
    <x v="0"/>
    <s v="NAR REGIONAL-GROCERY"/>
    <x v="3"/>
    <x v="2"/>
    <x v="4"/>
    <x v="7"/>
    <x v="0"/>
    <x v="0"/>
    <x v="0"/>
    <x v="0"/>
    <x v="1622"/>
    <n v="0"/>
  </r>
  <r>
    <x v="4"/>
    <x v="0"/>
    <s v="NAR REGIONAL-GROCERY"/>
    <x v="0"/>
    <x v="0"/>
    <x v="11"/>
    <x v="8"/>
    <x v="0"/>
    <x v="0"/>
    <x v="0"/>
    <x v="0"/>
    <x v="23"/>
    <n v="0"/>
  </r>
  <r>
    <x v="4"/>
    <x v="0"/>
    <s v="NAR REGIONAL-GROCERY"/>
    <x v="0"/>
    <x v="0"/>
    <x v="12"/>
    <x v="8"/>
    <x v="0"/>
    <x v="0"/>
    <x v="0"/>
    <x v="0"/>
    <x v="23"/>
    <n v="0"/>
  </r>
  <r>
    <x v="4"/>
    <x v="0"/>
    <s v="NAR REGIONAL-GROCERY"/>
    <x v="0"/>
    <x v="0"/>
    <x v="13"/>
    <x v="8"/>
    <x v="0"/>
    <x v="0"/>
    <x v="0"/>
    <x v="0"/>
    <x v="1623"/>
    <n v="0"/>
  </r>
  <r>
    <x v="4"/>
    <x v="0"/>
    <s v="NAR REGIONAL-GROCERY"/>
    <x v="0"/>
    <x v="1"/>
    <x v="3"/>
    <x v="8"/>
    <x v="0"/>
    <x v="0"/>
    <x v="0"/>
    <x v="0"/>
    <x v="1624"/>
    <n v="0"/>
  </r>
  <r>
    <x v="4"/>
    <x v="0"/>
    <s v="NAR REGIONAL-GROCERY"/>
    <x v="0"/>
    <x v="2"/>
    <x v="4"/>
    <x v="8"/>
    <x v="0"/>
    <x v="0"/>
    <x v="0"/>
    <x v="0"/>
    <x v="23"/>
    <n v="0"/>
  </r>
  <r>
    <x v="4"/>
    <x v="0"/>
    <s v="NAR REGIONAL-GROCERY"/>
    <x v="0"/>
    <x v="2"/>
    <x v="8"/>
    <x v="8"/>
    <x v="0"/>
    <x v="0"/>
    <x v="0"/>
    <x v="0"/>
    <x v="1625"/>
    <n v="0"/>
  </r>
  <r>
    <x v="4"/>
    <x v="0"/>
    <s v="NAR REGIONAL-GROCERY"/>
    <x v="1"/>
    <x v="0"/>
    <x v="10"/>
    <x v="8"/>
    <x v="0"/>
    <x v="0"/>
    <x v="0"/>
    <x v="0"/>
    <x v="1626"/>
    <n v="0"/>
  </r>
  <r>
    <x v="4"/>
    <x v="0"/>
    <s v="NAR REGIONAL-GROCERY"/>
    <x v="1"/>
    <x v="0"/>
    <x v="16"/>
    <x v="8"/>
    <x v="0"/>
    <x v="0"/>
    <x v="0"/>
    <x v="0"/>
    <x v="1627"/>
    <n v="0"/>
  </r>
  <r>
    <x v="4"/>
    <x v="0"/>
    <s v="NAR REGIONAL-GROCERY"/>
    <x v="1"/>
    <x v="0"/>
    <x v="11"/>
    <x v="8"/>
    <x v="0"/>
    <x v="0"/>
    <x v="0"/>
    <x v="0"/>
    <x v="1628"/>
    <n v="0"/>
  </r>
  <r>
    <x v="4"/>
    <x v="0"/>
    <s v="NAR REGIONAL-GROCERY"/>
    <x v="1"/>
    <x v="0"/>
    <x v="13"/>
    <x v="8"/>
    <x v="0"/>
    <x v="0"/>
    <x v="0"/>
    <x v="0"/>
    <x v="23"/>
    <n v="0"/>
  </r>
  <r>
    <x v="4"/>
    <x v="0"/>
    <s v="NAR REGIONAL-GROCERY"/>
    <x v="1"/>
    <x v="0"/>
    <x v="14"/>
    <x v="8"/>
    <x v="0"/>
    <x v="0"/>
    <x v="0"/>
    <x v="0"/>
    <x v="1629"/>
    <n v="0"/>
  </r>
  <r>
    <x v="4"/>
    <x v="0"/>
    <s v="NAR REGIONAL-GROCERY"/>
    <x v="1"/>
    <x v="1"/>
    <x v="3"/>
    <x v="8"/>
    <x v="0"/>
    <x v="0"/>
    <x v="0"/>
    <x v="0"/>
    <x v="23"/>
    <n v="0"/>
  </r>
  <r>
    <x v="4"/>
    <x v="0"/>
    <s v="NAR REGIONAL-GROCERY"/>
    <x v="1"/>
    <x v="1"/>
    <x v="7"/>
    <x v="8"/>
    <x v="0"/>
    <x v="0"/>
    <x v="0"/>
    <x v="0"/>
    <x v="1630"/>
    <n v="500"/>
  </r>
  <r>
    <x v="4"/>
    <x v="0"/>
    <s v="NAR REGIONAL-GROCERY"/>
    <x v="1"/>
    <x v="2"/>
    <x v="4"/>
    <x v="8"/>
    <x v="0"/>
    <x v="0"/>
    <x v="0"/>
    <x v="0"/>
    <x v="1631"/>
    <n v="0"/>
  </r>
  <r>
    <x v="4"/>
    <x v="0"/>
    <s v="NAR REGIONAL-GROCERY"/>
    <x v="1"/>
    <x v="2"/>
    <x v="8"/>
    <x v="8"/>
    <x v="0"/>
    <x v="0"/>
    <x v="0"/>
    <x v="0"/>
    <x v="1632"/>
    <n v="0"/>
  </r>
  <r>
    <x v="4"/>
    <x v="0"/>
    <s v="NAR REGIONAL-GROCERY"/>
    <x v="3"/>
    <x v="0"/>
    <x v="16"/>
    <x v="8"/>
    <x v="0"/>
    <x v="0"/>
    <x v="0"/>
    <x v="0"/>
    <x v="23"/>
    <n v="0"/>
  </r>
  <r>
    <x v="4"/>
    <x v="0"/>
    <s v="NAR REGIONAL-GROCERY"/>
    <x v="3"/>
    <x v="0"/>
    <x v="11"/>
    <x v="8"/>
    <x v="0"/>
    <x v="0"/>
    <x v="0"/>
    <x v="0"/>
    <x v="23"/>
    <n v="0"/>
  </r>
  <r>
    <x v="4"/>
    <x v="0"/>
    <s v="NAR REGIONAL-GROCERY"/>
    <x v="3"/>
    <x v="0"/>
    <x v="12"/>
    <x v="8"/>
    <x v="0"/>
    <x v="0"/>
    <x v="0"/>
    <x v="0"/>
    <x v="1633"/>
    <n v="0"/>
  </r>
  <r>
    <x v="4"/>
    <x v="0"/>
    <s v="NAR REGIONAL-GROCERY"/>
    <x v="3"/>
    <x v="0"/>
    <x v="13"/>
    <x v="8"/>
    <x v="0"/>
    <x v="0"/>
    <x v="0"/>
    <x v="0"/>
    <x v="1634"/>
    <n v="348"/>
  </r>
  <r>
    <x v="4"/>
    <x v="0"/>
    <s v="NAR REGIONAL-GROCERY"/>
    <x v="3"/>
    <x v="0"/>
    <x v="14"/>
    <x v="8"/>
    <x v="0"/>
    <x v="0"/>
    <x v="0"/>
    <x v="0"/>
    <x v="1635"/>
    <n v="100"/>
  </r>
  <r>
    <x v="4"/>
    <x v="0"/>
    <s v="NAR REGIONAL-GROCERY"/>
    <x v="3"/>
    <x v="1"/>
    <x v="3"/>
    <x v="8"/>
    <x v="0"/>
    <x v="0"/>
    <x v="0"/>
    <x v="0"/>
    <x v="1636"/>
    <n v="0"/>
  </r>
  <r>
    <x v="4"/>
    <x v="0"/>
    <s v="NAR REGIONAL-GROCERY"/>
    <x v="3"/>
    <x v="1"/>
    <x v="7"/>
    <x v="8"/>
    <x v="0"/>
    <x v="0"/>
    <x v="0"/>
    <x v="0"/>
    <x v="1637"/>
    <n v="0"/>
  </r>
  <r>
    <x v="4"/>
    <x v="0"/>
    <s v="NAR REGIONAL-GROCERY"/>
    <x v="0"/>
    <x v="0"/>
    <x v="10"/>
    <x v="10"/>
    <x v="1"/>
    <x v="0"/>
    <x v="2"/>
    <x v="3"/>
    <x v="1638"/>
    <n v="0"/>
  </r>
  <r>
    <x v="4"/>
    <x v="0"/>
    <s v="NAR REGIONAL-GROCERY"/>
    <x v="0"/>
    <x v="0"/>
    <x v="16"/>
    <x v="10"/>
    <x v="1"/>
    <x v="0"/>
    <x v="2"/>
    <x v="3"/>
    <x v="1639"/>
    <n v="0"/>
  </r>
  <r>
    <x v="4"/>
    <x v="0"/>
    <s v="NAR REGIONAL-GROCERY"/>
    <x v="0"/>
    <x v="0"/>
    <x v="11"/>
    <x v="10"/>
    <x v="1"/>
    <x v="0"/>
    <x v="2"/>
    <x v="3"/>
    <x v="1640"/>
    <n v="0"/>
  </r>
  <r>
    <x v="4"/>
    <x v="0"/>
    <s v="NAR REGIONAL-GROCERY"/>
    <x v="0"/>
    <x v="0"/>
    <x v="12"/>
    <x v="10"/>
    <x v="1"/>
    <x v="0"/>
    <x v="2"/>
    <x v="3"/>
    <x v="1641"/>
    <n v="0"/>
  </r>
  <r>
    <x v="4"/>
    <x v="0"/>
    <s v="NAR REGIONAL-GROCERY"/>
    <x v="0"/>
    <x v="0"/>
    <x v="13"/>
    <x v="10"/>
    <x v="1"/>
    <x v="0"/>
    <x v="2"/>
    <x v="3"/>
    <x v="1642"/>
    <n v="0"/>
  </r>
  <r>
    <x v="4"/>
    <x v="0"/>
    <s v="NAR REGIONAL-GROCERY"/>
    <x v="0"/>
    <x v="0"/>
    <x v="14"/>
    <x v="10"/>
    <x v="1"/>
    <x v="0"/>
    <x v="2"/>
    <x v="3"/>
    <x v="23"/>
    <n v="0"/>
  </r>
  <r>
    <x v="4"/>
    <x v="0"/>
    <s v="NAR REGIONAL-GROCERY"/>
    <x v="0"/>
    <x v="1"/>
    <x v="3"/>
    <x v="10"/>
    <x v="1"/>
    <x v="0"/>
    <x v="2"/>
    <x v="3"/>
    <x v="1643"/>
    <n v="0"/>
  </r>
  <r>
    <x v="4"/>
    <x v="0"/>
    <s v="NAR REGIONAL-GROCERY"/>
    <x v="0"/>
    <x v="1"/>
    <x v="7"/>
    <x v="10"/>
    <x v="1"/>
    <x v="0"/>
    <x v="2"/>
    <x v="3"/>
    <x v="1644"/>
    <n v="0"/>
  </r>
  <r>
    <x v="4"/>
    <x v="0"/>
    <s v="NAR REGIONAL-GROCERY"/>
    <x v="0"/>
    <x v="2"/>
    <x v="4"/>
    <x v="10"/>
    <x v="1"/>
    <x v="0"/>
    <x v="2"/>
    <x v="3"/>
    <x v="1645"/>
    <n v="0"/>
  </r>
  <r>
    <x v="4"/>
    <x v="0"/>
    <s v="NAR REGIONAL-GROCERY"/>
    <x v="0"/>
    <x v="2"/>
    <x v="8"/>
    <x v="10"/>
    <x v="1"/>
    <x v="0"/>
    <x v="2"/>
    <x v="3"/>
    <x v="1646"/>
    <n v="0"/>
  </r>
  <r>
    <x v="4"/>
    <x v="0"/>
    <s v="NAR REGIONAL-GROCERY"/>
    <x v="1"/>
    <x v="0"/>
    <x v="10"/>
    <x v="10"/>
    <x v="1"/>
    <x v="0"/>
    <x v="2"/>
    <x v="3"/>
    <x v="1647"/>
    <n v="0"/>
  </r>
  <r>
    <x v="4"/>
    <x v="0"/>
    <s v="NAR REGIONAL-GROCERY"/>
    <x v="1"/>
    <x v="0"/>
    <x v="13"/>
    <x v="10"/>
    <x v="1"/>
    <x v="0"/>
    <x v="2"/>
    <x v="3"/>
    <x v="1648"/>
    <n v="0"/>
  </r>
  <r>
    <x v="4"/>
    <x v="0"/>
    <s v="NAR REGIONAL-GROCERY"/>
    <x v="1"/>
    <x v="0"/>
    <x v="14"/>
    <x v="10"/>
    <x v="1"/>
    <x v="0"/>
    <x v="2"/>
    <x v="3"/>
    <x v="1649"/>
    <n v="0"/>
  </r>
  <r>
    <x v="4"/>
    <x v="0"/>
    <s v="NAR REGIONAL-GROCERY"/>
    <x v="1"/>
    <x v="0"/>
    <x v="15"/>
    <x v="10"/>
    <x v="1"/>
    <x v="0"/>
    <x v="2"/>
    <x v="3"/>
    <x v="23"/>
    <n v="0"/>
  </r>
  <r>
    <x v="4"/>
    <x v="0"/>
    <s v="NAR REGIONAL-GROCERY"/>
    <x v="1"/>
    <x v="1"/>
    <x v="3"/>
    <x v="10"/>
    <x v="1"/>
    <x v="0"/>
    <x v="2"/>
    <x v="3"/>
    <x v="1650"/>
    <n v="0"/>
  </r>
  <r>
    <x v="4"/>
    <x v="0"/>
    <s v="NAR REGIONAL-GROCERY"/>
    <x v="1"/>
    <x v="1"/>
    <x v="7"/>
    <x v="10"/>
    <x v="1"/>
    <x v="0"/>
    <x v="2"/>
    <x v="3"/>
    <x v="1651"/>
    <n v="0"/>
  </r>
  <r>
    <x v="4"/>
    <x v="0"/>
    <s v="NAR REGIONAL-GROCERY"/>
    <x v="1"/>
    <x v="2"/>
    <x v="4"/>
    <x v="10"/>
    <x v="1"/>
    <x v="0"/>
    <x v="2"/>
    <x v="3"/>
    <x v="1652"/>
    <n v="0"/>
  </r>
  <r>
    <x v="4"/>
    <x v="0"/>
    <s v="NAR REGIONAL-GROCERY"/>
    <x v="1"/>
    <x v="2"/>
    <x v="8"/>
    <x v="10"/>
    <x v="1"/>
    <x v="0"/>
    <x v="2"/>
    <x v="3"/>
    <x v="1653"/>
    <n v="0"/>
  </r>
  <r>
    <x v="4"/>
    <x v="0"/>
    <s v="NAR REGIONAL-GROCERY"/>
    <x v="2"/>
    <x v="0"/>
    <x v="10"/>
    <x v="10"/>
    <x v="1"/>
    <x v="0"/>
    <x v="2"/>
    <x v="3"/>
    <x v="23"/>
    <n v="0"/>
  </r>
  <r>
    <x v="4"/>
    <x v="0"/>
    <s v="NAR REGIONAL-GROCERY"/>
    <x v="2"/>
    <x v="0"/>
    <x v="16"/>
    <x v="10"/>
    <x v="1"/>
    <x v="0"/>
    <x v="2"/>
    <x v="3"/>
    <x v="23"/>
    <n v="0"/>
  </r>
  <r>
    <x v="4"/>
    <x v="0"/>
    <s v="NAR REGIONAL-GROCERY"/>
    <x v="2"/>
    <x v="0"/>
    <x v="11"/>
    <x v="10"/>
    <x v="1"/>
    <x v="0"/>
    <x v="2"/>
    <x v="3"/>
    <x v="23"/>
    <n v="0"/>
  </r>
  <r>
    <x v="4"/>
    <x v="0"/>
    <s v="NAR REGIONAL-GROCERY"/>
    <x v="2"/>
    <x v="0"/>
    <x v="12"/>
    <x v="10"/>
    <x v="1"/>
    <x v="0"/>
    <x v="2"/>
    <x v="3"/>
    <x v="1654"/>
    <n v="0"/>
  </r>
  <r>
    <x v="4"/>
    <x v="0"/>
    <s v="NAR REGIONAL-GROCERY"/>
    <x v="2"/>
    <x v="0"/>
    <x v="13"/>
    <x v="10"/>
    <x v="1"/>
    <x v="0"/>
    <x v="2"/>
    <x v="3"/>
    <x v="23"/>
    <n v="0"/>
  </r>
  <r>
    <x v="4"/>
    <x v="0"/>
    <s v="NAR REGIONAL-GROCERY"/>
    <x v="2"/>
    <x v="1"/>
    <x v="3"/>
    <x v="10"/>
    <x v="1"/>
    <x v="0"/>
    <x v="2"/>
    <x v="3"/>
    <x v="1655"/>
    <n v="0"/>
  </r>
  <r>
    <x v="4"/>
    <x v="0"/>
    <s v="NAR REGIONAL-GROCERY"/>
    <x v="2"/>
    <x v="1"/>
    <x v="7"/>
    <x v="10"/>
    <x v="1"/>
    <x v="0"/>
    <x v="2"/>
    <x v="3"/>
    <x v="475"/>
    <n v="0"/>
  </r>
  <r>
    <x v="4"/>
    <x v="0"/>
    <s v="NAR REGIONAL-GROCERY"/>
    <x v="2"/>
    <x v="2"/>
    <x v="4"/>
    <x v="10"/>
    <x v="1"/>
    <x v="0"/>
    <x v="2"/>
    <x v="3"/>
    <x v="23"/>
    <n v="0"/>
  </r>
  <r>
    <x v="4"/>
    <x v="0"/>
    <s v="NAR REGIONAL-GROCERY"/>
    <x v="3"/>
    <x v="0"/>
    <x v="10"/>
    <x v="10"/>
    <x v="1"/>
    <x v="0"/>
    <x v="2"/>
    <x v="3"/>
    <x v="23"/>
    <n v="0"/>
  </r>
  <r>
    <x v="4"/>
    <x v="0"/>
    <s v="NAR REGIONAL-GROCERY"/>
    <x v="3"/>
    <x v="0"/>
    <x v="13"/>
    <x v="10"/>
    <x v="1"/>
    <x v="0"/>
    <x v="2"/>
    <x v="3"/>
    <x v="1656"/>
    <n v="0"/>
  </r>
  <r>
    <x v="4"/>
    <x v="0"/>
    <s v="NAR REGIONAL-GROCERY"/>
    <x v="3"/>
    <x v="0"/>
    <x v="14"/>
    <x v="10"/>
    <x v="1"/>
    <x v="0"/>
    <x v="2"/>
    <x v="3"/>
    <x v="1657"/>
    <n v="600.04999999999995"/>
  </r>
  <r>
    <x v="4"/>
    <x v="0"/>
    <s v="NAR REGIONAL-GROCERY"/>
    <x v="3"/>
    <x v="1"/>
    <x v="7"/>
    <x v="10"/>
    <x v="1"/>
    <x v="0"/>
    <x v="2"/>
    <x v="3"/>
    <x v="1658"/>
    <n v="0"/>
  </r>
  <r>
    <x v="4"/>
    <x v="0"/>
    <s v="NAR REGIONAL-GROCERY"/>
    <x v="3"/>
    <x v="2"/>
    <x v="4"/>
    <x v="10"/>
    <x v="1"/>
    <x v="0"/>
    <x v="2"/>
    <x v="3"/>
    <x v="1659"/>
    <n v="63.96"/>
  </r>
  <r>
    <x v="4"/>
    <x v="0"/>
    <s v="NAR REGIONAL-GROCERY"/>
    <x v="3"/>
    <x v="2"/>
    <x v="8"/>
    <x v="10"/>
    <x v="1"/>
    <x v="0"/>
    <x v="2"/>
    <x v="3"/>
    <x v="1660"/>
    <n v="0"/>
  </r>
  <r>
    <x v="4"/>
    <x v="0"/>
    <s v="NAR REGIONAL-GROCERY"/>
    <x v="2"/>
    <x v="0"/>
    <x v="12"/>
    <x v="43"/>
    <x v="0"/>
    <x v="1"/>
    <x v="1"/>
    <x v="2"/>
    <x v="23"/>
    <n v="0"/>
  </r>
  <r>
    <x v="4"/>
    <x v="0"/>
    <s v="NAR REGIONAL-GROCERY"/>
    <x v="0"/>
    <x v="0"/>
    <x v="10"/>
    <x v="11"/>
    <x v="0"/>
    <x v="1"/>
    <x v="1"/>
    <x v="2"/>
    <x v="1661"/>
    <n v="14199.12"/>
  </r>
  <r>
    <x v="4"/>
    <x v="0"/>
    <s v="NAR REGIONAL-GROCERY"/>
    <x v="0"/>
    <x v="0"/>
    <x v="16"/>
    <x v="11"/>
    <x v="0"/>
    <x v="1"/>
    <x v="1"/>
    <x v="2"/>
    <x v="1662"/>
    <n v="19879.080000000002"/>
  </r>
  <r>
    <x v="4"/>
    <x v="0"/>
    <s v="NAR REGIONAL-GROCERY"/>
    <x v="0"/>
    <x v="0"/>
    <x v="11"/>
    <x v="11"/>
    <x v="0"/>
    <x v="1"/>
    <x v="1"/>
    <x v="2"/>
    <x v="1663"/>
    <n v="68156.92"/>
  </r>
  <r>
    <x v="4"/>
    <x v="0"/>
    <s v="NAR REGIONAL-GROCERY"/>
    <x v="0"/>
    <x v="0"/>
    <x v="12"/>
    <x v="11"/>
    <x v="0"/>
    <x v="1"/>
    <x v="1"/>
    <x v="2"/>
    <x v="1664"/>
    <n v="11359.4"/>
  </r>
  <r>
    <x v="4"/>
    <x v="0"/>
    <s v="NAR REGIONAL-GROCERY"/>
    <x v="0"/>
    <x v="0"/>
    <x v="13"/>
    <x v="11"/>
    <x v="0"/>
    <x v="1"/>
    <x v="1"/>
    <x v="2"/>
    <x v="1665"/>
    <n v="22718.799999999999"/>
  </r>
  <r>
    <x v="4"/>
    <x v="0"/>
    <s v="NAR REGIONAL-GROCERY"/>
    <x v="0"/>
    <x v="0"/>
    <x v="14"/>
    <x v="11"/>
    <x v="0"/>
    <x v="1"/>
    <x v="1"/>
    <x v="2"/>
    <x v="23"/>
    <n v="0"/>
  </r>
  <r>
    <x v="4"/>
    <x v="0"/>
    <s v="NAR REGIONAL-GROCERY"/>
    <x v="0"/>
    <x v="1"/>
    <x v="3"/>
    <x v="11"/>
    <x v="0"/>
    <x v="1"/>
    <x v="1"/>
    <x v="2"/>
    <x v="1666"/>
    <n v="45438.12"/>
  </r>
  <r>
    <x v="4"/>
    <x v="0"/>
    <s v="NAR REGIONAL-GROCERY"/>
    <x v="0"/>
    <x v="1"/>
    <x v="7"/>
    <x v="11"/>
    <x v="0"/>
    <x v="1"/>
    <x v="1"/>
    <x v="2"/>
    <x v="1667"/>
    <n v="31238.48"/>
  </r>
  <r>
    <x v="4"/>
    <x v="0"/>
    <s v="NAR REGIONAL-GROCERY"/>
    <x v="0"/>
    <x v="2"/>
    <x v="4"/>
    <x v="11"/>
    <x v="0"/>
    <x v="1"/>
    <x v="1"/>
    <x v="2"/>
    <x v="1668"/>
    <n v="36918.44"/>
  </r>
  <r>
    <x v="4"/>
    <x v="0"/>
    <s v="NAR REGIONAL-GROCERY"/>
    <x v="0"/>
    <x v="2"/>
    <x v="8"/>
    <x v="11"/>
    <x v="0"/>
    <x v="1"/>
    <x v="1"/>
    <x v="2"/>
    <x v="1669"/>
    <n v="34078.199999999997"/>
  </r>
  <r>
    <x v="4"/>
    <x v="0"/>
    <s v="NAR REGIONAL-GROCERY"/>
    <x v="2"/>
    <x v="0"/>
    <x v="10"/>
    <x v="11"/>
    <x v="0"/>
    <x v="1"/>
    <x v="1"/>
    <x v="2"/>
    <x v="1670"/>
    <n v="44999.76"/>
  </r>
  <r>
    <x v="4"/>
    <x v="0"/>
    <s v="NAR REGIONAL-GROCERY"/>
    <x v="2"/>
    <x v="0"/>
    <x v="16"/>
    <x v="11"/>
    <x v="0"/>
    <x v="1"/>
    <x v="1"/>
    <x v="2"/>
    <x v="1215"/>
    <n v="25000.04"/>
  </r>
  <r>
    <x v="4"/>
    <x v="0"/>
    <s v="NAR REGIONAL-GROCERY"/>
    <x v="2"/>
    <x v="0"/>
    <x v="11"/>
    <x v="11"/>
    <x v="0"/>
    <x v="1"/>
    <x v="1"/>
    <x v="2"/>
    <x v="1670"/>
    <n v="44999.76"/>
  </r>
  <r>
    <x v="4"/>
    <x v="0"/>
    <s v="NAR REGIONAL-GROCERY"/>
    <x v="2"/>
    <x v="0"/>
    <x v="12"/>
    <x v="11"/>
    <x v="0"/>
    <x v="1"/>
    <x v="1"/>
    <x v="2"/>
    <x v="1297"/>
    <n v="50000.08"/>
  </r>
  <r>
    <x v="4"/>
    <x v="0"/>
    <s v="NAR REGIONAL-GROCERY"/>
    <x v="2"/>
    <x v="0"/>
    <x v="13"/>
    <x v="11"/>
    <x v="0"/>
    <x v="1"/>
    <x v="1"/>
    <x v="2"/>
    <x v="1215"/>
    <n v="25000.04"/>
  </r>
  <r>
    <x v="4"/>
    <x v="0"/>
    <s v="NAR REGIONAL-GROCERY"/>
    <x v="2"/>
    <x v="1"/>
    <x v="3"/>
    <x v="11"/>
    <x v="0"/>
    <x v="1"/>
    <x v="1"/>
    <x v="2"/>
    <x v="1307"/>
    <n v="69999.8"/>
  </r>
  <r>
    <x v="4"/>
    <x v="0"/>
    <s v="NAR REGIONAL-GROCERY"/>
    <x v="2"/>
    <x v="1"/>
    <x v="7"/>
    <x v="11"/>
    <x v="0"/>
    <x v="1"/>
    <x v="1"/>
    <x v="2"/>
    <x v="1671"/>
    <n v="80999.88"/>
  </r>
  <r>
    <x v="4"/>
    <x v="0"/>
    <s v="NAR REGIONAL-GROCERY"/>
    <x v="2"/>
    <x v="2"/>
    <x v="4"/>
    <x v="11"/>
    <x v="0"/>
    <x v="1"/>
    <x v="1"/>
    <x v="2"/>
    <x v="1297"/>
    <n v="50000.08"/>
  </r>
  <r>
    <x v="4"/>
    <x v="0"/>
    <s v="NAR REGIONAL-GROCERY"/>
    <x v="2"/>
    <x v="2"/>
    <x v="8"/>
    <x v="11"/>
    <x v="0"/>
    <x v="1"/>
    <x v="1"/>
    <x v="2"/>
    <x v="1297"/>
    <n v="50000.08"/>
  </r>
  <r>
    <x v="4"/>
    <x v="0"/>
    <s v="NAR REGIONAL-GROCERY"/>
    <x v="3"/>
    <x v="0"/>
    <x v="10"/>
    <x v="11"/>
    <x v="0"/>
    <x v="1"/>
    <x v="1"/>
    <x v="2"/>
    <x v="1215"/>
    <n v="25000.04"/>
  </r>
  <r>
    <x v="4"/>
    <x v="0"/>
    <s v="NAR REGIONAL-GROCERY"/>
    <x v="3"/>
    <x v="0"/>
    <x v="11"/>
    <x v="11"/>
    <x v="0"/>
    <x v="1"/>
    <x v="1"/>
    <x v="2"/>
    <x v="1307"/>
    <n v="69999.8"/>
  </r>
  <r>
    <x v="4"/>
    <x v="0"/>
    <s v="NAR REGIONAL-GROCERY"/>
    <x v="3"/>
    <x v="0"/>
    <x v="12"/>
    <x v="11"/>
    <x v="0"/>
    <x v="1"/>
    <x v="1"/>
    <x v="2"/>
    <x v="1631"/>
    <n v="150000.24"/>
  </r>
  <r>
    <x v="4"/>
    <x v="0"/>
    <s v="NAR REGIONAL-GROCERY"/>
    <x v="3"/>
    <x v="0"/>
    <x v="13"/>
    <x v="11"/>
    <x v="0"/>
    <x v="1"/>
    <x v="1"/>
    <x v="2"/>
    <x v="23"/>
    <n v="0"/>
  </r>
  <r>
    <x v="4"/>
    <x v="0"/>
    <s v="NAR REGIONAL-GROCERY"/>
    <x v="3"/>
    <x v="0"/>
    <x v="14"/>
    <x v="11"/>
    <x v="0"/>
    <x v="1"/>
    <x v="1"/>
    <x v="2"/>
    <x v="1215"/>
    <n v="25000.04"/>
  </r>
  <r>
    <x v="4"/>
    <x v="0"/>
    <s v="NAR REGIONAL-GROCERY"/>
    <x v="3"/>
    <x v="1"/>
    <x v="3"/>
    <x v="11"/>
    <x v="0"/>
    <x v="1"/>
    <x v="1"/>
    <x v="2"/>
    <x v="23"/>
    <n v="0"/>
  </r>
  <r>
    <x v="4"/>
    <x v="0"/>
    <s v="NAR REGIONAL-GROCERY"/>
    <x v="3"/>
    <x v="1"/>
    <x v="7"/>
    <x v="11"/>
    <x v="0"/>
    <x v="1"/>
    <x v="1"/>
    <x v="2"/>
    <x v="1672"/>
    <n v="79999.92"/>
  </r>
  <r>
    <x v="4"/>
    <x v="0"/>
    <s v="NAR REGIONAL-GROCERY"/>
    <x v="3"/>
    <x v="2"/>
    <x v="4"/>
    <x v="11"/>
    <x v="0"/>
    <x v="1"/>
    <x v="1"/>
    <x v="2"/>
    <x v="23"/>
    <n v="0"/>
  </r>
  <r>
    <x v="4"/>
    <x v="0"/>
    <s v="NAR REGIONAL-GROCERY"/>
    <x v="0"/>
    <x v="0"/>
    <x v="13"/>
    <x v="12"/>
    <x v="0"/>
    <x v="1"/>
    <x v="1"/>
    <x v="2"/>
    <x v="23"/>
    <n v="0"/>
  </r>
  <r>
    <x v="4"/>
    <x v="0"/>
    <s v="NAR REGIONAL-GROCERY"/>
    <x v="0"/>
    <x v="1"/>
    <x v="7"/>
    <x v="12"/>
    <x v="0"/>
    <x v="1"/>
    <x v="1"/>
    <x v="2"/>
    <x v="23"/>
    <n v="0"/>
  </r>
  <r>
    <x v="4"/>
    <x v="0"/>
    <s v="NAR REGIONAL-GROCERY"/>
    <x v="0"/>
    <x v="2"/>
    <x v="4"/>
    <x v="12"/>
    <x v="0"/>
    <x v="1"/>
    <x v="1"/>
    <x v="2"/>
    <x v="23"/>
    <n v="0"/>
  </r>
  <r>
    <x v="4"/>
    <x v="0"/>
    <s v="NAR REGIONAL-GROCERY"/>
    <x v="2"/>
    <x v="0"/>
    <x v="10"/>
    <x v="12"/>
    <x v="0"/>
    <x v="1"/>
    <x v="1"/>
    <x v="2"/>
    <x v="382"/>
    <n v="10000.120000000001"/>
  </r>
  <r>
    <x v="4"/>
    <x v="0"/>
    <s v="NAR REGIONAL-GROCERY"/>
    <x v="2"/>
    <x v="0"/>
    <x v="16"/>
    <x v="12"/>
    <x v="0"/>
    <x v="1"/>
    <x v="1"/>
    <x v="2"/>
    <x v="254"/>
    <n v="13000"/>
  </r>
  <r>
    <x v="4"/>
    <x v="0"/>
    <s v="NAR REGIONAL-GROCERY"/>
    <x v="2"/>
    <x v="0"/>
    <x v="11"/>
    <x v="12"/>
    <x v="0"/>
    <x v="1"/>
    <x v="1"/>
    <x v="2"/>
    <x v="382"/>
    <n v="10000.120000000001"/>
  </r>
  <r>
    <x v="4"/>
    <x v="0"/>
    <s v="NAR REGIONAL-GROCERY"/>
    <x v="2"/>
    <x v="0"/>
    <x v="12"/>
    <x v="12"/>
    <x v="0"/>
    <x v="1"/>
    <x v="1"/>
    <x v="2"/>
    <x v="339"/>
    <n v="5999.76"/>
  </r>
  <r>
    <x v="4"/>
    <x v="0"/>
    <s v="NAR REGIONAL-GROCERY"/>
    <x v="2"/>
    <x v="0"/>
    <x v="13"/>
    <x v="12"/>
    <x v="0"/>
    <x v="1"/>
    <x v="1"/>
    <x v="2"/>
    <x v="254"/>
    <n v="13000"/>
  </r>
  <r>
    <x v="4"/>
    <x v="0"/>
    <s v="NAR REGIONAL-GROCERY"/>
    <x v="2"/>
    <x v="1"/>
    <x v="3"/>
    <x v="12"/>
    <x v="0"/>
    <x v="1"/>
    <x v="1"/>
    <x v="2"/>
    <x v="1324"/>
    <n v="17999.8"/>
  </r>
  <r>
    <x v="4"/>
    <x v="0"/>
    <s v="NAR REGIONAL-GROCERY"/>
    <x v="2"/>
    <x v="1"/>
    <x v="7"/>
    <x v="12"/>
    <x v="0"/>
    <x v="1"/>
    <x v="1"/>
    <x v="2"/>
    <x v="1324"/>
    <n v="17999.8"/>
  </r>
  <r>
    <x v="4"/>
    <x v="0"/>
    <s v="NAR REGIONAL-GROCERY"/>
    <x v="2"/>
    <x v="2"/>
    <x v="4"/>
    <x v="12"/>
    <x v="0"/>
    <x v="1"/>
    <x v="1"/>
    <x v="2"/>
    <x v="382"/>
    <n v="10000.120000000001"/>
  </r>
  <r>
    <x v="4"/>
    <x v="0"/>
    <s v="NAR REGIONAL-GROCERY"/>
    <x v="2"/>
    <x v="2"/>
    <x v="8"/>
    <x v="12"/>
    <x v="0"/>
    <x v="1"/>
    <x v="1"/>
    <x v="2"/>
    <x v="83"/>
    <n v="4999.8"/>
  </r>
  <r>
    <x v="4"/>
    <x v="0"/>
    <s v="NAR REGIONAL-GROCERY"/>
    <x v="1"/>
    <x v="0"/>
    <x v="10"/>
    <x v="38"/>
    <x v="0"/>
    <x v="1"/>
    <x v="1"/>
    <x v="5"/>
    <x v="1297"/>
    <n v="50000"/>
  </r>
  <r>
    <x v="4"/>
    <x v="0"/>
    <s v="NAR REGIONAL-GROCERY"/>
    <x v="1"/>
    <x v="0"/>
    <x v="16"/>
    <x v="38"/>
    <x v="0"/>
    <x v="1"/>
    <x v="1"/>
    <x v="5"/>
    <x v="1631"/>
    <n v="150000"/>
  </r>
  <r>
    <x v="4"/>
    <x v="0"/>
    <s v="NAR REGIONAL-GROCERY"/>
    <x v="1"/>
    <x v="0"/>
    <x v="11"/>
    <x v="38"/>
    <x v="0"/>
    <x v="1"/>
    <x v="1"/>
    <x v="5"/>
    <x v="1673"/>
    <n v="250000"/>
  </r>
  <r>
    <x v="4"/>
    <x v="0"/>
    <s v="NAR REGIONAL-GROCERY"/>
    <x v="1"/>
    <x v="0"/>
    <x v="12"/>
    <x v="38"/>
    <x v="0"/>
    <x v="1"/>
    <x v="1"/>
    <x v="5"/>
    <x v="1631"/>
    <n v="150000"/>
  </r>
  <r>
    <x v="4"/>
    <x v="0"/>
    <s v="NAR REGIONAL-GROCERY"/>
    <x v="1"/>
    <x v="0"/>
    <x v="13"/>
    <x v="38"/>
    <x v="0"/>
    <x v="1"/>
    <x v="1"/>
    <x v="5"/>
    <x v="46"/>
    <n v="125000"/>
  </r>
  <r>
    <x v="4"/>
    <x v="0"/>
    <s v="NAR REGIONAL-GROCERY"/>
    <x v="1"/>
    <x v="0"/>
    <x v="14"/>
    <x v="38"/>
    <x v="0"/>
    <x v="1"/>
    <x v="1"/>
    <x v="5"/>
    <x v="23"/>
    <n v="0"/>
  </r>
  <r>
    <x v="4"/>
    <x v="0"/>
    <s v="NAR REGIONAL-GROCERY"/>
    <x v="1"/>
    <x v="1"/>
    <x v="3"/>
    <x v="38"/>
    <x v="0"/>
    <x v="1"/>
    <x v="1"/>
    <x v="5"/>
    <x v="1674"/>
    <n v="350000"/>
  </r>
  <r>
    <x v="4"/>
    <x v="0"/>
    <s v="NAR REGIONAL-GROCERY"/>
    <x v="1"/>
    <x v="1"/>
    <x v="7"/>
    <x v="38"/>
    <x v="0"/>
    <x v="1"/>
    <x v="1"/>
    <x v="5"/>
    <x v="1631"/>
    <n v="150000"/>
  </r>
  <r>
    <x v="4"/>
    <x v="0"/>
    <s v="NAR REGIONAL-GROCERY"/>
    <x v="1"/>
    <x v="2"/>
    <x v="4"/>
    <x v="38"/>
    <x v="0"/>
    <x v="1"/>
    <x v="1"/>
    <x v="5"/>
    <x v="1673"/>
    <n v="250000"/>
  </r>
  <r>
    <x v="4"/>
    <x v="0"/>
    <s v="NAR REGIONAL-GROCERY"/>
    <x v="1"/>
    <x v="2"/>
    <x v="8"/>
    <x v="38"/>
    <x v="0"/>
    <x v="1"/>
    <x v="1"/>
    <x v="5"/>
    <x v="1327"/>
    <n v="200000"/>
  </r>
  <r>
    <x v="4"/>
    <x v="0"/>
    <s v="NAR REGIONAL-GROCERY"/>
    <x v="0"/>
    <x v="0"/>
    <x v="11"/>
    <x v="13"/>
    <x v="0"/>
    <x v="0"/>
    <x v="0"/>
    <x v="0"/>
    <x v="23"/>
    <n v="0"/>
  </r>
  <r>
    <x v="4"/>
    <x v="0"/>
    <s v="NAR REGIONAL-GROCERY"/>
    <x v="1"/>
    <x v="0"/>
    <x v="10"/>
    <x v="13"/>
    <x v="0"/>
    <x v="0"/>
    <x v="0"/>
    <x v="0"/>
    <x v="23"/>
    <n v="0"/>
  </r>
  <r>
    <x v="4"/>
    <x v="0"/>
    <s v="NAR REGIONAL-GROCERY"/>
    <x v="1"/>
    <x v="0"/>
    <x v="11"/>
    <x v="13"/>
    <x v="0"/>
    <x v="0"/>
    <x v="0"/>
    <x v="0"/>
    <x v="23"/>
    <n v="0"/>
  </r>
  <r>
    <x v="4"/>
    <x v="0"/>
    <s v="NAR REGIONAL-GROCERY"/>
    <x v="1"/>
    <x v="0"/>
    <x v="13"/>
    <x v="13"/>
    <x v="0"/>
    <x v="0"/>
    <x v="0"/>
    <x v="0"/>
    <x v="23"/>
    <n v="0"/>
  </r>
  <r>
    <x v="4"/>
    <x v="0"/>
    <s v="NAR REGIONAL-GROCERY"/>
    <x v="1"/>
    <x v="0"/>
    <x v="14"/>
    <x v="13"/>
    <x v="0"/>
    <x v="0"/>
    <x v="0"/>
    <x v="0"/>
    <x v="23"/>
    <n v="0"/>
  </r>
  <r>
    <x v="4"/>
    <x v="0"/>
    <s v="NAR REGIONAL-GROCERY"/>
    <x v="1"/>
    <x v="1"/>
    <x v="3"/>
    <x v="13"/>
    <x v="0"/>
    <x v="0"/>
    <x v="0"/>
    <x v="0"/>
    <x v="23"/>
    <n v="0"/>
  </r>
  <r>
    <x v="4"/>
    <x v="0"/>
    <s v="NAR REGIONAL-GROCERY"/>
    <x v="1"/>
    <x v="1"/>
    <x v="7"/>
    <x v="13"/>
    <x v="0"/>
    <x v="0"/>
    <x v="0"/>
    <x v="0"/>
    <x v="23"/>
    <n v="0"/>
  </r>
  <r>
    <x v="4"/>
    <x v="0"/>
    <s v="NAR REGIONAL-GROCERY"/>
    <x v="1"/>
    <x v="2"/>
    <x v="8"/>
    <x v="13"/>
    <x v="0"/>
    <x v="0"/>
    <x v="0"/>
    <x v="0"/>
    <x v="23"/>
    <n v="0"/>
  </r>
  <r>
    <x v="4"/>
    <x v="0"/>
    <s v="NAR REGIONAL-GROCERY"/>
    <x v="3"/>
    <x v="1"/>
    <x v="3"/>
    <x v="13"/>
    <x v="0"/>
    <x v="0"/>
    <x v="0"/>
    <x v="0"/>
    <x v="23"/>
    <n v="0"/>
  </r>
  <r>
    <x v="4"/>
    <x v="0"/>
    <s v="NAR REGIONAL-GROCERY"/>
    <x v="3"/>
    <x v="2"/>
    <x v="4"/>
    <x v="13"/>
    <x v="0"/>
    <x v="0"/>
    <x v="0"/>
    <x v="0"/>
    <x v="23"/>
    <n v="0"/>
  </r>
  <r>
    <x v="4"/>
    <x v="0"/>
    <s v="NAR REGIONAL-GROCERY"/>
    <x v="0"/>
    <x v="0"/>
    <x v="10"/>
    <x v="44"/>
    <x v="0"/>
    <x v="0"/>
    <x v="0"/>
    <x v="0"/>
    <x v="382"/>
    <n v="10000"/>
  </r>
  <r>
    <x v="4"/>
    <x v="0"/>
    <s v="NAR REGIONAL-GROCERY"/>
    <x v="0"/>
    <x v="0"/>
    <x v="11"/>
    <x v="44"/>
    <x v="0"/>
    <x v="0"/>
    <x v="0"/>
    <x v="0"/>
    <x v="382"/>
    <n v="10000"/>
  </r>
  <r>
    <x v="4"/>
    <x v="0"/>
    <s v="NAR REGIONAL-GROCERY"/>
    <x v="0"/>
    <x v="0"/>
    <x v="13"/>
    <x v="44"/>
    <x v="0"/>
    <x v="0"/>
    <x v="0"/>
    <x v="0"/>
    <x v="23"/>
    <n v="0"/>
  </r>
  <r>
    <x v="4"/>
    <x v="0"/>
    <s v="NAR REGIONAL-GROCERY"/>
    <x v="0"/>
    <x v="1"/>
    <x v="7"/>
    <x v="44"/>
    <x v="0"/>
    <x v="0"/>
    <x v="0"/>
    <x v="0"/>
    <x v="382"/>
    <n v="10000"/>
  </r>
  <r>
    <x v="4"/>
    <x v="0"/>
    <s v="NAR REGIONAL-GROCERY"/>
    <x v="1"/>
    <x v="2"/>
    <x v="4"/>
    <x v="44"/>
    <x v="0"/>
    <x v="0"/>
    <x v="0"/>
    <x v="0"/>
    <x v="1117"/>
    <n v="456"/>
  </r>
  <r>
    <x v="4"/>
    <x v="0"/>
    <s v="NAR REGIONAL-GROCERY"/>
    <x v="3"/>
    <x v="0"/>
    <x v="13"/>
    <x v="44"/>
    <x v="0"/>
    <x v="0"/>
    <x v="0"/>
    <x v="0"/>
    <x v="1675"/>
    <n v="0"/>
  </r>
  <r>
    <x v="4"/>
    <x v="0"/>
    <s v="NAR REGIONAL-GROCERY"/>
    <x v="3"/>
    <x v="1"/>
    <x v="3"/>
    <x v="44"/>
    <x v="0"/>
    <x v="0"/>
    <x v="0"/>
    <x v="0"/>
    <x v="1676"/>
    <n v="260000"/>
  </r>
  <r>
    <x v="4"/>
    <x v="0"/>
    <s v="NAR REGIONAL-GROCERY"/>
    <x v="3"/>
    <x v="1"/>
    <x v="7"/>
    <x v="44"/>
    <x v="0"/>
    <x v="0"/>
    <x v="0"/>
    <x v="0"/>
    <x v="23"/>
    <n v="0"/>
  </r>
  <r>
    <x v="4"/>
    <x v="0"/>
    <s v="NAR REGIONAL-GROCERY"/>
    <x v="3"/>
    <x v="2"/>
    <x v="4"/>
    <x v="44"/>
    <x v="0"/>
    <x v="0"/>
    <x v="0"/>
    <x v="0"/>
    <x v="1677"/>
    <n v="0"/>
  </r>
  <r>
    <x v="4"/>
    <x v="0"/>
    <s v="NAR REGIONAL-GROCERY"/>
    <x v="2"/>
    <x v="0"/>
    <x v="11"/>
    <x v="45"/>
    <x v="0"/>
    <x v="0"/>
    <x v="0"/>
    <x v="0"/>
    <x v="23"/>
    <n v="0"/>
  </r>
  <r>
    <x v="4"/>
    <x v="0"/>
    <s v="NAR REGIONAL-GROCERY"/>
    <x v="3"/>
    <x v="0"/>
    <x v="13"/>
    <x v="45"/>
    <x v="0"/>
    <x v="0"/>
    <x v="0"/>
    <x v="0"/>
    <x v="23"/>
    <n v="0"/>
  </r>
  <r>
    <x v="4"/>
    <x v="0"/>
    <s v="NAR REGIONAL-GROCERY"/>
    <x v="3"/>
    <x v="2"/>
    <x v="4"/>
    <x v="45"/>
    <x v="0"/>
    <x v="0"/>
    <x v="0"/>
    <x v="0"/>
    <x v="252"/>
    <n v="3000"/>
  </r>
  <r>
    <x v="4"/>
    <x v="0"/>
    <s v="NAR REGIONAL-GROCERY"/>
    <x v="0"/>
    <x v="0"/>
    <x v="13"/>
    <x v="16"/>
    <x v="0"/>
    <x v="1"/>
    <x v="1"/>
    <x v="2"/>
    <x v="23"/>
    <n v="0"/>
  </r>
  <r>
    <x v="4"/>
    <x v="0"/>
    <s v="NAR REGIONAL-GROCERY"/>
    <x v="0"/>
    <x v="1"/>
    <x v="3"/>
    <x v="16"/>
    <x v="0"/>
    <x v="1"/>
    <x v="1"/>
    <x v="2"/>
    <x v="23"/>
    <n v="0"/>
  </r>
  <r>
    <x v="4"/>
    <x v="0"/>
    <s v="NAR REGIONAL-GROCERY"/>
    <x v="0"/>
    <x v="2"/>
    <x v="4"/>
    <x v="16"/>
    <x v="0"/>
    <x v="1"/>
    <x v="1"/>
    <x v="2"/>
    <x v="23"/>
    <n v="0"/>
  </r>
  <r>
    <x v="4"/>
    <x v="0"/>
    <s v="NAR REGIONAL-GROCERY"/>
    <x v="1"/>
    <x v="0"/>
    <x v="11"/>
    <x v="16"/>
    <x v="0"/>
    <x v="1"/>
    <x v="1"/>
    <x v="2"/>
    <x v="23"/>
    <n v="0"/>
  </r>
  <r>
    <x v="4"/>
    <x v="0"/>
    <s v="NAR REGIONAL-GROCERY"/>
    <x v="3"/>
    <x v="0"/>
    <x v="14"/>
    <x v="16"/>
    <x v="0"/>
    <x v="1"/>
    <x v="1"/>
    <x v="2"/>
    <x v="23"/>
    <n v="0"/>
  </r>
  <r>
    <x v="4"/>
    <x v="0"/>
    <s v="NAR REGIONAL-GROCERY"/>
    <x v="3"/>
    <x v="1"/>
    <x v="3"/>
    <x v="16"/>
    <x v="0"/>
    <x v="1"/>
    <x v="1"/>
    <x v="2"/>
    <x v="23"/>
    <n v="0"/>
  </r>
  <r>
    <x v="4"/>
    <x v="0"/>
    <s v="NAR REGIONAL-GROCERY"/>
    <x v="3"/>
    <x v="1"/>
    <x v="7"/>
    <x v="16"/>
    <x v="0"/>
    <x v="1"/>
    <x v="1"/>
    <x v="2"/>
    <x v="23"/>
    <n v="0"/>
  </r>
  <r>
    <x v="4"/>
    <x v="0"/>
    <s v="NAR REGIONAL-GROCERY"/>
    <x v="3"/>
    <x v="2"/>
    <x v="4"/>
    <x v="16"/>
    <x v="0"/>
    <x v="1"/>
    <x v="1"/>
    <x v="2"/>
    <x v="23"/>
    <n v="0"/>
  </r>
  <r>
    <x v="4"/>
    <x v="0"/>
    <s v="NAR REGIONAL-GROCERY"/>
    <x v="0"/>
    <x v="0"/>
    <x v="10"/>
    <x v="17"/>
    <x v="0"/>
    <x v="0"/>
    <x v="0"/>
    <x v="0"/>
    <x v="1678"/>
    <n v="0"/>
  </r>
  <r>
    <x v="4"/>
    <x v="0"/>
    <s v="NAR REGIONAL-GROCERY"/>
    <x v="0"/>
    <x v="0"/>
    <x v="16"/>
    <x v="17"/>
    <x v="0"/>
    <x v="0"/>
    <x v="0"/>
    <x v="0"/>
    <x v="1679"/>
    <n v="0"/>
  </r>
  <r>
    <x v="4"/>
    <x v="0"/>
    <s v="NAR REGIONAL-GROCERY"/>
    <x v="0"/>
    <x v="0"/>
    <x v="11"/>
    <x v="17"/>
    <x v="0"/>
    <x v="0"/>
    <x v="0"/>
    <x v="0"/>
    <x v="1680"/>
    <n v="0"/>
  </r>
  <r>
    <x v="4"/>
    <x v="0"/>
    <s v="NAR REGIONAL-GROCERY"/>
    <x v="0"/>
    <x v="0"/>
    <x v="12"/>
    <x v="17"/>
    <x v="0"/>
    <x v="0"/>
    <x v="0"/>
    <x v="0"/>
    <x v="1681"/>
    <n v="0"/>
  </r>
  <r>
    <x v="4"/>
    <x v="0"/>
    <s v="NAR REGIONAL-GROCERY"/>
    <x v="0"/>
    <x v="0"/>
    <x v="13"/>
    <x v="17"/>
    <x v="0"/>
    <x v="0"/>
    <x v="0"/>
    <x v="0"/>
    <x v="1682"/>
    <n v="0"/>
  </r>
  <r>
    <x v="4"/>
    <x v="0"/>
    <s v="NAR REGIONAL-GROCERY"/>
    <x v="0"/>
    <x v="1"/>
    <x v="3"/>
    <x v="17"/>
    <x v="0"/>
    <x v="0"/>
    <x v="0"/>
    <x v="0"/>
    <x v="1683"/>
    <n v="0"/>
  </r>
  <r>
    <x v="4"/>
    <x v="0"/>
    <s v="NAR REGIONAL-GROCERY"/>
    <x v="0"/>
    <x v="1"/>
    <x v="7"/>
    <x v="17"/>
    <x v="0"/>
    <x v="0"/>
    <x v="0"/>
    <x v="0"/>
    <x v="1684"/>
    <n v="0"/>
  </r>
  <r>
    <x v="4"/>
    <x v="0"/>
    <s v="NAR REGIONAL-GROCERY"/>
    <x v="0"/>
    <x v="2"/>
    <x v="4"/>
    <x v="17"/>
    <x v="0"/>
    <x v="0"/>
    <x v="0"/>
    <x v="0"/>
    <x v="1685"/>
    <n v="0"/>
  </r>
  <r>
    <x v="4"/>
    <x v="0"/>
    <s v="NAR REGIONAL-GROCERY"/>
    <x v="0"/>
    <x v="2"/>
    <x v="8"/>
    <x v="17"/>
    <x v="0"/>
    <x v="0"/>
    <x v="0"/>
    <x v="0"/>
    <x v="1686"/>
    <n v="0"/>
  </r>
  <r>
    <x v="4"/>
    <x v="0"/>
    <s v="NAR REGIONAL-GROCERY"/>
    <x v="1"/>
    <x v="0"/>
    <x v="11"/>
    <x v="17"/>
    <x v="0"/>
    <x v="0"/>
    <x v="0"/>
    <x v="0"/>
    <x v="1687"/>
    <n v="500"/>
  </r>
  <r>
    <x v="4"/>
    <x v="0"/>
    <s v="NAR REGIONAL-GROCERY"/>
    <x v="1"/>
    <x v="0"/>
    <x v="12"/>
    <x v="17"/>
    <x v="0"/>
    <x v="0"/>
    <x v="0"/>
    <x v="0"/>
    <x v="23"/>
    <n v="0"/>
  </r>
  <r>
    <x v="4"/>
    <x v="0"/>
    <s v="NAR REGIONAL-GROCERY"/>
    <x v="1"/>
    <x v="0"/>
    <x v="13"/>
    <x v="17"/>
    <x v="0"/>
    <x v="0"/>
    <x v="0"/>
    <x v="0"/>
    <x v="1688"/>
    <n v="0"/>
  </r>
  <r>
    <x v="4"/>
    <x v="0"/>
    <s v="NAR REGIONAL-GROCERY"/>
    <x v="1"/>
    <x v="0"/>
    <x v="14"/>
    <x v="17"/>
    <x v="0"/>
    <x v="0"/>
    <x v="0"/>
    <x v="0"/>
    <x v="1689"/>
    <n v="0"/>
  </r>
  <r>
    <x v="4"/>
    <x v="0"/>
    <s v="NAR REGIONAL-GROCERY"/>
    <x v="1"/>
    <x v="0"/>
    <x v="15"/>
    <x v="17"/>
    <x v="0"/>
    <x v="0"/>
    <x v="0"/>
    <x v="0"/>
    <x v="1690"/>
    <n v="500"/>
  </r>
  <r>
    <x v="4"/>
    <x v="0"/>
    <s v="NAR REGIONAL-GROCERY"/>
    <x v="1"/>
    <x v="1"/>
    <x v="3"/>
    <x v="17"/>
    <x v="0"/>
    <x v="0"/>
    <x v="0"/>
    <x v="0"/>
    <x v="1691"/>
    <n v="6700"/>
  </r>
  <r>
    <x v="4"/>
    <x v="0"/>
    <s v="NAR REGIONAL-GROCERY"/>
    <x v="1"/>
    <x v="1"/>
    <x v="7"/>
    <x v="17"/>
    <x v="0"/>
    <x v="0"/>
    <x v="0"/>
    <x v="0"/>
    <x v="1692"/>
    <n v="0"/>
  </r>
  <r>
    <x v="4"/>
    <x v="0"/>
    <s v="NAR REGIONAL-GROCERY"/>
    <x v="1"/>
    <x v="2"/>
    <x v="4"/>
    <x v="17"/>
    <x v="0"/>
    <x v="0"/>
    <x v="0"/>
    <x v="0"/>
    <x v="1693"/>
    <n v="21272.92"/>
  </r>
  <r>
    <x v="4"/>
    <x v="0"/>
    <s v="NAR REGIONAL-GROCERY"/>
    <x v="3"/>
    <x v="0"/>
    <x v="10"/>
    <x v="17"/>
    <x v="0"/>
    <x v="0"/>
    <x v="0"/>
    <x v="0"/>
    <x v="1694"/>
    <n v="166"/>
  </r>
  <r>
    <x v="4"/>
    <x v="0"/>
    <s v="NAR REGIONAL-GROCERY"/>
    <x v="3"/>
    <x v="0"/>
    <x v="16"/>
    <x v="17"/>
    <x v="0"/>
    <x v="0"/>
    <x v="0"/>
    <x v="0"/>
    <x v="23"/>
    <n v="0"/>
  </r>
  <r>
    <x v="4"/>
    <x v="0"/>
    <s v="NAR REGIONAL-GROCERY"/>
    <x v="3"/>
    <x v="0"/>
    <x v="11"/>
    <x v="17"/>
    <x v="0"/>
    <x v="0"/>
    <x v="0"/>
    <x v="0"/>
    <x v="1695"/>
    <n v="0"/>
  </r>
  <r>
    <x v="4"/>
    <x v="0"/>
    <s v="NAR REGIONAL-GROCERY"/>
    <x v="3"/>
    <x v="0"/>
    <x v="12"/>
    <x v="17"/>
    <x v="0"/>
    <x v="0"/>
    <x v="0"/>
    <x v="0"/>
    <x v="23"/>
    <n v="0"/>
  </r>
  <r>
    <x v="4"/>
    <x v="0"/>
    <s v="NAR REGIONAL-GROCERY"/>
    <x v="3"/>
    <x v="0"/>
    <x v="13"/>
    <x v="17"/>
    <x v="0"/>
    <x v="0"/>
    <x v="0"/>
    <x v="0"/>
    <x v="1696"/>
    <n v="0"/>
  </r>
  <r>
    <x v="4"/>
    <x v="0"/>
    <s v="NAR REGIONAL-GROCERY"/>
    <x v="3"/>
    <x v="0"/>
    <x v="14"/>
    <x v="17"/>
    <x v="0"/>
    <x v="0"/>
    <x v="0"/>
    <x v="0"/>
    <x v="1697"/>
    <n v="40"/>
  </r>
  <r>
    <x v="4"/>
    <x v="0"/>
    <s v="NAR REGIONAL-GROCERY"/>
    <x v="3"/>
    <x v="1"/>
    <x v="7"/>
    <x v="17"/>
    <x v="0"/>
    <x v="0"/>
    <x v="0"/>
    <x v="0"/>
    <x v="1698"/>
    <n v="268"/>
  </r>
  <r>
    <x v="4"/>
    <x v="0"/>
    <s v="NAR REGIONAL-GROCERY"/>
    <x v="3"/>
    <x v="2"/>
    <x v="4"/>
    <x v="17"/>
    <x v="0"/>
    <x v="0"/>
    <x v="0"/>
    <x v="0"/>
    <x v="23"/>
    <n v="0"/>
  </r>
  <r>
    <x v="4"/>
    <x v="0"/>
    <s v="NAR REGIONAL-GROCERY"/>
    <x v="3"/>
    <x v="2"/>
    <x v="8"/>
    <x v="17"/>
    <x v="0"/>
    <x v="0"/>
    <x v="0"/>
    <x v="0"/>
    <x v="1366"/>
    <n v="0"/>
  </r>
  <r>
    <x v="4"/>
    <x v="0"/>
    <s v="NAR REGIONAL-GROCERY"/>
    <x v="0"/>
    <x v="0"/>
    <x v="10"/>
    <x v="39"/>
    <x v="0"/>
    <x v="1"/>
    <x v="1"/>
    <x v="4"/>
    <x v="1102"/>
    <n v="1.04"/>
  </r>
  <r>
    <x v="4"/>
    <x v="0"/>
    <s v="NAR REGIONAL-GROCERY"/>
    <x v="0"/>
    <x v="0"/>
    <x v="16"/>
    <x v="39"/>
    <x v="0"/>
    <x v="1"/>
    <x v="1"/>
    <x v="4"/>
    <x v="1102"/>
    <n v="1.04"/>
  </r>
  <r>
    <x v="4"/>
    <x v="0"/>
    <s v="NAR REGIONAL-GROCERY"/>
    <x v="0"/>
    <x v="0"/>
    <x v="11"/>
    <x v="39"/>
    <x v="0"/>
    <x v="1"/>
    <x v="1"/>
    <x v="4"/>
    <x v="1102"/>
    <n v="1.04"/>
  </r>
  <r>
    <x v="4"/>
    <x v="0"/>
    <s v="NAR REGIONAL-GROCERY"/>
    <x v="0"/>
    <x v="0"/>
    <x v="12"/>
    <x v="39"/>
    <x v="0"/>
    <x v="1"/>
    <x v="1"/>
    <x v="4"/>
    <x v="1102"/>
    <n v="1.04"/>
  </r>
  <r>
    <x v="4"/>
    <x v="0"/>
    <s v="NAR REGIONAL-GROCERY"/>
    <x v="0"/>
    <x v="0"/>
    <x v="13"/>
    <x v="39"/>
    <x v="0"/>
    <x v="1"/>
    <x v="1"/>
    <x v="4"/>
    <x v="1102"/>
    <n v="1.04"/>
  </r>
  <r>
    <x v="4"/>
    <x v="0"/>
    <s v="NAR REGIONAL-GROCERY"/>
    <x v="0"/>
    <x v="0"/>
    <x v="14"/>
    <x v="39"/>
    <x v="0"/>
    <x v="1"/>
    <x v="1"/>
    <x v="4"/>
    <x v="1102"/>
    <n v="1.04"/>
  </r>
  <r>
    <x v="4"/>
    <x v="0"/>
    <s v="NAR REGIONAL-GROCERY"/>
    <x v="0"/>
    <x v="0"/>
    <x v="15"/>
    <x v="39"/>
    <x v="0"/>
    <x v="1"/>
    <x v="1"/>
    <x v="4"/>
    <x v="1102"/>
    <n v="1.04"/>
  </r>
  <r>
    <x v="4"/>
    <x v="0"/>
    <s v="NAR REGIONAL-GROCERY"/>
    <x v="0"/>
    <x v="1"/>
    <x v="3"/>
    <x v="39"/>
    <x v="0"/>
    <x v="1"/>
    <x v="1"/>
    <x v="4"/>
    <x v="1102"/>
    <n v="1.04"/>
  </r>
  <r>
    <x v="4"/>
    <x v="0"/>
    <s v="NAR REGIONAL-GROCERY"/>
    <x v="0"/>
    <x v="1"/>
    <x v="7"/>
    <x v="39"/>
    <x v="0"/>
    <x v="1"/>
    <x v="1"/>
    <x v="4"/>
    <x v="1102"/>
    <n v="1.04"/>
  </r>
  <r>
    <x v="4"/>
    <x v="0"/>
    <s v="NAR REGIONAL-GROCERY"/>
    <x v="0"/>
    <x v="2"/>
    <x v="4"/>
    <x v="39"/>
    <x v="0"/>
    <x v="1"/>
    <x v="1"/>
    <x v="4"/>
    <x v="1102"/>
    <n v="1.04"/>
  </r>
  <r>
    <x v="4"/>
    <x v="0"/>
    <s v="NAR REGIONAL-GROCERY"/>
    <x v="0"/>
    <x v="2"/>
    <x v="8"/>
    <x v="39"/>
    <x v="0"/>
    <x v="1"/>
    <x v="1"/>
    <x v="4"/>
    <x v="1102"/>
    <n v="1.04"/>
  </r>
  <r>
    <x v="4"/>
    <x v="0"/>
    <s v="NAR REGIONAL-GROCERY"/>
    <x v="1"/>
    <x v="0"/>
    <x v="10"/>
    <x v="39"/>
    <x v="0"/>
    <x v="1"/>
    <x v="1"/>
    <x v="4"/>
    <x v="1102"/>
    <n v="1.04"/>
  </r>
  <r>
    <x v="4"/>
    <x v="0"/>
    <s v="NAR REGIONAL-GROCERY"/>
    <x v="1"/>
    <x v="0"/>
    <x v="16"/>
    <x v="39"/>
    <x v="0"/>
    <x v="1"/>
    <x v="1"/>
    <x v="4"/>
    <x v="1102"/>
    <n v="1.04"/>
  </r>
  <r>
    <x v="4"/>
    <x v="0"/>
    <s v="NAR REGIONAL-GROCERY"/>
    <x v="1"/>
    <x v="0"/>
    <x v="11"/>
    <x v="39"/>
    <x v="0"/>
    <x v="1"/>
    <x v="1"/>
    <x v="4"/>
    <x v="1102"/>
    <n v="1.04"/>
  </r>
  <r>
    <x v="4"/>
    <x v="0"/>
    <s v="NAR REGIONAL-GROCERY"/>
    <x v="1"/>
    <x v="0"/>
    <x v="12"/>
    <x v="39"/>
    <x v="0"/>
    <x v="1"/>
    <x v="1"/>
    <x v="4"/>
    <x v="1102"/>
    <n v="1.04"/>
  </r>
  <r>
    <x v="4"/>
    <x v="0"/>
    <s v="NAR REGIONAL-GROCERY"/>
    <x v="1"/>
    <x v="0"/>
    <x v="13"/>
    <x v="39"/>
    <x v="0"/>
    <x v="1"/>
    <x v="1"/>
    <x v="4"/>
    <x v="1102"/>
    <n v="1.04"/>
  </r>
  <r>
    <x v="4"/>
    <x v="0"/>
    <s v="NAR REGIONAL-GROCERY"/>
    <x v="1"/>
    <x v="0"/>
    <x v="14"/>
    <x v="39"/>
    <x v="0"/>
    <x v="1"/>
    <x v="1"/>
    <x v="4"/>
    <x v="1102"/>
    <n v="1.04"/>
  </r>
  <r>
    <x v="4"/>
    <x v="0"/>
    <s v="NAR REGIONAL-GROCERY"/>
    <x v="1"/>
    <x v="0"/>
    <x v="15"/>
    <x v="39"/>
    <x v="0"/>
    <x v="1"/>
    <x v="1"/>
    <x v="4"/>
    <x v="1102"/>
    <n v="1.04"/>
  </r>
  <r>
    <x v="4"/>
    <x v="0"/>
    <s v="NAR REGIONAL-GROCERY"/>
    <x v="1"/>
    <x v="1"/>
    <x v="3"/>
    <x v="39"/>
    <x v="0"/>
    <x v="1"/>
    <x v="1"/>
    <x v="4"/>
    <x v="1102"/>
    <n v="1.04"/>
  </r>
  <r>
    <x v="4"/>
    <x v="0"/>
    <s v="NAR REGIONAL-GROCERY"/>
    <x v="1"/>
    <x v="1"/>
    <x v="7"/>
    <x v="39"/>
    <x v="0"/>
    <x v="1"/>
    <x v="1"/>
    <x v="4"/>
    <x v="1102"/>
    <n v="1.04"/>
  </r>
  <r>
    <x v="4"/>
    <x v="0"/>
    <s v="NAR REGIONAL-GROCERY"/>
    <x v="1"/>
    <x v="2"/>
    <x v="4"/>
    <x v="39"/>
    <x v="0"/>
    <x v="1"/>
    <x v="1"/>
    <x v="4"/>
    <x v="1102"/>
    <n v="1.04"/>
  </r>
  <r>
    <x v="4"/>
    <x v="0"/>
    <s v="NAR REGIONAL-GROCERY"/>
    <x v="1"/>
    <x v="2"/>
    <x v="8"/>
    <x v="39"/>
    <x v="0"/>
    <x v="1"/>
    <x v="1"/>
    <x v="4"/>
    <x v="1102"/>
    <n v="1.04"/>
  </r>
  <r>
    <x v="4"/>
    <x v="0"/>
    <s v="NAR REGIONAL-GROCERY"/>
    <x v="2"/>
    <x v="0"/>
    <x v="10"/>
    <x v="39"/>
    <x v="0"/>
    <x v="1"/>
    <x v="1"/>
    <x v="4"/>
    <x v="1102"/>
    <n v="1.04"/>
  </r>
  <r>
    <x v="4"/>
    <x v="0"/>
    <s v="NAR REGIONAL-GROCERY"/>
    <x v="2"/>
    <x v="0"/>
    <x v="16"/>
    <x v="39"/>
    <x v="0"/>
    <x v="1"/>
    <x v="1"/>
    <x v="4"/>
    <x v="1102"/>
    <n v="1.04"/>
  </r>
  <r>
    <x v="4"/>
    <x v="0"/>
    <s v="NAR REGIONAL-GROCERY"/>
    <x v="2"/>
    <x v="0"/>
    <x v="11"/>
    <x v="39"/>
    <x v="0"/>
    <x v="1"/>
    <x v="1"/>
    <x v="4"/>
    <x v="1102"/>
    <n v="1.04"/>
  </r>
  <r>
    <x v="4"/>
    <x v="0"/>
    <s v="NAR REGIONAL-GROCERY"/>
    <x v="2"/>
    <x v="0"/>
    <x v="12"/>
    <x v="39"/>
    <x v="0"/>
    <x v="1"/>
    <x v="1"/>
    <x v="4"/>
    <x v="1102"/>
    <n v="1.04"/>
  </r>
  <r>
    <x v="4"/>
    <x v="0"/>
    <s v="NAR REGIONAL-GROCERY"/>
    <x v="2"/>
    <x v="0"/>
    <x v="13"/>
    <x v="39"/>
    <x v="0"/>
    <x v="1"/>
    <x v="1"/>
    <x v="4"/>
    <x v="1102"/>
    <n v="1.04"/>
  </r>
  <r>
    <x v="4"/>
    <x v="0"/>
    <s v="NAR REGIONAL-GROCERY"/>
    <x v="2"/>
    <x v="0"/>
    <x v="14"/>
    <x v="39"/>
    <x v="0"/>
    <x v="1"/>
    <x v="1"/>
    <x v="4"/>
    <x v="1102"/>
    <n v="1.04"/>
  </r>
  <r>
    <x v="4"/>
    <x v="0"/>
    <s v="NAR REGIONAL-GROCERY"/>
    <x v="2"/>
    <x v="0"/>
    <x v="15"/>
    <x v="39"/>
    <x v="0"/>
    <x v="1"/>
    <x v="1"/>
    <x v="4"/>
    <x v="1102"/>
    <n v="1.04"/>
  </r>
  <r>
    <x v="4"/>
    <x v="0"/>
    <s v="NAR REGIONAL-GROCERY"/>
    <x v="2"/>
    <x v="1"/>
    <x v="3"/>
    <x v="39"/>
    <x v="0"/>
    <x v="1"/>
    <x v="1"/>
    <x v="4"/>
    <x v="1102"/>
    <n v="1.04"/>
  </r>
  <r>
    <x v="4"/>
    <x v="0"/>
    <s v="NAR REGIONAL-GROCERY"/>
    <x v="2"/>
    <x v="1"/>
    <x v="7"/>
    <x v="39"/>
    <x v="0"/>
    <x v="1"/>
    <x v="1"/>
    <x v="4"/>
    <x v="1102"/>
    <n v="1.04"/>
  </r>
  <r>
    <x v="4"/>
    <x v="0"/>
    <s v="NAR REGIONAL-GROCERY"/>
    <x v="2"/>
    <x v="2"/>
    <x v="4"/>
    <x v="39"/>
    <x v="0"/>
    <x v="1"/>
    <x v="1"/>
    <x v="4"/>
    <x v="1102"/>
    <n v="1.04"/>
  </r>
  <r>
    <x v="4"/>
    <x v="0"/>
    <s v="NAR REGIONAL-GROCERY"/>
    <x v="2"/>
    <x v="2"/>
    <x v="8"/>
    <x v="39"/>
    <x v="0"/>
    <x v="1"/>
    <x v="1"/>
    <x v="4"/>
    <x v="1102"/>
    <n v="1.04"/>
  </r>
  <r>
    <x v="4"/>
    <x v="0"/>
    <s v="NAR REGIONAL-GROCERY"/>
    <x v="3"/>
    <x v="0"/>
    <x v="10"/>
    <x v="39"/>
    <x v="0"/>
    <x v="1"/>
    <x v="1"/>
    <x v="4"/>
    <x v="1102"/>
    <n v="1.04"/>
  </r>
  <r>
    <x v="4"/>
    <x v="0"/>
    <s v="NAR REGIONAL-GROCERY"/>
    <x v="3"/>
    <x v="0"/>
    <x v="16"/>
    <x v="39"/>
    <x v="0"/>
    <x v="1"/>
    <x v="1"/>
    <x v="4"/>
    <x v="1102"/>
    <n v="1.04"/>
  </r>
  <r>
    <x v="4"/>
    <x v="0"/>
    <s v="NAR REGIONAL-GROCERY"/>
    <x v="3"/>
    <x v="0"/>
    <x v="11"/>
    <x v="39"/>
    <x v="0"/>
    <x v="1"/>
    <x v="1"/>
    <x v="4"/>
    <x v="1102"/>
    <n v="1.04"/>
  </r>
  <r>
    <x v="4"/>
    <x v="0"/>
    <s v="NAR REGIONAL-GROCERY"/>
    <x v="3"/>
    <x v="0"/>
    <x v="12"/>
    <x v="39"/>
    <x v="0"/>
    <x v="1"/>
    <x v="1"/>
    <x v="4"/>
    <x v="1327"/>
    <n v="199999.8"/>
  </r>
  <r>
    <x v="4"/>
    <x v="0"/>
    <s v="NAR REGIONAL-GROCERY"/>
    <x v="3"/>
    <x v="0"/>
    <x v="13"/>
    <x v="39"/>
    <x v="0"/>
    <x v="1"/>
    <x v="1"/>
    <x v="4"/>
    <x v="250"/>
    <n v="1999.92"/>
  </r>
  <r>
    <x v="4"/>
    <x v="0"/>
    <s v="NAR REGIONAL-GROCERY"/>
    <x v="3"/>
    <x v="0"/>
    <x v="14"/>
    <x v="39"/>
    <x v="0"/>
    <x v="1"/>
    <x v="1"/>
    <x v="4"/>
    <x v="1102"/>
    <n v="1.04"/>
  </r>
  <r>
    <x v="4"/>
    <x v="0"/>
    <s v="NAR REGIONAL-GROCERY"/>
    <x v="3"/>
    <x v="0"/>
    <x v="15"/>
    <x v="39"/>
    <x v="0"/>
    <x v="1"/>
    <x v="1"/>
    <x v="4"/>
    <x v="1102"/>
    <n v="1.04"/>
  </r>
  <r>
    <x v="4"/>
    <x v="0"/>
    <s v="NAR REGIONAL-GROCERY"/>
    <x v="3"/>
    <x v="1"/>
    <x v="3"/>
    <x v="39"/>
    <x v="0"/>
    <x v="1"/>
    <x v="1"/>
    <x v="4"/>
    <x v="1102"/>
    <n v="1.04"/>
  </r>
  <r>
    <x v="4"/>
    <x v="0"/>
    <s v="NAR REGIONAL-GROCERY"/>
    <x v="3"/>
    <x v="1"/>
    <x v="7"/>
    <x v="39"/>
    <x v="0"/>
    <x v="1"/>
    <x v="1"/>
    <x v="4"/>
    <x v="83"/>
    <n v="4999.8"/>
  </r>
  <r>
    <x v="4"/>
    <x v="0"/>
    <s v="NAR REGIONAL-GROCERY"/>
    <x v="3"/>
    <x v="2"/>
    <x v="4"/>
    <x v="39"/>
    <x v="0"/>
    <x v="1"/>
    <x v="1"/>
    <x v="4"/>
    <x v="1102"/>
    <n v="1.04"/>
  </r>
  <r>
    <x v="4"/>
    <x v="0"/>
    <s v="NAR REGIONAL-GROCERY"/>
    <x v="3"/>
    <x v="2"/>
    <x v="8"/>
    <x v="39"/>
    <x v="0"/>
    <x v="1"/>
    <x v="1"/>
    <x v="4"/>
    <x v="1102"/>
    <n v="1.04"/>
  </r>
  <r>
    <x v="4"/>
    <x v="0"/>
    <s v="NAR REGIONAL-GROCERY"/>
    <x v="0"/>
    <x v="0"/>
    <x v="10"/>
    <x v="40"/>
    <x v="0"/>
    <x v="1"/>
    <x v="1"/>
    <x v="4"/>
    <x v="1102"/>
    <n v="1.04"/>
  </r>
  <r>
    <x v="4"/>
    <x v="0"/>
    <s v="NAR REGIONAL-GROCERY"/>
    <x v="0"/>
    <x v="0"/>
    <x v="16"/>
    <x v="40"/>
    <x v="0"/>
    <x v="1"/>
    <x v="1"/>
    <x v="4"/>
    <x v="1102"/>
    <n v="1.04"/>
  </r>
  <r>
    <x v="4"/>
    <x v="0"/>
    <s v="NAR REGIONAL-GROCERY"/>
    <x v="0"/>
    <x v="0"/>
    <x v="11"/>
    <x v="40"/>
    <x v="0"/>
    <x v="1"/>
    <x v="1"/>
    <x v="4"/>
    <x v="1102"/>
    <n v="1.04"/>
  </r>
  <r>
    <x v="4"/>
    <x v="0"/>
    <s v="NAR REGIONAL-GROCERY"/>
    <x v="0"/>
    <x v="0"/>
    <x v="12"/>
    <x v="40"/>
    <x v="0"/>
    <x v="1"/>
    <x v="1"/>
    <x v="4"/>
    <x v="1102"/>
    <n v="1.04"/>
  </r>
  <r>
    <x v="4"/>
    <x v="0"/>
    <s v="NAR REGIONAL-GROCERY"/>
    <x v="0"/>
    <x v="0"/>
    <x v="13"/>
    <x v="40"/>
    <x v="0"/>
    <x v="1"/>
    <x v="1"/>
    <x v="4"/>
    <x v="1102"/>
    <n v="1.04"/>
  </r>
  <r>
    <x v="4"/>
    <x v="0"/>
    <s v="NAR REGIONAL-GROCERY"/>
    <x v="0"/>
    <x v="0"/>
    <x v="14"/>
    <x v="40"/>
    <x v="0"/>
    <x v="1"/>
    <x v="1"/>
    <x v="4"/>
    <x v="1102"/>
    <n v="1.04"/>
  </r>
  <r>
    <x v="4"/>
    <x v="0"/>
    <s v="NAR REGIONAL-GROCERY"/>
    <x v="0"/>
    <x v="0"/>
    <x v="15"/>
    <x v="40"/>
    <x v="0"/>
    <x v="1"/>
    <x v="1"/>
    <x v="4"/>
    <x v="1102"/>
    <n v="1.04"/>
  </r>
  <r>
    <x v="4"/>
    <x v="0"/>
    <s v="NAR REGIONAL-GROCERY"/>
    <x v="0"/>
    <x v="1"/>
    <x v="3"/>
    <x v="40"/>
    <x v="0"/>
    <x v="1"/>
    <x v="1"/>
    <x v="4"/>
    <x v="1102"/>
    <n v="1.04"/>
  </r>
  <r>
    <x v="4"/>
    <x v="0"/>
    <s v="NAR REGIONAL-GROCERY"/>
    <x v="0"/>
    <x v="1"/>
    <x v="7"/>
    <x v="40"/>
    <x v="0"/>
    <x v="1"/>
    <x v="1"/>
    <x v="4"/>
    <x v="1102"/>
    <n v="1.04"/>
  </r>
  <r>
    <x v="4"/>
    <x v="0"/>
    <s v="NAR REGIONAL-GROCERY"/>
    <x v="0"/>
    <x v="2"/>
    <x v="4"/>
    <x v="40"/>
    <x v="0"/>
    <x v="1"/>
    <x v="1"/>
    <x v="4"/>
    <x v="1102"/>
    <n v="1.04"/>
  </r>
  <r>
    <x v="4"/>
    <x v="0"/>
    <s v="NAR REGIONAL-GROCERY"/>
    <x v="0"/>
    <x v="2"/>
    <x v="8"/>
    <x v="40"/>
    <x v="0"/>
    <x v="1"/>
    <x v="1"/>
    <x v="4"/>
    <x v="1102"/>
    <n v="1.04"/>
  </r>
  <r>
    <x v="4"/>
    <x v="0"/>
    <s v="NAR REGIONAL-GROCERY"/>
    <x v="1"/>
    <x v="0"/>
    <x v="10"/>
    <x v="40"/>
    <x v="0"/>
    <x v="1"/>
    <x v="1"/>
    <x v="4"/>
    <x v="1102"/>
    <n v="1.04"/>
  </r>
  <r>
    <x v="4"/>
    <x v="0"/>
    <s v="NAR REGIONAL-GROCERY"/>
    <x v="1"/>
    <x v="0"/>
    <x v="16"/>
    <x v="40"/>
    <x v="0"/>
    <x v="1"/>
    <x v="1"/>
    <x v="4"/>
    <x v="1102"/>
    <n v="1.04"/>
  </r>
  <r>
    <x v="4"/>
    <x v="0"/>
    <s v="NAR REGIONAL-GROCERY"/>
    <x v="1"/>
    <x v="0"/>
    <x v="11"/>
    <x v="40"/>
    <x v="0"/>
    <x v="1"/>
    <x v="1"/>
    <x v="4"/>
    <x v="1102"/>
    <n v="1.04"/>
  </r>
  <r>
    <x v="4"/>
    <x v="0"/>
    <s v="NAR REGIONAL-GROCERY"/>
    <x v="1"/>
    <x v="0"/>
    <x v="12"/>
    <x v="40"/>
    <x v="0"/>
    <x v="1"/>
    <x v="1"/>
    <x v="4"/>
    <x v="1102"/>
    <n v="1.04"/>
  </r>
  <r>
    <x v="4"/>
    <x v="0"/>
    <s v="NAR REGIONAL-GROCERY"/>
    <x v="1"/>
    <x v="0"/>
    <x v="13"/>
    <x v="40"/>
    <x v="0"/>
    <x v="1"/>
    <x v="1"/>
    <x v="4"/>
    <x v="1102"/>
    <n v="1.04"/>
  </r>
  <r>
    <x v="4"/>
    <x v="0"/>
    <s v="NAR REGIONAL-GROCERY"/>
    <x v="1"/>
    <x v="0"/>
    <x v="14"/>
    <x v="40"/>
    <x v="0"/>
    <x v="1"/>
    <x v="1"/>
    <x v="4"/>
    <x v="1102"/>
    <n v="1.04"/>
  </r>
  <r>
    <x v="4"/>
    <x v="0"/>
    <s v="NAR REGIONAL-GROCERY"/>
    <x v="1"/>
    <x v="0"/>
    <x v="15"/>
    <x v="40"/>
    <x v="0"/>
    <x v="1"/>
    <x v="1"/>
    <x v="4"/>
    <x v="1102"/>
    <n v="1.04"/>
  </r>
  <r>
    <x v="4"/>
    <x v="0"/>
    <s v="NAR REGIONAL-GROCERY"/>
    <x v="1"/>
    <x v="1"/>
    <x v="3"/>
    <x v="40"/>
    <x v="0"/>
    <x v="1"/>
    <x v="1"/>
    <x v="4"/>
    <x v="1102"/>
    <n v="1.04"/>
  </r>
  <r>
    <x v="4"/>
    <x v="0"/>
    <s v="NAR REGIONAL-GROCERY"/>
    <x v="1"/>
    <x v="1"/>
    <x v="7"/>
    <x v="40"/>
    <x v="0"/>
    <x v="1"/>
    <x v="1"/>
    <x v="4"/>
    <x v="1102"/>
    <n v="1.04"/>
  </r>
  <r>
    <x v="4"/>
    <x v="0"/>
    <s v="NAR REGIONAL-GROCERY"/>
    <x v="1"/>
    <x v="2"/>
    <x v="4"/>
    <x v="40"/>
    <x v="0"/>
    <x v="1"/>
    <x v="1"/>
    <x v="4"/>
    <x v="1102"/>
    <n v="1.04"/>
  </r>
  <r>
    <x v="4"/>
    <x v="0"/>
    <s v="NAR REGIONAL-GROCERY"/>
    <x v="1"/>
    <x v="2"/>
    <x v="8"/>
    <x v="40"/>
    <x v="0"/>
    <x v="1"/>
    <x v="1"/>
    <x v="4"/>
    <x v="1102"/>
    <n v="1.04"/>
  </r>
  <r>
    <x v="4"/>
    <x v="0"/>
    <s v="NAR REGIONAL-GROCERY"/>
    <x v="2"/>
    <x v="0"/>
    <x v="10"/>
    <x v="40"/>
    <x v="0"/>
    <x v="1"/>
    <x v="1"/>
    <x v="4"/>
    <x v="1102"/>
    <n v="1.04"/>
  </r>
  <r>
    <x v="4"/>
    <x v="0"/>
    <s v="NAR REGIONAL-GROCERY"/>
    <x v="2"/>
    <x v="0"/>
    <x v="16"/>
    <x v="40"/>
    <x v="0"/>
    <x v="1"/>
    <x v="1"/>
    <x v="4"/>
    <x v="1102"/>
    <n v="1.04"/>
  </r>
  <r>
    <x v="4"/>
    <x v="0"/>
    <s v="NAR REGIONAL-GROCERY"/>
    <x v="2"/>
    <x v="0"/>
    <x v="11"/>
    <x v="40"/>
    <x v="0"/>
    <x v="1"/>
    <x v="1"/>
    <x v="4"/>
    <x v="1102"/>
    <n v="1.04"/>
  </r>
  <r>
    <x v="4"/>
    <x v="0"/>
    <s v="NAR REGIONAL-GROCERY"/>
    <x v="2"/>
    <x v="0"/>
    <x v="12"/>
    <x v="40"/>
    <x v="0"/>
    <x v="1"/>
    <x v="1"/>
    <x v="4"/>
    <x v="1102"/>
    <n v="1.04"/>
  </r>
  <r>
    <x v="4"/>
    <x v="0"/>
    <s v="NAR REGIONAL-GROCERY"/>
    <x v="2"/>
    <x v="0"/>
    <x v="13"/>
    <x v="40"/>
    <x v="0"/>
    <x v="1"/>
    <x v="1"/>
    <x v="4"/>
    <x v="1102"/>
    <n v="1.04"/>
  </r>
  <r>
    <x v="4"/>
    <x v="0"/>
    <s v="NAR REGIONAL-GROCERY"/>
    <x v="2"/>
    <x v="0"/>
    <x v="14"/>
    <x v="40"/>
    <x v="0"/>
    <x v="1"/>
    <x v="1"/>
    <x v="4"/>
    <x v="1102"/>
    <n v="1.04"/>
  </r>
  <r>
    <x v="4"/>
    <x v="0"/>
    <s v="NAR REGIONAL-GROCERY"/>
    <x v="2"/>
    <x v="0"/>
    <x v="15"/>
    <x v="40"/>
    <x v="0"/>
    <x v="1"/>
    <x v="1"/>
    <x v="4"/>
    <x v="1102"/>
    <n v="1.04"/>
  </r>
  <r>
    <x v="4"/>
    <x v="0"/>
    <s v="NAR REGIONAL-GROCERY"/>
    <x v="2"/>
    <x v="1"/>
    <x v="3"/>
    <x v="40"/>
    <x v="0"/>
    <x v="1"/>
    <x v="1"/>
    <x v="4"/>
    <x v="1102"/>
    <n v="1.04"/>
  </r>
  <r>
    <x v="4"/>
    <x v="0"/>
    <s v="NAR REGIONAL-GROCERY"/>
    <x v="2"/>
    <x v="1"/>
    <x v="7"/>
    <x v="40"/>
    <x v="0"/>
    <x v="1"/>
    <x v="1"/>
    <x v="4"/>
    <x v="1102"/>
    <n v="1.04"/>
  </r>
  <r>
    <x v="4"/>
    <x v="0"/>
    <s v="NAR REGIONAL-GROCERY"/>
    <x v="2"/>
    <x v="2"/>
    <x v="4"/>
    <x v="40"/>
    <x v="0"/>
    <x v="1"/>
    <x v="1"/>
    <x v="4"/>
    <x v="1102"/>
    <n v="1.04"/>
  </r>
  <r>
    <x v="4"/>
    <x v="0"/>
    <s v="NAR REGIONAL-GROCERY"/>
    <x v="2"/>
    <x v="2"/>
    <x v="8"/>
    <x v="40"/>
    <x v="0"/>
    <x v="1"/>
    <x v="1"/>
    <x v="4"/>
    <x v="1102"/>
    <n v="1.04"/>
  </r>
  <r>
    <x v="4"/>
    <x v="0"/>
    <s v="NAR REGIONAL-GROCERY"/>
    <x v="3"/>
    <x v="0"/>
    <x v="10"/>
    <x v="40"/>
    <x v="0"/>
    <x v="1"/>
    <x v="1"/>
    <x v="4"/>
    <x v="250"/>
    <n v="1999.92"/>
  </r>
  <r>
    <x v="4"/>
    <x v="0"/>
    <s v="NAR REGIONAL-GROCERY"/>
    <x v="3"/>
    <x v="0"/>
    <x v="16"/>
    <x v="40"/>
    <x v="0"/>
    <x v="1"/>
    <x v="1"/>
    <x v="4"/>
    <x v="1102"/>
    <n v="1.04"/>
  </r>
  <r>
    <x v="4"/>
    <x v="0"/>
    <s v="NAR REGIONAL-GROCERY"/>
    <x v="3"/>
    <x v="0"/>
    <x v="11"/>
    <x v="40"/>
    <x v="0"/>
    <x v="1"/>
    <x v="1"/>
    <x v="4"/>
    <x v="1102"/>
    <n v="1.04"/>
  </r>
  <r>
    <x v="4"/>
    <x v="0"/>
    <s v="NAR REGIONAL-GROCERY"/>
    <x v="3"/>
    <x v="0"/>
    <x v="12"/>
    <x v="40"/>
    <x v="0"/>
    <x v="1"/>
    <x v="1"/>
    <x v="4"/>
    <x v="1631"/>
    <n v="150000.24"/>
  </r>
  <r>
    <x v="4"/>
    <x v="0"/>
    <s v="NAR REGIONAL-GROCERY"/>
    <x v="3"/>
    <x v="0"/>
    <x v="13"/>
    <x v="40"/>
    <x v="0"/>
    <x v="1"/>
    <x v="1"/>
    <x v="4"/>
    <x v="1215"/>
    <n v="25000.04"/>
  </r>
  <r>
    <x v="4"/>
    <x v="0"/>
    <s v="NAR REGIONAL-GROCERY"/>
    <x v="3"/>
    <x v="0"/>
    <x v="14"/>
    <x v="40"/>
    <x v="0"/>
    <x v="1"/>
    <x v="1"/>
    <x v="4"/>
    <x v="1248"/>
    <n v="3500.12"/>
  </r>
  <r>
    <x v="4"/>
    <x v="0"/>
    <s v="NAR REGIONAL-GROCERY"/>
    <x v="3"/>
    <x v="0"/>
    <x v="15"/>
    <x v="40"/>
    <x v="0"/>
    <x v="1"/>
    <x v="1"/>
    <x v="4"/>
    <x v="1102"/>
    <n v="1.04"/>
  </r>
  <r>
    <x v="4"/>
    <x v="0"/>
    <s v="NAR REGIONAL-GROCERY"/>
    <x v="3"/>
    <x v="1"/>
    <x v="3"/>
    <x v="40"/>
    <x v="0"/>
    <x v="1"/>
    <x v="1"/>
    <x v="4"/>
    <x v="1673"/>
    <n v="249999.88"/>
  </r>
  <r>
    <x v="4"/>
    <x v="0"/>
    <s v="NAR REGIONAL-GROCERY"/>
    <x v="3"/>
    <x v="1"/>
    <x v="7"/>
    <x v="40"/>
    <x v="0"/>
    <x v="1"/>
    <x v="1"/>
    <x v="4"/>
    <x v="1122"/>
    <n v="14999.92"/>
  </r>
  <r>
    <x v="4"/>
    <x v="0"/>
    <s v="NAR REGIONAL-GROCERY"/>
    <x v="3"/>
    <x v="2"/>
    <x v="4"/>
    <x v="40"/>
    <x v="0"/>
    <x v="1"/>
    <x v="1"/>
    <x v="4"/>
    <x v="1699"/>
    <n v="174999.76"/>
  </r>
  <r>
    <x v="4"/>
    <x v="0"/>
    <s v="NAR REGIONAL-GROCERY"/>
    <x v="3"/>
    <x v="2"/>
    <x v="8"/>
    <x v="40"/>
    <x v="0"/>
    <x v="1"/>
    <x v="1"/>
    <x v="4"/>
    <x v="1102"/>
    <n v="1.04"/>
  </r>
  <r>
    <x v="4"/>
    <x v="0"/>
    <s v="NAR REGIONAL-GROCERY"/>
    <x v="0"/>
    <x v="0"/>
    <x v="10"/>
    <x v="41"/>
    <x v="0"/>
    <x v="1"/>
    <x v="1"/>
    <x v="4"/>
    <x v="1102"/>
    <n v="1.04"/>
  </r>
  <r>
    <x v="4"/>
    <x v="0"/>
    <s v="NAR REGIONAL-GROCERY"/>
    <x v="0"/>
    <x v="0"/>
    <x v="16"/>
    <x v="41"/>
    <x v="0"/>
    <x v="1"/>
    <x v="1"/>
    <x v="4"/>
    <x v="1102"/>
    <n v="1.04"/>
  </r>
  <r>
    <x v="4"/>
    <x v="0"/>
    <s v="NAR REGIONAL-GROCERY"/>
    <x v="0"/>
    <x v="0"/>
    <x v="11"/>
    <x v="41"/>
    <x v="0"/>
    <x v="1"/>
    <x v="1"/>
    <x v="4"/>
    <x v="1102"/>
    <n v="1.04"/>
  </r>
  <r>
    <x v="4"/>
    <x v="0"/>
    <s v="NAR REGIONAL-GROCERY"/>
    <x v="0"/>
    <x v="0"/>
    <x v="12"/>
    <x v="41"/>
    <x v="0"/>
    <x v="1"/>
    <x v="1"/>
    <x v="4"/>
    <x v="1102"/>
    <n v="1.04"/>
  </r>
  <r>
    <x v="4"/>
    <x v="0"/>
    <s v="NAR REGIONAL-GROCERY"/>
    <x v="0"/>
    <x v="0"/>
    <x v="13"/>
    <x v="41"/>
    <x v="0"/>
    <x v="1"/>
    <x v="1"/>
    <x v="4"/>
    <x v="1102"/>
    <n v="1.04"/>
  </r>
  <r>
    <x v="4"/>
    <x v="0"/>
    <s v="NAR REGIONAL-GROCERY"/>
    <x v="0"/>
    <x v="0"/>
    <x v="14"/>
    <x v="41"/>
    <x v="0"/>
    <x v="1"/>
    <x v="1"/>
    <x v="4"/>
    <x v="1102"/>
    <n v="1.04"/>
  </r>
  <r>
    <x v="4"/>
    <x v="0"/>
    <s v="NAR REGIONAL-GROCERY"/>
    <x v="0"/>
    <x v="0"/>
    <x v="15"/>
    <x v="41"/>
    <x v="0"/>
    <x v="1"/>
    <x v="1"/>
    <x v="4"/>
    <x v="1102"/>
    <n v="1.04"/>
  </r>
  <r>
    <x v="4"/>
    <x v="0"/>
    <s v="NAR REGIONAL-GROCERY"/>
    <x v="0"/>
    <x v="1"/>
    <x v="3"/>
    <x v="41"/>
    <x v="0"/>
    <x v="1"/>
    <x v="1"/>
    <x v="4"/>
    <x v="1102"/>
    <n v="1.04"/>
  </r>
  <r>
    <x v="4"/>
    <x v="0"/>
    <s v="NAR REGIONAL-GROCERY"/>
    <x v="0"/>
    <x v="1"/>
    <x v="7"/>
    <x v="41"/>
    <x v="0"/>
    <x v="1"/>
    <x v="1"/>
    <x v="4"/>
    <x v="1102"/>
    <n v="1.04"/>
  </r>
  <r>
    <x v="4"/>
    <x v="0"/>
    <s v="NAR REGIONAL-GROCERY"/>
    <x v="0"/>
    <x v="2"/>
    <x v="4"/>
    <x v="41"/>
    <x v="0"/>
    <x v="1"/>
    <x v="1"/>
    <x v="4"/>
    <x v="1102"/>
    <n v="1.04"/>
  </r>
  <r>
    <x v="4"/>
    <x v="0"/>
    <s v="NAR REGIONAL-GROCERY"/>
    <x v="0"/>
    <x v="2"/>
    <x v="8"/>
    <x v="41"/>
    <x v="0"/>
    <x v="1"/>
    <x v="1"/>
    <x v="4"/>
    <x v="1102"/>
    <n v="1.04"/>
  </r>
  <r>
    <x v="4"/>
    <x v="0"/>
    <s v="NAR REGIONAL-GROCERY"/>
    <x v="1"/>
    <x v="0"/>
    <x v="10"/>
    <x v="41"/>
    <x v="0"/>
    <x v="1"/>
    <x v="1"/>
    <x v="4"/>
    <x v="1102"/>
    <n v="1.04"/>
  </r>
  <r>
    <x v="4"/>
    <x v="0"/>
    <s v="NAR REGIONAL-GROCERY"/>
    <x v="1"/>
    <x v="0"/>
    <x v="16"/>
    <x v="41"/>
    <x v="0"/>
    <x v="1"/>
    <x v="1"/>
    <x v="4"/>
    <x v="1102"/>
    <n v="1.04"/>
  </r>
  <r>
    <x v="4"/>
    <x v="0"/>
    <s v="NAR REGIONAL-GROCERY"/>
    <x v="1"/>
    <x v="0"/>
    <x v="11"/>
    <x v="41"/>
    <x v="0"/>
    <x v="1"/>
    <x v="1"/>
    <x v="4"/>
    <x v="1102"/>
    <n v="1.04"/>
  </r>
  <r>
    <x v="4"/>
    <x v="0"/>
    <s v="NAR REGIONAL-GROCERY"/>
    <x v="1"/>
    <x v="0"/>
    <x v="12"/>
    <x v="41"/>
    <x v="0"/>
    <x v="1"/>
    <x v="1"/>
    <x v="4"/>
    <x v="1102"/>
    <n v="1.04"/>
  </r>
  <r>
    <x v="4"/>
    <x v="0"/>
    <s v="NAR REGIONAL-GROCERY"/>
    <x v="1"/>
    <x v="0"/>
    <x v="13"/>
    <x v="41"/>
    <x v="0"/>
    <x v="1"/>
    <x v="1"/>
    <x v="4"/>
    <x v="1102"/>
    <n v="1.04"/>
  </r>
  <r>
    <x v="4"/>
    <x v="0"/>
    <s v="NAR REGIONAL-GROCERY"/>
    <x v="1"/>
    <x v="0"/>
    <x v="14"/>
    <x v="41"/>
    <x v="0"/>
    <x v="1"/>
    <x v="1"/>
    <x v="4"/>
    <x v="1102"/>
    <n v="1.04"/>
  </r>
  <r>
    <x v="4"/>
    <x v="0"/>
    <s v="NAR REGIONAL-GROCERY"/>
    <x v="1"/>
    <x v="0"/>
    <x v="15"/>
    <x v="41"/>
    <x v="0"/>
    <x v="1"/>
    <x v="1"/>
    <x v="4"/>
    <x v="1102"/>
    <n v="1.04"/>
  </r>
  <r>
    <x v="4"/>
    <x v="0"/>
    <s v="NAR REGIONAL-GROCERY"/>
    <x v="1"/>
    <x v="1"/>
    <x v="3"/>
    <x v="41"/>
    <x v="0"/>
    <x v="1"/>
    <x v="1"/>
    <x v="4"/>
    <x v="1102"/>
    <n v="1.04"/>
  </r>
  <r>
    <x v="4"/>
    <x v="0"/>
    <s v="NAR REGIONAL-GROCERY"/>
    <x v="1"/>
    <x v="1"/>
    <x v="7"/>
    <x v="41"/>
    <x v="0"/>
    <x v="1"/>
    <x v="1"/>
    <x v="4"/>
    <x v="1102"/>
    <n v="1.04"/>
  </r>
  <r>
    <x v="4"/>
    <x v="0"/>
    <s v="NAR REGIONAL-GROCERY"/>
    <x v="1"/>
    <x v="2"/>
    <x v="4"/>
    <x v="41"/>
    <x v="0"/>
    <x v="1"/>
    <x v="1"/>
    <x v="4"/>
    <x v="1102"/>
    <n v="1.04"/>
  </r>
  <r>
    <x v="4"/>
    <x v="0"/>
    <s v="NAR REGIONAL-GROCERY"/>
    <x v="1"/>
    <x v="2"/>
    <x v="8"/>
    <x v="41"/>
    <x v="0"/>
    <x v="1"/>
    <x v="1"/>
    <x v="4"/>
    <x v="1102"/>
    <n v="1.04"/>
  </r>
  <r>
    <x v="4"/>
    <x v="0"/>
    <s v="NAR REGIONAL-GROCERY"/>
    <x v="2"/>
    <x v="0"/>
    <x v="10"/>
    <x v="41"/>
    <x v="0"/>
    <x v="1"/>
    <x v="1"/>
    <x v="4"/>
    <x v="1102"/>
    <n v="1.04"/>
  </r>
  <r>
    <x v="4"/>
    <x v="0"/>
    <s v="NAR REGIONAL-GROCERY"/>
    <x v="2"/>
    <x v="0"/>
    <x v="16"/>
    <x v="41"/>
    <x v="0"/>
    <x v="1"/>
    <x v="1"/>
    <x v="4"/>
    <x v="1102"/>
    <n v="1.04"/>
  </r>
  <r>
    <x v="4"/>
    <x v="0"/>
    <s v="NAR REGIONAL-GROCERY"/>
    <x v="2"/>
    <x v="0"/>
    <x v="11"/>
    <x v="41"/>
    <x v="0"/>
    <x v="1"/>
    <x v="1"/>
    <x v="4"/>
    <x v="1102"/>
    <n v="1.04"/>
  </r>
  <r>
    <x v="4"/>
    <x v="0"/>
    <s v="NAR REGIONAL-GROCERY"/>
    <x v="2"/>
    <x v="0"/>
    <x v="12"/>
    <x v="41"/>
    <x v="0"/>
    <x v="1"/>
    <x v="1"/>
    <x v="4"/>
    <x v="1102"/>
    <n v="1.04"/>
  </r>
  <r>
    <x v="4"/>
    <x v="0"/>
    <s v="NAR REGIONAL-GROCERY"/>
    <x v="2"/>
    <x v="0"/>
    <x v="13"/>
    <x v="41"/>
    <x v="0"/>
    <x v="1"/>
    <x v="1"/>
    <x v="4"/>
    <x v="1102"/>
    <n v="1.04"/>
  </r>
  <r>
    <x v="4"/>
    <x v="0"/>
    <s v="NAR REGIONAL-GROCERY"/>
    <x v="2"/>
    <x v="0"/>
    <x v="14"/>
    <x v="41"/>
    <x v="0"/>
    <x v="1"/>
    <x v="1"/>
    <x v="4"/>
    <x v="1102"/>
    <n v="1.04"/>
  </r>
  <r>
    <x v="4"/>
    <x v="0"/>
    <s v="NAR REGIONAL-GROCERY"/>
    <x v="2"/>
    <x v="0"/>
    <x v="15"/>
    <x v="41"/>
    <x v="0"/>
    <x v="1"/>
    <x v="1"/>
    <x v="4"/>
    <x v="1102"/>
    <n v="1.04"/>
  </r>
  <r>
    <x v="4"/>
    <x v="0"/>
    <s v="NAR REGIONAL-GROCERY"/>
    <x v="2"/>
    <x v="1"/>
    <x v="3"/>
    <x v="41"/>
    <x v="0"/>
    <x v="1"/>
    <x v="1"/>
    <x v="4"/>
    <x v="1102"/>
    <n v="1.04"/>
  </r>
  <r>
    <x v="4"/>
    <x v="0"/>
    <s v="NAR REGIONAL-GROCERY"/>
    <x v="2"/>
    <x v="1"/>
    <x v="7"/>
    <x v="41"/>
    <x v="0"/>
    <x v="1"/>
    <x v="1"/>
    <x v="4"/>
    <x v="1102"/>
    <n v="1.04"/>
  </r>
  <r>
    <x v="4"/>
    <x v="0"/>
    <s v="NAR REGIONAL-GROCERY"/>
    <x v="2"/>
    <x v="2"/>
    <x v="4"/>
    <x v="41"/>
    <x v="0"/>
    <x v="1"/>
    <x v="1"/>
    <x v="4"/>
    <x v="1102"/>
    <n v="1.04"/>
  </r>
  <r>
    <x v="4"/>
    <x v="0"/>
    <s v="NAR REGIONAL-GROCERY"/>
    <x v="2"/>
    <x v="2"/>
    <x v="8"/>
    <x v="41"/>
    <x v="0"/>
    <x v="1"/>
    <x v="1"/>
    <x v="4"/>
    <x v="1102"/>
    <n v="1.04"/>
  </r>
  <r>
    <x v="4"/>
    <x v="0"/>
    <s v="NAR REGIONAL-GROCERY"/>
    <x v="3"/>
    <x v="0"/>
    <x v="10"/>
    <x v="41"/>
    <x v="0"/>
    <x v="1"/>
    <x v="1"/>
    <x v="4"/>
    <x v="1102"/>
    <n v="1.04"/>
  </r>
  <r>
    <x v="4"/>
    <x v="0"/>
    <s v="NAR REGIONAL-GROCERY"/>
    <x v="3"/>
    <x v="0"/>
    <x v="16"/>
    <x v="41"/>
    <x v="0"/>
    <x v="1"/>
    <x v="1"/>
    <x v="4"/>
    <x v="1102"/>
    <n v="1.04"/>
  </r>
  <r>
    <x v="4"/>
    <x v="0"/>
    <s v="NAR REGIONAL-GROCERY"/>
    <x v="3"/>
    <x v="0"/>
    <x v="11"/>
    <x v="41"/>
    <x v="0"/>
    <x v="1"/>
    <x v="1"/>
    <x v="4"/>
    <x v="1102"/>
    <n v="1.04"/>
  </r>
  <r>
    <x v="4"/>
    <x v="0"/>
    <s v="NAR REGIONAL-GROCERY"/>
    <x v="3"/>
    <x v="0"/>
    <x v="12"/>
    <x v="41"/>
    <x v="0"/>
    <x v="1"/>
    <x v="1"/>
    <x v="4"/>
    <x v="1102"/>
    <n v="1.04"/>
  </r>
  <r>
    <x v="4"/>
    <x v="0"/>
    <s v="NAR REGIONAL-GROCERY"/>
    <x v="3"/>
    <x v="0"/>
    <x v="13"/>
    <x v="41"/>
    <x v="0"/>
    <x v="1"/>
    <x v="1"/>
    <x v="4"/>
    <x v="1102"/>
    <n v="1.04"/>
  </r>
  <r>
    <x v="4"/>
    <x v="0"/>
    <s v="NAR REGIONAL-GROCERY"/>
    <x v="3"/>
    <x v="0"/>
    <x v="14"/>
    <x v="41"/>
    <x v="0"/>
    <x v="1"/>
    <x v="1"/>
    <x v="4"/>
    <x v="1102"/>
    <n v="1.04"/>
  </r>
  <r>
    <x v="4"/>
    <x v="0"/>
    <s v="NAR REGIONAL-GROCERY"/>
    <x v="3"/>
    <x v="0"/>
    <x v="15"/>
    <x v="41"/>
    <x v="0"/>
    <x v="1"/>
    <x v="1"/>
    <x v="4"/>
    <x v="1102"/>
    <n v="1.04"/>
  </r>
  <r>
    <x v="4"/>
    <x v="0"/>
    <s v="NAR REGIONAL-GROCERY"/>
    <x v="3"/>
    <x v="1"/>
    <x v="3"/>
    <x v="41"/>
    <x v="0"/>
    <x v="1"/>
    <x v="1"/>
    <x v="4"/>
    <x v="1102"/>
    <n v="1.04"/>
  </r>
  <r>
    <x v="4"/>
    <x v="0"/>
    <s v="NAR REGIONAL-GROCERY"/>
    <x v="3"/>
    <x v="1"/>
    <x v="7"/>
    <x v="41"/>
    <x v="0"/>
    <x v="1"/>
    <x v="1"/>
    <x v="4"/>
    <x v="382"/>
    <n v="10000.120000000001"/>
  </r>
  <r>
    <x v="4"/>
    <x v="0"/>
    <s v="NAR REGIONAL-GROCERY"/>
    <x v="3"/>
    <x v="2"/>
    <x v="4"/>
    <x v="41"/>
    <x v="0"/>
    <x v="1"/>
    <x v="1"/>
    <x v="4"/>
    <x v="1102"/>
    <n v="1.04"/>
  </r>
  <r>
    <x v="4"/>
    <x v="0"/>
    <s v="NAR REGIONAL-GROCERY"/>
    <x v="3"/>
    <x v="2"/>
    <x v="8"/>
    <x v="41"/>
    <x v="0"/>
    <x v="1"/>
    <x v="1"/>
    <x v="4"/>
    <x v="1102"/>
    <n v="1.04"/>
  </r>
  <r>
    <x v="4"/>
    <x v="0"/>
    <s v="NAR REGIONAL-GROCERY"/>
    <x v="0"/>
    <x v="0"/>
    <x v="10"/>
    <x v="42"/>
    <x v="0"/>
    <x v="1"/>
    <x v="1"/>
    <x v="4"/>
    <x v="1102"/>
    <n v="1.04"/>
  </r>
  <r>
    <x v="4"/>
    <x v="0"/>
    <s v="NAR REGIONAL-GROCERY"/>
    <x v="0"/>
    <x v="0"/>
    <x v="16"/>
    <x v="42"/>
    <x v="0"/>
    <x v="1"/>
    <x v="1"/>
    <x v="4"/>
    <x v="1102"/>
    <n v="1.04"/>
  </r>
  <r>
    <x v="4"/>
    <x v="0"/>
    <s v="NAR REGIONAL-GROCERY"/>
    <x v="0"/>
    <x v="0"/>
    <x v="11"/>
    <x v="42"/>
    <x v="0"/>
    <x v="1"/>
    <x v="1"/>
    <x v="4"/>
    <x v="1102"/>
    <n v="1.04"/>
  </r>
  <r>
    <x v="4"/>
    <x v="0"/>
    <s v="NAR REGIONAL-GROCERY"/>
    <x v="0"/>
    <x v="0"/>
    <x v="12"/>
    <x v="42"/>
    <x v="0"/>
    <x v="1"/>
    <x v="1"/>
    <x v="4"/>
    <x v="1102"/>
    <n v="1.04"/>
  </r>
  <r>
    <x v="4"/>
    <x v="0"/>
    <s v="NAR REGIONAL-GROCERY"/>
    <x v="0"/>
    <x v="0"/>
    <x v="13"/>
    <x v="42"/>
    <x v="0"/>
    <x v="1"/>
    <x v="1"/>
    <x v="4"/>
    <x v="1102"/>
    <n v="1.04"/>
  </r>
  <r>
    <x v="4"/>
    <x v="0"/>
    <s v="NAR REGIONAL-GROCERY"/>
    <x v="0"/>
    <x v="0"/>
    <x v="14"/>
    <x v="42"/>
    <x v="0"/>
    <x v="1"/>
    <x v="1"/>
    <x v="4"/>
    <x v="1102"/>
    <n v="1.04"/>
  </r>
  <r>
    <x v="4"/>
    <x v="0"/>
    <s v="NAR REGIONAL-GROCERY"/>
    <x v="0"/>
    <x v="0"/>
    <x v="15"/>
    <x v="42"/>
    <x v="0"/>
    <x v="1"/>
    <x v="1"/>
    <x v="4"/>
    <x v="1102"/>
    <n v="1.04"/>
  </r>
  <r>
    <x v="4"/>
    <x v="0"/>
    <s v="NAR REGIONAL-GROCERY"/>
    <x v="0"/>
    <x v="1"/>
    <x v="3"/>
    <x v="42"/>
    <x v="0"/>
    <x v="1"/>
    <x v="1"/>
    <x v="4"/>
    <x v="1102"/>
    <n v="1.04"/>
  </r>
  <r>
    <x v="4"/>
    <x v="0"/>
    <s v="NAR REGIONAL-GROCERY"/>
    <x v="0"/>
    <x v="1"/>
    <x v="7"/>
    <x v="42"/>
    <x v="0"/>
    <x v="1"/>
    <x v="1"/>
    <x v="4"/>
    <x v="1102"/>
    <n v="1.04"/>
  </r>
  <r>
    <x v="4"/>
    <x v="0"/>
    <s v="NAR REGIONAL-GROCERY"/>
    <x v="0"/>
    <x v="2"/>
    <x v="4"/>
    <x v="42"/>
    <x v="0"/>
    <x v="1"/>
    <x v="1"/>
    <x v="4"/>
    <x v="1102"/>
    <n v="1.04"/>
  </r>
  <r>
    <x v="4"/>
    <x v="0"/>
    <s v="NAR REGIONAL-GROCERY"/>
    <x v="0"/>
    <x v="2"/>
    <x v="8"/>
    <x v="42"/>
    <x v="0"/>
    <x v="1"/>
    <x v="1"/>
    <x v="4"/>
    <x v="1102"/>
    <n v="1.04"/>
  </r>
  <r>
    <x v="4"/>
    <x v="0"/>
    <s v="NAR REGIONAL-GROCERY"/>
    <x v="1"/>
    <x v="0"/>
    <x v="10"/>
    <x v="42"/>
    <x v="0"/>
    <x v="1"/>
    <x v="1"/>
    <x v="4"/>
    <x v="1102"/>
    <n v="1.04"/>
  </r>
  <r>
    <x v="4"/>
    <x v="0"/>
    <s v="NAR REGIONAL-GROCERY"/>
    <x v="1"/>
    <x v="0"/>
    <x v="16"/>
    <x v="42"/>
    <x v="0"/>
    <x v="1"/>
    <x v="1"/>
    <x v="4"/>
    <x v="1102"/>
    <n v="1.04"/>
  </r>
  <r>
    <x v="4"/>
    <x v="0"/>
    <s v="NAR REGIONAL-GROCERY"/>
    <x v="1"/>
    <x v="0"/>
    <x v="11"/>
    <x v="42"/>
    <x v="0"/>
    <x v="1"/>
    <x v="1"/>
    <x v="4"/>
    <x v="1102"/>
    <n v="1.04"/>
  </r>
  <r>
    <x v="4"/>
    <x v="0"/>
    <s v="NAR REGIONAL-GROCERY"/>
    <x v="1"/>
    <x v="0"/>
    <x v="12"/>
    <x v="42"/>
    <x v="0"/>
    <x v="1"/>
    <x v="1"/>
    <x v="4"/>
    <x v="1102"/>
    <n v="1.04"/>
  </r>
  <r>
    <x v="4"/>
    <x v="0"/>
    <s v="NAR REGIONAL-GROCERY"/>
    <x v="1"/>
    <x v="0"/>
    <x v="13"/>
    <x v="42"/>
    <x v="0"/>
    <x v="1"/>
    <x v="1"/>
    <x v="4"/>
    <x v="1102"/>
    <n v="1.04"/>
  </r>
  <r>
    <x v="4"/>
    <x v="0"/>
    <s v="NAR REGIONAL-GROCERY"/>
    <x v="1"/>
    <x v="0"/>
    <x v="14"/>
    <x v="42"/>
    <x v="0"/>
    <x v="1"/>
    <x v="1"/>
    <x v="4"/>
    <x v="1102"/>
    <n v="1.04"/>
  </r>
  <r>
    <x v="4"/>
    <x v="0"/>
    <s v="NAR REGIONAL-GROCERY"/>
    <x v="1"/>
    <x v="0"/>
    <x v="15"/>
    <x v="42"/>
    <x v="0"/>
    <x v="1"/>
    <x v="1"/>
    <x v="4"/>
    <x v="1102"/>
    <n v="1.04"/>
  </r>
  <r>
    <x v="4"/>
    <x v="0"/>
    <s v="NAR REGIONAL-GROCERY"/>
    <x v="1"/>
    <x v="1"/>
    <x v="3"/>
    <x v="42"/>
    <x v="0"/>
    <x v="1"/>
    <x v="1"/>
    <x v="4"/>
    <x v="1102"/>
    <n v="1.04"/>
  </r>
  <r>
    <x v="4"/>
    <x v="0"/>
    <s v="NAR REGIONAL-GROCERY"/>
    <x v="1"/>
    <x v="1"/>
    <x v="7"/>
    <x v="42"/>
    <x v="0"/>
    <x v="1"/>
    <x v="1"/>
    <x v="4"/>
    <x v="1102"/>
    <n v="1.04"/>
  </r>
  <r>
    <x v="4"/>
    <x v="0"/>
    <s v="NAR REGIONAL-GROCERY"/>
    <x v="1"/>
    <x v="2"/>
    <x v="4"/>
    <x v="42"/>
    <x v="0"/>
    <x v="1"/>
    <x v="1"/>
    <x v="4"/>
    <x v="1102"/>
    <n v="1.04"/>
  </r>
  <r>
    <x v="4"/>
    <x v="0"/>
    <s v="NAR REGIONAL-GROCERY"/>
    <x v="1"/>
    <x v="2"/>
    <x v="8"/>
    <x v="42"/>
    <x v="0"/>
    <x v="1"/>
    <x v="1"/>
    <x v="4"/>
    <x v="1102"/>
    <n v="1.04"/>
  </r>
  <r>
    <x v="4"/>
    <x v="0"/>
    <s v="NAR REGIONAL-GROCERY"/>
    <x v="2"/>
    <x v="0"/>
    <x v="10"/>
    <x v="42"/>
    <x v="0"/>
    <x v="1"/>
    <x v="1"/>
    <x v="4"/>
    <x v="1102"/>
    <n v="1.04"/>
  </r>
  <r>
    <x v="4"/>
    <x v="0"/>
    <s v="NAR REGIONAL-GROCERY"/>
    <x v="2"/>
    <x v="0"/>
    <x v="16"/>
    <x v="42"/>
    <x v="0"/>
    <x v="1"/>
    <x v="1"/>
    <x v="4"/>
    <x v="1102"/>
    <n v="1.04"/>
  </r>
  <r>
    <x v="4"/>
    <x v="0"/>
    <s v="NAR REGIONAL-GROCERY"/>
    <x v="2"/>
    <x v="0"/>
    <x v="11"/>
    <x v="42"/>
    <x v="0"/>
    <x v="1"/>
    <x v="1"/>
    <x v="4"/>
    <x v="1102"/>
    <n v="1.04"/>
  </r>
  <r>
    <x v="4"/>
    <x v="0"/>
    <s v="NAR REGIONAL-GROCERY"/>
    <x v="2"/>
    <x v="0"/>
    <x v="12"/>
    <x v="42"/>
    <x v="0"/>
    <x v="1"/>
    <x v="1"/>
    <x v="4"/>
    <x v="1102"/>
    <n v="1.04"/>
  </r>
  <r>
    <x v="4"/>
    <x v="0"/>
    <s v="NAR REGIONAL-GROCERY"/>
    <x v="2"/>
    <x v="0"/>
    <x v="13"/>
    <x v="42"/>
    <x v="0"/>
    <x v="1"/>
    <x v="1"/>
    <x v="4"/>
    <x v="1102"/>
    <n v="1.04"/>
  </r>
  <r>
    <x v="4"/>
    <x v="0"/>
    <s v="NAR REGIONAL-GROCERY"/>
    <x v="2"/>
    <x v="0"/>
    <x v="14"/>
    <x v="42"/>
    <x v="0"/>
    <x v="1"/>
    <x v="1"/>
    <x v="4"/>
    <x v="1102"/>
    <n v="1.04"/>
  </r>
  <r>
    <x v="4"/>
    <x v="0"/>
    <s v="NAR REGIONAL-GROCERY"/>
    <x v="2"/>
    <x v="0"/>
    <x v="15"/>
    <x v="42"/>
    <x v="0"/>
    <x v="1"/>
    <x v="1"/>
    <x v="4"/>
    <x v="1102"/>
    <n v="1.04"/>
  </r>
  <r>
    <x v="4"/>
    <x v="0"/>
    <s v="NAR REGIONAL-GROCERY"/>
    <x v="2"/>
    <x v="1"/>
    <x v="3"/>
    <x v="42"/>
    <x v="0"/>
    <x v="1"/>
    <x v="1"/>
    <x v="4"/>
    <x v="1102"/>
    <n v="1.04"/>
  </r>
  <r>
    <x v="4"/>
    <x v="0"/>
    <s v="NAR REGIONAL-GROCERY"/>
    <x v="2"/>
    <x v="1"/>
    <x v="7"/>
    <x v="42"/>
    <x v="0"/>
    <x v="1"/>
    <x v="1"/>
    <x v="4"/>
    <x v="1102"/>
    <n v="1.04"/>
  </r>
  <r>
    <x v="4"/>
    <x v="0"/>
    <s v="NAR REGIONAL-GROCERY"/>
    <x v="2"/>
    <x v="2"/>
    <x v="4"/>
    <x v="42"/>
    <x v="0"/>
    <x v="1"/>
    <x v="1"/>
    <x v="4"/>
    <x v="1102"/>
    <n v="1.04"/>
  </r>
  <r>
    <x v="4"/>
    <x v="0"/>
    <s v="NAR REGIONAL-GROCERY"/>
    <x v="2"/>
    <x v="2"/>
    <x v="8"/>
    <x v="42"/>
    <x v="0"/>
    <x v="1"/>
    <x v="1"/>
    <x v="4"/>
    <x v="1102"/>
    <n v="1.04"/>
  </r>
  <r>
    <x v="4"/>
    <x v="0"/>
    <s v="NAR REGIONAL-GROCERY"/>
    <x v="3"/>
    <x v="0"/>
    <x v="10"/>
    <x v="42"/>
    <x v="0"/>
    <x v="1"/>
    <x v="1"/>
    <x v="4"/>
    <x v="1102"/>
    <n v="1.04"/>
  </r>
  <r>
    <x v="4"/>
    <x v="0"/>
    <s v="NAR REGIONAL-GROCERY"/>
    <x v="3"/>
    <x v="0"/>
    <x v="16"/>
    <x v="42"/>
    <x v="0"/>
    <x v="1"/>
    <x v="1"/>
    <x v="4"/>
    <x v="1102"/>
    <n v="1.04"/>
  </r>
  <r>
    <x v="4"/>
    <x v="0"/>
    <s v="NAR REGIONAL-GROCERY"/>
    <x v="3"/>
    <x v="0"/>
    <x v="11"/>
    <x v="42"/>
    <x v="0"/>
    <x v="1"/>
    <x v="1"/>
    <x v="4"/>
    <x v="1102"/>
    <n v="1.04"/>
  </r>
  <r>
    <x v="4"/>
    <x v="0"/>
    <s v="NAR REGIONAL-GROCERY"/>
    <x v="3"/>
    <x v="0"/>
    <x v="12"/>
    <x v="42"/>
    <x v="0"/>
    <x v="1"/>
    <x v="1"/>
    <x v="4"/>
    <x v="250"/>
    <n v="1999.92"/>
  </r>
  <r>
    <x v="4"/>
    <x v="0"/>
    <s v="NAR REGIONAL-GROCERY"/>
    <x v="3"/>
    <x v="0"/>
    <x v="13"/>
    <x v="42"/>
    <x v="0"/>
    <x v="1"/>
    <x v="1"/>
    <x v="4"/>
    <x v="1102"/>
    <n v="1.04"/>
  </r>
  <r>
    <x v="4"/>
    <x v="0"/>
    <s v="NAR REGIONAL-GROCERY"/>
    <x v="3"/>
    <x v="0"/>
    <x v="14"/>
    <x v="42"/>
    <x v="0"/>
    <x v="1"/>
    <x v="1"/>
    <x v="4"/>
    <x v="1102"/>
    <n v="1.04"/>
  </r>
  <r>
    <x v="4"/>
    <x v="0"/>
    <s v="NAR REGIONAL-GROCERY"/>
    <x v="3"/>
    <x v="0"/>
    <x v="15"/>
    <x v="42"/>
    <x v="0"/>
    <x v="1"/>
    <x v="1"/>
    <x v="4"/>
    <x v="1102"/>
    <n v="1.04"/>
  </r>
  <r>
    <x v="4"/>
    <x v="0"/>
    <s v="NAR REGIONAL-GROCERY"/>
    <x v="3"/>
    <x v="1"/>
    <x v="3"/>
    <x v="42"/>
    <x v="0"/>
    <x v="1"/>
    <x v="1"/>
    <x v="4"/>
    <x v="1674"/>
    <n v="350000.04"/>
  </r>
  <r>
    <x v="4"/>
    <x v="0"/>
    <s v="NAR REGIONAL-GROCERY"/>
    <x v="3"/>
    <x v="1"/>
    <x v="7"/>
    <x v="42"/>
    <x v="0"/>
    <x v="1"/>
    <x v="1"/>
    <x v="4"/>
    <x v="83"/>
    <n v="4999.8"/>
  </r>
  <r>
    <x v="4"/>
    <x v="0"/>
    <s v="NAR REGIONAL-GROCERY"/>
    <x v="3"/>
    <x v="2"/>
    <x v="4"/>
    <x v="42"/>
    <x v="0"/>
    <x v="1"/>
    <x v="1"/>
    <x v="4"/>
    <x v="1339"/>
    <n v="299999.96000000002"/>
  </r>
  <r>
    <x v="4"/>
    <x v="0"/>
    <s v="NAR REGIONAL-GROCERY"/>
    <x v="3"/>
    <x v="2"/>
    <x v="8"/>
    <x v="42"/>
    <x v="0"/>
    <x v="1"/>
    <x v="1"/>
    <x v="4"/>
    <x v="1102"/>
    <n v="1.04"/>
  </r>
  <r>
    <x v="4"/>
    <x v="0"/>
    <s v="NAR REGIONAL-GROCERY"/>
    <x v="0"/>
    <x v="0"/>
    <x v="10"/>
    <x v="29"/>
    <x v="0"/>
    <x v="1"/>
    <x v="1"/>
    <x v="2"/>
    <x v="1102"/>
    <n v="1.04"/>
  </r>
  <r>
    <x v="4"/>
    <x v="0"/>
    <s v="NAR REGIONAL-GROCERY"/>
    <x v="0"/>
    <x v="0"/>
    <x v="16"/>
    <x v="29"/>
    <x v="0"/>
    <x v="1"/>
    <x v="1"/>
    <x v="2"/>
    <x v="1102"/>
    <n v="1.04"/>
  </r>
  <r>
    <x v="4"/>
    <x v="0"/>
    <s v="NAR REGIONAL-GROCERY"/>
    <x v="0"/>
    <x v="0"/>
    <x v="11"/>
    <x v="29"/>
    <x v="0"/>
    <x v="1"/>
    <x v="1"/>
    <x v="2"/>
    <x v="1102"/>
    <n v="1.04"/>
  </r>
  <r>
    <x v="4"/>
    <x v="0"/>
    <s v="NAR REGIONAL-GROCERY"/>
    <x v="0"/>
    <x v="0"/>
    <x v="12"/>
    <x v="29"/>
    <x v="0"/>
    <x v="1"/>
    <x v="1"/>
    <x v="2"/>
    <x v="1102"/>
    <n v="1.04"/>
  </r>
  <r>
    <x v="4"/>
    <x v="0"/>
    <s v="NAR REGIONAL-GROCERY"/>
    <x v="0"/>
    <x v="0"/>
    <x v="13"/>
    <x v="29"/>
    <x v="0"/>
    <x v="1"/>
    <x v="1"/>
    <x v="2"/>
    <x v="1102"/>
    <n v="1.04"/>
  </r>
  <r>
    <x v="4"/>
    <x v="0"/>
    <s v="NAR REGIONAL-GROCERY"/>
    <x v="0"/>
    <x v="0"/>
    <x v="14"/>
    <x v="29"/>
    <x v="0"/>
    <x v="1"/>
    <x v="1"/>
    <x v="2"/>
    <x v="1102"/>
    <n v="1.04"/>
  </r>
  <r>
    <x v="4"/>
    <x v="0"/>
    <s v="NAR REGIONAL-GROCERY"/>
    <x v="0"/>
    <x v="0"/>
    <x v="15"/>
    <x v="29"/>
    <x v="0"/>
    <x v="1"/>
    <x v="1"/>
    <x v="2"/>
    <x v="1102"/>
    <n v="1.04"/>
  </r>
  <r>
    <x v="4"/>
    <x v="0"/>
    <s v="NAR REGIONAL-GROCERY"/>
    <x v="0"/>
    <x v="1"/>
    <x v="3"/>
    <x v="29"/>
    <x v="0"/>
    <x v="1"/>
    <x v="1"/>
    <x v="2"/>
    <x v="1102"/>
    <n v="1.04"/>
  </r>
  <r>
    <x v="4"/>
    <x v="0"/>
    <s v="NAR REGIONAL-GROCERY"/>
    <x v="0"/>
    <x v="1"/>
    <x v="7"/>
    <x v="29"/>
    <x v="0"/>
    <x v="1"/>
    <x v="1"/>
    <x v="2"/>
    <x v="1102"/>
    <n v="1.04"/>
  </r>
  <r>
    <x v="4"/>
    <x v="0"/>
    <s v="NAR REGIONAL-GROCERY"/>
    <x v="0"/>
    <x v="2"/>
    <x v="4"/>
    <x v="29"/>
    <x v="0"/>
    <x v="1"/>
    <x v="1"/>
    <x v="2"/>
    <x v="1102"/>
    <n v="1.04"/>
  </r>
  <r>
    <x v="4"/>
    <x v="0"/>
    <s v="NAR REGIONAL-GROCERY"/>
    <x v="0"/>
    <x v="2"/>
    <x v="8"/>
    <x v="29"/>
    <x v="0"/>
    <x v="1"/>
    <x v="1"/>
    <x v="2"/>
    <x v="1102"/>
    <n v="1.04"/>
  </r>
  <r>
    <x v="4"/>
    <x v="0"/>
    <s v="NAR REGIONAL-GROCERY"/>
    <x v="1"/>
    <x v="0"/>
    <x v="10"/>
    <x v="29"/>
    <x v="0"/>
    <x v="1"/>
    <x v="1"/>
    <x v="2"/>
    <x v="1102"/>
    <n v="1.04"/>
  </r>
  <r>
    <x v="4"/>
    <x v="0"/>
    <s v="NAR REGIONAL-GROCERY"/>
    <x v="1"/>
    <x v="0"/>
    <x v="16"/>
    <x v="29"/>
    <x v="0"/>
    <x v="1"/>
    <x v="1"/>
    <x v="2"/>
    <x v="1102"/>
    <n v="1.04"/>
  </r>
  <r>
    <x v="4"/>
    <x v="0"/>
    <s v="NAR REGIONAL-GROCERY"/>
    <x v="1"/>
    <x v="0"/>
    <x v="11"/>
    <x v="29"/>
    <x v="0"/>
    <x v="1"/>
    <x v="1"/>
    <x v="2"/>
    <x v="1102"/>
    <n v="1.04"/>
  </r>
  <r>
    <x v="4"/>
    <x v="0"/>
    <s v="NAR REGIONAL-GROCERY"/>
    <x v="1"/>
    <x v="0"/>
    <x v="12"/>
    <x v="29"/>
    <x v="0"/>
    <x v="1"/>
    <x v="1"/>
    <x v="2"/>
    <x v="1102"/>
    <n v="1.04"/>
  </r>
  <r>
    <x v="4"/>
    <x v="0"/>
    <s v="NAR REGIONAL-GROCERY"/>
    <x v="1"/>
    <x v="0"/>
    <x v="13"/>
    <x v="29"/>
    <x v="0"/>
    <x v="1"/>
    <x v="1"/>
    <x v="2"/>
    <x v="1102"/>
    <n v="1.04"/>
  </r>
  <r>
    <x v="4"/>
    <x v="0"/>
    <s v="NAR REGIONAL-GROCERY"/>
    <x v="1"/>
    <x v="0"/>
    <x v="14"/>
    <x v="29"/>
    <x v="0"/>
    <x v="1"/>
    <x v="1"/>
    <x v="2"/>
    <x v="1102"/>
    <n v="1.04"/>
  </r>
  <r>
    <x v="4"/>
    <x v="0"/>
    <s v="NAR REGIONAL-GROCERY"/>
    <x v="1"/>
    <x v="0"/>
    <x v="15"/>
    <x v="29"/>
    <x v="0"/>
    <x v="1"/>
    <x v="1"/>
    <x v="2"/>
    <x v="1102"/>
    <n v="1.04"/>
  </r>
  <r>
    <x v="4"/>
    <x v="0"/>
    <s v="NAR REGIONAL-GROCERY"/>
    <x v="1"/>
    <x v="1"/>
    <x v="3"/>
    <x v="29"/>
    <x v="0"/>
    <x v="1"/>
    <x v="1"/>
    <x v="2"/>
    <x v="1102"/>
    <n v="1.04"/>
  </r>
  <r>
    <x v="4"/>
    <x v="0"/>
    <s v="NAR REGIONAL-GROCERY"/>
    <x v="1"/>
    <x v="1"/>
    <x v="7"/>
    <x v="29"/>
    <x v="0"/>
    <x v="1"/>
    <x v="1"/>
    <x v="2"/>
    <x v="1102"/>
    <n v="1.04"/>
  </r>
  <r>
    <x v="4"/>
    <x v="0"/>
    <s v="NAR REGIONAL-GROCERY"/>
    <x v="1"/>
    <x v="2"/>
    <x v="4"/>
    <x v="29"/>
    <x v="0"/>
    <x v="1"/>
    <x v="1"/>
    <x v="2"/>
    <x v="1102"/>
    <n v="1.04"/>
  </r>
  <r>
    <x v="4"/>
    <x v="0"/>
    <s v="NAR REGIONAL-GROCERY"/>
    <x v="1"/>
    <x v="2"/>
    <x v="8"/>
    <x v="29"/>
    <x v="0"/>
    <x v="1"/>
    <x v="1"/>
    <x v="2"/>
    <x v="1102"/>
    <n v="1.04"/>
  </r>
  <r>
    <x v="4"/>
    <x v="0"/>
    <s v="NAR REGIONAL-GROCERY"/>
    <x v="2"/>
    <x v="0"/>
    <x v="10"/>
    <x v="29"/>
    <x v="0"/>
    <x v="1"/>
    <x v="1"/>
    <x v="2"/>
    <x v="1700"/>
    <n v="303.68"/>
  </r>
  <r>
    <x v="4"/>
    <x v="0"/>
    <s v="NAR REGIONAL-GROCERY"/>
    <x v="2"/>
    <x v="0"/>
    <x v="16"/>
    <x v="29"/>
    <x v="0"/>
    <x v="1"/>
    <x v="1"/>
    <x v="2"/>
    <x v="1102"/>
    <n v="1.04"/>
  </r>
  <r>
    <x v="4"/>
    <x v="0"/>
    <s v="NAR REGIONAL-GROCERY"/>
    <x v="2"/>
    <x v="0"/>
    <x v="11"/>
    <x v="29"/>
    <x v="0"/>
    <x v="1"/>
    <x v="1"/>
    <x v="2"/>
    <x v="1701"/>
    <n v="224.64"/>
  </r>
  <r>
    <x v="4"/>
    <x v="0"/>
    <s v="NAR REGIONAL-GROCERY"/>
    <x v="2"/>
    <x v="0"/>
    <x v="12"/>
    <x v="29"/>
    <x v="0"/>
    <x v="1"/>
    <x v="1"/>
    <x v="2"/>
    <x v="1102"/>
    <n v="1.04"/>
  </r>
  <r>
    <x v="4"/>
    <x v="0"/>
    <s v="NAR REGIONAL-GROCERY"/>
    <x v="2"/>
    <x v="0"/>
    <x v="13"/>
    <x v="29"/>
    <x v="0"/>
    <x v="1"/>
    <x v="1"/>
    <x v="2"/>
    <x v="1702"/>
    <n v="189.8"/>
  </r>
  <r>
    <x v="4"/>
    <x v="0"/>
    <s v="NAR REGIONAL-GROCERY"/>
    <x v="2"/>
    <x v="0"/>
    <x v="14"/>
    <x v="29"/>
    <x v="0"/>
    <x v="1"/>
    <x v="1"/>
    <x v="2"/>
    <x v="1102"/>
    <n v="1.04"/>
  </r>
  <r>
    <x v="4"/>
    <x v="0"/>
    <s v="NAR REGIONAL-GROCERY"/>
    <x v="2"/>
    <x v="0"/>
    <x v="15"/>
    <x v="29"/>
    <x v="0"/>
    <x v="1"/>
    <x v="1"/>
    <x v="2"/>
    <x v="1102"/>
    <n v="1.04"/>
  </r>
  <r>
    <x v="4"/>
    <x v="0"/>
    <s v="NAR REGIONAL-GROCERY"/>
    <x v="2"/>
    <x v="1"/>
    <x v="3"/>
    <x v="29"/>
    <x v="0"/>
    <x v="1"/>
    <x v="1"/>
    <x v="2"/>
    <x v="1102"/>
    <n v="1.04"/>
  </r>
  <r>
    <x v="4"/>
    <x v="0"/>
    <s v="NAR REGIONAL-GROCERY"/>
    <x v="2"/>
    <x v="1"/>
    <x v="7"/>
    <x v="29"/>
    <x v="0"/>
    <x v="1"/>
    <x v="1"/>
    <x v="2"/>
    <x v="1102"/>
    <n v="1.04"/>
  </r>
  <r>
    <x v="4"/>
    <x v="0"/>
    <s v="NAR REGIONAL-GROCERY"/>
    <x v="2"/>
    <x v="2"/>
    <x v="4"/>
    <x v="29"/>
    <x v="0"/>
    <x v="1"/>
    <x v="1"/>
    <x v="2"/>
    <x v="1703"/>
    <n v="381.68"/>
  </r>
  <r>
    <x v="4"/>
    <x v="0"/>
    <s v="NAR REGIONAL-GROCERY"/>
    <x v="2"/>
    <x v="2"/>
    <x v="8"/>
    <x v="29"/>
    <x v="0"/>
    <x v="1"/>
    <x v="1"/>
    <x v="2"/>
    <x v="1102"/>
    <n v="1.04"/>
  </r>
  <r>
    <x v="4"/>
    <x v="0"/>
    <s v="NAR REGIONAL-GROCERY"/>
    <x v="3"/>
    <x v="0"/>
    <x v="10"/>
    <x v="29"/>
    <x v="0"/>
    <x v="1"/>
    <x v="1"/>
    <x v="2"/>
    <x v="1102"/>
    <n v="1.04"/>
  </r>
  <r>
    <x v="4"/>
    <x v="0"/>
    <s v="NAR REGIONAL-GROCERY"/>
    <x v="3"/>
    <x v="0"/>
    <x v="16"/>
    <x v="29"/>
    <x v="0"/>
    <x v="1"/>
    <x v="1"/>
    <x v="2"/>
    <x v="1102"/>
    <n v="1.04"/>
  </r>
  <r>
    <x v="4"/>
    <x v="0"/>
    <s v="NAR REGIONAL-GROCERY"/>
    <x v="3"/>
    <x v="0"/>
    <x v="11"/>
    <x v="29"/>
    <x v="0"/>
    <x v="1"/>
    <x v="1"/>
    <x v="2"/>
    <x v="1102"/>
    <n v="1.04"/>
  </r>
  <r>
    <x v="4"/>
    <x v="0"/>
    <s v="NAR REGIONAL-GROCERY"/>
    <x v="3"/>
    <x v="0"/>
    <x v="12"/>
    <x v="29"/>
    <x v="0"/>
    <x v="1"/>
    <x v="1"/>
    <x v="2"/>
    <x v="339"/>
    <n v="5999.76"/>
  </r>
  <r>
    <x v="4"/>
    <x v="0"/>
    <s v="NAR REGIONAL-GROCERY"/>
    <x v="3"/>
    <x v="0"/>
    <x v="13"/>
    <x v="29"/>
    <x v="0"/>
    <x v="1"/>
    <x v="1"/>
    <x v="2"/>
    <x v="1322"/>
    <n v="12000.04"/>
  </r>
  <r>
    <x v="4"/>
    <x v="0"/>
    <s v="NAR REGIONAL-GROCERY"/>
    <x v="3"/>
    <x v="0"/>
    <x v="14"/>
    <x v="29"/>
    <x v="0"/>
    <x v="1"/>
    <x v="1"/>
    <x v="2"/>
    <x v="1102"/>
    <n v="1.04"/>
  </r>
  <r>
    <x v="4"/>
    <x v="0"/>
    <s v="NAR REGIONAL-GROCERY"/>
    <x v="3"/>
    <x v="0"/>
    <x v="15"/>
    <x v="29"/>
    <x v="0"/>
    <x v="1"/>
    <x v="1"/>
    <x v="2"/>
    <x v="1102"/>
    <n v="1.04"/>
  </r>
  <r>
    <x v="4"/>
    <x v="0"/>
    <s v="NAR REGIONAL-GROCERY"/>
    <x v="3"/>
    <x v="1"/>
    <x v="3"/>
    <x v="29"/>
    <x v="0"/>
    <x v="1"/>
    <x v="1"/>
    <x v="2"/>
    <x v="1102"/>
    <n v="1.04"/>
  </r>
  <r>
    <x v="4"/>
    <x v="0"/>
    <s v="NAR REGIONAL-GROCERY"/>
    <x v="3"/>
    <x v="1"/>
    <x v="7"/>
    <x v="29"/>
    <x v="0"/>
    <x v="1"/>
    <x v="1"/>
    <x v="2"/>
    <x v="1102"/>
    <n v="1.04"/>
  </r>
  <r>
    <x v="4"/>
    <x v="0"/>
    <s v="NAR REGIONAL-GROCERY"/>
    <x v="3"/>
    <x v="2"/>
    <x v="4"/>
    <x v="29"/>
    <x v="0"/>
    <x v="1"/>
    <x v="1"/>
    <x v="2"/>
    <x v="1704"/>
    <n v="243.88"/>
  </r>
  <r>
    <x v="4"/>
    <x v="0"/>
    <s v="NAR REGIONAL-GROCERY"/>
    <x v="3"/>
    <x v="2"/>
    <x v="8"/>
    <x v="29"/>
    <x v="0"/>
    <x v="1"/>
    <x v="1"/>
    <x v="2"/>
    <x v="1102"/>
    <n v="1.04"/>
  </r>
  <r>
    <x v="4"/>
    <x v="0"/>
    <s v="NAR REGIONAL-GROCERY"/>
    <x v="0"/>
    <x v="0"/>
    <x v="13"/>
    <x v="31"/>
    <x v="0"/>
    <x v="1"/>
    <x v="1"/>
    <x v="2"/>
    <x v="23"/>
    <n v="0"/>
  </r>
  <r>
    <x v="4"/>
    <x v="0"/>
    <s v="NAR REGIONAL-GROCERY"/>
    <x v="0"/>
    <x v="1"/>
    <x v="3"/>
    <x v="31"/>
    <x v="0"/>
    <x v="1"/>
    <x v="1"/>
    <x v="2"/>
    <x v="23"/>
    <n v="0"/>
  </r>
  <r>
    <x v="4"/>
    <x v="0"/>
    <s v="NAR REGIONAL-GROCERY"/>
    <x v="0"/>
    <x v="1"/>
    <x v="7"/>
    <x v="31"/>
    <x v="0"/>
    <x v="1"/>
    <x v="1"/>
    <x v="2"/>
    <x v="23"/>
    <n v="0"/>
  </r>
  <r>
    <x v="4"/>
    <x v="0"/>
    <s v="NAR REGIONAL-GROCERY"/>
    <x v="0"/>
    <x v="2"/>
    <x v="4"/>
    <x v="31"/>
    <x v="0"/>
    <x v="1"/>
    <x v="1"/>
    <x v="2"/>
    <x v="23"/>
    <n v="0"/>
  </r>
  <r>
    <x v="4"/>
    <x v="0"/>
    <s v="NAR REGIONAL-GROCERY"/>
    <x v="1"/>
    <x v="0"/>
    <x v="10"/>
    <x v="31"/>
    <x v="0"/>
    <x v="1"/>
    <x v="1"/>
    <x v="2"/>
    <x v="23"/>
    <n v="0"/>
  </r>
  <r>
    <x v="4"/>
    <x v="0"/>
    <s v="NAR REGIONAL-GROCERY"/>
    <x v="1"/>
    <x v="0"/>
    <x v="16"/>
    <x v="31"/>
    <x v="0"/>
    <x v="1"/>
    <x v="1"/>
    <x v="2"/>
    <x v="1705"/>
    <n v="0"/>
  </r>
  <r>
    <x v="4"/>
    <x v="0"/>
    <s v="NAR REGIONAL-GROCERY"/>
    <x v="1"/>
    <x v="0"/>
    <x v="11"/>
    <x v="31"/>
    <x v="0"/>
    <x v="1"/>
    <x v="1"/>
    <x v="2"/>
    <x v="1706"/>
    <n v="0"/>
  </r>
  <r>
    <x v="4"/>
    <x v="0"/>
    <s v="NAR REGIONAL-GROCERY"/>
    <x v="1"/>
    <x v="0"/>
    <x v="12"/>
    <x v="31"/>
    <x v="0"/>
    <x v="1"/>
    <x v="1"/>
    <x v="2"/>
    <x v="1707"/>
    <n v="3000"/>
  </r>
  <r>
    <x v="4"/>
    <x v="0"/>
    <s v="NAR REGIONAL-GROCERY"/>
    <x v="1"/>
    <x v="0"/>
    <x v="13"/>
    <x v="31"/>
    <x v="0"/>
    <x v="1"/>
    <x v="1"/>
    <x v="2"/>
    <x v="23"/>
    <n v="0"/>
  </r>
  <r>
    <x v="4"/>
    <x v="0"/>
    <s v="NAR REGIONAL-GROCERY"/>
    <x v="1"/>
    <x v="0"/>
    <x v="14"/>
    <x v="31"/>
    <x v="0"/>
    <x v="1"/>
    <x v="1"/>
    <x v="2"/>
    <x v="23"/>
    <n v="0"/>
  </r>
  <r>
    <x v="4"/>
    <x v="0"/>
    <s v="NAR REGIONAL-GROCERY"/>
    <x v="1"/>
    <x v="1"/>
    <x v="3"/>
    <x v="31"/>
    <x v="0"/>
    <x v="1"/>
    <x v="1"/>
    <x v="2"/>
    <x v="23"/>
    <n v="0"/>
  </r>
  <r>
    <x v="4"/>
    <x v="0"/>
    <s v="NAR REGIONAL-GROCERY"/>
    <x v="1"/>
    <x v="1"/>
    <x v="7"/>
    <x v="31"/>
    <x v="0"/>
    <x v="1"/>
    <x v="1"/>
    <x v="2"/>
    <x v="1708"/>
    <n v="0"/>
  </r>
  <r>
    <x v="4"/>
    <x v="0"/>
    <s v="NAR REGIONAL-GROCERY"/>
    <x v="1"/>
    <x v="2"/>
    <x v="4"/>
    <x v="31"/>
    <x v="0"/>
    <x v="1"/>
    <x v="1"/>
    <x v="2"/>
    <x v="23"/>
    <n v="0"/>
  </r>
  <r>
    <x v="4"/>
    <x v="0"/>
    <s v="NAR REGIONAL-GROCERY"/>
    <x v="1"/>
    <x v="2"/>
    <x v="8"/>
    <x v="31"/>
    <x v="0"/>
    <x v="1"/>
    <x v="1"/>
    <x v="2"/>
    <x v="23"/>
    <n v="0"/>
  </r>
  <r>
    <x v="4"/>
    <x v="0"/>
    <s v="NAR REGIONAL-GROCERY"/>
    <x v="2"/>
    <x v="0"/>
    <x v="10"/>
    <x v="31"/>
    <x v="0"/>
    <x v="1"/>
    <x v="1"/>
    <x v="2"/>
    <x v="23"/>
    <n v="0"/>
  </r>
  <r>
    <x v="4"/>
    <x v="0"/>
    <s v="NAR REGIONAL-GROCERY"/>
    <x v="2"/>
    <x v="0"/>
    <x v="16"/>
    <x v="31"/>
    <x v="0"/>
    <x v="1"/>
    <x v="1"/>
    <x v="2"/>
    <x v="23"/>
    <n v="0"/>
  </r>
  <r>
    <x v="4"/>
    <x v="0"/>
    <s v="NAR REGIONAL-GROCERY"/>
    <x v="2"/>
    <x v="0"/>
    <x v="13"/>
    <x v="31"/>
    <x v="0"/>
    <x v="1"/>
    <x v="1"/>
    <x v="2"/>
    <x v="23"/>
    <n v="0"/>
  </r>
  <r>
    <x v="4"/>
    <x v="0"/>
    <s v="NAR REGIONAL-GROCERY"/>
    <x v="2"/>
    <x v="1"/>
    <x v="3"/>
    <x v="31"/>
    <x v="0"/>
    <x v="1"/>
    <x v="1"/>
    <x v="2"/>
    <x v="23"/>
    <n v="0"/>
  </r>
  <r>
    <x v="4"/>
    <x v="0"/>
    <s v="NAR REGIONAL-GROCERY"/>
    <x v="2"/>
    <x v="1"/>
    <x v="7"/>
    <x v="31"/>
    <x v="0"/>
    <x v="1"/>
    <x v="1"/>
    <x v="2"/>
    <x v="23"/>
    <n v="0"/>
  </r>
  <r>
    <x v="4"/>
    <x v="0"/>
    <s v="NAR REGIONAL-GROCERY"/>
    <x v="2"/>
    <x v="2"/>
    <x v="4"/>
    <x v="31"/>
    <x v="0"/>
    <x v="1"/>
    <x v="1"/>
    <x v="2"/>
    <x v="23"/>
    <n v="0"/>
  </r>
  <r>
    <x v="4"/>
    <x v="0"/>
    <s v="NAR REGIONAL-GROCERY"/>
    <x v="2"/>
    <x v="2"/>
    <x v="8"/>
    <x v="31"/>
    <x v="0"/>
    <x v="1"/>
    <x v="1"/>
    <x v="2"/>
    <x v="23"/>
    <n v="0"/>
  </r>
  <r>
    <x v="4"/>
    <x v="0"/>
    <s v="NAR REGIONAL-GROCERY"/>
    <x v="3"/>
    <x v="0"/>
    <x v="10"/>
    <x v="31"/>
    <x v="0"/>
    <x v="1"/>
    <x v="1"/>
    <x v="2"/>
    <x v="1379"/>
    <n v="19999.95"/>
  </r>
  <r>
    <x v="4"/>
    <x v="0"/>
    <s v="NAR REGIONAL-GROCERY"/>
    <x v="3"/>
    <x v="0"/>
    <x v="16"/>
    <x v="31"/>
    <x v="0"/>
    <x v="1"/>
    <x v="1"/>
    <x v="2"/>
    <x v="23"/>
    <n v="0"/>
  </r>
  <r>
    <x v="4"/>
    <x v="0"/>
    <s v="NAR REGIONAL-GROCERY"/>
    <x v="3"/>
    <x v="0"/>
    <x v="11"/>
    <x v="31"/>
    <x v="0"/>
    <x v="1"/>
    <x v="1"/>
    <x v="2"/>
    <x v="23"/>
    <n v="0"/>
  </r>
  <r>
    <x v="4"/>
    <x v="0"/>
    <s v="NAR REGIONAL-GROCERY"/>
    <x v="3"/>
    <x v="0"/>
    <x v="12"/>
    <x v="31"/>
    <x v="0"/>
    <x v="1"/>
    <x v="1"/>
    <x v="2"/>
    <x v="23"/>
    <n v="0"/>
  </r>
  <r>
    <x v="4"/>
    <x v="0"/>
    <s v="NAR REGIONAL-GROCERY"/>
    <x v="3"/>
    <x v="0"/>
    <x v="13"/>
    <x v="31"/>
    <x v="0"/>
    <x v="1"/>
    <x v="1"/>
    <x v="2"/>
    <x v="23"/>
    <n v="0"/>
  </r>
  <r>
    <x v="4"/>
    <x v="0"/>
    <s v="NAR REGIONAL-GROCERY"/>
    <x v="3"/>
    <x v="0"/>
    <x v="14"/>
    <x v="31"/>
    <x v="0"/>
    <x v="1"/>
    <x v="1"/>
    <x v="2"/>
    <x v="23"/>
    <n v="0"/>
  </r>
  <r>
    <x v="4"/>
    <x v="0"/>
    <s v="NAR REGIONAL-GROCERY"/>
    <x v="3"/>
    <x v="1"/>
    <x v="3"/>
    <x v="31"/>
    <x v="0"/>
    <x v="1"/>
    <x v="1"/>
    <x v="2"/>
    <x v="23"/>
    <n v="0"/>
  </r>
  <r>
    <x v="4"/>
    <x v="0"/>
    <s v="NAR REGIONAL-GROCERY"/>
    <x v="3"/>
    <x v="1"/>
    <x v="7"/>
    <x v="31"/>
    <x v="0"/>
    <x v="1"/>
    <x v="1"/>
    <x v="2"/>
    <x v="23"/>
    <n v="0"/>
  </r>
  <r>
    <x v="4"/>
    <x v="0"/>
    <s v="NAR REGIONAL-GROCERY"/>
    <x v="3"/>
    <x v="2"/>
    <x v="4"/>
    <x v="31"/>
    <x v="0"/>
    <x v="1"/>
    <x v="1"/>
    <x v="2"/>
    <x v="23"/>
    <n v="0"/>
  </r>
  <r>
    <x v="4"/>
    <x v="0"/>
    <s v="NAR REGIONAL-GROCERY"/>
    <x v="3"/>
    <x v="2"/>
    <x v="8"/>
    <x v="31"/>
    <x v="0"/>
    <x v="1"/>
    <x v="1"/>
    <x v="2"/>
    <x v="23"/>
    <n v="0"/>
  </r>
  <r>
    <x v="4"/>
    <x v="0"/>
    <s v="NAR REGIONAL-GROCERY"/>
    <x v="1"/>
    <x v="0"/>
    <x v="12"/>
    <x v="32"/>
    <x v="0"/>
    <x v="1"/>
    <x v="1"/>
    <x v="2"/>
    <x v="23"/>
    <n v="0"/>
  </r>
  <r>
    <x v="4"/>
    <x v="0"/>
    <s v="NAR REGIONAL-GROCERY"/>
    <x v="1"/>
    <x v="2"/>
    <x v="8"/>
    <x v="32"/>
    <x v="0"/>
    <x v="1"/>
    <x v="1"/>
    <x v="2"/>
    <x v="23"/>
    <n v="0"/>
  </r>
  <r>
    <x v="4"/>
    <x v="0"/>
    <s v="NAR REGIONAL-GROCERY"/>
    <x v="3"/>
    <x v="0"/>
    <x v="10"/>
    <x v="32"/>
    <x v="0"/>
    <x v="1"/>
    <x v="1"/>
    <x v="2"/>
    <x v="23"/>
    <n v="0"/>
  </r>
  <r>
    <x v="4"/>
    <x v="0"/>
    <s v="NAR REGIONAL-GROCERY"/>
    <x v="3"/>
    <x v="1"/>
    <x v="3"/>
    <x v="32"/>
    <x v="0"/>
    <x v="1"/>
    <x v="1"/>
    <x v="2"/>
    <x v="23"/>
    <n v="0"/>
  </r>
  <r>
    <x v="4"/>
    <x v="0"/>
    <s v="NAR REGIONAL-GROCERY"/>
    <x v="3"/>
    <x v="2"/>
    <x v="4"/>
    <x v="32"/>
    <x v="0"/>
    <x v="1"/>
    <x v="1"/>
    <x v="2"/>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7C741B-B192-4EAB-BFEF-AEFD1176809D}" name="PivotTable17"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lan Type">
  <location ref="A922:C927" firstHeaderRow="1" firstDataRow="1" firstDataCol="2"/>
  <pivotFields count="16">
    <pivotField compact="0" numFmtId="1" showAll="0"/>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x="1"/>
        <item h="1" x="0"/>
        <item t="default"/>
      </items>
    </pivotField>
    <pivotField compact="0" showAll="0">
      <items count="4">
        <item x="1"/>
        <item x="2"/>
        <item x="0"/>
        <item t="default"/>
      </items>
    </pivotField>
    <pivotField axis="axisRow"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8"/>
    <field x="10"/>
  </rowFields>
  <rowItems count="5">
    <i>
      <x/>
    </i>
    <i r="1">
      <x/>
    </i>
    <i r="1">
      <x v="3"/>
    </i>
    <i r="1">
      <x v="5"/>
    </i>
    <i t="grand">
      <x/>
    </i>
  </rowItems>
  <colItems count="1">
    <i/>
  </colItems>
  <dataFields count="1">
    <dataField name="Total Non Working $" fld="12" baseField="0" baseItem="0" numFmtId="164"/>
  </dataFields>
  <formats count="15">
    <format dxfId="677">
      <pivotArea outline="0" collapsedLevelsAreSubtotals="1" fieldPosition="0"/>
    </format>
    <format dxfId="678">
      <pivotArea type="all" dataOnly="0" outline="0" fieldPosition="0"/>
    </format>
    <format dxfId="679">
      <pivotArea field="4" type="button" dataOnly="0" labelOnly="1" outline="0"/>
    </format>
    <format dxfId="680">
      <pivotArea dataOnly="0" labelOnly="1" grandRow="1" outline="0" fieldPosition="0"/>
    </format>
    <format dxfId="681">
      <pivotArea outline="0" collapsedLevelsAreSubtotals="1" fieldPosition="0"/>
    </format>
    <format dxfId="682">
      <pivotArea outline="0" collapsedLevelsAreSubtotals="1" fieldPosition="0"/>
    </format>
    <format dxfId="683">
      <pivotArea outline="0" collapsedLevelsAreSubtotals="1" fieldPosition="0"/>
    </format>
    <format dxfId="684">
      <pivotArea field="8" type="button" dataOnly="0" labelOnly="1" outline="0" axis="axisRow" fieldPosition="0"/>
    </format>
    <format dxfId="685">
      <pivotArea field="9" type="button" dataOnly="0" labelOnly="1" outline="0"/>
    </format>
    <format dxfId="686">
      <pivotArea field="10" type="button" dataOnly="0" labelOnly="1" outline="0" axis="axisRow" fieldPosition="1"/>
    </format>
    <format dxfId="687">
      <pivotArea outline="0" collapsedLevelsAreSubtotals="1" fieldPosition="0"/>
    </format>
    <format dxfId="688">
      <pivotArea outline="0" collapsedLevelsAreSubtotals="1" fieldPosition="0"/>
    </format>
    <format dxfId="689">
      <pivotArea outline="0" collapsedLevelsAreSubtotals="1" fieldPosition="0"/>
    </format>
    <format dxfId="690">
      <pivotArea outline="0" collapsedLevelsAreSubtotals="1" fieldPosition="0"/>
    </format>
    <format dxfId="69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7FFA5B-E01D-4E29-82BA-6D99C049F488}" name="PivotTable3"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Fiscal Year ">
  <location ref="A31:C37" firstHeaderRow="0" firstDataRow="1" firstDataCol="1"/>
  <pivotFields count="16">
    <pivotField axis="axisRow" numFmtId="1" showAll="0">
      <items count="6">
        <item x="0"/>
        <item x="1"/>
        <item x="2"/>
        <item x="3"/>
        <item x="4"/>
        <item t="default"/>
      </items>
    </pivotField>
    <pivotField showAll="0">
      <items count="5">
        <item x="0"/>
        <item x="3"/>
        <item x="1"/>
        <item x="2"/>
        <item t="default"/>
      </items>
    </pivotField>
    <pivotField showAll="0"/>
    <pivotField showAll="0">
      <items count="5">
        <item h="1" x="0"/>
        <item h="1" x="1"/>
        <item x="2"/>
        <item h="1" x="3"/>
        <item t="default"/>
      </items>
    </pivotField>
    <pivotField showAll="0">
      <items count="4">
        <item x="0"/>
        <item x="1"/>
        <item x="2"/>
        <item t="default"/>
      </items>
    </pivotField>
    <pivotField showAll="0">
      <items count="18">
        <item x="5"/>
        <item x="9"/>
        <item x="3"/>
        <item x="0"/>
        <item x="1"/>
        <item x="2"/>
        <item x="6"/>
        <item x="10"/>
        <item x="16"/>
        <item x="11"/>
        <item x="12"/>
        <item x="13"/>
        <item x="14"/>
        <item x="15"/>
        <item x="4"/>
        <item x="8"/>
        <item x="7"/>
        <item t="default"/>
      </items>
    </pivotField>
    <pivotField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pivotField>
    <pivotField showAll="0"/>
    <pivotField showAll="0">
      <items count="3">
        <item x="1"/>
        <item x="0"/>
        <item t="default"/>
      </items>
    </pivotField>
    <pivotField showAll="0">
      <items count="4">
        <item x="1"/>
        <item x="2"/>
        <item x="0"/>
        <item t="default"/>
      </items>
    </pivotField>
    <pivotField showAll="0">
      <items count="7">
        <item x="1"/>
        <item x="3"/>
        <item x="0"/>
        <item x="2"/>
        <item x="5"/>
        <item x="4"/>
        <item t="default"/>
      </items>
    </pivotField>
    <pivotField showAll="0"/>
    <pivotField dataField="1" showAll="0"/>
    <pivotField dragToRow="0" dragToCol="0" dragToPage="0" showAll="0" defaultSubtotal="0"/>
    <pivotField dataField="1" dragToRow="0" dragToCol="0" dragToPage="0" showAll="0" defaultSubtotal="0"/>
    <pivotField dragToRow="0" dragToCol="0" dragToPage="0" showAll="0" defaultSubtotal="0"/>
  </pivotFields>
  <rowFields count="1">
    <field x="0"/>
  </rowFields>
  <rowItems count="6">
    <i>
      <x/>
    </i>
    <i>
      <x v="1"/>
    </i>
    <i>
      <x v="2"/>
    </i>
    <i>
      <x v="3"/>
    </i>
    <i>
      <x v="4"/>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10">
    <format dxfId="667">
      <pivotArea outline="0" collapsedLevelsAreSubtotals="1" fieldPosition="0"/>
    </format>
    <format dxfId="668">
      <pivotArea type="all" dataOnly="0" outline="0" fieldPosition="0"/>
    </format>
    <format dxfId="669">
      <pivotArea outline="0" collapsedLevelsAreSubtotals="1" fieldPosition="0"/>
    </format>
    <format dxfId="670">
      <pivotArea field="0" type="button" dataOnly="0" labelOnly="1" outline="0" axis="axisRow" fieldPosition="0"/>
    </format>
    <format dxfId="671">
      <pivotArea dataOnly="0" labelOnly="1" fieldPosition="0">
        <references count="1">
          <reference field="0" count="0"/>
        </references>
      </pivotArea>
    </format>
    <format dxfId="672">
      <pivotArea dataOnly="0" labelOnly="1" grandRow="1" outline="0" fieldPosition="0"/>
    </format>
    <format dxfId="673">
      <pivotArea dataOnly="0" labelOnly="1" outline="0" fieldPosition="0">
        <references count="1">
          <reference field="4294967294" count="1">
            <x v="0"/>
          </reference>
        </references>
      </pivotArea>
    </format>
    <format dxfId="674">
      <pivotArea grandRow="1" outline="0" collapsedLevelsAreSubtotals="1" fieldPosition="0"/>
    </format>
    <format dxfId="675">
      <pivotArea dataOnly="0" outline="0" fieldPosition="0">
        <references count="1">
          <reference field="4294967294" count="1">
            <x v="1"/>
          </reference>
        </references>
      </pivotArea>
    </format>
    <format dxfId="676">
      <pivotArea outline="0" collapsedLevelsAreSubtotals="1" fieldPosition="0">
        <references count="1">
          <reference field="4294967294" count="1" selected="0">
            <x v="1"/>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2" format="26" series="1">
      <pivotArea type="data" outline="0" fieldPosition="0">
        <references count="1">
          <reference field="4294967294" count="1" selected="0">
            <x v="0"/>
          </reference>
        </references>
      </pivotArea>
    </chartFormat>
    <chartFormat chart="12" format="2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58CCC7-1B8A-4049-8EE2-14D99D7706E1}" name="PivotTable23"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rowHeaderCaption="Plan Type">
  <location ref="A1039:C1042" firstHeaderRow="1" firstDataRow="1" firstDataCol="2"/>
  <pivotFields count="16">
    <pivotField axis="axisRow" compact="0" numFmtId="1" showAll="0">
      <items count="6">
        <item h="1" x="0"/>
        <item h="1" x="1"/>
        <item h="1" x="2"/>
        <item x="3"/>
        <item h="1" x="4"/>
        <item t="default"/>
      </items>
    </pivotField>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x="1"/>
        <item x="0"/>
        <item t="default"/>
      </items>
    </pivotField>
    <pivotField compact="0" showAll="0">
      <items count="4">
        <item x="1"/>
        <item x="2"/>
        <item x="0"/>
        <item t="default"/>
      </items>
    </pivotField>
    <pivotField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0"/>
    <field x="8"/>
  </rowFields>
  <rowItems count="3">
    <i>
      <x v="3"/>
    </i>
    <i r="1">
      <x/>
    </i>
    <i r="1">
      <x v="1"/>
    </i>
  </rowItems>
  <colItems count="1">
    <i/>
  </colItems>
  <dataFields count="1">
    <dataField name="Total Non Working $" fld="12" baseField="0" baseItem="0"/>
  </dataFields>
  <formats count="15">
    <format dxfId="652">
      <pivotArea outline="0" collapsedLevelsAreSubtotals="1" fieldPosition="0"/>
    </format>
    <format dxfId="653">
      <pivotArea type="all" dataOnly="0" outline="0" fieldPosition="0"/>
    </format>
    <format dxfId="654">
      <pivotArea field="4" type="button" dataOnly="0" labelOnly="1" outline="0"/>
    </format>
    <format dxfId="655">
      <pivotArea dataOnly="0" labelOnly="1" grandRow="1" outline="0" fieldPosition="0"/>
    </format>
    <format dxfId="656">
      <pivotArea outline="0" collapsedLevelsAreSubtotals="1" fieldPosition="0"/>
    </format>
    <format dxfId="657">
      <pivotArea outline="0" collapsedLevelsAreSubtotals="1" fieldPosition="0"/>
    </format>
    <format dxfId="658">
      <pivotArea outline="0" collapsedLevelsAreSubtotals="1" fieldPosition="0"/>
    </format>
    <format dxfId="659">
      <pivotArea field="8" type="button" dataOnly="0" labelOnly="1" outline="0" axis="axisRow" fieldPosition="1"/>
    </format>
    <format dxfId="660">
      <pivotArea field="9" type="button" dataOnly="0" labelOnly="1" outline="0"/>
    </format>
    <format dxfId="661">
      <pivotArea field="10" type="button" dataOnly="0" labelOnly="1" outline="0"/>
    </format>
    <format dxfId="662">
      <pivotArea outline="0" collapsedLevelsAreSubtotals="1" fieldPosition="0"/>
    </format>
    <format dxfId="663">
      <pivotArea outline="0" collapsedLevelsAreSubtotals="1" fieldPosition="0"/>
    </format>
    <format dxfId="664">
      <pivotArea outline="0" collapsedLevelsAreSubtotals="1" fieldPosition="0"/>
    </format>
    <format dxfId="665">
      <pivotArea outline="0" collapsedLevelsAreSubtotals="1" fieldPosition="0"/>
    </format>
    <format dxfId="66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291FE4C-F8F9-4285-977E-F0520A213A18}" name="PivotTable8"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Division">
  <location ref="A137:C141" firstHeaderRow="0" firstDataRow="1" firstDataCol="1"/>
  <pivotFields count="16">
    <pivotField numFmtId="1" showAll="0">
      <items count="6">
        <item x="0"/>
        <item x="1"/>
        <item x="2"/>
        <item x="3"/>
        <item x="4"/>
        <item t="default"/>
      </items>
    </pivotField>
    <pivotField showAll="0">
      <items count="5">
        <item x="0"/>
        <item x="3"/>
        <item x="1"/>
        <item x="2"/>
        <item t="default"/>
      </items>
    </pivotField>
    <pivotField showAll="0"/>
    <pivotField showAll="0">
      <items count="5">
        <item h="1" x="0"/>
        <item h="1" x="1"/>
        <item x="2"/>
        <item h="1" x="3"/>
        <item t="default"/>
      </items>
    </pivotField>
    <pivotField axis="axisRow" showAll="0">
      <items count="4">
        <item sd="0" x="0"/>
        <item sd="0" x="1"/>
        <item sd="0" x="2"/>
        <item t="default" sd="0"/>
      </items>
    </pivotField>
    <pivotField showAll="0">
      <items count="18">
        <item x="5"/>
        <item x="9"/>
        <item x="3"/>
        <item x="0"/>
        <item x="1"/>
        <item x="2"/>
        <item x="6"/>
        <item x="10"/>
        <item x="16"/>
        <item x="11"/>
        <item x="12"/>
        <item x="13"/>
        <item x="14"/>
        <item x="15"/>
        <item x="4"/>
        <item x="8"/>
        <item x="7"/>
        <item t="default"/>
      </items>
    </pivotField>
    <pivotField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pivotField>
    <pivotField showAll="0"/>
    <pivotField showAll="0">
      <items count="3">
        <item x="1"/>
        <item x="0"/>
        <item t="default"/>
      </items>
    </pivotField>
    <pivotField showAll="0">
      <items count="4">
        <item x="1"/>
        <item x="2"/>
        <item x="0"/>
        <item t="default"/>
      </items>
    </pivotField>
    <pivotField showAll="0">
      <items count="7">
        <item x="1"/>
        <item x="3"/>
        <item x="0"/>
        <item x="2"/>
        <item x="5"/>
        <item x="4"/>
        <item t="default"/>
      </items>
    </pivotField>
    <pivotField showAll="0"/>
    <pivotField dataField="1" showAll="0"/>
    <pivotField dragToRow="0" dragToCol="0" dragToPage="0" showAll="0" defaultSubtotal="0"/>
    <pivotField dataField="1" dragToRow="0" dragToCol="0" dragToPage="0" showAll="0" defaultSubtotal="0"/>
    <pivotField dragToRow="0" dragToCol="0" dragToPage="0" showAll="0" defaultSubtotal="0"/>
  </pivotFields>
  <rowFields count="1">
    <field x="4"/>
  </rowFields>
  <rowItems count="4">
    <i>
      <x/>
    </i>
    <i>
      <x v="1"/>
    </i>
    <i>
      <x v="2"/>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16">
    <format dxfId="636">
      <pivotArea outline="0" collapsedLevelsAreSubtotals="1" fieldPosition="0"/>
    </format>
    <format dxfId="637">
      <pivotArea type="all" dataOnly="0" outline="0" fieldPosition="0"/>
    </format>
    <format dxfId="638">
      <pivotArea field="0" type="button" dataOnly="0" labelOnly="1" outline="0"/>
    </format>
    <format dxfId="639">
      <pivotArea grandRow="1" outline="0" collapsedLevelsAreSubtotals="1" fieldPosition="0"/>
    </format>
    <format dxfId="640">
      <pivotArea type="all" dataOnly="0" outline="0" fieldPosition="0"/>
    </format>
    <format dxfId="641">
      <pivotArea type="all" dataOnly="0" outline="0" fieldPosition="0"/>
    </format>
    <format dxfId="642">
      <pivotArea outline="0" collapsedLevelsAreSubtotals="1" fieldPosition="0"/>
    </format>
    <format dxfId="643">
      <pivotArea field="4" type="button" dataOnly="0" labelOnly="1" outline="0" axis="axisRow" fieldPosition="0"/>
    </format>
    <format dxfId="644">
      <pivotArea dataOnly="0" labelOnly="1" grandRow="1" outline="0" fieldPosition="0"/>
    </format>
    <format dxfId="645">
      <pivotArea outline="0" collapsedLevelsAreSubtotals="1" fieldPosition="0">
        <references count="1">
          <reference field="4294967294" count="1" selected="0">
            <x v="1"/>
          </reference>
        </references>
      </pivotArea>
    </format>
    <format dxfId="646">
      <pivotArea outline="0" collapsedLevelsAreSubtotals="1" fieldPosition="0">
        <references count="1">
          <reference field="4294967294" count="1" selected="0">
            <x v="0"/>
          </reference>
        </references>
      </pivotArea>
    </format>
    <format dxfId="647">
      <pivotArea dataOnly="0" labelOnly="1" outline="0" fieldPosition="0">
        <references count="1">
          <reference field="4294967294" count="1">
            <x v="0"/>
          </reference>
        </references>
      </pivotArea>
    </format>
    <format dxfId="648">
      <pivotArea collapsedLevelsAreSubtotals="1" fieldPosition="0">
        <references count="1">
          <reference field="4" count="0"/>
        </references>
      </pivotArea>
    </format>
    <format dxfId="649">
      <pivotArea dataOnly="0" labelOnly="1" fieldPosition="0">
        <references count="1">
          <reference field="4" count="0"/>
        </references>
      </pivotArea>
    </format>
    <format dxfId="650">
      <pivotArea collapsedLevelsAreSubtotals="1" fieldPosition="0">
        <references count="2">
          <reference field="4294967294" count="1" selected="0">
            <x v="0"/>
          </reference>
          <reference field="4" count="0"/>
        </references>
      </pivotArea>
    </format>
    <format dxfId="651">
      <pivotArea collapsedLevelsAreSubtotals="1" fieldPosition="0">
        <references count="2">
          <reference field="4294967294" count="1" selected="0">
            <x v="0"/>
          </reference>
          <reference field="4" count="0"/>
        </references>
      </pivotArea>
    </format>
  </formats>
  <conditionalFormats count="1">
    <conditionalFormat priority="7">
      <pivotAreas count="1">
        <pivotArea type="data" outline="0" collapsedLevelsAreSubtotals="1" fieldPosition="0">
          <references count="1">
            <reference field="4294967294" count="1" selected="0">
              <x v="1"/>
            </reference>
          </references>
        </pivotArea>
      </pivotAreas>
    </conditionalFormat>
  </conditionalFormats>
  <chartFormats count="1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0"/>
          </reference>
        </references>
      </pivotArea>
    </chartFormat>
    <chartFormat chart="1" format="4">
      <pivotArea type="data" outline="0" fieldPosition="0">
        <references count="2">
          <reference field="4294967294" count="1" selected="0">
            <x v="0"/>
          </reference>
          <reference field="4" count="1" selected="0">
            <x v="2"/>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4" count="1" selected="0">
            <x v="0"/>
          </reference>
        </references>
      </pivotArea>
    </chartFormat>
    <chartFormat chart="3" format="15">
      <pivotArea type="data" outline="0" fieldPosition="0">
        <references count="2">
          <reference field="4294967294" count="1" selected="0">
            <x v="0"/>
          </reference>
          <reference field="4" count="1" selected="0">
            <x v="1"/>
          </reference>
        </references>
      </pivotArea>
    </chartFormat>
    <chartFormat chart="3" format="16">
      <pivotArea type="data" outline="0" fieldPosition="0">
        <references count="2">
          <reference field="4294967294" count="1" selected="0">
            <x v="0"/>
          </reference>
          <reference field="4" count="1" selected="0">
            <x v="2"/>
          </reference>
        </references>
      </pivotArea>
    </chartFormat>
    <chartFormat chart="3" format="17" series="1">
      <pivotArea type="data" outline="0" fieldPosition="0">
        <references count="1">
          <reference field="4294967294" count="1" selected="0">
            <x v="1"/>
          </reference>
        </references>
      </pivotArea>
    </chartFormat>
    <chartFormat chart="3" format="18">
      <pivotArea type="data" outline="0" fieldPosition="0">
        <references count="2">
          <reference field="4294967294" count="1" selected="0">
            <x v="1"/>
          </reference>
          <reference field="4" count="1" selected="0">
            <x v="0"/>
          </reference>
        </references>
      </pivotArea>
    </chartFormat>
    <chartFormat chart="3" format="19">
      <pivotArea type="data" outline="0" fieldPosition="0">
        <references count="2">
          <reference field="4294967294" count="1" selected="0">
            <x v="1"/>
          </reference>
          <reference field="4" count="1" selected="0">
            <x v="1"/>
          </reference>
        </references>
      </pivotArea>
    </chartFormat>
    <chartFormat chart="3" format="20">
      <pivotArea type="data" outline="0" fieldPosition="0">
        <references count="2">
          <reference field="4294967294" count="1" selected="0">
            <x v="1"/>
          </reference>
          <reference field="4" count="1" selected="0">
            <x v="2"/>
          </reference>
        </references>
      </pivotArea>
    </chartFormat>
    <chartFormat chart="1" format="5">
      <pivotArea type="data" outline="0" fieldPosition="0">
        <references count="2">
          <reference field="4294967294" count="1" selected="0">
            <x v="1"/>
          </reference>
          <reference field="4" count="1" selected="0">
            <x v="0"/>
          </reference>
        </references>
      </pivotArea>
    </chartFormat>
    <chartFormat chart="1" format="6">
      <pivotArea type="data" outline="0" fieldPosition="0">
        <references count="2">
          <reference field="4294967294" count="1" selected="0">
            <x v="1"/>
          </reference>
          <reference field="4" count="1" selected="0">
            <x v="1"/>
          </reference>
        </references>
      </pivotArea>
    </chartFormat>
    <chartFormat chart="1" format="7">
      <pivotArea type="data" outline="0" fieldPosition="0">
        <references count="2">
          <reference field="4294967294" count="1" selected="0">
            <x v="1"/>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40E2C97-99E6-4966-9C00-5E19EF92E96A}" name="PivotTable9"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7" rowHeaderCaption="Plan Type">
  <location ref="A197:D218" firstHeaderRow="0" firstDataRow="1" firstDataCol="2"/>
  <pivotFields count="16">
    <pivotField axis="axisRow" compact="0" numFmtId="1" showAll="0">
      <items count="6">
        <item x="0"/>
        <item x="1"/>
        <item x="2"/>
        <item x="3"/>
        <item x="4"/>
        <item t="default" sd="0"/>
      </items>
    </pivotField>
    <pivotField compact="0" showAll="0">
      <items count="5">
        <item x="0"/>
        <item x="3"/>
        <item x="1"/>
        <item x="2"/>
        <item t="default"/>
      </items>
    </pivotField>
    <pivotField compact="0" showAll="0"/>
    <pivotField compact="0" showAll="0">
      <items count="5">
        <item h="1" x="0"/>
        <item h="1" x="1"/>
        <item x="2"/>
        <item h="1" x="3"/>
        <item t="default"/>
      </items>
    </pivotField>
    <pivotField axis="axisRow" compact="0" showAll="0">
      <items count="4">
        <item x="0"/>
        <item x="1"/>
        <item x="2"/>
        <item t="default"/>
      </items>
    </pivotField>
    <pivotField compact="0" showAll="0"/>
    <pivotField compact="0"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pivotField>
    <pivotField compact="0" showAll="0"/>
    <pivotField compact="0" showAll="0">
      <items count="3">
        <item x="1"/>
        <item x="0"/>
        <item t="default"/>
      </items>
    </pivotField>
    <pivotField compact="0" showAll="0">
      <items count="4">
        <item x="1"/>
        <item x="2"/>
        <item x="0"/>
        <item t="default"/>
      </items>
    </pivotField>
    <pivotField compact="0" showAll="0">
      <items count="7">
        <item x="1"/>
        <item x="3"/>
        <item x="0"/>
        <item x="2"/>
        <item x="5"/>
        <item x="4"/>
        <item t="default"/>
      </items>
    </pivotField>
    <pivotField compact="0" showAll="0"/>
    <pivotField dataField="1" compact="0" showAll="0"/>
    <pivotField compact="0" dragToRow="0" dragToCol="0" dragToPage="0" showAll="0" defaultSubtotal="0"/>
    <pivotField dataField="1" compact="0" dragToRow="0" dragToCol="0" dragToPage="0" showAll="0" defaultSubtotal="0"/>
    <pivotField compact="0" dragToRow="0" dragToCol="0" dragToPage="0" showAll="0" defaultSubtotal="0"/>
  </pivotFields>
  <rowFields count="2">
    <field x="0"/>
    <field x="4"/>
  </rowFields>
  <rowItems count="21">
    <i>
      <x/>
    </i>
    <i r="1">
      <x/>
    </i>
    <i r="1">
      <x v="1"/>
    </i>
    <i r="1">
      <x v="2"/>
    </i>
    <i>
      <x v="1"/>
    </i>
    <i r="1">
      <x/>
    </i>
    <i r="1">
      <x v="1"/>
    </i>
    <i r="1">
      <x v="2"/>
    </i>
    <i>
      <x v="2"/>
    </i>
    <i r="1">
      <x/>
    </i>
    <i r="1">
      <x v="1"/>
    </i>
    <i r="1">
      <x v="2"/>
    </i>
    <i>
      <x v="3"/>
    </i>
    <i r="1">
      <x/>
    </i>
    <i r="1">
      <x v="1"/>
    </i>
    <i r="1">
      <x v="2"/>
    </i>
    <i>
      <x v="4"/>
    </i>
    <i r="1">
      <x/>
    </i>
    <i r="1">
      <x v="1"/>
    </i>
    <i r="1">
      <x v="2"/>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70">
    <format dxfId="566">
      <pivotArea outline="0" collapsedLevelsAreSubtotals="1" fieldPosition="0"/>
    </format>
    <format dxfId="567">
      <pivotArea type="all" dataOnly="0" outline="0" fieldPosition="0"/>
    </format>
    <format dxfId="568">
      <pivotArea outline="0" collapsedLevelsAreSubtotals="1" fieldPosition="0"/>
    </format>
    <format dxfId="569">
      <pivotArea field="0" type="button" dataOnly="0" labelOnly="1" outline="0" axis="axisRow" fieldPosition="0"/>
    </format>
    <format dxfId="570">
      <pivotArea dataOnly="0" labelOnly="1" grandRow="1" outline="0" fieldPosition="0"/>
    </format>
    <format dxfId="571">
      <pivotArea type="all" dataOnly="0" outline="0" fieldPosition="0"/>
    </format>
    <format dxfId="572">
      <pivotArea outline="0" collapsedLevelsAreSubtotals="1" fieldPosition="0"/>
    </format>
    <format dxfId="573">
      <pivotArea collapsedLevelsAreSubtotals="1" fieldPosition="0">
        <references count="1">
          <reference field="4" count="0"/>
        </references>
      </pivotArea>
    </format>
    <format dxfId="574">
      <pivotArea dataOnly="0" labelOnly="1" fieldPosition="0">
        <references count="1">
          <reference field="4" count="0"/>
        </references>
      </pivotArea>
    </format>
    <format dxfId="575">
      <pivotArea dataOnly="0" labelOnly="1" outline="0" fieldPosition="0">
        <references count="1">
          <reference field="0" count="1">
            <x v="4"/>
          </reference>
        </references>
      </pivotArea>
    </format>
    <format dxfId="576">
      <pivotArea dataOnly="0" labelOnly="1" outline="0" fieldPosition="0">
        <references count="2">
          <reference field="0" count="1" selected="0">
            <x v="4"/>
          </reference>
          <reference field="4" count="0"/>
        </references>
      </pivotArea>
    </format>
    <format dxfId="577">
      <pivotArea grandRow="1" outline="0" collapsedLevelsAreSubtotals="1" fieldPosition="0"/>
    </format>
    <format dxfId="578">
      <pivotArea dataOnly="0" labelOnly="1" grandRow="1" outline="0" fieldPosition="0"/>
    </format>
    <format dxfId="579">
      <pivotArea fieldPosition="0">
        <references count="2">
          <reference field="0" count="1" selected="0">
            <x v="4"/>
          </reference>
          <reference field="4" count="0"/>
        </references>
      </pivotArea>
    </format>
    <format dxfId="580">
      <pivotArea dataOnly="0" labelOnly="1" outline="0" fieldPosition="0">
        <references count="1">
          <reference field="0" count="0"/>
        </references>
      </pivotArea>
    </format>
    <format dxfId="581">
      <pivotArea dataOnly="0" labelOnly="1" outline="0" fieldPosition="0">
        <references count="1">
          <reference field="0" count="1">
            <x v="0"/>
          </reference>
        </references>
      </pivotArea>
    </format>
    <format dxfId="582">
      <pivotArea dataOnly="0" labelOnly="1" outline="0" fieldPosition="0">
        <references count="1">
          <reference field="0" count="1">
            <x v="1"/>
          </reference>
        </references>
      </pivotArea>
    </format>
    <format dxfId="583">
      <pivotArea dataOnly="0" labelOnly="1" outline="0" fieldPosition="0">
        <references count="1">
          <reference field="0" count="1">
            <x v="2"/>
          </reference>
        </references>
      </pivotArea>
    </format>
    <format dxfId="584">
      <pivotArea dataOnly="0" labelOnly="1" outline="0" fieldPosition="0">
        <references count="1">
          <reference field="0" count="1">
            <x v="3"/>
          </reference>
        </references>
      </pivotArea>
    </format>
    <format dxfId="585">
      <pivotArea dataOnly="0" labelOnly="1" outline="0" fieldPosition="0">
        <references count="1">
          <reference field="0" count="1">
            <x v="4"/>
          </reference>
        </references>
      </pivotArea>
    </format>
    <format dxfId="586">
      <pivotArea outline="0" fieldPosition="0">
        <references count="1">
          <reference field="4294967294" count="1" selected="0">
            <x v="1"/>
          </reference>
        </references>
      </pivotArea>
    </format>
    <format dxfId="587">
      <pivotArea field="4" type="button" dataOnly="0" labelOnly="1" outline="0" axis="axisRow" fieldPosition="1"/>
    </format>
    <format dxfId="588">
      <pivotArea field="4" type="button" dataOnly="0" labelOnly="1" outline="0" axis="axisRow" fieldPosition="1"/>
    </format>
    <format dxfId="589">
      <pivotArea dataOnly="0" labelOnly="1" outline="0" fieldPosition="0">
        <references count="1">
          <reference field="4294967294" count="1">
            <x v="0"/>
          </reference>
        </references>
      </pivotArea>
    </format>
    <format dxfId="590">
      <pivotArea fieldPosition="0">
        <references count="1">
          <reference field="0" count="1">
            <x v="0"/>
          </reference>
        </references>
      </pivotArea>
    </format>
    <format dxfId="591">
      <pivotArea fieldPosition="0">
        <references count="2">
          <reference field="0" count="1" selected="0">
            <x v="0"/>
          </reference>
          <reference field="4" count="0"/>
        </references>
      </pivotArea>
    </format>
    <format dxfId="592">
      <pivotArea fieldPosition="0">
        <references count="1">
          <reference field="0" count="1">
            <x v="1"/>
          </reference>
        </references>
      </pivotArea>
    </format>
    <format dxfId="593">
      <pivotArea fieldPosition="0">
        <references count="2">
          <reference field="0" count="1" selected="0">
            <x v="1"/>
          </reference>
          <reference field="4" count="0"/>
        </references>
      </pivotArea>
    </format>
    <format dxfId="594">
      <pivotArea fieldPosition="0">
        <references count="1">
          <reference field="0" count="1">
            <x v="2"/>
          </reference>
        </references>
      </pivotArea>
    </format>
    <format dxfId="595">
      <pivotArea fieldPosition="0">
        <references count="2">
          <reference field="0" count="1" selected="0">
            <x v="2"/>
          </reference>
          <reference field="4" count="0"/>
        </references>
      </pivotArea>
    </format>
    <format dxfId="596">
      <pivotArea fieldPosition="0">
        <references count="1">
          <reference field="0" count="1">
            <x v="3"/>
          </reference>
        </references>
      </pivotArea>
    </format>
    <format dxfId="597">
      <pivotArea fieldPosition="0">
        <references count="2">
          <reference field="0" count="1" selected="0">
            <x v="3"/>
          </reference>
          <reference field="4" count="0"/>
        </references>
      </pivotArea>
    </format>
    <format dxfId="598">
      <pivotArea fieldPosition="0">
        <references count="1">
          <reference field="0" count="1">
            <x v="4"/>
          </reference>
        </references>
      </pivotArea>
    </format>
    <format dxfId="599">
      <pivotArea fieldPosition="0">
        <references count="2">
          <reference field="0" count="1" selected="0">
            <x v="4"/>
          </reference>
          <reference field="4" count="0"/>
        </references>
      </pivotArea>
    </format>
    <format dxfId="600">
      <pivotArea dataOnly="0" labelOnly="1" outline="0" fieldPosition="0">
        <references count="1">
          <reference field="0" count="0"/>
        </references>
      </pivotArea>
    </format>
    <format dxfId="601">
      <pivotArea dataOnly="0" labelOnly="1" outline="0" fieldPosition="0">
        <references count="2">
          <reference field="0" count="1" selected="0">
            <x v="0"/>
          </reference>
          <reference field="4" count="0"/>
        </references>
      </pivotArea>
    </format>
    <format dxfId="602">
      <pivotArea dataOnly="0" labelOnly="1" outline="0" fieldPosition="0">
        <references count="2">
          <reference field="0" count="1" selected="0">
            <x v="1"/>
          </reference>
          <reference field="4" count="0"/>
        </references>
      </pivotArea>
    </format>
    <format dxfId="603">
      <pivotArea dataOnly="0" labelOnly="1" outline="0" fieldPosition="0">
        <references count="2">
          <reference field="0" count="1" selected="0">
            <x v="2"/>
          </reference>
          <reference field="4" count="0"/>
        </references>
      </pivotArea>
    </format>
    <format dxfId="604">
      <pivotArea dataOnly="0" labelOnly="1" outline="0" fieldPosition="0">
        <references count="2">
          <reference field="0" count="1" selected="0">
            <x v="3"/>
          </reference>
          <reference field="4" count="0"/>
        </references>
      </pivotArea>
    </format>
    <format dxfId="605">
      <pivotArea dataOnly="0" labelOnly="1" outline="0" fieldPosition="0">
        <references count="2">
          <reference field="0" count="1" selected="0">
            <x v="4"/>
          </reference>
          <reference field="4" count="0"/>
        </references>
      </pivotArea>
    </format>
    <format dxfId="606">
      <pivotArea fieldPosition="0">
        <references count="2">
          <reference field="4294967294" count="1" selected="0">
            <x v="0"/>
          </reference>
          <reference field="0" count="1">
            <x v="0"/>
          </reference>
        </references>
      </pivotArea>
    </format>
    <format dxfId="607">
      <pivotArea fieldPosition="0">
        <references count="3">
          <reference field="4294967294" count="1" selected="0">
            <x v="0"/>
          </reference>
          <reference field="0" count="1" selected="0">
            <x v="0"/>
          </reference>
          <reference field="4" count="0"/>
        </references>
      </pivotArea>
    </format>
    <format dxfId="608">
      <pivotArea fieldPosition="0">
        <references count="2">
          <reference field="4294967294" count="1" selected="0">
            <x v="0"/>
          </reference>
          <reference field="0" count="1">
            <x v="1"/>
          </reference>
        </references>
      </pivotArea>
    </format>
    <format dxfId="609">
      <pivotArea fieldPosition="0">
        <references count="3">
          <reference field="4294967294" count="1" selected="0">
            <x v="0"/>
          </reference>
          <reference field="0" count="1" selected="0">
            <x v="1"/>
          </reference>
          <reference field="4" count="0"/>
        </references>
      </pivotArea>
    </format>
    <format dxfId="610">
      <pivotArea fieldPosition="0">
        <references count="2">
          <reference field="4294967294" count="1" selected="0">
            <x v="0"/>
          </reference>
          <reference field="0" count="1">
            <x v="2"/>
          </reference>
        </references>
      </pivotArea>
    </format>
    <format dxfId="611">
      <pivotArea fieldPosition="0">
        <references count="3">
          <reference field="4294967294" count="1" selected="0">
            <x v="0"/>
          </reference>
          <reference field="0" count="1" selected="0">
            <x v="2"/>
          </reference>
          <reference field="4" count="0"/>
        </references>
      </pivotArea>
    </format>
    <format dxfId="612">
      <pivotArea fieldPosition="0">
        <references count="2">
          <reference field="4294967294" count="1" selected="0">
            <x v="0"/>
          </reference>
          <reference field="0" count="1">
            <x v="3"/>
          </reference>
        </references>
      </pivotArea>
    </format>
    <format dxfId="613">
      <pivotArea fieldPosition="0">
        <references count="3">
          <reference field="4294967294" count="1" selected="0">
            <x v="0"/>
          </reference>
          <reference field="0" count="1" selected="0">
            <x v="3"/>
          </reference>
          <reference field="4" count="0"/>
        </references>
      </pivotArea>
    </format>
    <format dxfId="614">
      <pivotArea fieldPosition="0">
        <references count="2">
          <reference field="4294967294" count="1" selected="0">
            <x v="0"/>
          </reference>
          <reference field="0" count="1">
            <x v="4"/>
          </reference>
        </references>
      </pivotArea>
    </format>
    <format dxfId="615">
      <pivotArea fieldPosition="0">
        <references count="3">
          <reference field="4294967294" count="1" selected="0">
            <x v="0"/>
          </reference>
          <reference field="0" count="1" selected="0">
            <x v="4"/>
          </reference>
          <reference field="4" count="0"/>
        </references>
      </pivotArea>
    </format>
    <format dxfId="616">
      <pivotArea fieldPosition="0">
        <references count="2">
          <reference field="4294967294" count="1" selected="0">
            <x v="0"/>
          </reference>
          <reference field="0" count="1">
            <x v="0"/>
          </reference>
        </references>
      </pivotArea>
    </format>
    <format dxfId="617">
      <pivotArea fieldPosition="0">
        <references count="3">
          <reference field="4294967294" count="1" selected="0">
            <x v="0"/>
          </reference>
          <reference field="0" count="1" selected="0">
            <x v="0"/>
          </reference>
          <reference field="4" count="0"/>
        </references>
      </pivotArea>
    </format>
    <format dxfId="618">
      <pivotArea fieldPosition="0">
        <references count="2">
          <reference field="4294967294" count="1" selected="0">
            <x v="0"/>
          </reference>
          <reference field="0" count="1">
            <x v="1"/>
          </reference>
        </references>
      </pivotArea>
    </format>
    <format dxfId="619">
      <pivotArea fieldPosition="0">
        <references count="3">
          <reference field="4294967294" count="1" selected="0">
            <x v="0"/>
          </reference>
          <reference field="0" count="1" selected="0">
            <x v="1"/>
          </reference>
          <reference field="4" count="0"/>
        </references>
      </pivotArea>
    </format>
    <format dxfId="620">
      <pivotArea fieldPosition="0">
        <references count="2">
          <reference field="4294967294" count="1" selected="0">
            <x v="0"/>
          </reference>
          <reference field="0" count="1">
            <x v="2"/>
          </reference>
        </references>
      </pivotArea>
    </format>
    <format dxfId="621">
      <pivotArea fieldPosition="0">
        <references count="3">
          <reference field="4294967294" count="1" selected="0">
            <x v="0"/>
          </reference>
          <reference field="0" count="1" selected="0">
            <x v="2"/>
          </reference>
          <reference field="4" count="0"/>
        </references>
      </pivotArea>
    </format>
    <format dxfId="622">
      <pivotArea fieldPosition="0">
        <references count="2">
          <reference field="4294967294" count="1" selected="0">
            <x v="0"/>
          </reference>
          <reference field="0" count="1">
            <x v="3"/>
          </reference>
        </references>
      </pivotArea>
    </format>
    <format dxfId="623">
      <pivotArea fieldPosition="0">
        <references count="3">
          <reference field="4294967294" count="1" selected="0">
            <x v="0"/>
          </reference>
          <reference field="0" count="1" selected="0">
            <x v="3"/>
          </reference>
          <reference field="4" count="0"/>
        </references>
      </pivotArea>
    </format>
    <format dxfId="624">
      <pivotArea fieldPosition="0">
        <references count="2">
          <reference field="4294967294" count="1" selected="0">
            <x v="0"/>
          </reference>
          <reference field="0" count="1">
            <x v="4"/>
          </reference>
        </references>
      </pivotArea>
    </format>
    <format dxfId="625">
      <pivotArea fieldPosition="0">
        <references count="3">
          <reference field="4294967294" count="1" selected="0">
            <x v="0"/>
          </reference>
          <reference field="0" count="1" selected="0">
            <x v="4"/>
          </reference>
          <reference field="4" count="0"/>
        </references>
      </pivotArea>
    </format>
    <format dxfId="626">
      <pivotArea dataOnly="0" labelOnly="1" outline="0" offset="IV256" fieldPosition="0">
        <references count="1">
          <reference field="0" count="1">
            <x v="0"/>
          </reference>
        </references>
      </pivotArea>
    </format>
    <format dxfId="627">
      <pivotArea dataOnly="0" labelOnly="1" outline="0" offset="IV256" fieldPosition="0">
        <references count="1">
          <reference field="0" count="1">
            <x v="1"/>
          </reference>
        </references>
      </pivotArea>
    </format>
    <format dxfId="628">
      <pivotArea dataOnly="0" labelOnly="1" outline="0" offset="IV256" fieldPosition="0">
        <references count="1">
          <reference field="0" count="1">
            <x v="2"/>
          </reference>
        </references>
      </pivotArea>
    </format>
    <format dxfId="629">
      <pivotArea dataOnly="0" labelOnly="1" outline="0" offset="IV256" fieldPosition="0">
        <references count="1">
          <reference field="0" count="1">
            <x v="3"/>
          </reference>
        </references>
      </pivotArea>
    </format>
    <format dxfId="630">
      <pivotArea dataOnly="0" labelOnly="1" outline="0" offset="IV256" fieldPosition="0">
        <references count="1">
          <reference field="0" count="1">
            <x v="4"/>
          </reference>
        </references>
      </pivotArea>
    </format>
    <format dxfId="631">
      <pivotArea dataOnly="0" labelOnly="1" outline="0" fieldPosition="0">
        <references count="2">
          <reference field="0" count="1" selected="0">
            <x v="0"/>
          </reference>
          <reference field="4" count="0"/>
        </references>
      </pivotArea>
    </format>
    <format dxfId="632">
      <pivotArea dataOnly="0" labelOnly="1" outline="0" fieldPosition="0">
        <references count="2">
          <reference field="0" count="1" selected="0">
            <x v="1"/>
          </reference>
          <reference field="4" count="0"/>
        </references>
      </pivotArea>
    </format>
    <format dxfId="633">
      <pivotArea dataOnly="0" labelOnly="1" outline="0" fieldPosition="0">
        <references count="2">
          <reference field="0" count="1" selected="0">
            <x v="2"/>
          </reference>
          <reference field="4" count="0"/>
        </references>
      </pivotArea>
    </format>
    <format dxfId="634">
      <pivotArea dataOnly="0" labelOnly="1" outline="0" fieldPosition="0">
        <references count="2">
          <reference field="0" count="1" selected="0">
            <x v="3"/>
          </reference>
          <reference field="4" count="0"/>
        </references>
      </pivotArea>
    </format>
    <format dxfId="635">
      <pivotArea dataOnly="0" labelOnly="1" outline="0" fieldPosition="0">
        <references count="2">
          <reference field="0" count="1" selected="0">
            <x v="4"/>
          </reference>
          <reference field="4" count="0"/>
        </references>
      </pivotArea>
    </format>
  </formats>
  <conditionalFormats count="2">
    <conditionalFormat priority="5">
      <pivotAreas count="1">
        <pivotArea type="data" outline="0" collapsedLevelsAreSubtotals="1" fieldPosition="0">
          <references count="1">
            <reference field="4294967294" count="1" selected="0">
              <x v="1"/>
            </reference>
          </references>
        </pivotArea>
      </pivotAreas>
    </conditionalFormat>
    <conditionalFormat priority="6">
      <pivotAreas count="1">
        <pivotArea type="data" outline="0" collapsedLevelsAreSubtotals="1" fieldPosition="0">
          <references count="1">
            <reference field="4294967294" count="1" selected="0">
              <x v="1"/>
            </reference>
          </references>
        </pivotArea>
      </pivotAreas>
    </conditionalFormat>
  </conditional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644DBA-23FF-4786-8872-F375CAAA112D}" name="PivotTable22"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rowHeaderCaption="Plan Type">
  <location ref="A1030:C1033" firstHeaderRow="1" firstDataRow="1" firstDataCol="2"/>
  <pivotFields count="16">
    <pivotField axis="axisRow" compact="0" numFmtId="1" showAll="0">
      <items count="6">
        <item h="1" x="0"/>
        <item h="1" x="1"/>
        <item x="2"/>
        <item h="1" x="3"/>
        <item h="1" x="4"/>
        <item t="default"/>
      </items>
    </pivotField>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x="1"/>
        <item x="0"/>
        <item t="default"/>
      </items>
    </pivotField>
    <pivotField compact="0" showAll="0">
      <items count="4">
        <item x="1"/>
        <item x="2"/>
        <item x="0"/>
        <item t="default"/>
      </items>
    </pivotField>
    <pivotField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0"/>
    <field x="8"/>
  </rowFields>
  <rowItems count="3">
    <i>
      <x v="2"/>
    </i>
    <i r="1">
      <x/>
    </i>
    <i r="1">
      <x v="1"/>
    </i>
  </rowItems>
  <colItems count="1">
    <i/>
  </colItems>
  <dataFields count="1">
    <dataField name="Total Non Working $" fld="12" baseField="0" baseItem="0"/>
  </dataFields>
  <formats count="15">
    <format dxfId="551">
      <pivotArea outline="0" collapsedLevelsAreSubtotals="1" fieldPosition="0"/>
    </format>
    <format dxfId="552">
      <pivotArea type="all" dataOnly="0" outline="0" fieldPosition="0"/>
    </format>
    <format dxfId="553">
      <pivotArea field="4" type="button" dataOnly="0" labelOnly="1" outline="0"/>
    </format>
    <format dxfId="554">
      <pivotArea dataOnly="0" labelOnly="1" grandRow="1" outline="0" fieldPosition="0"/>
    </format>
    <format dxfId="555">
      <pivotArea outline="0" collapsedLevelsAreSubtotals="1" fieldPosition="0"/>
    </format>
    <format dxfId="556">
      <pivotArea outline="0" collapsedLevelsAreSubtotals="1" fieldPosition="0"/>
    </format>
    <format dxfId="557">
      <pivotArea outline="0" collapsedLevelsAreSubtotals="1" fieldPosition="0"/>
    </format>
    <format dxfId="558">
      <pivotArea field="8" type="button" dataOnly="0" labelOnly="1" outline="0" axis="axisRow" fieldPosition="1"/>
    </format>
    <format dxfId="559">
      <pivotArea field="9" type="button" dataOnly="0" labelOnly="1" outline="0"/>
    </format>
    <format dxfId="560">
      <pivotArea field="10" type="button" dataOnly="0" labelOnly="1" outline="0"/>
    </format>
    <format dxfId="561">
      <pivotArea outline="0" collapsedLevelsAreSubtotals="1" fieldPosition="0"/>
    </format>
    <format dxfId="562">
      <pivotArea outline="0" collapsedLevelsAreSubtotals="1" fieldPosition="0"/>
    </format>
    <format dxfId="563">
      <pivotArea outline="0" collapsedLevelsAreSubtotals="1" fieldPosition="0"/>
    </format>
    <format dxfId="564">
      <pivotArea outline="0" collapsedLevelsAreSubtotals="1" fieldPosition="0"/>
    </format>
    <format dxfId="56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CF60D-6303-4E86-9E1C-09E4A277075D}" name="PivotTable5"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lan Type">
  <location ref="A69:C73" firstHeaderRow="0" firstDataRow="1" firstDataCol="1"/>
  <pivotFields count="16">
    <pivotField numFmtId="1" showAll="0">
      <items count="6">
        <item x="0"/>
        <item x="1"/>
        <item x="2"/>
        <item x="3"/>
        <item x="4"/>
        <item t="default"/>
      </items>
    </pivotField>
    <pivotField axis="axisRow" showAll="0">
      <items count="5">
        <item x="0"/>
        <item x="3"/>
        <item x="1"/>
        <item x="2"/>
        <item t="default"/>
      </items>
    </pivotField>
    <pivotField showAll="0"/>
    <pivotField showAll="0">
      <items count="5">
        <item h="1" x="0"/>
        <item h="1" x="1"/>
        <item x="2"/>
        <item h="1" x="3"/>
        <item t="default"/>
      </items>
    </pivotField>
    <pivotField showAll="0"/>
    <pivotField showAll="0"/>
    <pivotField showAll="0"/>
    <pivotField showAll="0"/>
    <pivotField showAll="0"/>
    <pivotField showAll="0"/>
    <pivotField showAll="0"/>
    <pivotField showAll="0"/>
    <pivotField dataField="1" showAll="0"/>
    <pivotField dragToRow="0" dragToCol="0" dragToPage="0" showAll="0" defaultSubtotal="0"/>
    <pivotField dataField="1" dragToRow="0" dragToCol="0" dragToPage="0" showAll="0" defaultSubtotal="0"/>
    <pivotField dragToRow="0" dragToCol="0" dragToPage="0" showAll="0" defaultSubtotal="0"/>
  </pivotFields>
  <rowFields count="1">
    <field x="1"/>
  </rowFields>
  <rowItems count="4">
    <i>
      <x/>
    </i>
    <i>
      <x v="1"/>
    </i>
    <i>
      <x v="2"/>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11">
    <format dxfId="540">
      <pivotArea outline="0" collapsedLevelsAreSubtotals="1" fieldPosition="0"/>
    </format>
    <format dxfId="541">
      <pivotArea type="all" dataOnly="0" outline="0" fieldPosition="0"/>
    </format>
    <format dxfId="542">
      <pivotArea outline="0" collapsedLevelsAreSubtotals="1" fieldPosition="0"/>
    </format>
    <format dxfId="543">
      <pivotArea field="0" type="button" dataOnly="0" labelOnly="1" outline="0"/>
    </format>
    <format dxfId="544">
      <pivotArea dataOnly="0" labelOnly="1" grandRow="1" outline="0" fieldPosition="0"/>
    </format>
    <format dxfId="545">
      <pivotArea grandRow="1" outline="0" collapsedLevelsAreSubtotals="1" fieldPosition="0"/>
    </format>
    <format dxfId="546">
      <pivotArea field="1" type="button" dataOnly="0" labelOnly="1" outline="0" axis="axisRow" fieldPosition="0"/>
    </format>
    <format dxfId="547">
      <pivotArea outline="0" collapsedLevelsAreSubtotals="1" fieldPosition="0">
        <references count="1">
          <reference field="4294967294" count="1" selected="0">
            <x v="1"/>
          </reference>
        </references>
      </pivotArea>
    </format>
    <format dxfId="548">
      <pivotArea outline="0" collapsedLevelsAreSubtotals="1" fieldPosition="0">
        <references count="1">
          <reference field="4294967294" count="1" selected="0">
            <x v="1"/>
          </reference>
        </references>
      </pivotArea>
    </format>
    <format dxfId="549">
      <pivotArea dataOnly="0" labelOnly="1" outline="0" fieldPosition="0">
        <references count="1">
          <reference field="4294967294" count="1">
            <x v="1"/>
          </reference>
        </references>
      </pivotArea>
    </format>
    <format dxfId="550">
      <pivotArea collapsedLevelsAreSubtotals="1" fieldPosition="0">
        <references count="2">
          <reference field="4294967294" count="1" selected="0">
            <x v="0"/>
          </reference>
          <reference field="1" count="3">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A2D615-6443-4096-BD15-184F76717C18}" name="PivotTable1" cacheId="1488"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rowHeaderCaption="Fiscal Year ">
  <location ref="A16:D22" firstHeaderRow="0" firstDataRow="1" firstDataCol="1"/>
  <pivotFields count="16">
    <pivotField axis="axisRow" numFmtId="1" showAll="0">
      <items count="6">
        <item x="0"/>
        <item x="1"/>
        <item x="2"/>
        <item x="3"/>
        <item x="4"/>
        <item t="default"/>
      </items>
    </pivotField>
    <pivotField showAll="0">
      <items count="5">
        <item x="0"/>
        <item x="3"/>
        <item x="1"/>
        <item x="2"/>
        <item t="default"/>
      </items>
    </pivotField>
    <pivotField showAll="0"/>
    <pivotField showAll="0">
      <items count="5">
        <item h="1" x="0"/>
        <item h="1" x="1"/>
        <item x="2"/>
        <item h="1" x="3"/>
        <item t="default"/>
      </items>
    </pivotField>
    <pivotField showAll="0">
      <items count="4">
        <item x="0"/>
        <item x="1"/>
        <item x="2"/>
        <item t="default"/>
      </items>
    </pivotField>
    <pivotField showAll="0">
      <items count="18">
        <item x="5"/>
        <item x="9"/>
        <item x="3"/>
        <item x="0"/>
        <item x="1"/>
        <item x="2"/>
        <item x="6"/>
        <item x="10"/>
        <item x="16"/>
        <item x="11"/>
        <item x="12"/>
        <item x="13"/>
        <item x="14"/>
        <item x="15"/>
        <item x="4"/>
        <item x="8"/>
        <item x="7"/>
        <item t="default"/>
      </items>
    </pivotField>
    <pivotField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pivotField>
    <pivotField showAll="0"/>
    <pivotField showAll="0">
      <items count="3">
        <item x="1"/>
        <item x="0"/>
        <item t="default"/>
      </items>
    </pivotField>
    <pivotField showAll="0">
      <items count="4">
        <item x="1"/>
        <item x="2"/>
        <item x="0"/>
        <item t="default"/>
      </items>
    </pivotField>
    <pivotField showAll="0">
      <items count="7">
        <item x="1"/>
        <item x="3"/>
        <item x="0"/>
        <item x="2"/>
        <item x="5"/>
        <item x="4"/>
        <item t="default"/>
      </items>
    </pivotField>
    <pivotField dataField="1" showAll="0">
      <items count="1710">
        <item x="23"/>
        <item x="1102"/>
        <item x="187"/>
        <item x="1083"/>
        <item x="1374"/>
        <item x="676"/>
        <item x="1434"/>
        <item x="953"/>
        <item x="991"/>
        <item x="1424"/>
        <item x="658"/>
        <item x="177"/>
        <item x="1024"/>
        <item x="1112"/>
        <item x="1458"/>
        <item x="952"/>
        <item x="517"/>
        <item x="990"/>
        <item x="1369"/>
        <item x="981"/>
        <item x="533"/>
        <item x="554"/>
        <item x="613"/>
        <item x="1397"/>
        <item x="1373"/>
        <item x="1429"/>
        <item x="976"/>
        <item x="675"/>
        <item x="1433"/>
        <item x="1388"/>
        <item x="1505"/>
        <item x="1469"/>
        <item x="621"/>
        <item x="1023"/>
        <item x="1372"/>
        <item x="503"/>
        <item x="1370"/>
        <item x="1463"/>
        <item x="546"/>
        <item x="1378"/>
        <item x="502"/>
        <item x="961"/>
        <item x="560"/>
        <item x="1052"/>
        <item x="466"/>
        <item x="1432"/>
        <item x="1034"/>
        <item x="1383"/>
        <item x="558"/>
        <item x="1430"/>
        <item x="933"/>
        <item x="1371"/>
        <item x="959"/>
        <item x="555"/>
        <item x="1464"/>
        <item x="1438"/>
        <item x="1436"/>
        <item x="1423"/>
        <item x="1047"/>
        <item x="965"/>
        <item x="1462"/>
        <item x="1431"/>
        <item x="539"/>
        <item x="518"/>
        <item x="28"/>
        <item x="1452"/>
        <item x="510"/>
        <item x="611"/>
        <item x="584"/>
        <item x="509"/>
        <item x="1403"/>
        <item x="483"/>
        <item x="556"/>
        <item x="532"/>
        <item x="547"/>
        <item x="507"/>
        <item x="622"/>
        <item x="504"/>
        <item x="1082"/>
        <item x="948"/>
        <item x="365"/>
        <item x="643"/>
        <item x="1702"/>
        <item x="985"/>
        <item x="620"/>
        <item x="39"/>
        <item x="1437"/>
        <item x="1375"/>
        <item x="1235"/>
        <item x="1447"/>
        <item x="41"/>
        <item x="516"/>
        <item x="1478"/>
        <item x="1701"/>
        <item x="522"/>
        <item x="405"/>
        <item x="534"/>
        <item x="576"/>
        <item x="1704"/>
        <item x="363"/>
        <item x="1500"/>
        <item x="559"/>
        <item x="598"/>
        <item x="964"/>
        <item x="1058"/>
        <item x="524"/>
        <item x="922"/>
        <item x="356"/>
        <item x="1435"/>
        <item x="78"/>
        <item x="1700"/>
        <item x="1387"/>
        <item x="505"/>
        <item x="1504"/>
        <item x="537"/>
        <item x="1487"/>
        <item x="557"/>
        <item x="935"/>
        <item x="1278"/>
        <item x="1703"/>
        <item x="640"/>
        <item x="813"/>
        <item x="628"/>
        <item x="538"/>
        <item x="523"/>
        <item x="287"/>
        <item x="173"/>
        <item x="1093"/>
        <item x="397"/>
        <item x="1609"/>
        <item x="626"/>
        <item x="1029"/>
        <item x="1117"/>
        <item x="541"/>
        <item x="602"/>
        <item x="222"/>
        <item x="645"/>
        <item x="1033"/>
        <item x="1073"/>
        <item x="722"/>
        <item x="184"/>
        <item x="1474"/>
        <item x="472"/>
        <item x="979"/>
        <item x="623"/>
        <item x="501"/>
        <item x="544"/>
        <item x="519"/>
        <item x="1392"/>
        <item x="38"/>
        <item x="479"/>
        <item x="208"/>
        <item x="553"/>
        <item x="614"/>
        <item x="508"/>
        <item x="200"/>
        <item x="1473"/>
        <item x="1019"/>
        <item x="362"/>
        <item x="581"/>
        <item x="535"/>
        <item x="396"/>
        <item x="604"/>
        <item x="207"/>
        <item x="998"/>
        <item x="185"/>
        <item x="1087"/>
        <item x="364"/>
        <item x="821"/>
        <item x="918"/>
        <item x="506"/>
        <item x="1059"/>
        <item x="967"/>
        <item x="1418"/>
        <item x="484"/>
        <item x="718"/>
        <item x="667"/>
        <item x="1386"/>
        <item x="1068"/>
        <item x="258"/>
        <item x="182"/>
        <item x="934"/>
        <item x="209"/>
        <item x="85"/>
        <item x="1451"/>
        <item x="1467"/>
        <item x="43"/>
        <item x="1078"/>
        <item x="1066"/>
        <item x="603"/>
        <item x="1056"/>
        <item x="1481"/>
        <item x="183"/>
        <item x="1384"/>
        <item x="963"/>
        <item x="357"/>
        <item x="186"/>
        <item x="1501"/>
        <item x="545"/>
        <item x="490"/>
        <item x="1283"/>
        <item x="152"/>
        <item x="1465"/>
        <item x="1114"/>
        <item x="1333"/>
        <item x="578"/>
        <item x="108"/>
        <item x="1050"/>
        <item x="1116"/>
        <item x="1142"/>
        <item x="624"/>
        <item x="1197"/>
        <item x="1457"/>
        <item x="642"/>
        <item x="644"/>
        <item x="1456"/>
        <item x="145"/>
        <item x="612"/>
        <item x="92"/>
        <item x="1001"/>
        <item x="728"/>
        <item x="406"/>
        <item x="1080"/>
        <item x="1111"/>
        <item x="165"/>
        <item x="665"/>
        <item x="1690"/>
        <item x="1051"/>
        <item x="599"/>
        <item x="473"/>
        <item x="1697"/>
        <item x="1593"/>
        <item x="388"/>
        <item x="1108"/>
        <item x="181"/>
        <item x="1332"/>
        <item x="375"/>
        <item x="957"/>
        <item x="494"/>
        <item x="1419"/>
        <item x="962"/>
        <item x="1000"/>
        <item x="210"/>
        <item x="57"/>
        <item x="74"/>
        <item x="945"/>
        <item x="1189"/>
        <item x="685"/>
        <item x="567"/>
        <item x="978"/>
        <item x="936"/>
        <item x="1032"/>
        <item x="815"/>
        <item x="164"/>
        <item x="636"/>
        <item x="1244"/>
        <item x="650"/>
        <item x="1471"/>
        <item x="321"/>
        <item x="793"/>
        <item x="1390"/>
        <item x="1450"/>
        <item x="930"/>
        <item x="600"/>
        <item x="1507"/>
        <item x="925"/>
        <item x="180"/>
        <item x="1472"/>
        <item x="1476"/>
        <item x="231"/>
        <item x="986"/>
        <item x="1048"/>
        <item x="61"/>
        <item x="814"/>
        <item x="668"/>
        <item x="1038"/>
        <item x="657"/>
        <item x="627"/>
        <item x="849"/>
        <item x="719"/>
        <item x="686"/>
        <item x="649"/>
        <item x="601"/>
        <item x="1409"/>
        <item x="1391"/>
        <item x="1031"/>
        <item x="1030"/>
        <item x="260"/>
        <item x="1385"/>
        <item x="355"/>
        <item x="1204"/>
        <item x="465"/>
        <item x="488"/>
        <item x="1294"/>
        <item x="635"/>
        <item x="1482"/>
        <item x="577"/>
        <item x="629"/>
        <item x="883"/>
        <item x="960"/>
        <item x="1128"/>
        <item x="1049"/>
        <item x="1648"/>
        <item x="616"/>
        <item x="568"/>
        <item x="1466"/>
        <item x="250"/>
        <item x="1657"/>
        <item x="1376"/>
        <item x="219"/>
        <item x="1067"/>
        <item x="1084"/>
        <item x="727"/>
        <item x="819"/>
        <item x="625"/>
        <item x="499"/>
        <item x="1448"/>
        <item x="481"/>
        <item x="213"/>
        <item x="373"/>
        <item x="816"/>
        <item x="1010"/>
        <item x="525"/>
        <item x="1061"/>
        <item x="401"/>
        <item x="1575"/>
        <item x="471"/>
        <item x="692"/>
        <item x="1421"/>
        <item x="1151"/>
        <item x="381"/>
        <item x="217"/>
        <item x="1021"/>
        <item x="648"/>
        <item x="1509"/>
        <item x="1408"/>
        <item x="1060"/>
        <item x="29"/>
        <item x="1459"/>
        <item x="1331"/>
        <item x="1610"/>
        <item x="197"/>
        <item x="140"/>
        <item x="1028"/>
        <item x="93"/>
        <item x="904"/>
        <item x="1063"/>
        <item x="997"/>
        <item x="1036"/>
        <item x="619"/>
        <item x="281"/>
        <item x="221"/>
        <item x="1402"/>
        <item x="1252"/>
        <item x="659"/>
        <item x="232"/>
        <item x="618"/>
        <item x="476"/>
        <item x="223"/>
        <item x="520"/>
        <item x="585"/>
        <item x="1677"/>
        <item x="1687"/>
        <item x="617"/>
        <item x="142"/>
        <item x="1132"/>
        <item x="552"/>
        <item x="62"/>
        <item x="634"/>
        <item x="1454"/>
        <item x="189"/>
        <item x="531"/>
        <item x="699"/>
        <item x="858"/>
        <item x="785"/>
        <item x="1022"/>
        <item x="1228"/>
        <item x="1468"/>
        <item x="212"/>
        <item x="656"/>
        <item x="529"/>
        <item x="171"/>
        <item x="468"/>
        <item x="64"/>
        <item x="1088"/>
        <item x="1214"/>
        <item x="252"/>
        <item x="215"/>
        <item x="1249"/>
        <item x="817"/>
        <item x="1085"/>
        <item x="1342"/>
        <item x="67"/>
        <item x="179"/>
        <item x="744"/>
        <item x="1426"/>
        <item x="470"/>
        <item x="147"/>
        <item x="596"/>
        <item x="1389"/>
        <item x="230"/>
        <item x="1513"/>
        <item x="1229"/>
        <item x="1026"/>
        <item x="45"/>
        <item x="919"/>
        <item x="589"/>
        <item x="1479"/>
        <item x="377"/>
        <item x="720"/>
        <item x="937"/>
        <item x="329"/>
        <item x="926"/>
        <item x="693"/>
        <item x="146"/>
        <item x="1404"/>
        <item x="801"/>
        <item x="549"/>
        <item x="226"/>
        <item x="1248"/>
        <item x="950"/>
        <item x="193"/>
        <item x="139"/>
        <item x="286"/>
        <item x="672"/>
        <item x="495"/>
        <item x="162"/>
        <item x="939"/>
        <item x="1250"/>
        <item x="1414"/>
        <item x="795"/>
        <item x="1422"/>
        <item x="1055"/>
        <item x="175"/>
        <item x="1393"/>
        <item x="1449"/>
        <item x="763"/>
        <item x="940"/>
        <item x="983"/>
        <item x="1119"/>
        <item x="1455"/>
        <item x="660"/>
        <item x="1054"/>
        <item x="1439"/>
        <item x="42"/>
        <item x="1290"/>
        <item x="842"/>
        <item x="214"/>
        <item x="844"/>
        <item x="1020"/>
        <item x="1636"/>
        <item x="706"/>
        <item x="1150"/>
        <item x="663"/>
        <item x="521"/>
        <item x="1289"/>
        <item x="637"/>
        <item x="1027"/>
        <item x="791"/>
        <item x="575"/>
        <item x="840"/>
        <item x="56"/>
        <item x="491"/>
        <item x="792"/>
        <item x="845"/>
        <item x="153"/>
        <item x="1125"/>
        <item x="951"/>
        <item x="467"/>
        <item x="90"/>
        <item x="158"/>
        <item x="1092"/>
        <item x="1366"/>
        <item x="195"/>
        <item x="790"/>
        <item x="1491"/>
        <item x="1656"/>
        <item x="943"/>
        <item x="224"/>
        <item x="167"/>
        <item x="1081"/>
        <item x="615"/>
        <item x="234"/>
        <item x="304"/>
        <item x="1517"/>
        <item x="144"/>
        <item x="1594"/>
        <item x="188"/>
        <item x="358"/>
        <item x="530"/>
        <item x="1483"/>
        <item x="694"/>
        <item x="220"/>
        <item x="1107"/>
        <item x="630"/>
        <item x="83"/>
        <item x="1535"/>
        <item x="723"/>
        <item x="551"/>
        <item x="138"/>
        <item x="669"/>
        <item x="548"/>
        <item x="1057"/>
        <item x="1484"/>
        <item x="1407"/>
        <item x="794"/>
        <item x="218"/>
        <item x="115"/>
        <item x="80"/>
        <item x="1100"/>
        <item x="848"/>
        <item x="1213"/>
        <item x="684"/>
        <item x="1536"/>
        <item x="1097"/>
        <item x="1428"/>
        <item x="1410"/>
        <item x="550"/>
        <item x="1494"/>
        <item x="632"/>
        <item x="337"/>
        <item x="253"/>
        <item x="149"/>
        <item x="968"/>
        <item x="1470"/>
        <item x="1098"/>
        <item x="1502"/>
        <item x="1340"/>
        <item x="1335"/>
        <item x="908"/>
        <item x="834"/>
        <item x="1079"/>
        <item x="788"/>
        <item x="462"/>
        <item x="459"/>
        <item x="565"/>
        <item x="566"/>
        <item x="178"/>
        <item x="1420"/>
        <item x="172"/>
        <item x="993"/>
        <item x="1037"/>
        <item x="540"/>
        <item x="427"/>
        <item x="1396"/>
        <item x="1336"/>
        <item x="542"/>
        <item x="1233"/>
        <item x="1134"/>
        <item x="339"/>
        <item x="1480"/>
        <item x="820"/>
        <item x="1595"/>
        <item x="1395"/>
        <item x="192"/>
        <item x="579"/>
        <item x="1427"/>
        <item x="1211"/>
        <item x="261"/>
        <item x="1139"/>
        <item x="633"/>
        <item x="1206"/>
        <item x="1053"/>
        <item x="683"/>
        <item x="1330"/>
        <item x="841"/>
        <item x="194"/>
        <item x="562"/>
        <item x="263"/>
        <item x="1337"/>
        <item x="237"/>
        <item x="1321"/>
        <item x="393"/>
        <item x="1341"/>
        <item x="1035"/>
        <item x="361"/>
        <item x="561"/>
        <item x="1608"/>
        <item x="216"/>
        <item x="1127"/>
        <item x="710"/>
        <item x="631"/>
        <item x="905"/>
        <item x="1405"/>
        <item x="1453"/>
        <item x="526"/>
        <item x="1077"/>
        <item x="391"/>
        <item x="917"/>
        <item x="573"/>
        <item x="564"/>
        <item x="1515"/>
        <item x="1133"/>
        <item x="36"/>
        <item x="1406"/>
        <item x="469"/>
        <item x="278"/>
        <item x="1475"/>
        <item x="674"/>
        <item x="1025"/>
        <item x="938"/>
        <item x="781"/>
        <item x="233"/>
        <item x="966"/>
        <item x="1115"/>
        <item x="687"/>
        <item x="1605"/>
        <item x="1209"/>
        <item x="143"/>
        <item x="1616"/>
        <item x="1014"/>
        <item x="946"/>
        <item x="1689"/>
        <item x="563"/>
        <item x="1489"/>
        <item x="1095"/>
        <item x="1246"/>
        <item x="1265"/>
        <item x="1288"/>
        <item x="1492"/>
        <item x="1377"/>
        <item x="35"/>
        <item x="1089"/>
        <item x="458"/>
        <item x="1227"/>
        <item x="1477"/>
        <item x="782"/>
        <item x="1399"/>
        <item x="641"/>
        <item x="677"/>
        <item x="528"/>
        <item x="977"/>
        <item x="63"/>
        <item x="270"/>
        <item x="828"/>
        <item x="911"/>
        <item x="707"/>
        <item x="1614"/>
        <item x="1109"/>
        <item x="910"/>
        <item x="875"/>
        <item x="1461"/>
        <item x="1110"/>
        <item x="242"/>
        <item x="666"/>
        <item x="1039"/>
        <item x="647"/>
        <item x="1675"/>
        <item x="1486"/>
        <item x="1141"/>
        <item x="191"/>
        <item x="275"/>
        <item x="137"/>
        <item x="583"/>
        <item x="765"/>
        <item x="1425"/>
        <item x="1104"/>
        <item x="255"/>
        <item x="474"/>
        <item x="639"/>
        <item x="190"/>
        <item x="705"/>
        <item x="199"/>
        <item x="1064"/>
        <item x="927"/>
        <item x="941"/>
        <item x="786"/>
        <item x="989"/>
        <item x="1072"/>
        <item x="724"/>
        <item x="382"/>
        <item x="1444"/>
        <item x="928"/>
        <item x="69"/>
        <item x="1441"/>
        <item x="1158"/>
        <item x="1460"/>
        <item x="1071"/>
        <item x="477"/>
        <item x="654"/>
        <item x="742"/>
        <item x="464"/>
        <item x="1606"/>
        <item x="661"/>
        <item x="1603"/>
        <item x="850"/>
        <item x="1090"/>
        <item x="387"/>
        <item x="1147"/>
        <item x="995"/>
        <item x="272"/>
        <item x="1506"/>
        <item x="1602"/>
        <item x="236"/>
        <item x="1612"/>
        <item x="895"/>
        <item x="441"/>
        <item x="955"/>
        <item x="262"/>
        <item x="256"/>
        <item x="246"/>
        <item x="1664"/>
        <item x="767"/>
        <item x="160"/>
        <item x="884"/>
        <item x="280"/>
        <item x="903"/>
        <item x="227"/>
        <item x="527"/>
        <item x="775"/>
        <item x="1322"/>
        <item x="196"/>
        <item x="646"/>
        <item x="698"/>
        <item x="1346"/>
        <item x="766"/>
        <item x="1629"/>
        <item x="1578"/>
        <item x="924"/>
        <item x="1537"/>
        <item x="426"/>
        <item x="1508"/>
        <item x="1442"/>
        <item x="1062"/>
        <item x="340"/>
        <item x="944"/>
        <item x="942"/>
        <item x="422"/>
        <item x="482"/>
        <item x="1503"/>
        <item x="907"/>
        <item x="754"/>
        <item x="1101"/>
        <item x="1516"/>
        <item x="1069"/>
        <item x="163"/>
        <item x="389"/>
        <item x="296"/>
        <item x="480"/>
        <item x="980"/>
        <item x="254"/>
        <item x="155"/>
        <item x="514"/>
        <item x="756"/>
        <item x="313"/>
        <item x="1615"/>
        <item x="1247"/>
        <item x="1538"/>
        <item x="1626"/>
        <item x="125"/>
        <item x="592"/>
        <item x="662"/>
        <item x="1577"/>
        <item x="1016"/>
        <item x="876"/>
        <item x="1345"/>
        <item x="21"/>
        <item x="27"/>
        <item x="1382"/>
        <item x="975"/>
        <item x="1446"/>
        <item x="1661"/>
        <item x="1106"/>
        <item x="338"/>
        <item x="1123"/>
        <item x="1620"/>
        <item x="1319"/>
        <item x="1086"/>
        <item x="1621"/>
        <item x="1256"/>
        <item x="198"/>
        <item x="1499"/>
        <item x="830"/>
        <item x="1105"/>
        <item x="1099"/>
        <item x="954"/>
        <item x="72"/>
        <item x="1445"/>
        <item x="1122"/>
        <item x="1344"/>
        <item x="1367"/>
        <item x="1314"/>
        <item x="201"/>
        <item x="914"/>
        <item x="1682"/>
        <item x="956"/>
        <item x="1070"/>
        <item x="664"/>
        <item x="913"/>
        <item x="1440"/>
        <item x="277"/>
        <item x="1416"/>
        <item x="713"/>
        <item x="915"/>
        <item x="1018"/>
        <item x="1146"/>
        <item x="87"/>
        <item x="572"/>
        <item x="839"/>
        <item x="881"/>
        <item x="276"/>
        <item x="130"/>
        <item x="1113"/>
        <item x="681"/>
        <item x="354"/>
        <item x="570"/>
        <item x="421"/>
        <item x="168"/>
        <item x="696"/>
        <item x="82"/>
        <item x="1325"/>
        <item x="1359"/>
        <item x="463"/>
        <item x="731"/>
        <item x="921"/>
        <item x="456"/>
        <item x="1258"/>
        <item x="264"/>
        <item x="1495"/>
        <item x="327"/>
        <item x="906"/>
        <item x="79"/>
        <item x="288"/>
        <item x="366"/>
        <item x="1126"/>
        <item x="1004"/>
        <item x="1124"/>
        <item x="241"/>
        <item x="1224"/>
        <item x="1324"/>
        <item x="1181"/>
        <item x="206"/>
        <item x="360"/>
        <item x="1005"/>
        <item x="1565"/>
        <item x="909"/>
        <item x="1698"/>
        <item x="1007"/>
        <item x="1521"/>
        <item x="912"/>
        <item x="430"/>
        <item x="947"/>
        <item x="455"/>
        <item x="478"/>
        <item x="574"/>
        <item x="460"/>
        <item x="461"/>
        <item x="1604"/>
        <item x="1600"/>
        <item x="448"/>
        <item x="609"/>
        <item x="764"/>
        <item x="591"/>
        <item x="847"/>
        <item x="257"/>
        <item x="605"/>
        <item x="1485"/>
        <item x="271"/>
        <item x="1625"/>
        <item x="1046"/>
        <item x="1662"/>
        <item x="1624"/>
        <item x="1493"/>
        <item x="1379"/>
        <item x="37"/>
        <item x="1706"/>
        <item x="1660"/>
        <item x="789"/>
        <item x="513"/>
        <item x="726"/>
        <item x="386"/>
        <item x="712"/>
        <item x="1334"/>
        <item x="1498"/>
        <item x="1237"/>
        <item x="1635"/>
        <item x="670"/>
        <item x="984"/>
        <item x="1368"/>
        <item x="690"/>
        <item x="973"/>
        <item x="1497"/>
        <item x="1293"/>
        <item x="1091"/>
        <item x="1041"/>
        <item x="1226"/>
        <item x="244"/>
        <item x="1394"/>
        <item x="225"/>
        <item x="823"/>
        <item x="1212"/>
        <item x="486"/>
        <item x="606"/>
        <item x="695"/>
        <item x="610"/>
        <item x="384"/>
        <item x="923"/>
        <item x="1320"/>
        <item x="1692"/>
        <item x="1512"/>
        <item x="1230"/>
        <item x="1490"/>
        <item x="1149"/>
        <item x="129"/>
        <item x="100"/>
        <item x="1400"/>
        <item x="44"/>
        <item x="205"/>
        <item x="1665"/>
        <item x="1103"/>
        <item x="829"/>
        <item x="988"/>
        <item x="1179"/>
        <item x="1707"/>
        <item x="688"/>
        <item x="1221"/>
        <item x="247"/>
        <item x="1347"/>
        <item x="590"/>
        <item x="949"/>
        <item x="369"/>
        <item x="929"/>
        <item x="899"/>
        <item x="204"/>
        <item x="449"/>
        <item x="812"/>
        <item x="1401"/>
        <item x="1264"/>
        <item x="268"/>
        <item x="267"/>
        <item x="116"/>
        <item x="437"/>
        <item x="439"/>
        <item x="1592"/>
        <item x="1236"/>
        <item x="831"/>
        <item x="1360"/>
        <item x="282"/>
        <item x="127"/>
        <item x="682"/>
        <item x="132"/>
        <item x="1222"/>
        <item x="721"/>
        <item x="1443"/>
        <item x="1215"/>
        <item x="1315"/>
        <item x="457"/>
        <item x="203"/>
        <item x="1135"/>
        <item x="1596"/>
        <item x="122"/>
        <item x="1708"/>
        <item x="702"/>
        <item x="1323"/>
        <item x="1338"/>
        <item x="725"/>
        <item x="1207"/>
        <item x="1155"/>
        <item x="833"/>
        <item x="822"/>
        <item x="711"/>
        <item x="569"/>
        <item x="1148"/>
        <item x="235"/>
        <item x="1413"/>
        <item x="429"/>
        <item x="240"/>
        <item x="716"/>
        <item x="678"/>
        <item x="543"/>
        <item x="671"/>
        <item x="1623"/>
        <item x="586"/>
        <item x="691"/>
        <item x="1380"/>
        <item x="497"/>
        <item x="1637"/>
        <item x="970"/>
        <item x="896"/>
        <item x="128"/>
        <item x="1488"/>
        <item x="251"/>
        <item x="1065"/>
        <item x="1096"/>
        <item x="8"/>
        <item x="1705"/>
        <item x="1628"/>
        <item x="1042"/>
        <item x="1300"/>
        <item x="1210"/>
        <item x="1613"/>
        <item x="1398"/>
        <item x="739"/>
        <item x="701"/>
        <item x="999"/>
        <item x="1311"/>
        <item x="704"/>
        <item x="22"/>
        <item x="392"/>
        <item x="1597"/>
        <item x="1350"/>
        <item x="1552"/>
        <item x="1202"/>
        <item x="1076"/>
        <item x="700"/>
        <item x="1522"/>
        <item x="757"/>
        <item x="511"/>
        <item x="1659"/>
        <item x="1667"/>
        <item x="136"/>
        <item x="1525"/>
        <item x="88"/>
        <item x="1094"/>
        <item x="1261"/>
        <item x="655"/>
        <item x="1619"/>
        <item x="1075"/>
        <item x="174"/>
        <item x="1381"/>
        <item x="1302"/>
        <item x="1009"/>
        <item x="971"/>
        <item x="580"/>
        <item x="920"/>
        <item x="608"/>
        <item x="75"/>
        <item x="20"/>
        <item x="385"/>
        <item x="1008"/>
        <item x="1267"/>
        <item x="745"/>
        <item x="1118"/>
        <item x="1363"/>
        <item x="689"/>
        <item x="279"/>
        <item x="1496"/>
        <item x="854"/>
        <item x="808"/>
        <item x="442"/>
        <item x="994"/>
        <item x="283"/>
        <item x="65"/>
        <item x="1638"/>
        <item x="151"/>
        <item x="238"/>
        <item x="741"/>
        <item x="851"/>
        <item x="274"/>
        <item x="1669"/>
        <item x="447"/>
        <item x="1526"/>
        <item x="1627"/>
        <item x="1166"/>
        <item x="446"/>
        <item x="265"/>
        <item x="587"/>
        <item x="68"/>
        <item x="1632"/>
        <item x="154"/>
        <item x="245"/>
        <item x="1239"/>
        <item x="1589"/>
        <item x="211"/>
        <item x="1622"/>
        <item x="407"/>
        <item x="269"/>
        <item x="1044"/>
        <item x="588"/>
        <item x="148"/>
        <item x="334"/>
        <item x="398"/>
        <item x="607"/>
        <item x="987"/>
        <item x="1668"/>
        <item x="1567"/>
        <item x="1694"/>
        <item x="1301"/>
        <item x="651"/>
        <item x="402"/>
        <item x="1002"/>
        <item x="443"/>
        <item x="273"/>
        <item x="1292"/>
        <item x="367"/>
        <item x="1201"/>
        <item x="248"/>
        <item x="593"/>
        <item x="673"/>
        <item x="1343"/>
        <item x="1045"/>
        <item x="512"/>
        <item x="1520"/>
        <item x="638"/>
        <item x="826"/>
        <item x="31"/>
        <item x="796"/>
        <item x="121"/>
        <item x="1130"/>
        <item x="1216"/>
        <item x="1598"/>
        <item x="1219"/>
        <item x="1298"/>
        <item x="697"/>
        <item x="709"/>
        <item x="1156"/>
        <item x="1011"/>
        <item x="243"/>
        <item x="652"/>
        <item x="126"/>
        <item x="487"/>
        <item x="932"/>
        <item x="372"/>
        <item x="1251"/>
        <item x="778"/>
        <item x="436"/>
        <item x="1528"/>
        <item x="680"/>
        <item x="445"/>
        <item x="969"/>
        <item x="1040"/>
        <item x="239"/>
        <item x="176"/>
        <item x="485"/>
        <item x="66"/>
        <item x="1518"/>
        <item x="1639"/>
        <item x="141"/>
        <item x="383"/>
        <item x="123"/>
        <item x="433"/>
        <item x="1234"/>
        <item x="679"/>
        <item x="1679"/>
        <item x="1153"/>
        <item x="322"/>
        <item x="1136"/>
        <item x="758"/>
        <item x="1304"/>
        <item x="1303"/>
        <item x="1670"/>
        <item x="47"/>
        <item x="1299"/>
        <item x="1666"/>
        <item x="202"/>
        <item x="1223"/>
        <item x="368"/>
        <item x="859"/>
        <item x="958"/>
        <item x="1152"/>
        <item x="515"/>
        <item x="708"/>
        <item x="1618"/>
        <item x="444"/>
        <item x="1527"/>
        <item x="887"/>
        <item x="1137"/>
        <item x="1570"/>
        <item x="1074"/>
        <item x="1306"/>
        <item x="1297"/>
        <item x="1305"/>
        <item x="1310"/>
        <item x="1217"/>
        <item x="1309"/>
        <item x="843"/>
        <item x="996"/>
        <item x="857"/>
        <item x="1519"/>
        <item x="1255"/>
        <item x="58"/>
        <item x="886"/>
        <item x="438"/>
        <item x="1348"/>
        <item x="1364"/>
        <item x="1276"/>
        <item x="496"/>
        <item x="500"/>
        <item x="492"/>
        <item x="916"/>
        <item x="59"/>
        <item x="133"/>
        <item x="1642"/>
        <item x="597"/>
        <item x="249"/>
        <item x="1220"/>
        <item x="1599"/>
        <item x="1218"/>
        <item x="1182"/>
        <item x="1411"/>
        <item x="891"/>
        <item x="1284"/>
        <item x="1649"/>
        <item x="1003"/>
        <item x="1277"/>
        <item x="113"/>
        <item x="1564"/>
        <item x="1006"/>
        <item x="1361"/>
        <item x="341"/>
        <item x="150"/>
        <item x="266"/>
        <item x="450"/>
        <item x="1296"/>
        <item x="931"/>
        <item x="1362"/>
        <item x="1514"/>
        <item x="882"/>
        <item x="1351"/>
        <item x="1686"/>
        <item x="435"/>
        <item x="1188"/>
        <item x="890"/>
        <item x="300"/>
        <item x="827"/>
        <item x="454"/>
        <item x="1169"/>
        <item x="571"/>
        <item x="1524"/>
        <item x="112"/>
        <item x="703"/>
        <item x="370"/>
        <item x="974"/>
        <item x="1225"/>
        <item x="60"/>
        <item x="1254"/>
        <item x="475"/>
        <item x="594"/>
        <item x="894"/>
        <item x="1266"/>
        <item x="1200"/>
        <item x="117"/>
        <item x="453"/>
        <item x="1543"/>
        <item x="259"/>
        <item x="1159"/>
        <item x="536"/>
        <item x="897"/>
        <item x="1663"/>
        <item x="1685"/>
        <item x="1696"/>
        <item x="1043"/>
        <item x="836"/>
        <item x="1530"/>
        <item x="1553"/>
        <item x="1312"/>
        <item x="1307"/>
        <item x="1144"/>
        <item x="1678"/>
        <item x="1131"/>
        <item x="784"/>
        <item x="229"/>
        <item x="893"/>
        <item x="1684"/>
        <item x="98"/>
        <item x="1630"/>
        <item x="285"/>
        <item x="902"/>
        <item x="432"/>
        <item x="729"/>
        <item x="1540"/>
        <item x="135"/>
        <item x="1295"/>
        <item x="320"/>
        <item x="885"/>
        <item x="1157"/>
        <item x="1365"/>
        <item x="892"/>
        <item x="440"/>
        <item x="1120"/>
        <item x="1568"/>
        <item x="359"/>
        <item x="888"/>
        <item x="32"/>
        <item x="1183"/>
        <item x="805"/>
        <item x="1013"/>
        <item x="1253"/>
        <item x="1532"/>
        <item x="1695"/>
        <item x="1523"/>
        <item x="124"/>
        <item x="901"/>
        <item x="1672"/>
        <item x="1317"/>
        <item x="335"/>
        <item x="318"/>
        <item x="1671"/>
        <item x="1308"/>
        <item x="1356"/>
        <item x="1588"/>
        <item x="1355"/>
        <item x="97"/>
        <item x="170"/>
        <item x="353"/>
        <item x="395"/>
        <item x="1607"/>
        <item x="825"/>
        <item x="1121"/>
        <item x="1168"/>
        <item x="1681"/>
        <item x="889"/>
        <item x="807"/>
        <item x="390"/>
        <item x="228"/>
        <item x="70"/>
        <item x="1541"/>
        <item x="1551"/>
        <item x="157"/>
        <item x="84"/>
        <item x="806"/>
        <item x="1576"/>
        <item x="1274"/>
        <item x="76"/>
        <item x="1569"/>
        <item x="852"/>
        <item x="743"/>
        <item x="972"/>
        <item x="1601"/>
        <item x="297"/>
        <item x="878"/>
        <item x="1353"/>
        <item x="351"/>
        <item x="49"/>
        <item x="347"/>
        <item x="324"/>
        <item x="1241"/>
        <item x="1208"/>
        <item x="55"/>
        <item x="1129"/>
        <item x="811"/>
        <item x="30"/>
        <item x="866"/>
        <item x="780"/>
        <item x="1138"/>
        <item x="992"/>
        <item x="1646"/>
        <item x="345"/>
        <item x="803"/>
        <item x="870"/>
        <item x="416"/>
        <item x="1263"/>
        <item x="809"/>
        <item x="1542"/>
        <item x="349"/>
        <item x="732"/>
        <item x="323"/>
        <item x="73"/>
        <item x="414"/>
        <item x="54"/>
        <item x="800"/>
        <item x="1240"/>
        <item x="1349"/>
        <item x="348"/>
        <item x="319"/>
        <item x="431"/>
        <item x="1270"/>
        <item x="352"/>
        <item x="451"/>
        <item x="452"/>
        <item x="46"/>
        <item x="169"/>
        <item x="595"/>
        <item x="166"/>
        <item x="284"/>
        <item x="413"/>
        <item x="134"/>
        <item x="380"/>
        <item x="89"/>
        <item x="119"/>
        <item x="734"/>
        <item x="582"/>
        <item x="53"/>
        <item x="1275"/>
        <item x="131"/>
        <item x="16"/>
        <item x="869"/>
        <item x="810"/>
        <item x="1640"/>
        <item x="428"/>
        <item x="818"/>
        <item x="342"/>
        <item x="161"/>
        <item x="1644"/>
        <item x="374"/>
        <item x="118"/>
        <item x="1259"/>
        <item x="900"/>
        <item x="898"/>
        <item x="333"/>
        <item x="371"/>
        <item x="1318"/>
        <item x="1313"/>
        <item x="1631"/>
        <item x="52"/>
        <item x="292"/>
        <item x="71"/>
        <item x="1643"/>
        <item x="982"/>
        <item x="862"/>
        <item x="1165"/>
        <item x="1140"/>
        <item x="1680"/>
        <item x="715"/>
        <item x="40"/>
        <item x="1634"/>
        <item x="350"/>
        <item x="1143"/>
        <item x="415"/>
        <item x="1510"/>
        <item x="102"/>
        <item x="1645"/>
        <item x="2"/>
        <item x="1260"/>
        <item x="1245"/>
        <item x="1647"/>
        <item x="867"/>
        <item x="1243"/>
        <item x="498"/>
        <item x="1534"/>
        <item x="51"/>
        <item x="1699"/>
        <item x="1417"/>
        <item x="294"/>
        <item x="737"/>
        <item x="408"/>
        <item x="1583"/>
        <item x="777"/>
        <item x="779"/>
        <item x="120"/>
        <item x="1273"/>
        <item x="101"/>
        <item x="86"/>
        <item x="394"/>
        <item x="1017"/>
        <item x="1"/>
        <item x="1205"/>
        <item x="493"/>
        <item x="302"/>
        <item x="880"/>
        <item x="336"/>
        <item x="1533"/>
        <item x="1529"/>
        <item x="1688"/>
        <item x="1316"/>
        <item x="1327"/>
        <item x="799"/>
        <item x="103"/>
        <item x="425"/>
        <item x="4"/>
        <item x="1544"/>
        <item x="1354"/>
        <item x="1145"/>
        <item x="1238"/>
        <item x="1582"/>
        <item x="1611"/>
        <item x="1326"/>
        <item x="1617"/>
        <item x="735"/>
        <item x="1272"/>
        <item x="762"/>
        <item x="412"/>
        <item x="9"/>
        <item x="1231"/>
        <item x="1655"/>
        <item x="1549"/>
        <item x="797"/>
        <item x="864"/>
        <item x="105"/>
        <item x="411"/>
        <item x="1658"/>
        <item x="717"/>
        <item x="317"/>
        <item x="1633"/>
        <item x="1415"/>
        <item x="1673"/>
        <item x="1412"/>
        <item x="770"/>
        <item x="295"/>
        <item x="1676"/>
        <item x="714"/>
        <item x="856"/>
        <item x="316"/>
        <item x="1531"/>
        <item x="1574"/>
        <item x="736"/>
        <item x="404"/>
        <item x="1291"/>
        <item x="400"/>
        <item x="48"/>
        <item x="838"/>
        <item x="331"/>
        <item x="289"/>
        <item x="798"/>
        <item x="1262"/>
        <item x="344"/>
        <item x="835"/>
        <item x="1012"/>
        <item x="1192"/>
        <item x="293"/>
        <item x="346"/>
        <item x="1339"/>
        <item x="312"/>
        <item x="872"/>
        <item x="802"/>
        <item x="99"/>
        <item x="1173"/>
        <item x="111"/>
        <item x="1187"/>
        <item x="1271"/>
        <item x="1572"/>
        <item x="1203"/>
        <item x="1160"/>
        <item x="156"/>
        <item x="877"/>
        <item x="1546"/>
        <item x="1545"/>
        <item x="376"/>
        <item x="1328"/>
        <item x="1161"/>
        <item x="783"/>
        <item x="653"/>
        <item x="1674"/>
        <item x="1268"/>
        <item x="305"/>
        <item x="1556"/>
        <item x="418"/>
        <item x="853"/>
        <item x="81"/>
        <item x="860"/>
        <item x="804"/>
        <item x="769"/>
        <item x="489"/>
        <item x="1511"/>
        <item x="824"/>
        <item x="1641"/>
        <item x="1591"/>
        <item x="865"/>
        <item x="1199"/>
        <item x="1287"/>
        <item x="18"/>
        <item x="1232"/>
        <item x="1539"/>
        <item x="343"/>
        <item x="1015"/>
        <item x="1547"/>
        <item x="1358"/>
        <item x="106"/>
        <item x="746"/>
        <item x="3"/>
        <item x="0"/>
        <item x="1285"/>
        <item x="1555"/>
        <item x="832"/>
        <item x="863"/>
        <item x="1171"/>
        <item x="1554"/>
        <item x="399"/>
        <item x="1580"/>
        <item x="423"/>
        <item x="434"/>
        <item x="1167"/>
        <item x="1558"/>
        <item x="15"/>
        <item x="409"/>
        <item x="5"/>
        <item x="733"/>
        <item x="1185"/>
        <item x="760"/>
        <item x="1191"/>
        <item x="17"/>
        <item x="1683"/>
        <item x="1154"/>
        <item x="1180"/>
        <item x="410"/>
        <item x="1329"/>
        <item x="730"/>
        <item x="77"/>
        <item x="1550"/>
        <item x="290"/>
        <item x="1579"/>
        <item x="379"/>
        <item x="1654"/>
        <item x="420"/>
        <item x="50"/>
        <item x="104"/>
        <item x="1196"/>
        <item x="311"/>
        <item x="1280"/>
        <item x="95"/>
        <item x="1653"/>
        <item x="1566"/>
        <item x="1651"/>
        <item x="291"/>
        <item x="314"/>
        <item x="1257"/>
        <item x="1269"/>
        <item x="1176"/>
        <item x="874"/>
        <item x="846"/>
        <item x="755"/>
        <item x="861"/>
        <item x="378"/>
        <item x="1170"/>
        <item x="299"/>
        <item x="1561"/>
        <item x="1242"/>
        <item x="837"/>
        <item x="114"/>
        <item x="91"/>
        <item x="1559"/>
        <item x="19"/>
        <item x="740"/>
        <item x="403"/>
        <item x="774"/>
        <item x="94"/>
        <item x="879"/>
        <item x="301"/>
        <item x="768"/>
        <item x="1164"/>
        <item x="1357"/>
        <item x="1352"/>
        <item x="1286"/>
        <item x="303"/>
        <item x="787"/>
        <item x="1562"/>
        <item x="1174"/>
        <item x="34"/>
        <item x="424"/>
        <item x="751"/>
        <item x="1282"/>
        <item x="309"/>
        <item x="1693"/>
        <item x="855"/>
        <item x="298"/>
        <item x="753"/>
        <item x="1563"/>
        <item x="749"/>
        <item x="1590"/>
        <item x="332"/>
        <item x="1560"/>
        <item x="1587"/>
        <item x="1281"/>
        <item x="1163"/>
        <item x="761"/>
        <item x="1198"/>
        <item x="107"/>
        <item x="159"/>
        <item x="1177"/>
        <item x="7"/>
        <item x="1652"/>
        <item x="1573"/>
        <item x="748"/>
        <item x="1178"/>
        <item x="1186"/>
        <item x="310"/>
        <item x="419"/>
        <item x="738"/>
        <item x="417"/>
        <item x="1175"/>
        <item x="12"/>
        <item x="306"/>
        <item x="1585"/>
        <item x="6"/>
        <item x="772"/>
        <item x="109"/>
        <item x="1691"/>
        <item x="1194"/>
        <item x="873"/>
        <item x="11"/>
        <item x="315"/>
        <item x="752"/>
        <item x="1279"/>
        <item x="1172"/>
        <item x="868"/>
        <item x="1548"/>
        <item x="14"/>
        <item x="110"/>
        <item x="1586"/>
        <item x="308"/>
        <item x="747"/>
        <item x="1162"/>
        <item x="1557"/>
        <item x="1650"/>
        <item x="750"/>
        <item x="24"/>
        <item x="1581"/>
        <item x="1571"/>
        <item x="759"/>
        <item x="96"/>
        <item x="13"/>
        <item x="871"/>
        <item x="776"/>
        <item x="330"/>
        <item x="307"/>
        <item x="325"/>
        <item x="10"/>
        <item x="1190"/>
        <item x="773"/>
        <item x="33"/>
        <item x="26"/>
        <item x="328"/>
        <item x="1184"/>
        <item x="1195"/>
        <item x="326"/>
        <item x="25"/>
        <item x="771"/>
        <item x="1193"/>
        <item x="1584"/>
        <item t="default"/>
      </items>
    </pivotField>
    <pivotField dataField="1" showAll="0"/>
    <pivotField dataField="1" dragToRow="0" dragToCol="0" dragToPage="0" showAll="0" defaultSubtotal="0"/>
    <pivotField dragToRow="0" dragToCol="0" dragToPage="0" showAll="0" defaultSubtotal="0"/>
    <pivotField dragToRow="0" dragToCol="0" dragToPage="0" showAll="0" defaultSubtotal="0"/>
  </pivotFields>
  <rowFields count="1">
    <field x="0"/>
  </rowFields>
  <rowItems count="6">
    <i>
      <x/>
    </i>
    <i>
      <x v="1"/>
    </i>
    <i>
      <x v="2"/>
    </i>
    <i>
      <x v="3"/>
    </i>
    <i>
      <x v="4"/>
    </i>
    <i t="grand">
      <x/>
    </i>
  </rowItems>
  <colFields count="1">
    <field x="-2"/>
  </colFields>
  <colItems count="3">
    <i>
      <x/>
    </i>
    <i i="1">
      <x v="1"/>
    </i>
    <i i="2">
      <x v="2"/>
    </i>
  </colItems>
  <dataFields count="3">
    <dataField name="Total Trade" fld="11" baseField="0" baseItem="0"/>
    <dataField name="Total Working $" fld="13" baseField="0" baseItem="0"/>
    <dataField name="Total Non Working $" fld="12" baseField="0" baseItem="0"/>
  </dataFields>
  <formats count="11">
    <format dxfId="529">
      <pivotArea outline="0" collapsedLevelsAreSubtotals="1" fieldPosition="0"/>
    </format>
    <format dxfId="530">
      <pivotArea type="all" dataOnly="0" outline="0" fieldPosition="0"/>
    </format>
    <format dxfId="531">
      <pivotArea outline="0" collapsedLevelsAreSubtotals="1" fieldPosition="0"/>
    </format>
    <format dxfId="532">
      <pivotArea field="0" type="button" dataOnly="0" labelOnly="1" outline="0" axis="axisRow" fieldPosition="0"/>
    </format>
    <format dxfId="533">
      <pivotArea dataOnly="0" labelOnly="1" fieldPosition="0">
        <references count="1">
          <reference field="0" count="0"/>
        </references>
      </pivotArea>
    </format>
    <format dxfId="534">
      <pivotArea dataOnly="0" labelOnly="1" grandRow="1" outline="0" fieldPosition="0"/>
    </format>
    <format dxfId="535">
      <pivotArea grandRow="1" outline="0" collapsedLevelsAreSubtotals="1" fieldPosition="0"/>
    </format>
    <format dxfId="536">
      <pivotArea outline="0" collapsedLevelsAreSubtotals="1" fieldPosition="0">
        <references count="1">
          <reference field="4294967294" count="1" selected="0">
            <x v="1"/>
          </reference>
        </references>
      </pivotArea>
    </format>
    <format dxfId="537">
      <pivotArea dataOnly="0" labelOnly="1" outline="0" fieldPosition="0">
        <references count="1">
          <reference field="4294967294" count="1">
            <x v="1"/>
          </reference>
        </references>
      </pivotArea>
    </format>
    <format dxfId="538">
      <pivotArea outline="0" collapsedLevelsAreSubtotals="1" fieldPosition="0">
        <references count="1">
          <reference field="4294967294" count="1" selected="0">
            <x v="1"/>
          </reference>
        </references>
      </pivotArea>
    </format>
    <format dxfId="539">
      <pivotArea dataOnly="0" labelOnly="1" outline="0" fieldPosition="0">
        <references count="1">
          <reference field="4294967294" count="1">
            <x v="1"/>
          </reference>
        </references>
      </pivotArea>
    </format>
  </formats>
  <chartFormats count="17">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 chart="8" format="12"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1"/>
          </reference>
          <reference field="0" count="1" selected="0">
            <x v="0"/>
          </reference>
        </references>
      </pivotArea>
    </chartFormat>
    <chartFormat chart="8" format="14">
      <pivotArea type="data" outline="0" fieldPosition="0">
        <references count="2">
          <reference field="4294967294" count="1" selected="0">
            <x v="0"/>
          </reference>
          <reference field="0" count="1" selected="0">
            <x v="0"/>
          </reference>
        </references>
      </pivotArea>
    </chartFormat>
    <chartFormat chart="8" format="15">
      <pivotArea type="data" outline="0" fieldPosition="0">
        <references count="2">
          <reference field="4294967294" count="1" selected="0">
            <x v="1"/>
          </reference>
          <reference field="0" count="1" selected="0">
            <x v="1"/>
          </reference>
        </references>
      </pivotArea>
    </chartFormat>
    <chartFormat chart="8" format="16">
      <pivotArea type="data" outline="0" fieldPosition="0">
        <references count="2">
          <reference field="4294967294" count="1" selected="0">
            <x v="0"/>
          </reference>
          <reference field="0" count="1" selected="0">
            <x v="1"/>
          </reference>
        </references>
      </pivotArea>
    </chartFormat>
    <chartFormat chart="8" format="17">
      <pivotArea type="data" outline="0" fieldPosition="0">
        <references count="2">
          <reference field="4294967294" count="1" selected="0">
            <x v="0"/>
          </reference>
          <reference field="0" count="1" selected="0">
            <x v="2"/>
          </reference>
        </references>
      </pivotArea>
    </chartFormat>
    <chartFormat chart="8" format="18">
      <pivotArea type="data" outline="0" fieldPosition="0">
        <references count="2">
          <reference field="4294967294" count="1" selected="0">
            <x v="1"/>
          </reference>
          <reference field="0" count="1" selected="0">
            <x v="3"/>
          </reference>
        </references>
      </pivotArea>
    </chartFormat>
    <chartFormat chart="8" format="19">
      <pivotArea type="data" outline="0" fieldPosition="0">
        <references count="2">
          <reference field="4294967294" count="1" selected="0">
            <x v="0"/>
          </reference>
          <reference field="0" count="1" selected="0">
            <x v="3"/>
          </reference>
        </references>
      </pivotArea>
    </chartFormat>
    <chartFormat chart="8" format="20">
      <pivotArea type="data" outline="0" fieldPosition="0">
        <references count="2">
          <reference field="4294967294" count="1" selected="0">
            <x v="1"/>
          </reference>
          <reference field="0" count="1" selected="0">
            <x v="4"/>
          </reference>
        </references>
      </pivotArea>
    </chartFormat>
    <chartFormat chart="8" format="21">
      <pivotArea type="data" outline="0" fieldPosition="0">
        <references count="2">
          <reference field="4294967294" count="1" selected="0">
            <x v="0"/>
          </reference>
          <reference field="0" count="1" selected="0">
            <x v="4"/>
          </reference>
        </references>
      </pivotArea>
    </chartFormat>
    <chartFormat chart="8" format="22">
      <pivotArea type="data" outline="0" fieldPosition="0">
        <references count="2">
          <reference field="4294967294" count="1" selected="0">
            <x v="2"/>
          </reference>
          <reference field="0" count="1" selected="0">
            <x v="4"/>
          </reference>
        </references>
      </pivotArea>
    </chartFormat>
    <chartFormat chart="8" format="23">
      <pivotArea type="data" outline="0" fieldPosition="0">
        <references count="2">
          <reference field="4294967294" count="1" selected="0">
            <x v="2"/>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8075CA-43D4-412D-A114-E28AAD3B2B3D}" name="PivotTable13"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Plan Type">
  <location ref="A1058:G1103" firstHeaderRow="0" firstDataRow="1" firstDataCol="3"/>
  <pivotFields count="16">
    <pivotField axis="axisRow" compact="0" numFmtId="1" outline="0" showAll="0" defaultSubtotal="0">
      <items count="5">
        <item x="0"/>
        <item x="1"/>
        <item x="2"/>
        <item x="3"/>
        <item x="4"/>
      </items>
      <extLst>
        <ext xmlns:x14="http://schemas.microsoft.com/office/spreadsheetml/2009/9/main" uri="{2946ED86-A175-432a-8AC1-64E0C546D7DE}">
          <x14:pivotField fillDownLabels="1"/>
        </ext>
      </extLst>
    </pivotField>
    <pivotField compact="0" outline="0" showAll="0" defaultSubtotal="0">
      <items count="4">
        <item x="0"/>
        <item x="3"/>
        <item x="1"/>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h="1" x="0"/>
        <item h="1" x="1"/>
        <item x="2"/>
        <item h="1" x="3"/>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7">
        <item x="5"/>
        <item x="9"/>
        <item x="3"/>
        <item x="0"/>
        <item x="1"/>
        <item x="2"/>
        <item x="6"/>
        <item x="10"/>
        <item x="16"/>
        <item x="11"/>
        <item x="12"/>
        <item x="13"/>
        <item x="14"/>
        <item x="15"/>
        <item x="4"/>
        <item x="8"/>
        <item x="7"/>
      </items>
      <extLst>
        <ext xmlns:x14="http://schemas.microsoft.com/office/spreadsheetml/2009/9/main" uri="{2946ED86-A175-432a-8AC1-64E0C546D7DE}">
          <x14:pivotField fillDownLabels="1"/>
        </ext>
      </extLst>
    </pivotField>
    <pivotField compact="0" outline="0" showAll="0" defaultSubtotal="0">
      <items count="46">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items count="6">
        <item x="1"/>
        <item x="3"/>
        <item x="0"/>
        <item x="2"/>
        <item x="5"/>
        <item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3">
    <field x="0"/>
    <field x="4"/>
    <field x="5"/>
  </rowFields>
  <rowItems count="45">
    <i>
      <x/>
      <x/>
      <x v="3"/>
    </i>
    <i r="2">
      <x v="4"/>
    </i>
    <i r="2">
      <x v="5"/>
    </i>
    <i r="1">
      <x v="1"/>
      <x v="2"/>
    </i>
    <i r="1">
      <x v="2"/>
      <x v="14"/>
    </i>
    <i>
      <x v="1"/>
      <x/>
      <x/>
    </i>
    <i r="2">
      <x v="1"/>
    </i>
    <i r="2">
      <x v="4"/>
    </i>
    <i r="2">
      <x v="5"/>
    </i>
    <i r="2">
      <x v="6"/>
    </i>
    <i r="1">
      <x v="1"/>
      <x v="2"/>
    </i>
    <i r="2">
      <x v="16"/>
    </i>
    <i r="1">
      <x v="2"/>
      <x v="14"/>
    </i>
    <i r="2">
      <x v="15"/>
    </i>
    <i>
      <x v="2"/>
      <x/>
      <x v="7"/>
    </i>
    <i r="2">
      <x v="9"/>
    </i>
    <i r="2">
      <x v="10"/>
    </i>
    <i r="2">
      <x v="11"/>
    </i>
    <i r="2">
      <x v="12"/>
    </i>
    <i r="2">
      <x v="13"/>
    </i>
    <i r="1">
      <x v="1"/>
      <x v="2"/>
    </i>
    <i r="2">
      <x v="16"/>
    </i>
    <i r="1">
      <x v="2"/>
      <x v="14"/>
    </i>
    <i r="2">
      <x v="15"/>
    </i>
    <i>
      <x v="3"/>
      <x/>
      <x v="7"/>
    </i>
    <i r="2">
      <x v="9"/>
    </i>
    <i r="2">
      <x v="10"/>
    </i>
    <i r="2">
      <x v="11"/>
    </i>
    <i r="2">
      <x v="12"/>
    </i>
    <i r="2">
      <x v="13"/>
    </i>
    <i r="1">
      <x v="1"/>
      <x v="2"/>
    </i>
    <i r="2">
      <x v="16"/>
    </i>
    <i r="1">
      <x v="2"/>
      <x v="14"/>
    </i>
    <i r="2">
      <x v="15"/>
    </i>
    <i>
      <x v="4"/>
      <x/>
      <x v="7"/>
    </i>
    <i r="2">
      <x v="8"/>
    </i>
    <i r="2">
      <x v="9"/>
    </i>
    <i r="2">
      <x v="10"/>
    </i>
    <i r="2">
      <x v="11"/>
    </i>
    <i r="2">
      <x v="12"/>
    </i>
    <i r="2">
      <x v="13"/>
    </i>
    <i r="1">
      <x v="1"/>
      <x v="2"/>
    </i>
    <i r="2">
      <x v="16"/>
    </i>
    <i r="1">
      <x v="2"/>
      <x v="14"/>
    </i>
    <i r="2">
      <x v="15"/>
    </i>
  </rowItems>
  <colFields count="1">
    <field x="-2"/>
  </colFields>
  <colItems count="4">
    <i>
      <x/>
    </i>
    <i i="1">
      <x v="1"/>
    </i>
    <i i="2">
      <x v="2"/>
    </i>
    <i i="3">
      <x v="3"/>
    </i>
  </colItems>
  <dataFields count="4">
    <dataField name="Total Trade" fld="11" baseField="0" baseItem="0" numFmtId="165"/>
    <dataField name="Total Working $" fld="13" baseField="0" baseItem="0" numFmtId="165"/>
    <dataField name="Total Non Working $" fld="12" baseField="0" baseItem="0" numFmtId="165"/>
    <dataField name="  % of Total Trade (Non-Working)" fld="14" baseField="0" baseItem="0" numFmtId="9"/>
  </dataFields>
  <formats count="18">
    <format dxfId="511">
      <pivotArea outline="0" collapsedLevelsAreSubtotals="1" fieldPosition="0"/>
    </format>
    <format dxfId="512">
      <pivotArea type="all" dataOnly="0" outline="0" fieldPosition="0"/>
    </format>
    <format dxfId="513">
      <pivotArea field="4" type="button" dataOnly="0" labelOnly="1" outline="0" axis="axisRow" fieldPosition="1"/>
    </format>
    <format dxfId="514">
      <pivotArea dataOnly="0" labelOnly="1" grandRow="1" outline="0" fieldPosition="0"/>
    </format>
    <format dxfId="515">
      <pivotArea outline="0" collapsedLevelsAreSubtotals="1" fieldPosition="0"/>
    </format>
    <format dxfId="516">
      <pivotArea outline="0" collapsedLevelsAreSubtotals="1" fieldPosition="0"/>
    </format>
    <format dxfId="517">
      <pivotArea outline="0" collapsedLevelsAreSubtotals="1" fieldPosition="0"/>
    </format>
    <format dxfId="518">
      <pivotArea field="8" type="button" dataOnly="0" labelOnly="1" outline="0"/>
    </format>
    <format dxfId="519">
      <pivotArea field="9" type="button" dataOnly="0" labelOnly="1" outline="0"/>
    </format>
    <format dxfId="520">
      <pivotArea field="10" type="button" dataOnly="0" labelOnly="1" outline="0"/>
    </format>
    <format dxfId="521">
      <pivotArea outline="0" collapsedLevelsAreSubtotals="1" fieldPosition="0"/>
    </format>
    <format dxfId="522">
      <pivotArea outline="0" collapsedLevelsAreSubtotals="1" fieldPosition="0"/>
    </format>
    <format dxfId="523">
      <pivotArea outline="0" collapsedLevelsAreSubtotals="1" fieldPosition="0"/>
    </format>
    <format dxfId="524">
      <pivotArea outline="0" collapsedLevelsAreSubtotals="1" fieldPosition="0"/>
    </format>
    <format dxfId="525">
      <pivotArea grandRow="1" outline="0" collapsedLevelsAreSubtotals="1" fieldPosition="0"/>
    </format>
    <format dxfId="526">
      <pivotArea outline="0" fieldPosition="0">
        <references count="1">
          <reference field="4294967294" count="1" selected="0">
            <x v="3"/>
          </reference>
        </references>
      </pivotArea>
    </format>
    <format dxfId="527">
      <pivotArea outline="0" fieldPosition="0">
        <references count="1">
          <reference field="4294967294" count="3" selected="0">
            <x v="0"/>
            <x v="1"/>
            <x v="2"/>
          </reference>
        </references>
      </pivotArea>
    </format>
    <format dxfId="528">
      <pivotArea dataOnly="0" outline="0" fieldPosition="0">
        <references count="1">
          <reference field="4294967294" count="1">
            <x v="3"/>
          </reference>
        </references>
      </pivotArea>
    </format>
  </formats>
  <conditionalFormats count="2">
    <conditionalFormat priority="10">
      <pivotAreas count="1">
        <pivotArea type="data" outline="0" collapsedLevelsAreSubtotals="1" fieldPosition="0">
          <references count="1">
            <reference field="4294967294" count="1" selected="0">
              <x v="3"/>
            </reference>
          </references>
        </pivotArea>
      </pivotAreas>
    </conditionalFormat>
    <conditionalFormat priority="12">
      <pivotAreas count="1">
        <pivotArea type="data" outline="0" collapsedLevelsAreSubtotals="1" fieldPosition="0">
          <references count="1">
            <reference field="4294967294" count="1" selected="0">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C4CB8B0-DFA8-466C-812D-E1F8E23972B9}" name="PivotTable6"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 rowHeaderCaption="Fiscal Year ">
  <location ref="A85:D100" firstHeaderRow="0" firstDataRow="1" firstDataCol="2"/>
  <pivotFields count="16">
    <pivotField axis="axisRow" compact="0" numFmtId="1" showAll="0">
      <items count="6">
        <item x="0"/>
        <item x="1"/>
        <item x="2"/>
        <item x="3"/>
        <item x="4"/>
        <item t="default"/>
      </items>
    </pivotField>
    <pivotField axis="axisRow" compact="0" showAll="0">
      <items count="5">
        <item x="0"/>
        <item x="3"/>
        <item x="1"/>
        <item x="2"/>
        <item t="default"/>
      </items>
    </pivotField>
    <pivotField compact="0" showAll="0"/>
    <pivotField compact="0" showAll="0">
      <items count="5">
        <item h="1" x="0"/>
        <item h="1" x="1"/>
        <item x="2"/>
        <item h="1" x="3"/>
        <item t="default"/>
      </items>
    </pivotField>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dragToRow="0" dragToCol="0" dragToPage="0" showAll="0" defaultSubtotal="0"/>
    <pivotField dataField="1" compact="0" dragToRow="0" dragToCol="0" dragToPage="0" showAll="0" defaultSubtotal="0"/>
    <pivotField compact="0" dragToRow="0" dragToCol="0" dragToPage="0" showAll="0" defaultSubtotal="0"/>
  </pivotFields>
  <rowFields count="2">
    <field x="0"/>
    <field x="1"/>
  </rowFields>
  <rowItems count="15">
    <i>
      <x/>
    </i>
    <i r="1">
      <x/>
    </i>
    <i r="1">
      <x v="2"/>
    </i>
    <i>
      <x v="1"/>
    </i>
    <i r="1">
      <x/>
    </i>
    <i r="1">
      <x v="2"/>
    </i>
    <i>
      <x v="2"/>
    </i>
    <i r="1">
      <x/>
    </i>
    <i r="1">
      <x v="1"/>
    </i>
    <i>
      <x v="3"/>
    </i>
    <i r="1">
      <x/>
    </i>
    <i r="1">
      <x v="1"/>
    </i>
    <i>
      <x v="4"/>
    </i>
    <i r="1">
      <x/>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25">
    <format dxfId="486">
      <pivotArea outline="0" collapsedLevelsAreSubtotals="1" fieldPosition="0"/>
    </format>
    <format dxfId="487">
      <pivotArea type="all" dataOnly="0" outline="0" fieldPosition="0"/>
    </format>
    <format dxfId="488">
      <pivotArea outline="0" collapsedLevelsAreSubtotals="1" fieldPosition="0"/>
    </format>
    <format dxfId="489">
      <pivotArea field="0" type="button" dataOnly="0" labelOnly="1" outline="0" axis="axisRow" fieldPosition="0"/>
    </format>
    <format dxfId="490">
      <pivotArea dataOnly="0" labelOnly="1" grandRow="1" outline="0" fieldPosition="0"/>
    </format>
    <format dxfId="491">
      <pivotArea grandRow="1" outline="0" collapsedLevelsAreSubtotals="1" fieldPosition="0"/>
    </format>
    <format dxfId="492">
      <pivotArea field="0" type="button" dataOnly="0" labelOnly="1" outline="0" axis="axisRow" fieldPosition="0"/>
    </format>
    <format dxfId="493">
      <pivotArea field="1" type="button" dataOnly="0" labelOnly="1" outline="0" axis="axisRow" fieldPosition="1"/>
    </format>
    <format dxfId="494">
      <pivotArea dataOnly="0" labelOnly="1" outline="0" offset="IV256" fieldPosition="0">
        <references count="1">
          <reference field="0" count="1">
            <x v="0"/>
          </reference>
        </references>
      </pivotArea>
    </format>
    <format dxfId="495">
      <pivotArea dataOnly="0" labelOnly="1" outline="0" offset="IV256" fieldPosition="0">
        <references count="1">
          <reference field="0" count="1">
            <x v="1"/>
          </reference>
        </references>
      </pivotArea>
    </format>
    <format dxfId="496">
      <pivotArea dataOnly="0" labelOnly="1" outline="0" offset="IV256" fieldPosition="0">
        <references count="1">
          <reference field="0" count="1">
            <x v="2"/>
          </reference>
        </references>
      </pivotArea>
    </format>
    <format dxfId="497">
      <pivotArea dataOnly="0" labelOnly="1" outline="0" offset="IV256" fieldPosition="0">
        <references count="1">
          <reference field="0" count="1">
            <x v="3"/>
          </reference>
        </references>
      </pivotArea>
    </format>
    <format dxfId="498">
      <pivotArea dataOnly="0" labelOnly="1" outline="0" offset="IV256" fieldPosition="0">
        <references count="1">
          <reference field="0" count="1">
            <x v="4"/>
          </reference>
        </references>
      </pivotArea>
    </format>
    <format dxfId="499">
      <pivotArea dataOnly="0" labelOnly="1" grandRow="1" outline="0" offset="IV256" fieldPosition="0"/>
    </format>
    <format dxfId="500">
      <pivotArea dataOnly="0" labelOnly="1" outline="0" fieldPosition="0">
        <references count="2">
          <reference field="0" count="1" selected="0">
            <x v="0"/>
          </reference>
          <reference field="1" count="3">
            <x v="0"/>
            <x v="2"/>
            <x v="3"/>
          </reference>
        </references>
      </pivotArea>
    </format>
    <format dxfId="501">
      <pivotArea dataOnly="0" labelOnly="1" outline="0" fieldPosition="0">
        <references count="2">
          <reference field="0" count="1" selected="0">
            <x v="1"/>
          </reference>
          <reference field="1" count="3">
            <x v="0"/>
            <x v="2"/>
            <x v="3"/>
          </reference>
        </references>
      </pivotArea>
    </format>
    <format dxfId="502">
      <pivotArea dataOnly="0" labelOnly="1" outline="0" fieldPosition="0">
        <references count="2">
          <reference field="0" count="1" selected="0">
            <x v="2"/>
          </reference>
          <reference field="1" count="3">
            <x v="0"/>
            <x v="1"/>
            <x v="3"/>
          </reference>
        </references>
      </pivotArea>
    </format>
    <format dxfId="503">
      <pivotArea dataOnly="0" labelOnly="1" outline="0" fieldPosition="0">
        <references count="2">
          <reference field="0" count="1" selected="0">
            <x v="3"/>
          </reference>
          <reference field="1" count="2">
            <x v="0"/>
            <x v="1"/>
          </reference>
        </references>
      </pivotArea>
    </format>
    <format dxfId="504">
      <pivotArea dataOnly="0" labelOnly="1" outline="0" fieldPosition="0">
        <references count="2">
          <reference field="0" count="1" selected="0">
            <x v="4"/>
          </reference>
          <reference field="1" count="1">
            <x v="0"/>
          </reference>
        </references>
      </pivotArea>
    </format>
    <format dxfId="505">
      <pivotArea outline="0" fieldPosition="0">
        <references count="1">
          <reference field="4294967294" count="1" selected="0">
            <x v="1"/>
          </reference>
        </references>
      </pivotArea>
    </format>
    <format dxfId="506">
      <pivotArea dataOnly="0" outline="0" fieldPosition="0">
        <references count="1">
          <reference field="4294967294" count="1">
            <x v="1"/>
          </reference>
        </references>
      </pivotArea>
    </format>
    <format dxfId="507">
      <pivotArea fieldPosition="0">
        <references count="3">
          <reference field="4294967294" count="1" selected="0">
            <x v="0"/>
          </reference>
          <reference field="0" count="1" selected="0">
            <x v="0"/>
          </reference>
          <reference field="1" count="2">
            <x v="2"/>
            <x v="3"/>
          </reference>
        </references>
      </pivotArea>
    </format>
    <format dxfId="508">
      <pivotArea fieldPosition="0">
        <references count="3">
          <reference field="4294967294" count="1" selected="0">
            <x v="0"/>
          </reference>
          <reference field="0" count="1" selected="0">
            <x v="1"/>
          </reference>
          <reference field="1" count="2">
            <x v="2"/>
            <x v="3"/>
          </reference>
        </references>
      </pivotArea>
    </format>
    <format dxfId="509">
      <pivotArea fieldPosition="0">
        <references count="3">
          <reference field="4294967294" count="1" selected="0">
            <x v="0"/>
          </reference>
          <reference field="0" count="1" selected="0">
            <x v="2"/>
          </reference>
          <reference field="1" count="2">
            <x v="1"/>
            <x v="3"/>
          </reference>
        </references>
      </pivotArea>
    </format>
    <format dxfId="510">
      <pivotArea fieldPosition="0">
        <references count="3">
          <reference field="4294967294" count="1" selected="0">
            <x v="0"/>
          </reference>
          <reference field="0" count="1" selected="0">
            <x v="3"/>
          </reference>
          <reference field="1" count="1">
            <x v="1"/>
          </reference>
        </references>
      </pivotArea>
    </format>
  </formats>
  <conditionalFormats count="2">
    <conditionalFormat priority="8">
      <pivotAreas count="1">
        <pivotArea type="data" outline="0" collapsedLevelsAreSubtotals="1" fieldPosition="0">
          <references count="1">
            <reference field="4294967294" count="1" selected="0">
              <x v="1"/>
            </reference>
          </references>
        </pivotArea>
      </pivotAreas>
    </conditionalFormat>
    <conditionalFormat priority="9">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9587AED-87B6-4753-8DBC-927234E3B5A6}" name="PivotTable18"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rowHeaderCaption="Plan Type">
  <location ref="A993:C996" firstHeaderRow="1" firstDataRow="1" firstDataCol="2"/>
  <pivotFields count="16">
    <pivotField compact="0" numFmtId="1" showAll="0"/>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h="1" x="1"/>
        <item x="0"/>
        <item t="default"/>
      </items>
    </pivotField>
    <pivotField compact="0" showAll="0">
      <items count="4">
        <item x="1"/>
        <item x="2"/>
        <item x="0"/>
        <item t="default"/>
      </items>
    </pivotField>
    <pivotField axis="axisRow"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8"/>
    <field x="10"/>
  </rowFields>
  <rowItems count="3">
    <i>
      <x v="1"/>
    </i>
    <i r="1">
      <x v="1"/>
    </i>
    <i r="1">
      <x v="2"/>
    </i>
  </rowItems>
  <colItems count="1">
    <i/>
  </colItems>
  <dataFields count="1">
    <dataField name="Total Non Working $" fld="12" baseField="0" baseItem="0" numFmtId="164"/>
  </dataFields>
  <formats count="15">
    <format dxfId="471">
      <pivotArea outline="0" collapsedLevelsAreSubtotals="1" fieldPosition="0"/>
    </format>
    <format dxfId="472">
      <pivotArea type="all" dataOnly="0" outline="0" fieldPosition="0"/>
    </format>
    <format dxfId="473">
      <pivotArea field="4" type="button" dataOnly="0" labelOnly="1" outline="0"/>
    </format>
    <format dxfId="474">
      <pivotArea dataOnly="0" labelOnly="1" grandRow="1" outline="0" fieldPosition="0"/>
    </format>
    <format dxfId="475">
      <pivotArea outline="0" collapsedLevelsAreSubtotals="1" fieldPosition="0"/>
    </format>
    <format dxfId="476">
      <pivotArea outline="0" collapsedLevelsAreSubtotals="1" fieldPosition="0"/>
    </format>
    <format dxfId="477">
      <pivotArea outline="0" collapsedLevelsAreSubtotals="1" fieldPosition="0"/>
    </format>
    <format dxfId="478">
      <pivotArea field="8" type="button" dataOnly="0" labelOnly="1" outline="0" axis="axisRow" fieldPosition="0"/>
    </format>
    <format dxfId="479">
      <pivotArea field="9" type="button" dataOnly="0" labelOnly="1" outline="0"/>
    </format>
    <format dxfId="480">
      <pivotArea field="10" type="button" dataOnly="0" labelOnly="1" outline="0" axis="axisRow" fieldPosition="1"/>
    </format>
    <format dxfId="481">
      <pivotArea outline="0" collapsedLevelsAreSubtotals="1" fieldPosition="0"/>
    </format>
    <format dxfId="482">
      <pivotArea outline="0" collapsedLevelsAreSubtotals="1" fieldPosition="0"/>
    </format>
    <format dxfId="483">
      <pivotArea outline="0" collapsedLevelsAreSubtotals="1" fieldPosition="0"/>
    </format>
    <format dxfId="484">
      <pivotArea outline="0" collapsedLevelsAreSubtotals="1" fieldPosition="0"/>
    </format>
    <format dxfId="48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97FA351-1291-4444-B472-453248A7E121}" name="PivotTable10"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lan Type">
  <location ref="A686:E697" firstHeaderRow="0" firstDataRow="1" firstDataCol="3"/>
  <pivotFields count="16">
    <pivotField compact="0" numFmtId="1" showAll="0"/>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x="1"/>
        <item x="0"/>
        <item t="default"/>
      </items>
    </pivotField>
    <pivotField axis="axisRow" compact="0" showAll="0">
      <items count="4">
        <item x="1"/>
        <item x="2"/>
        <item x="0"/>
        <item t="default"/>
      </items>
    </pivotField>
    <pivotField axis="axisRow" compact="0" showAll="0">
      <items count="7">
        <item x="1"/>
        <item x="3"/>
        <item x="0"/>
        <item x="2"/>
        <item x="5"/>
        <item x="4"/>
        <item t="default"/>
      </items>
    </pivotField>
    <pivotField compact="0" showAll="0"/>
    <pivotField dataField="1" compact="0" showAll="0"/>
    <pivotField compact="0" dragToRow="0" dragToCol="0" dragToPage="0" showAll="0" defaultSubtotal="0"/>
    <pivotField dataField="1" compact="0" dragToRow="0" dragToCol="0" dragToPage="0" showAll="0" defaultSubtotal="0"/>
    <pivotField compact="0" dragToRow="0" dragToCol="0" dragToPage="0" showAll="0" defaultSubtotal="0"/>
  </pivotFields>
  <rowFields count="3">
    <field x="8"/>
    <field x="9"/>
    <field x="10"/>
  </rowFields>
  <rowItems count="11">
    <i>
      <x/>
    </i>
    <i r="1">
      <x/>
    </i>
    <i r="2">
      <x/>
    </i>
    <i r="2">
      <x v="3"/>
    </i>
    <i r="2">
      <x v="5"/>
    </i>
    <i>
      <x v="1"/>
    </i>
    <i r="1">
      <x v="1"/>
    </i>
    <i r="2">
      <x v="1"/>
    </i>
    <i r="1">
      <x v="2"/>
    </i>
    <i r="2">
      <x v="2"/>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19">
    <format dxfId="452">
      <pivotArea outline="0" collapsedLevelsAreSubtotals="1" fieldPosition="0"/>
    </format>
    <format dxfId="453">
      <pivotArea type="all" dataOnly="0" outline="0" fieldPosition="0"/>
    </format>
    <format dxfId="454">
      <pivotArea field="4" type="button" dataOnly="0" labelOnly="1" outline="0"/>
    </format>
    <format dxfId="455">
      <pivotArea dataOnly="0" labelOnly="1" grandRow="1" outline="0" fieldPosition="0"/>
    </format>
    <format dxfId="456">
      <pivotArea outline="0" collapsedLevelsAreSubtotals="1" fieldPosition="0"/>
    </format>
    <format dxfId="457">
      <pivotArea outline="0" collapsedLevelsAreSubtotals="1" fieldPosition="0"/>
    </format>
    <format dxfId="458">
      <pivotArea outline="0" collapsedLevelsAreSubtotals="1" fieldPosition="0"/>
    </format>
    <format dxfId="459">
      <pivotArea grandRow="1" outline="0" collapsedLevelsAreSubtotals="1" fieldPosition="0"/>
    </format>
    <format dxfId="460">
      <pivotArea fieldPosition="0">
        <references count="1">
          <reference field="8" count="1">
            <x v="0"/>
          </reference>
        </references>
      </pivotArea>
    </format>
    <format dxfId="461">
      <pivotArea fieldPosition="0">
        <references count="1">
          <reference field="8" count="1">
            <x v="1"/>
          </reference>
        </references>
      </pivotArea>
    </format>
    <format dxfId="462">
      <pivotArea dataOnly="0" labelOnly="1" outline="0" fieldPosition="0">
        <references count="1">
          <reference field="8" count="0"/>
        </references>
      </pivotArea>
    </format>
    <format dxfId="463">
      <pivotArea outline="0" fieldPosition="0">
        <references count="1">
          <reference field="4294967294" count="1" selected="0">
            <x v="1"/>
          </reference>
        </references>
      </pivotArea>
    </format>
    <format dxfId="464">
      <pivotArea dataOnly="0" labelOnly="1" outline="0" fieldPosition="0">
        <references count="1">
          <reference field="4294967294" count="1">
            <x v="1"/>
          </reference>
        </references>
      </pivotArea>
    </format>
    <format dxfId="465">
      <pivotArea outline="0" fieldPosition="0">
        <references count="1">
          <reference field="4294967294" count="1" selected="0">
            <x v="0"/>
          </reference>
        </references>
      </pivotArea>
    </format>
    <format dxfId="466">
      <pivotArea dataOnly="0" labelOnly="1" outline="0" fieldPosition="0">
        <references count="1">
          <reference field="4294967294" count="1">
            <x v="0"/>
          </reference>
        </references>
      </pivotArea>
    </format>
    <format dxfId="467">
      <pivotArea field="8" type="button" dataOnly="0" labelOnly="1" outline="0" axis="axisRow" fieldPosition="0"/>
    </format>
    <format dxfId="468">
      <pivotArea field="9" type="button" dataOnly="0" labelOnly="1" outline="0" axis="axisRow" fieldPosition="1"/>
    </format>
    <format dxfId="469">
      <pivotArea field="10" type="button" dataOnly="0" labelOnly="1" outline="0" axis="axisRow" fieldPosition="2"/>
    </format>
    <format dxfId="470">
      <pivotArea outline="0" fieldPosition="0">
        <references count="1">
          <reference field="4294967294" count="1" selected="0">
            <x v="1"/>
          </reference>
        </references>
      </pivotArea>
    </format>
  </formats>
  <conditionalFormats count="1">
    <conditionalFormat priority="2">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BB663C7-2053-4447-8D59-0DE172304FDC}" name="PivotTable16"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lan Type">
  <location ref="A819:C828" firstHeaderRow="1" firstDataRow="1" firstDataCol="2"/>
  <pivotFields count="16">
    <pivotField compact="0" numFmtId="1" showAll="0"/>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compact="0" showAll="0">
      <items count="3">
        <item x="1"/>
        <item x="0"/>
        <item t="default"/>
      </items>
    </pivotField>
    <pivotField axis="axisRow" compact="0" showAll="0">
      <items count="4">
        <item x="1"/>
        <item x="2"/>
        <item x="0"/>
        <item t="default"/>
      </items>
    </pivotField>
    <pivotField axis="axisRow"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9"/>
    <field x="10"/>
  </rowFields>
  <rowItems count="9">
    <i>
      <x/>
    </i>
    <i r="1">
      <x/>
    </i>
    <i r="1">
      <x v="3"/>
    </i>
    <i r="1">
      <x v="5"/>
    </i>
    <i>
      <x v="1"/>
    </i>
    <i r="1">
      <x v="1"/>
    </i>
    <i>
      <x v="2"/>
    </i>
    <i r="1">
      <x v="2"/>
    </i>
    <i t="grand">
      <x/>
    </i>
  </rowItems>
  <colItems count="1">
    <i/>
  </colItems>
  <dataFields count="1">
    <dataField name="Total Non Working $" fld="12" baseField="0" baseItem="0" numFmtId="165"/>
  </dataFields>
  <formats count="23">
    <format dxfId="429">
      <pivotArea outline="0" collapsedLevelsAreSubtotals="1" fieldPosition="0"/>
    </format>
    <format dxfId="430">
      <pivotArea type="all" dataOnly="0" outline="0" fieldPosition="0"/>
    </format>
    <format dxfId="431">
      <pivotArea field="4" type="button" dataOnly="0" labelOnly="1" outline="0"/>
    </format>
    <format dxfId="432">
      <pivotArea dataOnly="0" labelOnly="1" grandRow="1" outline="0" fieldPosition="0"/>
    </format>
    <format dxfId="433">
      <pivotArea outline="0" collapsedLevelsAreSubtotals="1" fieldPosition="0"/>
    </format>
    <format dxfId="434">
      <pivotArea outline="0" collapsedLevelsAreSubtotals="1" fieldPosition="0"/>
    </format>
    <format dxfId="435">
      <pivotArea outline="0" collapsedLevelsAreSubtotals="1" fieldPosition="0"/>
    </format>
    <format dxfId="436">
      <pivotArea grandRow="1" outline="0" collapsedLevelsAreSubtotals="1" fieldPosition="0"/>
    </format>
    <format dxfId="437">
      <pivotArea outline="0" fieldPosition="0">
        <references count="1">
          <reference field="4294967294" count="1" selected="0">
            <x v="0"/>
          </reference>
        </references>
      </pivotArea>
    </format>
    <format dxfId="438">
      <pivotArea dataOnly="0" labelOnly="1" outline="0" fieldPosition="0">
        <references count="1">
          <reference field="4294967294" count="1">
            <x v="0"/>
          </reference>
        </references>
      </pivotArea>
    </format>
    <format dxfId="439">
      <pivotArea field="8" type="button" dataOnly="0" labelOnly="1" outline="0"/>
    </format>
    <format dxfId="440">
      <pivotArea field="9" type="button" dataOnly="0" labelOnly="1" outline="0" axis="axisRow" fieldPosition="0"/>
    </format>
    <format dxfId="441">
      <pivotArea field="10" type="button" dataOnly="0" labelOnly="1" outline="0" axis="axisRow" fieldPosition="1"/>
    </format>
    <format dxfId="442">
      <pivotArea dataOnly="0" labelOnly="1" outline="0" axis="axisValues" fieldPosition="0"/>
    </format>
    <format dxfId="443">
      <pivotArea field="10" type="button" dataOnly="0" labelOnly="1" outline="0" axis="axisRow" fieldPosition="1"/>
    </format>
    <format dxfId="444">
      <pivotArea dataOnly="0" labelOnly="1" outline="0" offset="IV256" fieldPosition="0">
        <references count="1">
          <reference field="9" count="1">
            <x v="0"/>
          </reference>
        </references>
      </pivotArea>
    </format>
    <format dxfId="445">
      <pivotArea dataOnly="0" labelOnly="1" outline="0" offset="IV256" fieldPosition="0">
        <references count="1">
          <reference field="9" count="1">
            <x v="1"/>
          </reference>
        </references>
      </pivotArea>
    </format>
    <format dxfId="446">
      <pivotArea dataOnly="0" labelOnly="1" outline="0" offset="IV256" fieldPosition="0">
        <references count="1">
          <reference field="9" count="1">
            <x v="2"/>
          </reference>
        </references>
      </pivotArea>
    </format>
    <format dxfId="447">
      <pivotArea dataOnly="0" labelOnly="1" grandRow="1" outline="0" offset="IV256" fieldPosition="0"/>
    </format>
    <format dxfId="448">
      <pivotArea dataOnly="0" labelOnly="1" outline="0" fieldPosition="0">
        <references count="2">
          <reference field="9" count="1" selected="0">
            <x v="0"/>
          </reference>
          <reference field="10" count="3">
            <x v="0"/>
            <x v="3"/>
            <x v="5"/>
          </reference>
        </references>
      </pivotArea>
    </format>
    <format dxfId="449">
      <pivotArea dataOnly="0" labelOnly="1" outline="0" fieldPosition="0">
        <references count="2">
          <reference field="9" count="1" selected="0">
            <x v="1"/>
          </reference>
          <reference field="10" count="1">
            <x v="1"/>
          </reference>
        </references>
      </pivotArea>
    </format>
    <format dxfId="450">
      <pivotArea dataOnly="0" labelOnly="1" outline="0" fieldPosition="0">
        <references count="2">
          <reference field="9" count="1" selected="0">
            <x v="2"/>
          </reference>
          <reference field="10" count="1">
            <x v="2"/>
          </reference>
        </references>
      </pivotArea>
    </format>
    <format dxfId="4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D5D2249-34E6-4B4A-A31C-5FD4A39EAB44}" name="PivotTable2"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8" rowHeaderCaption="Plan Type">
  <location ref="A225:D291" firstHeaderRow="1" firstDataRow="1" firstDataCol="3"/>
  <pivotFields count="16">
    <pivotField axis="axisRow" compact="0" numFmtId="1" showAll="0">
      <items count="6">
        <item x="0"/>
        <item x="1"/>
        <item x="2"/>
        <item x="3"/>
        <item x="4"/>
        <item t="default" sd="0"/>
      </items>
    </pivotField>
    <pivotField compact="0" showAll="0"/>
    <pivotField compact="0" showAll="0"/>
    <pivotField compact="0" showAll="0">
      <items count="5">
        <item h="1" x="0"/>
        <item h="1" x="1"/>
        <item x="2"/>
        <item h="1" x="3"/>
        <item t="default"/>
      </items>
    </pivotField>
    <pivotField axis="axisRow" compact="0" showAll="0">
      <items count="4">
        <item x="0"/>
        <item x="1"/>
        <item x="2"/>
        <item t="default" sd="0"/>
      </items>
    </pivotField>
    <pivotField axis="axisRow" compact="0" showAll="0">
      <items count="18">
        <item x="5"/>
        <item x="9"/>
        <item x="3"/>
        <item x="0"/>
        <item x="1"/>
        <item x="2"/>
        <item x="6"/>
        <item x="10"/>
        <item x="16"/>
        <item x="11"/>
        <item x="12"/>
        <item x="13"/>
        <item x="14"/>
        <item x="15"/>
        <item x="4"/>
        <item x="8"/>
        <item x="7"/>
        <item t="default"/>
      </items>
    </pivotField>
    <pivotField compact="0" showAll="0"/>
    <pivotField compact="0" showAll="0"/>
    <pivotField compact="0" showAll="0"/>
    <pivotField compact="0" showAll="0"/>
    <pivotField compact="0" showAll="0"/>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3">
    <field x="0"/>
    <field x="4"/>
    <field x="5"/>
  </rowFields>
  <rowItems count="66">
    <i>
      <x/>
    </i>
    <i r="1">
      <x/>
    </i>
    <i r="2">
      <x v="3"/>
    </i>
    <i r="2">
      <x v="4"/>
    </i>
    <i r="2">
      <x v="5"/>
    </i>
    <i r="1">
      <x v="1"/>
    </i>
    <i r="2">
      <x v="2"/>
    </i>
    <i r="1">
      <x v="2"/>
    </i>
    <i r="2">
      <x v="14"/>
    </i>
    <i>
      <x v="1"/>
    </i>
    <i r="1">
      <x/>
    </i>
    <i r="2">
      <x/>
    </i>
    <i r="2">
      <x v="1"/>
    </i>
    <i r="2">
      <x v="4"/>
    </i>
    <i r="2">
      <x v="5"/>
    </i>
    <i r="2">
      <x v="6"/>
    </i>
    <i r="1">
      <x v="1"/>
    </i>
    <i r="2">
      <x v="2"/>
    </i>
    <i r="2">
      <x v="16"/>
    </i>
    <i r="1">
      <x v="2"/>
    </i>
    <i r="2">
      <x v="14"/>
    </i>
    <i r="2">
      <x v="15"/>
    </i>
    <i>
      <x v="2"/>
    </i>
    <i r="1">
      <x/>
    </i>
    <i r="2">
      <x v="7"/>
    </i>
    <i r="2">
      <x v="9"/>
    </i>
    <i r="2">
      <x v="10"/>
    </i>
    <i r="2">
      <x v="11"/>
    </i>
    <i r="2">
      <x v="12"/>
    </i>
    <i r="2">
      <x v="13"/>
    </i>
    <i r="1">
      <x v="1"/>
    </i>
    <i r="2">
      <x v="2"/>
    </i>
    <i r="2">
      <x v="16"/>
    </i>
    <i r="1">
      <x v="2"/>
    </i>
    <i r="2">
      <x v="14"/>
    </i>
    <i r="2">
      <x v="15"/>
    </i>
    <i>
      <x v="3"/>
    </i>
    <i r="1">
      <x/>
    </i>
    <i r="2">
      <x v="7"/>
    </i>
    <i r="2">
      <x v="9"/>
    </i>
    <i r="2">
      <x v="10"/>
    </i>
    <i r="2">
      <x v="11"/>
    </i>
    <i r="2">
      <x v="12"/>
    </i>
    <i r="2">
      <x v="13"/>
    </i>
    <i r="1">
      <x v="1"/>
    </i>
    <i r="2">
      <x v="2"/>
    </i>
    <i r="2">
      <x v="16"/>
    </i>
    <i r="1">
      <x v="2"/>
    </i>
    <i r="2">
      <x v="14"/>
    </i>
    <i r="2">
      <x v="15"/>
    </i>
    <i>
      <x v="4"/>
    </i>
    <i r="1">
      <x/>
    </i>
    <i r="2">
      <x v="7"/>
    </i>
    <i r="2">
      <x v="8"/>
    </i>
    <i r="2">
      <x v="9"/>
    </i>
    <i r="2">
      <x v="10"/>
    </i>
    <i r="2">
      <x v="11"/>
    </i>
    <i r="2">
      <x v="12"/>
    </i>
    <i r="2">
      <x v="13"/>
    </i>
    <i r="1">
      <x v="1"/>
    </i>
    <i r="2">
      <x v="2"/>
    </i>
    <i r="2">
      <x v="16"/>
    </i>
    <i r="1">
      <x v="2"/>
    </i>
    <i r="2">
      <x v="14"/>
    </i>
    <i r="2">
      <x v="15"/>
    </i>
    <i t="grand">
      <x/>
    </i>
  </rowItems>
  <colItems count="1">
    <i/>
  </colItems>
  <dataFields count="1">
    <dataField name="Total Non Working $" fld="12" baseField="0" baseItem="0" numFmtId="165"/>
  </dataFields>
  <formats count="70">
    <format dxfId="359">
      <pivotArea outline="0" collapsedLevelsAreSubtotals="1" fieldPosition="0"/>
    </format>
    <format dxfId="360">
      <pivotArea type="all" dataOnly="0" outline="0" fieldPosition="0"/>
    </format>
    <format dxfId="361">
      <pivotArea outline="0" collapsedLevelsAreSubtotals="1" fieldPosition="0"/>
    </format>
    <format dxfId="362">
      <pivotArea field="0" type="button" dataOnly="0" labelOnly="1" outline="0" axis="axisRow" fieldPosition="0"/>
    </format>
    <format dxfId="363">
      <pivotArea dataOnly="0" labelOnly="1" grandRow="1" outline="0" fieldPosition="0"/>
    </format>
    <format dxfId="364">
      <pivotArea type="all" dataOnly="0" outline="0" fieldPosition="0"/>
    </format>
    <format dxfId="365">
      <pivotArea outline="0" collapsedLevelsAreSubtotals="1" fieldPosition="0"/>
    </format>
    <format dxfId="366">
      <pivotArea collapsedLevelsAreSubtotals="1" fieldPosition="0">
        <references count="1">
          <reference field="4" count="0"/>
        </references>
      </pivotArea>
    </format>
    <format dxfId="367">
      <pivotArea dataOnly="0" labelOnly="1" fieldPosition="0">
        <references count="1">
          <reference field="4" count="0"/>
        </references>
      </pivotArea>
    </format>
    <format dxfId="368">
      <pivotArea dataOnly="0" labelOnly="1" outline="0" fieldPosition="0">
        <references count="1">
          <reference field="0" count="1">
            <x v="4"/>
          </reference>
        </references>
      </pivotArea>
    </format>
    <format dxfId="369">
      <pivotArea dataOnly="0" labelOnly="1" outline="0" fieldPosition="0">
        <references count="2">
          <reference field="0" count="1" selected="0">
            <x v="4"/>
          </reference>
          <reference field="4" count="0"/>
        </references>
      </pivotArea>
    </format>
    <format dxfId="370">
      <pivotArea grandRow="1" outline="0" collapsedLevelsAreSubtotals="1" fieldPosition="0"/>
    </format>
    <format dxfId="371">
      <pivotArea dataOnly="0" labelOnly="1" grandRow="1" outline="0" fieldPosition="0"/>
    </format>
    <format dxfId="372">
      <pivotArea fieldPosition="0">
        <references count="2">
          <reference field="0" count="1" selected="0">
            <x v="4"/>
          </reference>
          <reference field="4" count="0"/>
        </references>
      </pivotArea>
    </format>
    <format dxfId="373">
      <pivotArea dataOnly="0" labelOnly="1" outline="0" fieldPosition="0">
        <references count="1">
          <reference field="0" count="0"/>
        </references>
      </pivotArea>
    </format>
    <format dxfId="374">
      <pivotArea dataOnly="0" labelOnly="1" outline="0" fieldPosition="0">
        <references count="1">
          <reference field="0" count="1">
            <x v="0"/>
          </reference>
        </references>
      </pivotArea>
    </format>
    <format dxfId="375">
      <pivotArea dataOnly="0" labelOnly="1" outline="0" fieldPosition="0">
        <references count="1">
          <reference field="0" count="1">
            <x v="1"/>
          </reference>
        </references>
      </pivotArea>
    </format>
    <format dxfId="376">
      <pivotArea dataOnly="0" labelOnly="1" outline="0" fieldPosition="0">
        <references count="1">
          <reference field="0" count="1">
            <x v="2"/>
          </reference>
        </references>
      </pivotArea>
    </format>
    <format dxfId="377">
      <pivotArea dataOnly="0" labelOnly="1" outline="0" fieldPosition="0">
        <references count="1">
          <reference field="0" count="1">
            <x v="3"/>
          </reference>
        </references>
      </pivotArea>
    </format>
    <format dxfId="378">
      <pivotArea dataOnly="0" labelOnly="1" outline="0" fieldPosition="0">
        <references count="1">
          <reference field="0" count="1">
            <x v="4"/>
          </reference>
        </references>
      </pivotArea>
    </format>
    <format dxfId="379">
      <pivotArea field="4" type="button" dataOnly="0" labelOnly="1" outline="0" axis="axisRow" fieldPosition="1"/>
    </format>
    <format dxfId="380">
      <pivotArea field="4" type="button" dataOnly="0" labelOnly="1" outline="0" axis="axisRow" fieldPosition="1"/>
    </format>
    <format dxfId="381">
      <pivotArea dataOnly="0" labelOnly="1" outline="0" fieldPosition="0">
        <references count="1">
          <reference field="4294967294" count="1">
            <x v="0"/>
          </reference>
        </references>
      </pivotArea>
    </format>
    <format dxfId="382">
      <pivotArea fieldPosition="0">
        <references count="1">
          <reference field="0" count="1">
            <x v="0"/>
          </reference>
        </references>
      </pivotArea>
    </format>
    <format dxfId="383">
      <pivotArea fieldPosition="0">
        <references count="2">
          <reference field="0" count="1" selected="0">
            <x v="0"/>
          </reference>
          <reference field="4" count="0"/>
        </references>
      </pivotArea>
    </format>
    <format dxfId="384">
      <pivotArea fieldPosition="0">
        <references count="1">
          <reference field="0" count="1">
            <x v="1"/>
          </reference>
        </references>
      </pivotArea>
    </format>
    <format dxfId="385">
      <pivotArea fieldPosition="0">
        <references count="2">
          <reference field="0" count="1" selected="0">
            <x v="1"/>
          </reference>
          <reference field="4" count="0"/>
        </references>
      </pivotArea>
    </format>
    <format dxfId="386">
      <pivotArea fieldPosition="0">
        <references count="1">
          <reference field="0" count="1">
            <x v="2"/>
          </reference>
        </references>
      </pivotArea>
    </format>
    <format dxfId="387">
      <pivotArea fieldPosition="0">
        <references count="2">
          <reference field="0" count="1" selected="0">
            <x v="2"/>
          </reference>
          <reference field="4" count="0"/>
        </references>
      </pivotArea>
    </format>
    <format dxfId="388">
      <pivotArea fieldPosition="0">
        <references count="1">
          <reference field="0" count="1">
            <x v="3"/>
          </reference>
        </references>
      </pivotArea>
    </format>
    <format dxfId="389">
      <pivotArea fieldPosition="0">
        <references count="2">
          <reference field="0" count="1" selected="0">
            <x v="3"/>
          </reference>
          <reference field="4" count="0"/>
        </references>
      </pivotArea>
    </format>
    <format dxfId="390">
      <pivotArea fieldPosition="0">
        <references count="1">
          <reference field="0" count="1">
            <x v="4"/>
          </reference>
        </references>
      </pivotArea>
    </format>
    <format dxfId="391">
      <pivotArea fieldPosition="0">
        <references count="2">
          <reference field="0" count="1" selected="0">
            <x v="4"/>
          </reference>
          <reference field="4" count="0"/>
        </references>
      </pivotArea>
    </format>
    <format dxfId="392">
      <pivotArea dataOnly="0" labelOnly="1" outline="0" fieldPosition="0">
        <references count="1">
          <reference field="0" count="0"/>
        </references>
      </pivotArea>
    </format>
    <format dxfId="393">
      <pivotArea dataOnly="0" labelOnly="1" outline="0" fieldPosition="0">
        <references count="2">
          <reference field="0" count="1" selected="0">
            <x v="0"/>
          </reference>
          <reference field="4" count="0"/>
        </references>
      </pivotArea>
    </format>
    <format dxfId="394">
      <pivotArea dataOnly="0" labelOnly="1" outline="0" fieldPosition="0">
        <references count="2">
          <reference field="0" count="1" selected="0">
            <x v="1"/>
          </reference>
          <reference field="4" count="0"/>
        </references>
      </pivotArea>
    </format>
    <format dxfId="395">
      <pivotArea dataOnly="0" labelOnly="1" outline="0" fieldPosition="0">
        <references count="2">
          <reference field="0" count="1" selected="0">
            <x v="2"/>
          </reference>
          <reference field="4" count="0"/>
        </references>
      </pivotArea>
    </format>
    <format dxfId="396">
      <pivotArea dataOnly="0" labelOnly="1" outline="0" fieldPosition="0">
        <references count="2">
          <reference field="0" count="1" selected="0">
            <x v="3"/>
          </reference>
          <reference field="4" count="0"/>
        </references>
      </pivotArea>
    </format>
    <format dxfId="397">
      <pivotArea dataOnly="0" labelOnly="1" outline="0" fieldPosition="0">
        <references count="2">
          <reference field="0" count="1" selected="0">
            <x v="4"/>
          </reference>
          <reference field="4" count="0"/>
        </references>
      </pivotArea>
    </format>
    <format dxfId="398">
      <pivotArea fieldPosition="0">
        <references count="2">
          <reference field="4294967294" count="1" selected="0">
            <x v="0"/>
          </reference>
          <reference field="0" count="1">
            <x v="0"/>
          </reference>
        </references>
      </pivotArea>
    </format>
    <format dxfId="399">
      <pivotArea fieldPosition="0">
        <references count="3">
          <reference field="4294967294" count="1" selected="0">
            <x v="0"/>
          </reference>
          <reference field="0" count="1" selected="0">
            <x v="0"/>
          </reference>
          <reference field="4" count="0"/>
        </references>
      </pivotArea>
    </format>
    <format dxfId="400">
      <pivotArea fieldPosition="0">
        <references count="2">
          <reference field="4294967294" count="1" selected="0">
            <x v="0"/>
          </reference>
          <reference field="0" count="1">
            <x v="1"/>
          </reference>
        </references>
      </pivotArea>
    </format>
    <format dxfId="401">
      <pivotArea fieldPosition="0">
        <references count="3">
          <reference field="4294967294" count="1" selected="0">
            <x v="0"/>
          </reference>
          <reference field="0" count="1" selected="0">
            <x v="1"/>
          </reference>
          <reference field="4" count="0"/>
        </references>
      </pivotArea>
    </format>
    <format dxfId="402">
      <pivotArea fieldPosition="0">
        <references count="2">
          <reference field="4294967294" count="1" selected="0">
            <x v="0"/>
          </reference>
          <reference field="0" count="1">
            <x v="2"/>
          </reference>
        </references>
      </pivotArea>
    </format>
    <format dxfId="403">
      <pivotArea fieldPosition="0">
        <references count="3">
          <reference field="4294967294" count="1" selected="0">
            <x v="0"/>
          </reference>
          <reference field="0" count="1" selected="0">
            <x v="2"/>
          </reference>
          <reference field="4" count="0"/>
        </references>
      </pivotArea>
    </format>
    <format dxfId="404">
      <pivotArea fieldPosition="0">
        <references count="2">
          <reference field="4294967294" count="1" selected="0">
            <x v="0"/>
          </reference>
          <reference field="0" count="1">
            <x v="3"/>
          </reference>
        </references>
      </pivotArea>
    </format>
    <format dxfId="405">
      <pivotArea fieldPosition="0">
        <references count="3">
          <reference field="4294967294" count="1" selected="0">
            <x v="0"/>
          </reference>
          <reference field="0" count="1" selected="0">
            <x v="3"/>
          </reference>
          <reference field="4" count="0"/>
        </references>
      </pivotArea>
    </format>
    <format dxfId="406">
      <pivotArea fieldPosition="0">
        <references count="2">
          <reference field="4294967294" count="1" selected="0">
            <x v="0"/>
          </reference>
          <reference field="0" count="1">
            <x v="4"/>
          </reference>
        </references>
      </pivotArea>
    </format>
    <format dxfId="407">
      <pivotArea fieldPosition="0">
        <references count="3">
          <reference field="4294967294" count="1" selected="0">
            <x v="0"/>
          </reference>
          <reference field="0" count="1" selected="0">
            <x v="4"/>
          </reference>
          <reference field="4" count="0"/>
        </references>
      </pivotArea>
    </format>
    <format dxfId="408">
      <pivotArea fieldPosition="0">
        <references count="2">
          <reference field="4294967294" count="1" selected="0">
            <x v="0"/>
          </reference>
          <reference field="0" count="1">
            <x v="0"/>
          </reference>
        </references>
      </pivotArea>
    </format>
    <format dxfId="409">
      <pivotArea fieldPosition="0">
        <references count="3">
          <reference field="4294967294" count="1" selected="0">
            <x v="0"/>
          </reference>
          <reference field="0" count="1" selected="0">
            <x v="0"/>
          </reference>
          <reference field="4" count="0"/>
        </references>
      </pivotArea>
    </format>
    <format dxfId="410">
      <pivotArea fieldPosition="0">
        <references count="2">
          <reference field="4294967294" count="1" selected="0">
            <x v="0"/>
          </reference>
          <reference field="0" count="1">
            <x v="1"/>
          </reference>
        </references>
      </pivotArea>
    </format>
    <format dxfId="411">
      <pivotArea fieldPosition="0">
        <references count="3">
          <reference field="4294967294" count="1" selected="0">
            <x v="0"/>
          </reference>
          <reference field="0" count="1" selected="0">
            <x v="1"/>
          </reference>
          <reference field="4" count="0"/>
        </references>
      </pivotArea>
    </format>
    <format dxfId="412">
      <pivotArea fieldPosition="0">
        <references count="2">
          <reference field="4294967294" count="1" selected="0">
            <x v="0"/>
          </reference>
          <reference field="0" count="1">
            <x v="2"/>
          </reference>
        </references>
      </pivotArea>
    </format>
    <format dxfId="413">
      <pivotArea fieldPosition="0">
        <references count="3">
          <reference field="4294967294" count="1" selected="0">
            <x v="0"/>
          </reference>
          <reference field="0" count="1" selected="0">
            <x v="2"/>
          </reference>
          <reference field="4" count="0"/>
        </references>
      </pivotArea>
    </format>
    <format dxfId="414">
      <pivotArea fieldPosition="0">
        <references count="2">
          <reference field="4294967294" count="1" selected="0">
            <x v="0"/>
          </reference>
          <reference field="0" count="1">
            <x v="3"/>
          </reference>
        </references>
      </pivotArea>
    </format>
    <format dxfId="415">
      <pivotArea fieldPosition="0">
        <references count="3">
          <reference field="4294967294" count="1" selected="0">
            <x v="0"/>
          </reference>
          <reference field="0" count="1" selected="0">
            <x v="3"/>
          </reference>
          <reference field="4" count="0"/>
        </references>
      </pivotArea>
    </format>
    <format dxfId="416">
      <pivotArea fieldPosition="0">
        <references count="2">
          <reference field="4294967294" count="1" selected="0">
            <x v="0"/>
          </reference>
          <reference field="0" count="1">
            <x v="4"/>
          </reference>
        </references>
      </pivotArea>
    </format>
    <format dxfId="417">
      <pivotArea fieldPosition="0">
        <references count="3">
          <reference field="4294967294" count="1" selected="0">
            <x v="0"/>
          </reference>
          <reference field="0" count="1" selected="0">
            <x v="4"/>
          </reference>
          <reference field="4" count="0"/>
        </references>
      </pivotArea>
    </format>
    <format dxfId="418">
      <pivotArea dataOnly="0" labelOnly="1" outline="0" offset="IV256" fieldPosition="0">
        <references count="1">
          <reference field="0" count="1">
            <x v="0"/>
          </reference>
        </references>
      </pivotArea>
    </format>
    <format dxfId="419">
      <pivotArea dataOnly="0" labelOnly="1" outline="0" offset="IV256" fieldPosition="0">
        <references count="1">
          <reference field="0" count="1">
            <x v="1"/>
          </reference>
        </references>
      </pivotArea>
    </format>
    <format dxfId="420">
      <pivotArea dataOnly="0" labelOnly="1" outline="0" offset="IV256" fieldPosition="0">
        <references count="1">
          <reference field="0" count="1">
            <x v="2"/>
          </reference>
        </references>
      </pivotArea>
    </format>
    <format dxfId="421">
      <pivotArea dataOnly="0" labelOnly="1" outline="0" offset="IV256" fieldPosition="0">
        <references count="1">
          <reference field="0" count="1">
            <x v="3"/>
          </reference>
        </references>
      </pivotArea>
    </format>
    <format dxfId="422">
      <pivotArea dataOnly="0" labelOnly="1" outline="0" offset="IV256" fieldPosition="0">
        <references count="1">
          <reference field="0" count="1">
            <x v="4"/>
          </reference>
        </references>
      </pivotArea>
    </format>
    <format dxfId="423">
      <pivotArea dataOnly="0" labelOnly="1" outline="0" fieldPosition="0">
        <references count="2">
          <reference field="0" count="1" selected="0">
            <x v="0"/>
          </reference>
          <reference field="4" count="0"/>
        </references>
      </pivotArea>
    </format>
    <format dxfId="424">
      <pivotArea dataOnly="0" labelOnly="1" outline="0" fieldPosition="0">
        <references count="2">
          <reference field="0" count="1" selected="0">
            <x v="1"/>
          </reference>
          <reference field="4" count="0"/>
        </references>
      </pivotArea>
    </format>
    <format dxfId="425">
      <pivotArea dataOnly="0" labelOnly="1" outline="0" fieldPosition="0">
        <references count="2">
          <reference field="0" count="1" selected="0">
            <x v="2"/>
          </reference>
          <reference field="4" count="0"/>
        </references>
      </pivotArea>
    </format>
    <format dxfId="426">
      <pivotArea dataOnly="0" labelOnly="1" outline="0" fieldPosition="0">
        <references count="2">
          <reference field="0" count="1" selected="0">
            <x v="3"/>
          </reference>
          <reference field="4" count="0"/>
        </references>
      </pivotArea>
    </format>
    <format dxfId="427">
      <pivotArea dataOnly="0" labelOnly="1" outline="0" fieldPosition="0">
        <references count="2">
          <reference field="0" count="1" selected="0">
            <x v="4"/>
          </reference>
          <reference field="4" count="0"/>
        </references>
      </pivotArea>
    </format>
    <format dxfId="428">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2BD5050-C992-4703-86EB-5B3F0456A239}" name="PivotTable14"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erformance Type">
  <location ref="A1858:D1893" firstHeaderRow="0" firstDataRow="1" firstDataCol="1"/>
  <pivotFields count="16">
    <pivotField numFmtId="1" showAll="0">
      <items count="6">
        <item x="0"/>
        <item x="1"/>
        <item x="2"/>
        <item x="3"/>
        <item x="4"/>
        <item t="default"/>
      </items>
    </pivotField>
    <pivotField showAll="0"/>
    <pivotField showAll="0"/>
    <pivotField showAll="0">
      <items count="5">
        <item h="1" x="0"/>
        <item h="1" x="1"/>
        <item x="2"/>
        <item h="1" x="3"/>
        <item t="default"/>
      </items>
    </pivotField>
    <pivotField showAll="0">
      <items count="4">
        <item x="0"/>
        <item x="1"/>
        <item x="2"/>
        <item t="default"/>
      </items>
    </pivotField>
    <pivotField showAll="0"/>
    <pivotField axis="axisRow" showAll="0" sortType="descending">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dataField="1" showAll="0"/>
    <pivotField dataField="1" dragToRow="0" dragToCol="0" dragToPage="0" showAll="0" defaultSubtotal="0"/>
    <pivotField dragToRow="0" dragToCol="0" dragToPage="0" showAll="0" defaultSubtotal="0"/>
    <pivotField dragToRow="0" dragToCol="0" dragToPage="0" showAll="0" defaultSubtotal="0"/>
  </pivotFields>
  <rowFields count="1">
    <field x="6"/>
  </rowFields>
  <rowItems count="35">
    <i>
      <x/>
    </i>
    <i>
      <x v="13"/>
    </i>
    <i>
      <x v="10"/>
    </i>
    <i>
      <x v="11"/>
    </i>
    <i>
      <x v="4"/>
    </i>
    <i>
      <x v="15"/>
    </i>
    <i>
      <x v="44"/>
    </i>
    <i>
      <x v="42"/>
    </i>
    <i>
      <x v="27"/>
    </i>
    <i>
      <x v="16"/>
    </i>
    <i>
      <x v="29"/>
    </i>
    <i>
      <x v="28"/>
    </i>
    <i>
      <x v="39"/>
    </i>
    <i>
      <x v="1"/>
    </i>
    <i>
      <x v="31"/>
    </i>
    <i>
      <x v="37"/>
    </i>
    <i>
      <x v="34"/>
    </i>
    <i>
      <x v="24"/>
    </i>
    <i>
      <x v="33"/>
    </i>
    <i>
      <x v="36"/>
    </i>
    <i>
      <x v="32"/>
    </i>
    <i>
      <x v="41"/>
    </i>
    <i>
      <x v="40"/>
    </i>
    <i>
      <x v="18"/>
    </i>
    <i>
      <x v="38"/>
    </i>
    <i>
      <x v="26"/>
    </i>
    <i>
      <x v="3"/>
    </i>
    <i>
      <x v="14"/>
    </i>
    <i>
      <x v="45"/>
    </i>
    <i>
      <x v="30"/>
    </i>
    <i>
      <x v="2"/>
    </i>
    <i>
      <x v="22"/>
    </i>
    <i>
      <x v="12"/>
    </i>
    <i>
      <x v="6"/>
    </i>
    <i t="grand">
      <x/>
    </i>
  </rowItems>
  <colFields count="1">
    <field x="-2"/>
  </colFields>
  <colItems count="3">
    <i>
      <x/>
    </i>
    <i i="1">
      <x v="1"/>
    </i>
    <i i="2">
      <x v="2"/>
    </i>
  </colItems>
  <dataFields count="3">
    <dataField name="Total Trade" fld="11" baseField="0" baseItem="0"/>
    <dataField name="Total Working $" fld="13" baseField="0" baseItem="0"/>
    <dataField name="Total Non Working $" fld="12" baseField="0" baseItem="0"/>
  </dataFields>
  <formats count="15">
    <format dxfId="344">
      <pivotArea outline="0" collapsedLevelsAreSubtotals="1" fieldPosition="0"/>
    </format>
    <format dxfId="345">
      <pivotArea type="all" dataOnly="0" outline="0" fieldPosition="0"/>
    </format>
    <format dxfId="346">
      <pivotArea field="0" type="button" dataOnly="0" labelOnly="1" outline="0"/>
    </format>
    <format dxfId="347">
      <pivotArea grandRow="1" outline="0" collapsedLevelsAreSubtotals="1" fieldPosition="0"/>
    </format>
    <format dxfId="348">
      <pivotArea type="all" dataOnly="0" outline="0" fieldPosition="0"/>
    </format>
    <format dxfId="349">
      <pivotArea type="all" dataOnly="0" outline="0" fieldPosition="0"/>
    </format>
    <format dxfId="350">
      <pivotArea outline="0" collapsedLevelsAreSubtotals="1" fieldPosition="0"/>
    </format>
    <format dxfId="351">
      <pivotArea field="4" type="button" dataOnly="0" labelOnly="1" outline="0"/>
    </format>
    <format dxfId="352">
      <pivotArea dataOnly="0" labelOnly="1" grandRow="1" outline="0" fieldPosition="0"/>
    </format>
    <format dxfId="353">
      <pivotArea collapsedLevelsAreSubtotals="1" fieldPosition="0">
        <references count="1">
          <reference field="6" count="0"/>
        </references>
      </pivotArea>
    </format>
    <format dxfId="354">
      <pivotArea collapsedLevelsAreSubtotals="1" fieldPosition="0">
        <references count="1">
          <reference field="6" count="0"/>
        </references>
      </pivotArea>
    </format>
    <format dxfId="355">
      <pivotArea dataOnly="0" labelOnly="1" fieldPosition="0">
        <references count="1">
          <reference field="6" count="0"/>
        </references>
      </pivotArea>
    </format>
    <format dxfId="356">
      <pivotArea collapsedLevelsAreSubtotals="1" fieldPosition="0">
        <references count="2">
          <reference field="4294967294" count="1" selected="0">
            <x v="1"/>
          </reference>
          <reference field="6" count="0"/>
        </references>
      </pivotArea>
    </format>
    <format dxfId="357">
      <pivotArea collapsedLevelsAreSubtotals="1" fieldPosition="0">
        <references count="2">
          <reference field="4294967294" count="1" selected="0">
            <x v="1"/>
          </reference>
          <reference field="6" count="0"/>
        </references>
      </pivotArea>
    </format>
    <format dxfId="358">
      <pivotArea collapsedLevelsAreSubtotals="1" fieldPosition="0">
        <references count="2">
          <reference field="4294967294" count="1" selected="0">
            <x v="0"/>
          </reference>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50F6CB4-99BB-4938-9F5B-5283A48AE9ED}" name="PivotTable19"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lan Type">
  <location ref="A1679:B1714" firstHeaderRow="1" firstDataRow="1" firstDataCol="1"/>
  <pivotFields count="16">
    <pivotField numFmtId="1" showAll="0">
      <items count="6">
        <item x="0"/>
        <item x="1"/>
        <item x="2"/>
        <item x="3"/>
        <item x="4"/>
        <item t="default"/>
      </items>
    </pivotField>
    <pivotField showAll="0">
      <items count="5">
        <item x="0"/>
        <item x="3"/>
        <item x="1"/>
        <item x="2"/>
        <item t="default"/>
      </items>
    </pivotField>
    <pivotField showAll="0"/>
    <pivotField showAll="0">
      <items count="5">
        <item h="1" x="0"/>
        <item h="1" x="1"/>
        <item x="2"/>
        <item h="1" x="3"/>
        <item t="default"/>
      </items>
    </pivotField>
    <pivotField showAll="0">
      <items count="4">
        <item x="0"/>
        <item x="1"/>
        <item x="2"/>
        <item t="default"/>
      </items>
    </pivotField>
    <pivotField showAll="0">
      <items count="18">
        <item x="5"/>
        <item x="9"/>
        <item x="3"/>
        <item x="0"/>
        <item x="1"/>
        <item x="2"/>
        <item x="6"/>
        <item x="10"/>
        <item x="16"/>
        <item x="11"/>
        <item x="12"/>
        <item x="13"/>
        <item x="14"/>
        <item x="15"/>
        <item x="4"/>
        <item x="8"/>
        <item x="7"/>
        <item t="default"/>
      </items>
    </pivotField>
    <pivotField axis="axisRow" showAll="0" sortType="ascending">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items count="4">
        <item x="1"/>
        <item x="2"/>
        <item x="0"/>
        <item t="default"/>
      </items>
    </pivotField>
    <pivotField showAll="0">
      <items count="7">
        <item x="1"/>
        <item x="3"/>
        <item x="0"/>
        <item x="2"/>
        <item x="5"/>
        <item x="4"/>
        <item t="default"/>
      </items>
    </pivotField>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1">
    <field x="6"/>
  </rowFields>
  <rowItems count="35">
    <i>
      <x v="26"/>
    </i>
    <i>
      <x v="12"/>
    </i>
    <i>
      <x v="2"/>
    </i>
    <i>
      <x v="30"/>
    </i>
    <i>
      <x v="6"/>
    </i>
    <i>
      <x v="18"/>
    </i>
    <i>
      <x v="3"/>
    </i>
    <i>
      <x v="22"/>
    </i>
    <i>
      <x v="1"/>
    </i>
    <i>
      <x v="45"/>
    </i>
    <i>
      <x v="14"/>
    </i>
    <i>
      <x v="11"/>
    </i>
    <i>
      <x v="10"/>
    </i>
    <i>
      <x v="38"/>
    </i>
    <i>
      <x/>
    </i>
    <i>
      <x v="40"/>
    </i>
    <i>
      <x v="41"/>
    </i>
    <i>
      <x v="13"/>
    </i>
    <i>
      <x v="32"/>
    </i>
    <i>
      <x v="36"/>
    </i>
    <i>
      <x v="33"/>
    </i>
    <i>
      <x v="24"/>
    </i>
    <i>
      <x v="34"/>
    </i>
    <i>
      <x v="37"/>
    </i>
    <i>
      <x v="31"/>
    </i>
    <i>
      <x v="39"/>
    </i>
    <i>
      <x v="28"/>
    </i>
    <i>
      <x v="29"/>
    </i>
    <i>
      <x v="16"/>
    </i>
    <i>
      <x v="27"/>
    </i>
    <i>
      <x v="42"/>
    </i>
    <i>
      <x v="44"/>
    </i>
    <i>
      <x v="15"/>
    </i>
    <i>
      <x v="4"/>
    </i>
    <i t="grand">
      <x/>
    </i>
  </rowItems>
  <colItems count="1">
    <i/>
  </colItems>
  <dataFields count="1">
    <dataField name="Total Non Working $" fld="12" baseField="0" baseItem="0"/>
  </dataFields>
  <formats count="8">
    <format dxfId="336">
      <pivotArea outline="0" collapsedLevelsAreSubtotals="1" fieldPosition="0"/>
    </format>
    <format dxfId="337">
      <pivotArea type="all" dataOnly="0" outline="0" fieldPosition="0"/>
    </format>
    <format dxfId="338">
      <pivotArea outline="0" collapsedLevelsAreSubtotals="1" fieldPosition="0"/>
    </format>
    <format dxfId="339">
      <pivotArea field="0" type="button" dataOnly="0" labelOnly="1" outline="0"/>
    </format>
    <format dxfId="340">
      <pivotArea dataOnly="0" labelOnly="1" grandRow="1" outline="0" fieldPosition="0"/>
    </format>
    <format dxfId="341">
      <pivotArea grandRow="1" outline="0" collapsedLevelsAreSubtotals="1" fieldPosition="0"/>
    </format>
    <format dxfId="342">
      <pivotArea field="1" type="button" dataOnly="0" labelOnly="1" outline="0"/>
    </format>
    <format dxfId="343">
      <pivotArea collapsedLevelsAreSubtotals="1" fieldPosition="0">
        <references count="2">
          <reference field="4294967294" count="1" selected="0">
            <x v="0"/>
          </reference>
          <reference field="6" count="34">
            <x v="0"/>
            <x v="1"/>
            <x v="2"/>
            <x v="3"/>
            <x v="4"/>
            <x v="6"/>
            <x v="10"/>
            <x v="11"/>
            <x v="12"/>
            <x v="13"/>
            <x v="14"/>
            <x v="15"/>
            <x v="16"/>
            <x v="18"/>
            <x v="22"/>
            <x v="24"/>
            <x v="26"/>
            <x v="27"/>
            <x v="28"/>
            <x v="29"/>
            <x v="30"/>
            <x v="31"/>
            <x v="32"/>
            <x v="33"/>
            <x v="34"/>
            <x v="36"/>
            <x v="37"/>
            <x v="38"/>
            <x v="39"/>
            <x v="40"/>
            <x v="41"/>
            <x v="42"/>
            <x v="44"/>
            <x v="45"/>
          </reference>
        </references>
      </pivotArea>
    </format>
  </formats>
  <chartFormats count="2">
    <chartFormat chart="1"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EA422A6-A0BC-4068-B09B-28A188D06D29}" name="PivotTable11"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lan Type">
  <location ref="A303:E324" firstHeaderRow="0" firstDataRow="1" firstDataCol="2"/>
  <pivotFields count="16">
    <pivotField compact="0" numFmtId="1" showAll="0"/>
    <pivotField compact="0" showAll="0"/>
    <pivotField compact="0" showAll="0"/>
    <pivotField compact="0" showAll="0">
      <items count="5">
        <item h="1" x="0"/>
        <item h="1" x="1"/>
        <item x="2"/>
        <item h="1" x="3"/>
        <item t="default"/>
      </items>
    </pivotField>
    <pivotField axis="axisRow" compact="0" showAll="0">
      <items count="4">
        <item x="0"/>
        <item x="1"/>
        <item x="2"/>
        <item t="default"/>
      </items>
    </pivotField>
    <pivotField axis="axisRow" compact="0" showAll="0">
      <items count="18">
        <item x="5"/>
        <item x="9"/>
        <item x="3"/>
        <item x="0"/>
        <item x="1"/>
        <item x="2"/>
        <item x="6"/>
        <item x="10"/>
        <item x="16"/>
        <item x="11"/>
        <item x="12"/>
        <item x="13"/>
        <item x="14"/>
        <item x="15"/>
        <item x="4"/>
        <item x="8"/>
        <item x="7"/>
        <item t="default"/>
      </items>
    </pivotField>
    <pivotField compact="0" showAll="0"/>
    <pivotField compact="0" showAll="0"/>
    <pivotField compact="0" showAll="0"/>
    <pivotField compact="0" showAll="0"/>
    <pivotField compact="0" showAll="0"/>
    <pivotField dataField="1" compact="0" showAll="0"/>
    <pivotField dataField="1" compact="0" showAll="0"/>
    <pivotField dataField="1" compact="0" dragToRow="0" dragToCol="0" dragToPage="0" showAll="0" defaultSubtotal="0"/>
    <pivotField compact="0" dragToRow="0" dragToCol="0" dragToPage="0" showAll="0" defaultSubtotal="0"/>
    <pivotField compact="0" dragToRow="0" dragToCol="0" dragToPage="0" showAll="0" defaultSubtotal="0"/>
  </pivotFields>
  <rowFields count="2">
    <field x="4"/>
    <field x="5"/>
  </rowFields>
  <rowItems count="21">
    <i>
      <x/>
    </i>
    <i r="1">
      <x/>
    </i>
    <i r="1">
      <x v="1"/>
    </i>
    <i r="1">
      <x v="3"/>
    </i>
    <i r="1">
      <x v="4"/>
    </i>
    <i r="1">
      <x v="5"/>
    </i>
    <i r="1">
      <x v="6"/>
    </i>
    <i r="1">
      <x v="7"/>
    </i>
    <i r="1">
      <x v="8"/>
    </i>
    <i r="1">
      <x v="9"/>
    </i>
    <i r="1">
      <x v="10"/>
    </i>
    <i r="1">
      <x v="11"/>
    </i>
    <i r="1">
      <x v="12"/>
    </i>
    <i r="1">
      <x v="13"/>
    </i>
    <i>
      <x v="1"/>
    </i>
    <i r="1">
      <x v="2"/>
    </i>
    <i r="1">
      <x v="16"/>
    </i>
    <i>
      <x v="2"/>
    </i>
    <i r="1">
      <x v="14"/>
    </i>
    <i r="1">
      <x v="15"/>
    </i>
    <i t="grand">
      <x/>
    </i>
  </rowItems>
  <colFields count="1">
    <field x="-2"/>
  </colFields>
  <colItems count="3">
    <i>
      <x/>
    </i>
    <i i="1">
      <x v="1"/>
    </i>
    <i i="2">
      <x v="2"/>
    </i>
  </colItems>
  <dataFields count="3">
    <dataField name="Total Trade" fld="11" baseField="0" baseItem="0"/>
    <dataField name="Total Working $" fld="13" baseField="0" baseItem="0"/>
    <dataField name="Total Non Working $" fld="12" baseField="0" baseItem="0"/>
  </dataFields>
  <formats count="90">
    <format dxfId="246">
      <pivotArea outline="0" collapsedLevelsAreSubtotals="1" fieldPosition="0"/>
    </format>
    <format dxfId="247">
      <pivotArea type="all" dataOnly="0" outline="0" fieldPosition="0"/>
    </format>
    <format dxfId="248">
      <pivotArea outline="0" collapsedLevelsAreSubtotals="1" fieldPosition="0"/>
    </format>
    <format dxfId="249">
      <pivotArea field="4" type="button" dataOnly="0" labelOnly="1" outline="0" axis="axisRow" fieldPosition="0"/>
    </format>
    <format dxfId="250">
      <pivotArea dataOnly="0" labelOnly="1" fieldPosition="0">
        <references count="1">
          <reference field="4" count="0"/>
        </references>
      </pivotArea>
    </format>
    <format dxfId="251">
      <pivotArea dataOnly="0" labelOnly="1" grandRow="1" outline="0" fieldPosition="0"/>
    </format>
    <format dxfId="252">
      <pivotArea collapsedLevelsAreSubtotals="1" fieldPosition="0">
        <references count="1">
          <reference field="4" count="0"/>
        </references>
      </pivotArea>
    </format>
    <format dxfId="253">
      <pivotArea dataOnly="0" labelOnly="1" fieldPosition="0">
        <references count="1">
          <reference field="4" count="0"/>
        </references>
      </pivotArea>
    </format>
    <format dxfId="254">
      <pivotArea dataOnly="0" labelOnly="1" outline="0" fieldPosition="0">
        <references count="1">
          <reference field="4" count="2">
            <x v="1"/>
            <x v="2"/>
          </reference>
        </references>
      </pivotArea>
    </format>
    <format dxfId="255">
      <pivotArea fieldPosition="0">
        <references count="2">
          <reference field="4" count="1" selected="0">
            <x v="0"/>
          </reference>
          <reference field="5" count="13">
            <x v="0"/>
            <x v="1"/>
            <x v="3"/>
            <x v="4"/>
            <x v="5"/>
            <x v="6"/>
            <x v="7"/>
            <x v="8"/>
            <x v="9"/>
            <x v="10"/>
            <x v="11"/>
            <x v="12"/>
            <x v="13"/>
          </reference>
        </references>
      </pivotArea>
    </format>
    <format dxfId="256">
      <pivotArea fieldPosition="0">
        <references count="2">
          <reference field="4" count="1" selected="0">
            <x v="2"/>
          </reference>
          <reference field="5" count="2">
            <x v="14"/>
            <x v="15"/>
          </reference>
        </references>
      </pivotArea>
    </format>
    <format dxfId="257">
      <pivotArea dataOnly="0" labelOnly="1" outline="0" fieldPosition="0">
        <references count="2">
          <reference field="4" count="1" selected="0">
            <x v="2"/>
          </reference>
          <reference field="5" count="2">
            <x v="14"/>
            <x v="15"/>
          </reference>
        </references>
      </pivotArea>
    </format>
    <format dxfId="258">
      <pivotArea dataOnly="0" labelOnly="1" grandRow="1" outline="0" offset="IV256" fieldPosition="0"/>
    </format>
    <format dxfId="259">
      <pivotArea fieldPosition="0">
        <references count="2">
          <reference field="4" count="1" selected="0">
            <x v="0"/>
          </reference>
          <reference field="5" count="2">
            <x v="12"/>
            <x v="13"/>
          </reference>
        </references>
      </pivotArea>
    </format>
    <format dxfId="260">
      <pivotArea fieldPosition="0">
        <references count="2">
          <reference field="4" count="1" selected="0">
            <x v="2"/>
          </reference>
          <reference field="5" count="2">
            <x v="14"/>
            <x v="15"/>
          </reference>
        </references>
      </pivotArea>
    </format>
    <format dxfId="261">
      <pivotArea dataOnly="0" labelOnly="1" outline="0" offset="IV12:IV256" fieldPosition="0">
        <references count="1">
          <reference field="4" count="1">
            <x v="0"/>
          </reference>
        </references>
      </pivotArea>
    </format>
    <format dxfId="262">
      <pivotArea dataOnly="0" labelOnly="1" outline="0" fieldPosition="0">
        <references count="1">
          <reference field="4" count="2">
            <x v="1"/>
            <x v="2"/>
          </reference>
        </references>
      </pivotArea>
    </format>
    <format dxfId="263">
      <pivotArea dataOnly="0" labelOnly="1" outline="0" fieldPosition="0">
        <references count="2">
          <reference field="4" count="1" selected="0">
            <x v="0"/>
          </reference>
          <reference field="5" count="2">
            <x v="12"/>
            <x v="13"/>
          </reference>
        </references>
      </pivotArea>
    </format>
    <format dxfId="264">
      <pivotArea dataOnly="0" labelOnly="1" outline="0" fieldPosition="0">
        <references count="2">
          <reference field="4" count="1" selected="0">
            <x v="2"/>
          </reference>
          <reference field="5" count="2">
            <x v="14"/>
            <x v="15"/>
          </reference>
        </references>
      </pivotArea>
    </format>
    <format dxfId="265">
      <pivotArea fieldPosition="0">
        <references count="2">
          <reference field="4" count="1" selected="0">
            <x v="0"/>
          </reference>
          <reference field="5" count="2">
            <x v="12"/>
            <x v="13"/>
          </reference>
        </references>
      </pivotArea>
    </format>
    <format dxfId="266">
      <pivotArea fieldPosition="0">
        <references count="2">
          <reference field="4" count="1" selected="0">
            <x v="2"/>
          </reference>
          <reference field="5" count="2">
            <x v="14"/>
            <x v="15"/>
          </reference>
        </references>
      </pivotArea>
    </format>
    <format dxfId="267">
      <pivotArea dataOnly="0" labelOnly="1" outline="0" offset="IV12:IV256" fieldPosition="0">
        <references count="1">
          <reference field="4" count="1">
            <x v="0"/>
          </reference>
        </references>
      </pivotArea>
    </format>
    <format dxfId="268">
      <pivotArea dataOnly="0" labelOnly="1" outline="0" fieldPosition="0">
        <references count="1">
          <reference field="4" count="2">
            <x v="1"/>
            <x v="2"/>
          </reference>
        </references>
      </pivotArea>
    </format>
    <format dxfId="269">
      <pivotArea dataOnly="0" labelOnly="1" outline="0" fieldPosition="0">
        <references count="2">
          <reference field="4" count="1" selected="0">
            <x v="0"/>
          </reference>
          <reference field="5" count="2">
            <x v="12"/>
            <x v="13"/>
          </reference>
        </references>
      </pivotArea>
    </format>
    <format dxfId="270">
      <pivotArea dataOnly="0" labelOnly="1" outline="0" fieldPosition="0">
        <references count="2">
          <reference field="4" count="1" selected="0">
            <x v="2"/>
          </reference>
          <reference field="5" count="2">
            <x v="14"/>
            <x v="15"/>
          </reference>
        </references>
      </pivotArea>
    </format>
    <format dxfId="271">
      <pivotArea field="5" type="button" dataOnly="0" labelOnly="1" outline="0" axis="axisRow" fieldPosition="1"/>
    </format>
    <format dxfId="272">
      <pivotArea dataOnly="0" labelOnly="1" outline="0" offset="IV256" fieldPosition="0">
        <references count="1">
          <reference field="4" count="1">
            <x v="0"/>
          </reference>
        </references>
      </pivotArea>
    </format>
    <format dxfId="273">
      <pivotArea dataOnly="0" labelOnly="1" outline="0" fieldPosition="0">
        <references count="2">
          <reference field="4" count="1" selected="0">
            <x v="0"/>
          </reference>
          <reference field="5" count="13">
            <x v="0"/>
            <x v="1"/>
            <x v="3"/>
            <x v="4"/>
            <x v="5"/>
            <x v="6"/>
            <x v="7"/>
            <x v="8"/>
            <x v="9"/>
            <x v="10"/>
            <x v="11"/>
            <x v="12"/>
            <x v="13"/>
          </reference>
        </references>
      </pivotArea>
    </format>
    <format dxfId="274">
      <pivotArea dataOnly="0" labelOnly="1" outline="0" fieldPosition="0">
        <references count="2">
          <reference field="4" count="1" selected="0">
            <x v="2"/>
          </reference>
          <reference field="5" count="2">
            <x v="14"/>
            <x v="15"/>
          </reference>
        </references>
      </pivotArea>
    </format>
    <format dxfId="275">
      <pivotArea field="5" type="button" dataOnly="0" labelOnly="1" outline="0" axis="axisRow" fieldPosition="1"/>
    </format>
    <format dxfId="276">
      <pivotArea dataOnly="0" labelOnly="1" outline="0" offset="IV256" fieldPosition="0">
        <references count="1">
          <reference field="4" count="1">
            <x v="0"/>
          </reference>
        </references>
      </pivotArea>
    </format>
    <format dxfId="277">
      <pivotArea dataOnly="0" labelOnly="1" outline="0" fieldPosition="0">
        <references count="2">
          <reference field="4" count="1" selected="0">
            <x v="0"/>
          </reference>
          <reference field="5" count="13">
            <x v="0"/>
            <x v="1"/>
            <x v="3"/>
            <x v="4"/>
            <x v="5"/>
            <x v="6"/>
            <x v="7"/>
            <x v="8"/>
            <x v="9"/>
            <x v="10"/>
            <x v="11"/>
            <x v="12"/>
            <x v="13"/>
          </reference>
        </references>
      </pivotArea>
    </format>
    <format dxfId="278">
      <pivotArea dataOnly="0" labelOnly="1" outline="0" fieldPosition="0">
        <references count="2">
          <reference field="4" count="1" selected="0">
            <x v="2"/>
          </reference>
          <reference field="5" count="2">
            <x v="14"/>
            <x v="15"/>
          </reference>
        </references>
      </pivotArea>
    </format>
    <format dxfId="279">
      <pivotArea dataOnly="0" outline="0" fieldPosition="0">
        <references count="1">
          <reference field="4294967294" count="1">
            <x v="0"/>
          </reference>
        </references>
      </pivotArea>
    </format>
    <format dxfId="280">
      <pivotArea outline="0" fieldPosition="0">
        <references count="1">
          <reference field="4294967294" count="1" selected="0">
            <x v="1"/>
          </reference>
        </references>
      </pivotArea>
    </format>
    <format dxfId="281">
      <pivotArea dataOnly="0" labelOnly="1" outline="0" fieldPosition="0">
        <references count="1">
          <reference field="4294967294" count="1">
            <x v="1"/>
          </reference>
        </references>
      </pivotArea>
    </format>
    <format dxfId="282">
      <pivotArea outline="0" fieldPosition="0">
        <references count="1">
          <reference field="4294967294" count="1" selected="0">
            <x v="2"/>
          </reference>
        </references>
      </pivotArea>
    </format>
    <format dxfId="283">
      <pivotArea dataOnly="0" labelOnly="1" outline="0" fieldPosition="0">
        <references count="1">
          <reference field="4294967294" count="1">
            <x v="2"/>
          </reference>
        </references>
      </pivotArea>
    </format>
    <format dxfId="284">
      <pivotArea fieldPosition="0">
        <references count="1">
          <reference field="4" count="1">
            <x v="1"/>
          </reference>
        </references>
      </pivotArea>
    </format>
    <format dxfId="285">
      <pivotArea fieldPosition="0">
        <references count="2">
          <reference field="4" count="1" selected="0">
            <x v="1"/>
          </reference>
          <reference field="5" count="2">
            <x v="2"/>
            <x v="16"/>
          </reference>
        </references>
      </pivotArea>
    </format>
    <format dxfId="286">
      <pivotArea fieldPosition="0">
        <references count="1">
          <reference field="4" count="1">
            <x v="2"/>
          </reference>
        </references>
      </pivotArea>
    </format>
    <format dxfId="287">
      <pivotArea fieldPosition="0">
        <references count="2">
          <reference field="4" count="1" selected="0">
            <x v="2"/>
          </reference>
          <reference field="5" count="1">
            <x v="14"/>
          </reference>
        </references>
      </pivotArea>
    </format>
    <format dxfId="288">
      <pivotArea fieldPosition="0">
        <references count="2">
          <reference field="4294967294" count="1" selected="0">
            <x v="0"/>
          </reference>
          <reference field="4" count="1">
            <x v="1"/>
          </reference>
        </references>
      </pivotArea>
    </format>
    <format dxfId="289">
      <pivotArea fieldPosition="0">
        <references count="3">
          <reference field="4294967294" count="1" selected="0">
            <x v="0"/>
          </reference>
          <reference field="4" count="1" selected="0">
            <x v="1"/>
          </reference>
          <reference field="5" count="2">
            <x v="2"/>
            <x v="16"/>
          </reference>
        </references>
      </pivotArea>
    </format>
    <format dxfId="290">
      <pivotArea fieldPosition="0">
        <references count="2">
          <reference field="4294967294" count="1" selected="0">
            <x v="0"/>
          </reference>
          <reference field="4" count="1">
            <x v="2"/>
          </reference>
        </references>
      </pivotArea>
    </format>
    <format dxfId="291">
      <pivotArea fieldPosition="0">
        <references count="3">
          <reference field="4294967294" count="1" selected="0">
            <x v="0"/>
          </reference>
          <reference field="4" count="1" selected="0">
            <x v="2"/>
          </reference>
          <reference field="5" count="1">
            <x v="14"/>
          </reference>
        </references>
      </pivotArea>
    </format>
    <format dxfId="292">
      <pivotArea fieldPosition="0">
        <references count="2">
          <reference field="4294967294" count="1" selected="0">
            <x v="0"/>
          </reference>
          <reference field="4" count="1">
            <x v="1"/>
          </reference>
        </references>
      </pivotArea>
    </format>
    <format dxfId="293">
      <pivotArea fieldPosition="0">
        <references count="3">
          <reference field="4294967294" count="1" selected="0">
            <x v="0"/>
          </reference>
          <reference field="4" count="1" selected="0">
            <x v="1"/>
          </reference>
          <reference field="5" count="2">
            <x v="2"/>
            <x v="16"/>
          </reference>
        </references>
      </pivotArea>
    </format>
    <format dxfId="294">
      <pivotArea fieldPosition="0">
        <references count="2">
          <reference field="4294967294" count="1" selected="0">
            <x v="0"/>
          </reference>
          <reference field="4" count="1">
            <x v="2"/>
          </reference>
        </references>
      </pivotArea>
    </format>
    <format dxfId="295">
      <pivotArea fieldPosition="0">
        <references count="3">
          <reference field="4294967294" count="1" selected="0">
            <x v="0"/>
          </reference>
          <reference field="4" count="1" selected="0">
            <x v="2"/>
          </reference>
          <reference field="5" count="1">
            <x v="14"/>
          </reference>
        </references>
      </pivotArea>
    </format>
    <format dxfId="296">
      <pivotArea fieldPosition="0">
        <references count="2">
          <reference field="4294967294" count="1" selected="0">
            <x v="0"/>
          </reference>
          <reference field="4" count="1">
            <x v="1"/>
          </reference>
        </references>
      </pivotArea>
    </format>
    <format dxfId="297">
      <pivotArea fieldPosition="0">
        <references count="3">
          <reference field="4294967294" count="1" selected="0">
            <x v="0"/>
          </reference>
          <reference field="4" count="1" selected="0">
            <x v="1"/>
          </reference>
          <reference field="5" count="2">
            <x v="2"/>
            <x v="16"/>
          </reference>
        </references>
      </pivotArea>
    </format>
    <format dxfId="298">
      <pivotArea fieldPosition="0">
        <references count="2">
          <reference field="4294967294" count="1" selected="0">
            <x v="0"/>
          </reference>
          <reference field="4" count="1">
            <x v="2"/>
          </reference>
        </references>
      </pivotArea>
    </format>
    <format dxfId="299">
      <pivotArea fieldPosition="0">
        <references count="3">
          <reference field="4294967294" count="1" selected="0">
            <x v="0"/>
          </reference>
          <reference field="4" count="1" selected="0">
            <x v="2"/>
          </reference>
          <reference field="5" count="1">
            <x v="14"/>
          </reference>
        </references>
      </pivotArea>
    </format>
    <format dxfId="300">
      <pivotArea dataOnly="0" labelOnly="1" outline="0" offset="IV256" fieldPosition="0">
        <references count="1">
          <reference field="4" count="1">
            <x v="1"/>
          </reference>
        </references>
      </pivotArea>
    </format>
    <format dxfId="301">
      <pivotArea dataOnly="0" labelOnly="1" outline="0" offset="IV256" fieldPosition="0">
        <references count="1">
          <reference field="4" count="1">
            <x v="2"/>
          </reference>
        </references>
      </pivotArea>
    </format>
    <format dxfId="302">
      <pivotArea dataOnly="0" labelOnly="1" outline="0" fieldPosition="0">
        <references count="2">
          <reference field="4" count="1" selected="0">
            <x v="1"/>
          </reference>
          <reference field="5" count="2">
            <x v="2"/>
            <x v="16"/>
          </reference>
        </references>
      </pivotArea>
    </format>
    <format dxfId="303">
      <pivotArea dataOnly="0" labelOnly="1" outline="0" fieldPosition="0">
        <references count="2">
          <reference field="4" count="1" selected="0">
            <x v="2"/>
          </reference>
          <reference field="5" count="1">
            <x v="14"/>
          </reference>
        </references>
      </pivotArea>
    </format>
    <format dxfId="304">
      <pivotArea dataOnly="0" labelOnly="1" outline="0" offset="IV256" fieldPosition="0">
        <references count="1">
          <reference field="4" count="1">
            <x v="1"/>
          </reference>
        </references>
      </pivotArea>
    </format>
    <format dxfId="305">
      <pivotArea dataOnly="0" labelOnly="1" outline="0" offset="IV256" fieldPosition="0">
        <references count="1">
          <reference field="4" count="1">
            <x v="2"/>
          </reference>
        </references>
      </pivotArea>
    </format>
    <format dxfId="306">
      <pivotArea dataOnly="0" labelOnly="1" outline="0" fieldPosition="0">
        <references count="2">
          <reference field="4" count="1" selected="0">
            <x v="1"/>
          </reference>
          <reference field="5" count="2">
            <x v="2"/>
            <x v="16"/>
          </reference>
        </references>
      </pivotArea>
    </format>
    <format dxfId="307">
      <pivotArea dataOnly="0" labelOnly="1" outline="0" fieldPosition="0">
        <references count="2">
          <reference field="4" count="1" selected="0">
            <x v="2"/>
          </reference>
          <reference field="5" count="1">
            <x v="14"/>
          </reference>
        </references>
      </pivotArea>
    </format>
    <format dxfId="308">
      <pivotArea dataOnly="0" labelOnly="1" outline="0" offset="IV256" fieldPosition="0">
        <references count="1">
          <reference field="4" count="1">
            <x v="1"/>
          </reference>
        </references>
      </pivotArea>
    </format>
    <format dxfId="309">
      <pivotArea dataOnly="0" labelOnly="1" outline="0" offset="IV256" fieldPosition="0">
        <references count="1">
          <reference field="4" count="1">
            <x v="2"/>
          </reference>
        </references>
      </pivotArea>
    </format>
    <format dxfId="310">
      <pivotArea dataOnly="0" labelOnly="1" outline="0" fieldPosition="0">
        <references count="2">
          <reference field="4" count="1" selected="0">
            <x v="1"/>
          </reference>
          <reference field="5" count="2">
            <x v="2"/>
            <x v="16"/>
          </reference>
        </references>
      </pivotArea>
    </format>
    <format dxfId="311">
      <pivotArea dataOnly="0" labelOnly="1" outline="0" fieldPosition="0">
        <references count="2">
          <reference field="4" count="1" selected="0">
            <x v="2"/>
          </reference>
          <reference field="5" count="1">
            <x v="14"/>
          </reference>
        </references>
      </pivotArea>
    </format>
    <format dxfId="312">
      <pivotArea fieldPosition="0">
        <references count="2">
          <reference field="4294967294" count="1" selected="0">
            <x v="1"/>
          </reference>
          <reference field="4" count="1">
            <x v="1"/>
          </reference>
        </references>
      </pivotArea>
    </format>
    <format dxfId="313">
      <pivotArea fieldPosition="0">
        <references count="3">
          <reference field="4294967294" count="1" selected="0">
            <x v="1"/>
          </reference>
          <reference field="4" count="1" selected="0">
            <x v="1"/>
          </reference>
          <reference field="5" count="2">
            <x v="2"/>
            <x v="16"/>
          </reference>
        </references>
      </pivotArea>
    </format>
    <format dxfId="314">
      <pivotArea fieldPosition="0">
        <references count="2">
          <reference field="4294967294" count="1" selected="0">
            <x v="1"/>
          </reference>
          <reference field="4" count="1">
            <x v="2"/>
          </reference>
        </references>
      </pivotArea>
    </format>
    <format dxfId="315">
      <pivotArea fieldPosition="0">
        <references count="3">
          <reference field="4294967294" count="1" selected="0">
            <x v="1"/>
          </reference>
          <reference field="4" count="1" selected="0">
            <x v="2"/>
          </reference>
          <reference field="5" count="1">
            <x v="14"/>
          </reference>
        </references>
      </pivotArea>
    </format>
    <format dxfId="316">
      <pivotArea fieldPosition="0">
        <references count="2">
          <reference field="4294967294" count="1" selected="0">
            <x v="1"/>
          </reference>
          <reference field="4" count="1">
            <x v="1"/>
          </reference>
        </references>
      </pivotArea>
    </format>
    <format dxfId="317">
      <pivotArea fieldPosition="0">
        <references count="3">
          <reference field="4294967294" count="1" selected="0">
            <x v="1"/>
          </reference>
          <reference field="4" count="1" selected="0">
            <x v="1"/>
          </reference>
          <reference field="5" count="2">
            <x v="2"/>
            <x v="16"/>
          </reference>
        </references>
      </pivotArea>
    </format>
    <format dxfId="318">
      <pivotArea fieldPosition="0">
        <references count="2">
          <reference field="4294967294" count="1" selected="0">
            <x v="1"/>
          </reference>
          <reference field="4" count="1">
            <x v="2"/>
          </reference>
        </references>
      </pivotArea>
    </format>
    <format dxfId="319">
      <pivotArea fieldPosition="0">
        <references count="3">
          <reference field="4294967294" count="1" selected="0">
            <x v="1"/>
          </reference>
          <reference field="4" count="1" selected="0">
            <x v="2"/>
          </reference>
          <reference field="5" count="1">
            <x v="14"/>
          </reference>
        </references>
      </pivotArea>
    </format>
    <format dxfId="320">
      <pivotArea fieldPosition="0">
        <references count="2">
          <reference field="4294967294" count="1" selected="0">
            <x v="1"/>
          </reference>
          <reference field="4" count="1">
            <x v="1"/>
          </reference>
        </references>
      </pivotArea>
    </format>
    <format dxfId="321">
      <pivotArea fieldPosition="0">
        <references count="3">
          <reference field="4294967294" count="1" selected="0">
            <x v="1"/>
          </reference>
          <reference field="4" count="1" selected="0">
            <x v="1"/>
          </reference>
          <reference field="5" count="2">
            <x v="2"/>
            <x v="16"/>
          </reference>
        </references>
      </pivotArea>
    </format>
    <format dxfId="322">
      <pivotArea fieldPosition="0">
        <references count="2">
          <reference field="4294967294" count="1" selected="0">
            <x v="1"/>
          </reference>
          <reference field="4" count="1">
            <x v="2"/>
          </reference>
        </references>
      </pivotArea>
    </format>
    <format dxfId="323">
      <pivotArea fieldPosition="0">
        <references count="3">
          <reference field="4294967294" count="1" selected="0">
            <x v="1"/>
          </reference>
          <reference field="4" count="1" selected="0">
            <x v="2"/>
          </reference>
          <reference field="5" count="1">
            <x v="14"/>
          </reference>
        </references>
      </pivotArea>
    </format>
    <format dxfId="324">
      <pivotArea fieldPosition="0">
        <references count="2">
          <reference field="4294967294" count="1" selected="0">
            <x v="2"/>
          </reference>
          <reference field="4" count="1">
            <x v="1"/>
          </reference>
        </references>
      </pivotArea>
    </format>
    <format dxfId="325">
      <pivotArea fieldPosition="0">
        <references count="3">
          <reference field="4294967294" count="1" selected="0">
            <x v="2"/>
          </reference>
          <reference field="4" count="1" selected="0">
            <x v="1"/>
          </reference>
          <reference field="5" count="2">
            <x v="2"/>
            <x v="16"/>
          </reference>
        </references>
      </pivotArea>
    </format>
    <format dxfId="326">
      <pivotArea fieldPosition="0">
        <references count="2">
          <reference field="4294967294" count="1" selected="0">
            <x v="2"/>
          </reference>
          <reference field="4" count="1">
            <x v="2"/>
          </reference>
        </references>
      </pivotArea>
    </format>
    <format dxfId="327">
      <pivotArea fieldPosition="0">
        <references count="3">
          <reference field="4294967294" count="1" selected="0">
            <x v="2"/>
          </reference>
          <reference field="4" count="1" selected="0">
            <x v="2"/>
          </reference>
          <reference field="5" count="1">
            <x v="14"/>
          </reference>
        </references>
      </pivotArea>
    </format>
    <format dxfId="328">
      <pivotArea fieldPosition="0">
        <references count="2">
          <reference field="4294967294" count="1" selected="0">
            <x v="2"/>
          </reference>
          <reference field="4" count="1">
            <x v="1"/>
          </reference>
        </references>
      </pivotArea>
    </format>
    <format dxfId="329">
      <pivotArea fieldPosition="0">
        <references count="3">
          <reference field="4294967294" count="1" selected="0">
            <x v="2"/>
          </reference>
          <reference field="4" count="1" selected="0">
            <x v="1"/>
          </reference>
          <reference field="5" count="2">
            <x v="2"/>
            <x v="16"/>
          </reference>
        </references>
      </pivotArea>
    </format>
    <format dxfId="330">
      <pivotArea fieldPosition="0">
        <references count="2">
          <reference field="4294967294" count="1" selected="0">
            <x v="2"/>
          </reference>
          <reference field="4" count="1">
            <x v="2"/>
          </reference>
        </references>
      </pivotArea>
    </format>
    <format dxfId="331">
      <pivotArea fieldPosition="0">
        <references count="3">
          <reference field="4294967294" count="1" selected="0">
            <x v="2"/>
          </reference>
          <reference field="4" count="1" selected="0">
            <x v="2"/>
          </reference>
          <reference field="5" count="1">
            <x v="14"/>
          </reference>
        </references>
      </pivotArea>
    </format>
    <format dxfId="332">
      <pivotArea fieldPosition="0">
        <references count="2">
          <reference field="4294967294" count="1" selected="0">
            <x v="2"/>
          </reference>
          <reference field="4" count="1">
            <x v="1"/>
          </reference>
        </references>
      </pivotArea>
    </format>
    <format dxfId="333">
      <pivotArea fieldPosition="0">
        <references count="3">
          <reference field="4294967294" count="1" selected="0">
            <x v="2"/>
          </reference>
          <reference field="4" count="1" selected="0">
            <x v="1"/>
          </reference>
          <reference field="5" count="2">
            <x v="2"/>
            <x v="16"/>
          </reference>
        </references>
      </pivotArea>
    </format>
    <format dxfId="334">
      <pivotArea fieldPosition="0">
        <references count="2">
          <reference field="4294967294" count="1" selected="0">
            <x v="2"/>
          </reference>
          <reference field="4" count="1">
            <x v="2"/>
          </reference>
        </references>
      </pivotArea>
    </format>
    <format dxfId="335">
      <pivotArea fieldPosition="0">
        <references count="3">
          <reference field="4294967294" count="1" selected="0">
            <x v="2"/>
          </reference>
          <reference field="4" count="1" selected="0">
            <x v="2"/>
          </reference>
          <reference field="5" count="1">
            <x v="1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8C7C1CA-764A-491B-BE13-4B70C8D48CC9}" name="PivotTable20"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rowHeaderCaption="Division">
  <location ref="A1721:B1729" firstHeaderRow="1" firstDataRow="1" firstDataCol="1"/>
  <pivotFields count="16">
    <pivotField numFmtId="1" showAll="0">
      <items count="6">
        <item x="0"/>
        <item x="1"/>
        <item x="2"/>
        <item x="3"/>
        <item x="4"/>
        <item t="default"/>
      </items>
    </pivotField>
    <pivotField showAll="0">
      <items count="5">
        <item x="0"/>
        <item x="3"/>
        <item x="1"/>
        <item x="2"/>
        <item t="default"/>
      </items>
    </pivotField>
    <pivotField showAll="0"/>
    <pivotField showAll="0">
      <items count="5">
        <item h="1" x="0"/>
        <item h="1" x="1"/>
        <item x="2"/>
        <item h="1" x="3"/>
        <item t="default"/>
      </items>
    </pivotField>
    <pivotField showAll="0">
      <items count="4">
        <item x="0"/>
        <item x="1"/>
        <item x="2"/>
        <item t="default" sd="0"/>
      </items>
    </pivotField>
    <pivotField showAll="0">
      <items count="18">
        <item x="5"/>
        <item x="9"/>
        <item x="3"/>
        <item x="0"/>
        <item x="1"/>
        <item x="2"/>
        <item x="6"/>
        <item x="10"/>
        <item x="16"/>
        <item x="11"/>
        <item x="12"/>
        <item x="13"/>
        <item x="14"/>
        <item x="15"/>
        <item x="4"/>
        <item x="8"/>
        <item x="7"/>
        <item t="default"/>
      </items>
    </pivotField>
    <pivotField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pivotField>
    <pivotField showAll="0"/>
    <pivotField axis="axisRow" showAll="0">
      <items count="3">
        <item x="1"/>
        <item x="0"/>
        <item t="default"/>
      </items>
    </pivotField>
    <pivotField showAll="0">
      <items count="4">
        <item x="1"/>
        <item x="2"/>
        <item x="0"/>
        <item t="default"/>
      </items>
    </pivotField>
    <pivotField axis="axisRow" showAll="0">
      <items count="7">
        <item x="1"/>
        <item x="3"/>
        <item x="0"/>
        <item x="2"/>
        <item x="5"/>
        <item x="4"/>
        <item t="default"/>
      </items>
    </pivotField>
    <pivotField showAll="0"/>
    <pivotField dataField="1" showAll="0"/>
    <pivotField dragToRow="0" dragToCol="0" dragToPage="0" showAll="0" defaultSubtotal="0"/>
    <pivotField dragToRow="0" dragToCol="0" dragToPage="0" showAll="0" defaultSubtotal="0"/>
    <pivotField dragToRow="0" dragToCol="0" dragToPage="0" showAll="0" defaultSubtotal="0"/>
  </pivotFields>
  <rowFields count="2">
    <field x="8"/>
    <field x="10"/>
  </rowFields>
  <rowItems count="8">
    <i>
      <x/>
    </i>
    <i r="1">
      <x/>
    </i>
    <i r="1">
      <x v="3"/>
    </i>
    <i r="1">
      <x v="5"/>
    </i>
    <i>
      <x v="1"/>
    </i>
    <i r="1">
      <x v="1"/>
    </i>
    <i r="1">
      <x v="2"/>
    </i>
    <i t="grand">
      <x/>
    </i>
  </rowItems>
  <colItems count="1">
    <i/>
  </colItems>
  <dataFields count="1">
    <dataField name="Total Non Working $" fld="12" baseField="0" baseItem="0" numFmtId="165"/>
  </dataFields>
  <formats count="12">
    <format dxfId="234">
      <pivotArea outline="0" collapsedLevelsAreSubtotals="1" fieldPosition="0"/>
    </format>
    <format dxfId="235">
      <pivotArea type="all" dataOnly="0" outline="0" fieldPosition="0"/>
    </format>
    <format dxfId="236">
      <pivotArea field="0" type="button" dataOnly="0" labelOnly="1" outline="0"/>
    </format>
    <format dxfId="237">
      <pivotArea grandRow="1" outline="0" collapsedLevelsAreSubtotals="1" fieldPosition="0"/>
    </format>
    <format dxfId="238">
      <pivotArea type="all" dataOnly="0" outline="0" fieldPosition="0"/>
    </format>
    <format dxfId="239">
      <pivotArea type="all" dataOnly="0" outline="0" fieldPosition="0"/>
    </format>
    <format dxfId="240">
      <pivotArea outline="0" collapsedLevelsAreSubtotals="1" fieldPosition="0"/>
    </format>
    <format dxfId="241">
      <pivotArea field="4" type="button" dataOnly="0" labelOnly="1" outline="0"/>
    </format>
    <format dxfId="242">
      <pivotArea dataOnly="0" labelOnly="1" grandRow="1" outline="0" fieldPosition="0"/>
    </format>
    <format dxfId="243">
      <pivotArea outline="0" collapsedLevelsAreSubtotals="1" fieldPosition="0">
        <references count="1">
          <reference field="4294967294" count="1" selected="0">
            <x v="0"/>
          </reference>
        </references>
      </pivotArea>
    </format>
    <format dxfId="244">
      <pivotArea dataOnly="0" labelOnly="1" outline="0" fieldPosition="0">
        <references count="1">
          <reference field="4294967294" count="1">
            <x v="0"/>
          </reference>
        </references>
      </pivotArea>
    </format>
    <format dxfId="245">
      <pivotArea outline="0" collapsedLevelsAreSubtotals="1" fieldPosition="0">
        <references count="1">
          <reference field="4294967294" count="1" selected="0">
            <x v="0"/>
          </reference>
        </references>
      </pivotArea>
    </format>
  </formats>
  <chartFormats count="4">
    <chartFormat chart="1" format="0"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94BC914-8C35-428A-A65D-63E9D189422F}" name="PivotTable12" cacheId="148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rowHeaderCaption="Plan Type">
  <location ref="A614:E680" firstHeaderRow="0" firstDataRow="1" firstDataCol="3"/>
  <pivotFields count="16">
    <pivotField axis="axisRow" compact="0" numFmtId="1" showAll="0">
      <items count="6">
        <item x="0"/>
        <item x="1"/>
        <item x="2"/>
        <item x="3"/>
        <item x="4"/>
        <item t="default"/>
      </items>
    </pivotField>
    <pivotField compact="0" showAll="0"/>
    <pivotField compact="0" showAll="0"/>
    <pivotField compact="0" showAll="0">
      <items count="5">
        <item h="1" x="0"/>
        <item h="1" x="1"/>
        <item x="2"/>
        <item h="1" x="3"/>
        <item t="default"/>
      </items>
    </pivotField>
    <pivotField axis="axisRow" compact="0" showAll="0">
      <items count="4">
        <item x="0"/>
        <item x="1"/>
        <item x="2"/>
        <item t="default"/>
      </items>
    </pivotField>
    <pivotField axis="axisRow" compact="0" showAll="0">
      <items count="18">
        <item x="5"/>
        <item x="9"/>
        <item x="3"/>
        <item x="0"/>
        <item x="1"/>
        <item x="2"/>
        <item x="6"/>
        <item x="10"/>
        <item x="16"/>
        <item x="11"/>
        <item x="12"/>
        <item x="13"/>
        <item x="14"/>
        <item x="15"/>
        <item x="4"/>
        <item x="8"/>
        <item x="7"/>
        <item t="default"/>
      </items>
    </pivotField>
    <pivotField compact="0" showAll="0"/>
    <pivotField compact="0" showAll="0"/>
    <pivotField compact="0" showAll="0"/>
    <pivotField compact="0" showAll="0"/>
    <pivotField compact="0" showAll="0"/>
    <pivotField compact="0" showAll="0"/>
    <pivotField dataField="1" compact="0" showAll="0"/>
    <pivotField compact="0" dragToRow="0" dragToCol="0" dragToPage="0" showAll="0" defaultSubtotal="0"/>
    <pivotField dataField="1" compact="0" dragToRow="0" dragToCol="0" dragToPage="0" showAll="0" defaultSubtotal="0"/>
    <pivotField compact="0" dragToRow="0" dragToCol="0" dragToPage="0" showAll="0" defaultSubtotal="0"/>
  </pivotFields>
  <rowFields count="3">
    <field x="0"/>
    <field x="4"/>
    <field x="5"/>
  </rowFields>
  <rowItems count="66">
    <i>
      <x/>
    </i>
    <i r="1">
      <x/>
    </i>
    <i r="2">
      <x v="3"/>
    </i>
    <i r="2">
      <x v="4"/>
    </i>
    <i r="2">
      <x v="5"/>
    </i>
    <i r="1">
      <x v="1"/>
    </i>
    <i r="2">
      <x v="2"/>
    </i>
    <i r="1">
      <x v="2"/>
    </i>
    <i r="2">
      <x v="14"/>
    </i>
    <i>
      <x v="1"/>
    </i>
    <i r="1">
      <x/>
    </i>
    <i r="2">
      <x/>
    </i>
    <i r="2">
      <x v="1"/>
    </i>
    <i r="2">
      <x v="4"/>
    </i>
    <i r="2">
      <x v="5"/>
    </i>
    <i r="2">
      <x v="6"/>
    </i>
    <i r="1">
      <x v="1"/>
    </i>
    <i r="2">
      <x v="2"/>
    </i>
    <i r="2">
      <x v="16"/>
    </i>
    <i r="1">
      <x v="2"/>
    </i>
    <i r="2">
      <x v="14"/>
    </i>
    <i r="2">
      <x v="15"/>
    </i>
    <i>
      <x v="2"/>
    </i>
    <i r="1">
      <x/>
    </i>
    <i r="2">
      <x v="7"/>
    </i>
    <i r="2">
      <x v="9"/>
    </i>
    <i r="2">
      <x v="10"/>
    </i>
    <i r="2">
      <x v="11"/>
    </i>
    <i r="2">
      <x v="12"/>
    </i>
    <i r="2">
      <x v="13"/>
    </i>
    <i r="1">
      <x v="1"/>
    </i>
    <i r="2">
      <x v="2"/>
    </i>
    <i r="2">
      <x v="16"/>
    </i>
    <i r="1">
      <x v="2"/>
    </i>
    <i r="2">
      <x v="14"/>
    </i>
    <i r="2">
      <x v="15"/>
    </i>
    <i>
      <x v="3"/>
    </i>
    <i r="1">
      <x/>
    </i>
    <i r="2">
      <x v="7"/>
    </i>
    <i r="2">
      <x v="9"/>
    </i>
    <i r="2">
      <x v="10"/>
    </i>
    <i r="2">
      <x v="11"/>
    </i>
    <i r="2">
      <x v="12"/>
    </i>
    <i r="2">
      <x v="13"/>
    </i>
    <i r="1">
      <x v="1"/>
    </i>
    <i r="2">
      <x v="2"/>
    </i>
    <i r="2">
      <x v="16"/>
    </i>
    <i r="1">
      <x v="2"/>
    </i>
    <i r="2">
      <x v="14"/>
    </i>
    <i r="2">
      <x v="15"/>
    </i>
    <i>
      <x v="4"/>
    </i>
    <i r="1">
      <x/>
    </i>
    <i r="2">
      <x v="7"/>
    </i>
    <i r="2">
      <x v="8"/>
    </i>
    <i r="2">
      <x v="9"/>
    </i>
    <i r="2">
      <x v="10"/>
    </i>
    <i r="2">
      <x v="11"/>
    </i>
    <i r="2">
      <x v="12"/>
    </i>
    <i r="2">
      <x v="13"/>
    </i>
    <i r="1">
      <x v="1"/>
    </i>
    <i r="2">
      <x v="2"/>
    </i>
    <i r="2">
      <x v="16"/>
    </i>
    <i r="1">
      <x v="2"/>
    </i>
    <i r="2">
      <x v="14"/>
    </i>
    <i r="2">
      <x v="15"/>
    </i>
    <i t="grand">
      <x/>
    </i>
  </rowItems>
  <colFields count="1">
    <field x="-2"/>
  </colFields>
  <colItems count="2">
    <i>
      <x/>
    </i>
    <i i="1">
      <x v="1"/>
    </i>
  </colItems>
  <dataFields count="2">
    <dataField name="Total Non Working $" fld="12" baseField="0" baseItem="0"/>
    <dataField name=" % of Total Trade (Non-Working)" fld="14" baseField="0" baseItem="0" numFmtId="9"/>
  </dataFields>
  <formats count="113">
    <format dxfId="121">
      <pivotArea outline="0" collapsedLevelsAreSubtotals="1" fieldPosition="0"/>
    </format>
    <format dxfId="122">
      <pivotArea type="all" dataOnly="0" outline="0" fieldPosition="0"/>
    </format>
    <format dxfId="123">
      <pivotArea outline="0" collapsedLevelsAreSubtotals="1" fieldPosition="0"/>
    </format>
    <format dxfId="124">
      <pivotArea field="4" type="button" dataOnly="0" labelOnly="1" outline="0" axis="axisRow" fieldPosition="1"/>
    </format>
    <format dxfId="125">
      <pivotArea dataOnly="0" labelOnly="1" fieldPosition="0">
        <references count="1">
          <reference field="4" count="0"/>
        </references>
      </pivotArea>
    </format>
    <format dxfId="126">
      <pivotArea dataOnly="0" labelOnly="1" grandRow="1" outline="0" fieldPosition="0"/>
    </format>
    <format dxfId="127">
      <pivotArea collapsedLevelsAreSubtotals="1" fieldPosition="0">
        <references count="1">
          <reference field="4" count="0"/>
        </references>
      </pivotArea>
    </format>
    <format dxfId="128">
      <pivotArea dataOnly="0" labelOnly="1" fieldPosition="0">
        <references count="1">
          <reference field="4" count="0"/>
        </references>
      </pivotArea>
    </format>
    <format dxfId="129">
      <pivotArea dataOnly="0" labelOnly="1" outline="0" fieldPosition="0">
        <references count="1">
          <reference field="4" count="2">
            <x v="1"/>
            <x v="2"/>
          </reference>
        </references>
      </pivotArea>
    </format>
    <format dxfId="130">
      <pivotArea dataOnly="0" labelOnly="1" outline="0" fieldPosition="0">
        <references count="1">
          <reference field="4" count="2">
            <x v="1"/>
            <x v="2"/>
          </reference>
        </references>
      </pivotArea>
    </format>
    <format dxfId="131">
      <pivotArea dataOnly="0" labelOnly="1" outline="0" fieldPosition="0">
        <references count="1">
          <reference field="4" count="2">
            <x v="1"/>
            <x v="2"/>
          </reference>
        </references>
      </pivotArea>
    </format>
    <format dxfId="132">
      <pivotArea dataOnly="0" labelOnly="1" outline="0" fieldPosition="0">
        <references count="1">
          <reference field="4" count="2">
            <x v="1"/>
            <x v="2"/>
          </reference>
        </references>
      </pivotArea>
    </format>
    <format dxfId="133">
      <pivotArea fieldPosition="0">
        <references count="2">
          <reference field="4" count="1" selected="0">
            <x v="0"/>
          </reference>
          <reference field="5" count="13">
            <x v="0"/>
            <x v="1"/>
            <x v="3"/>
            <x v="4"/>
            <x v="5"/>
            <x v="6"/>
            <x v="7"/>
            <x v="8"/>
            <x v="9"/>
            <x v="10"/>
            <x v="11"/>
            <x v="12"/>
            <x v="13"/>
          </reference>
        </references>
      </pivotArea>
    </format>
    <format dxfId="134">
      <pivotArea fieldPosition="0">
        <references count="1">
          <reference field="4" count="1">
            <x v="1"/>
          </reference>
        </references>
      </pivotArea>
    </format>
    <format dxfId="135">
      <pivotArea fieldPosition="0">
        <references count="2">
          <reference field="4" count="1" selected="0">
            <x v="1"/>
          </reference>
          <reference field="5" count="2">
            <x v="2"/>
            <x v="16"/>
          </reference>
        </references>
      </pivotArea>
    </format>
    <format dxfId="136">
      <pivotArea fieldPosition="0">
        <references count="1">
          <reference field="4" count="1">
            <x v="2"/>
          </reference>
        </references>
      </pivotArea>
    </format>
    <format dxfId="137">
      <pivotArea fieldPosition="0">
        <references count="2">
          <reference field="4" count="1" selected="0">
            <x v="2"/>
          </reference>
          <reference field="5" count="2">
            <x v="14"/>
            <x v="15"/>
          </reference>
        </references>
      </pivotArea>
    </format>
    <format dxfId="138">
      <pivotArea dataOnly="0" labelOnly="1" outline="0" fieldPosition="0">
        <references count="2">
          <reference field="4" count="1" selected="0">
            <x v="1"/>
          </reference>
          <reference field="5" count="2">
            <x v="2"/>
            <x v="16"/>
          </reference>
        </references>
      </pivotArea>
    </format>
    <format dxfId="139">
      <pivotArea dataOnly="0" labelOnly="1" outline="0" fieldPosition="0">
        <references count="2">
          <reference field="4" count="1" selected="0">
            <x v="2"/>
          </reference>
          <reference field="5" count="2">
            <x v="14"/>
            <x v="15"/>
          </reference>
        </references>
      </pivotArea>
    </format>
    <format dxfId="140">
      <pivotArea fieldPosition="0">
        <references count="1">
          <reference field="4" count="1">
            <x v="1"/>
          </reference>
        </references>
      </pivotArea>
    </format>
    <format dxfId="141">
      <pivotArea fieldPosition="0">
        <references count="2">
          <reference field="4" count="1" selected="0">
            <x v="1"/>
          </reference>
          <reference field="5" count="2">
            <x v="2"/>
            <x v="16"/>
          </reference>
        </references>
      </pivotArea>
    </format>
    <format dxfId="142">
      <pivotArea fieldPosition="0">
        <references count="1">
          <reference field="4" count="1">
            <x v="2"/>
          </reference>
        </references>
      </pivotArea>
    </format>
    <format dxfId="143">
      <pivotArea fieldPosition="0">
        <references count="2">
          <reference field="4" count="1" selected="0">
            <x v="2"/>
          </reference>
          <reference field="5" count="2">
            <x v="14"/>
            <x v="15"/>
          </reference>
        </references>
      </pivotArea>
    </format>
    <format dxfId="144">
      <pivotArea dataOnly="0" labelOnly="1" outline="0" fieldPosition="0">
        <references count="2">
          <reference field="4" count="1" selected="0">
            <x v="1"/>
          </reference>
          <reference field="5" count="2">
            <x v="2"/>
            <x v="16"/>
          </reference>
        </references>
      </pivotArea>
    </format>
    <format dxfId="145">
      <pivotArea dataOnly="0" labelOnly="1" outline="0" fieldPosition="0">
        <references count="2">
          <reference field="4" count="1" selected="0">
            <x v="2"/>
          </reference>
          <reference field="5" count="2">
            <x v="14"/>
            <x v="15"/>
          </reference>
        </references>
      </pivotArea>
    </format>
    <format dxfId="146">
      <pivotArea dataOnly="0" labelOnly="1" outline="0" fieldPosition="0">
        <references count="2">
          <reference field="4" count="1" selected="0">
            <x v="0"/>
          </reference>
          <reference field="5" count="13">
            <x v="0"/>
            <x v="1"/>
            <x v="3"/>
            <x v="4"/>
            <x v="5"/>
            <x v="6"/>
            <x v="7"/>
            <x v="8"/>
            <x v="9"/>
            <x v="10"/>
            <x v="11"/>
            <x v="12"/>
            <x v="13"/>
          </reference>
        </references>
      </pivotArea>
    </format>
    <format dxfId="147">
      <pivotArea dataOnly="0" labelOnly="1" outline="0" fieldPosition="0">
        <references count="2">
          <reference field="4" count="1" selected="0">
            <x v="1"/>
          </reference>
          <reference field="5" count="2">
            <x v="2"/>
            <x v="16"/>
          </reference>
        </references>
      </pivotArea>
    </format>
    <format dxfId="148">
      <pivotArea dataOnly="0" labelOnly="1" outline="0" fieldPosition="0">
        <references count="2">
          <reference field="4" count="1" selected="0">
            <x v="2"/>
          </reference>
          <reference field="5" count="2">
            <x v="14"/>
            <x v="15"/>
          </reference>
        </references>
      </pivotArea>
    </format>
    <format dxfId="149">
      <pivotArea field="5" type="button" dataOnly="0" labelOnly="1" outline="0" axis="axisRow" fieldPosition="2"/>
    </format>
    <format dxfId="150">
      <pivotArea dataOnly="0" labelOnly="1" grandRow="1" outline="0" offset="IV256" fieldPosition="0"/>
    </format>
    <format dxfId="151">
      <pivotArea outline="0" fieldPosition="0">
        <references count="1">
          <reference field="4294967294" count="1" selected="0">
            <x v="1"/>
          </reference>
        </references>
      </pivotArea>
    </format>
    <format dxfId="152">
      <pivotArea fieldPosition="0">
        <references count="1">
          <reference field="0" count="1">
            <x v="0"/>
          </reference>
        </references>
      </pivotArea>
    </format>
    <format dxfId="153">
      <pivotArea fieldPosition="0">
        <references count="2">
          <reference field="0" count="1" selected="0">
            <x v="0"/>
          </reference>
          <reference field="4" count="1">
            <x v="0"/>
          </reference>
        </references>
      </pivotArea>
    </format>
    <format dxfId="154">
      <pivotArea fieldPosition="0">
        <references count="3">
          <reference field="0" count="1" selected="0">
            <x v="0"/>
          </reference>
          <reference field="4" count="1" selected="0">
            <x v="0"/>
          </reference>
          <reference field="5" count="3">
            <x v="3"/>
            <x v="4"/>
            <x v="5"/>
          </reference>
        </references>
      </pivotArea>
    </format>
    <format dxfId="155">
      <pivotArea fieldPosition="0">
        <references count="2">
          <reference field="0" count="1" selected="0">
            <x v="0"/>
          </reference>
          <reference field="4" count="1">
            <x v="1"/>
          </reference>
        </references>
      </pivotArea>
    </format>
    <format dxfId="156">
      <pivotArea fieldPosition="0">
        <references count="3">
          <reference field="0" count="1" selected="0">
            <x v="0"/>
          </reference>
          <reference field="4" count="1" selected="0">
            <x v="1"/>
          </reference>
          <reference field="5" count="1">
            <x v="2"/>
          </reference>
        </references>
      </pivotArea>
    </format>
    <format dxfId="157">
      <pivotArea fieldPosition="0">
        <references count="2">
          <reference field="0" count="1" selected="0">
            <x v="0"/>
          </reference>
          <reference field="4" count="1">
            <x v="2"/>
          </reference>
        </references>
      </pivotArea>
    </format>
    <format dxfId="158">
      <pivotArea fieldPosition="0">
        <references count="3">
          <reference field="0" count="1" selected="0">
            <x v="0"/>
          </reference>
          <reference field="4" count="1" selected="0">
            <x v="2"/>
          </reference>
          <reference field="5" count="1">
            <x v="14"/>
          </reference>
        </references>
      </pivotArea>
    </format>
    <format dxfId="159">
      <pivotArea fieldPosition="0">
        <references count="1">
          <reference field="0" count="1">
            <x v="1"/>
          </reference>
        </references>
      </pivotArea>
    </format>
    <format dxfId="160">
      <pivotArea fieldPosition="0">
        <references count="2">
          <reference field="0" count="1" selected="0">
            <x v="1"/>
          </reference>
          <reference field="4" count="1">
            <x v="0"/>
          </reference>
        </references>
      </pivotArea>
    </format>
    <format dxfId="161">
      <pivotArea fieldPosition="0">
        <references count="3">
          <reference field="0" count="1" selected="0">
            <x v="1"/>
          </reference>
          <reference field="4" count="1" selected="0">
            <x v="0"/>
          </reference>
          <reference field="5" count="5">
            <x v="0"/>
            <x v="1"/>
            <x v="4"/>
            <x v="5"/>
            <x v="6"/>
          </reference>
        </references>
      </pivotArea>
    </format>
    <format dxfId="162">
      <pivotArea fieldPosition="0">
        <references count="2">
          <reference field="0" count="1" selected="0">
            <x v="1"/>
          </reference>
          <reference field="4" count="1">
            <x v="1"/>
          </reference>
        </references>
      </pivotArea>
    </format>
    <format dxfId="163">
      <pivotArea fieldPosition="0">
        <references count="3">
          <reference field="0" count="1" selected="0">
            <x v="1"/>
          </reference>
          <reference field="4" count="1" selected="0">
            <x v="1"/>
          </reference>
          <reference field="5" count="2">
            <x v="2"/>
            <x v="16"/>
          </reference>
        </references>
      </pivotArea>
    </format>
    <format dxfId="164">
      <pivotArea fieldPosition="0">
        <references count="2">
          <reference field="0" count="1" selected="0">
            <x v="1"/>
          </reference>
          <reference field="4" count="1">
            <x v="2"/>
          </reference>
        </references>
      </pivotArea>
    </format>
    <format dxfId="165">
      <pivotArea fieldPosition="0">
        <references count="3">
          <reference field="0" count="1" selected="0">
            <x v="1"/>
          </reference>
          <reference field="4" count="1" selected="0">
            <x v="2"/>
          </reference>
          <reference field="5" count="2">
            <x v="14"/>
            <x v="15"/>
          </reference>
        </references>
      </pivotArea>
    </format>
    <format dxfId="166">
      <pivotArea fieldPosition="0">
        <references count="1">
          <reference field="0" count="1">
            <x v="2"/>
          </reference>
        </references>
      </pivotArea>
    </format>
    <format dxfId="167">
      <pivotArea fieldPosition="0">
        <references count="2">
          <reference field="0" count="1" selected="0">
            <x v="2"/>
          </reference>
          <reference field="4" count="1">
            <x v="0"/>
          </reference>
        </references>
      </pivotArea>
    </format>
    <format dxfId="168">
      <pivotArea fieldPosition="0">
        <references count="3">
          <reference field="0" count="1" selected="0">
            <x v="2"/>
          </reference>
          <reference field="4" count="1" selected="0">
            <x v="0"/>
          </reference>
          <reference field="5" count="6">
            <x v="7"/>
            <x v="9"/>
            <x v="10"/>
            <x v="11"/>
            <x v="12"/>
            <x v="13"/>
          </reference>
        </references>
      </pivotArea>
    </format>
    <format dxfId="169">
      <pivotArea fieldPosition="0">
        <references count="2">
          <reference field="0" count="1" selected="0">
            <x v="2"/>
          </reference>
          <reference field="4" count="1">
            <x v="1"/>
          </reference>
        </references>
      </pivotArea>
    </format>
    <format dxfId="170">
      <pivotArea fieldPosition="0">
        <references count="3">
          <reference field="0" count="1" selected="0">
            <x v="2"/>
          </reference>
          <reference field="4" count="1" selected="0">
            <x v="1"/>
          </reference>
          <reference field="5" count="2">
            <x v="2"/>
            <x v="16"/>
          </reference>
        </references>
      </pivotArea>
    </format>
    <format dxfId="171">
      <pivotArea fieldPosition="0">
        <references count="2">
          <reference field="0" count="1" selected="0">
            <x v="2"/>
          </reference>
          <reference field="4" count="1">
            <x v="2"/>
          </reference>
        </references>
      </pivotArea>
    </format>
    <format dxfId="172">
      <pivotArea fieldPosition="0">
        <references count="3">
          <reference field="0" count="1" selected="0">
            <x v="2"/>
          </reference>
          <reference field="4" count="1" selected="0">
            <x v="2"/>
          </reference>
          <reference field="5" count="2">
            <x v="14"/>
            <x v="15"/>
          </reference>
        </references>
      </pivotArea>
    </format>
    <format dxfId="173">
      <pivotArea fieldPosition="0">
        <references count="1">
          <reference field="0" count="1">
            <x v="3"/>
          </reference>
        </references>
      </pivotArea>
    </format>
    <format dxfId="174">
      <pivotArea fieldPosition="0">
        <references count="2">
          <reference field="0" count="1" selected="0">
            <x v="3"/>
          </reference>
          <reference field="4" count="1">
            <x v="0"/>
          </reference>
        </references>
      </pivotArea>
    </format>
    <format dxfId="175">
      <pivotArea fieldPosition="0">
        <references count="3">
          <reference field="0" count="1" selected="0">
            <x v="3"/>
          </reference>
          <reference field="4" count="1" selected="0">
            <x v="0"/>
          </reference>
          <reference field="5" count="6">
            <x v="7"/>
            <x v="9"/>
            <x v="10"/>
            <x v="11"/>
            <x v="12"/>
            <x v="13"/>
          </reference>
        </references>
      </pivotArea>
    </format>
    <format dxfId="176">
      <pivotArea fieldPosition="0">
        <references count="2">
          <reference field="0" count="1" selected="0">
            <x v="3"/>
          </reference>
          <reference field="4" count="1">
            <x v="1"/>
          </reference>
        </references>
      </pivotArea>
    </format>
    <format dxfId="177">
      <pivotArea fieldPosition="0">
        <references count="3">
          <reference field="0" count="1" selected="0">
            <x v="3"/>
          </reference>
          <reference field="4" count="1" selected="0">
            <x v="1"/>
          </reference>
          <reference field="5" count="2">
            <x v="2"/>
            <x v="16"/>
          </reference>
        </references>
      </pivotArea>
    </format>
    <format dxfId="178">
      <pivotArea fieldPosition="0">
        <references count="2">
          <reference field="0" count="1" selected="0">
            <x v="3"/>
          </reference>
          <reference field="4" count="1">
            <x v="2"/>
          </reference>
        </references>
      </pivotArea>
    </format>
    <format dxfId="179">
      <pivotArea fieldPosition="0">
        <references count="3">
          <reference field="0" count="1" selected="0">
            <x v="3"/>
          </reference>
          <reference field="4" count="1" selected="0">
            <x v="2"/>
          </reference>
          <reference field="5" count="2">
            <x v="14"/>
            <x v="15"/>
          </reference>
        </references>
      </pivotArea>
    </format>
    <format dxfId="180">
      <pivotArea fieldPosition="0">
        <references count="1">
          <reference field="0" count="1">
            <x v="4"/>
          </reference>
        </references>
      </pivotArea>
    </format>
    <format dxfId="181">
      <pivotArea fieldPosition="0">
        <references count="2">
          <reference field="0" count="1" selected="0">
            <x v="4"/>
          </reference>
          <reference field="4" count="1">
            <x v="0"/>
          </reference>
        </references>
      </pivotArea>
    </format>
    <format dxfId="182">
      <pivotArea fieldPosition="0">
        <references count="3">
          <reference field="0" count="1" selected="0">
            <x v="4"/>
          </reference>
          <reference field="4" count="1" selected="0">
            <x v="0"/>
          </reference>
          <reference field="5" count="7">
            <x v="7"/>
            <x v="8"/>
            <x v="9"/>
            <x v="10"/>
            <x v="11"/>
            <x v="12"/>
            <x v="13"/>
          </reference>
        </references>
      </pivotArea>
    </format>
    <format dxfId="183">
      <pivotArea fieldPosition="0">
        <references count="2">
          <reference field="0" count="1" selected="0">
            <x v="4"/>
          </reference>
          <reference field="4" count="1">
            <x v="1"/>
          </reference>
        </references>
      </pivotArea>
    </format>
    <format dxfId="184">
      <pivotArea fieldPosition="0">
        <references count="3">
          <reference field="0" count="1" selected="0">
            <x v="4"/>
          </reference>
          <reference field="4" count="1" selected="0">
            <x v="1"/>
          </reference>
          <reference field="5" count="2">
            <x v="2"/>
            <x v="16"/>
          </reference>
        </references>
      </pivotArea>
    </format>
    <format dxfId="185">
      <pivotArea fieldPosition="0">
        <references count="2">
          <reference field="0" count="1" selected="0">
            <x v="4"/>
          </reference>
          <reference field="4" count="1">
            <x v="2"/>
          </reference>
        </references>
      </pivotArea>
    </format>
    <format dxfId="186">
      <pivotArea fieldPosition="0">
        <references count="3">
          <reference field="0" count="1" selected="0">
            <x v="4"/>
          </reference>
          <reference field="4" count="1" selected="0">
            <x v="2"/>
          </reference>
          <reference field="5" count="2">
            <x v="14"/>
            <x v="15"/>
          </reference>
        </references>
      </pivotArea>
    </format>
    <format dxfId="187">
      <pivotArea dataOnly="0" labelOnly="1" outline="0" fieldPosition="0">
        <references count="1">
          <reference field="0" count="0"/>
        </references>
      </pivotArea>
    </format>
    <format dxfId="188">
      <pivotArea dataOnly="0" labelOnly="1" outline="0" fieldPosition="0">
        <references count="2">
          <reference field="0" count="1" selected="0">
            <x v="0"/>
          </reference>
          <reference field="4" count="0"/>
        </references>
      </pivotArea>
    </format>
    <format dxfId="189">
      <pivotArea dataOnly="0" labelOnly="1" outline="0" fieldPosition="0">
        <references count="2">
          <reference field="0" count="1" selected="0">
            <x v="1"/>
          </reference>
          <reference field="4" count="0"/>
        </references>
      </pivotArea>
    </format>
    <format dxfId="190">
      <pivotArea dataOnly="0" labelOnly="1" outline="0" fieldPosition="0">
        <references count="2">
          <reference field="0" count="1" selected="0">
            <x v="2"/>
          </reference>
          <reference field="4" count="0"/>
        </references>
      </pivotArea>
    </format>
    <format dxfId="191">
      <pivotArea dataOnly="0" labelOnly="1" outline="0" fieldPosition="0">
        <references count="2">
          <reference field="0" count="1" selected="0">
            <x v="3"/>
          </reference>
          <reference field="4" count="0"/>
        </references>
      </pivotArea>
    </format>
    <format dxfId="192">
      <pivotArea dataOnly="0" labelOnly="1" outline="0" fieldPosition="0">
        <references count="2">
          <reference field="0" count="1" selected="0">
            <x v="4"/>
          </reference>
          <reference field="4" count="0"/>
        </references>
      </pivotArea>
    </format>
    <format dxfId="193">
      <pivotArea dataOnly="0" labelOnly="1" outline="0" fieldPosition="0">
        <references count="3">
          <reference field="0" count="1" selected="0">
            <x v="0"/>
          </reference>
          <reference field="4" count="1" selected="0">
            <x v="0"/>
          </reference>
          <reference field="5" count="3">
            <x v="3"/>
            <x v="4"/>
            <x v="5"/>
          </reference>
        </references>
      </pivotArea>
    </format>
    <format dxfId="194">
      <pivotArea dataOnly="0" labelOnly="1" outline="0" fieldPosition="0">
        <references count="3">
          <reference field="0" count="1" selected="0">
            <x v="0"/>
          </reference>
          <reference field="4" count="1" selected="0">
            <x v="1"/>
          </reference>
          <reference field="5" count="1">
            <x v="2"/>
          </reference>
        </references>
      </pivotArea>
    </format>
    <format dxfId="195">
      <pivotArea dataOnly="0" labelOnly="1" outline="0" fieldPosition="0">
        <references count="3">
          <reference field="0" count="1" selected="0">
            <x v="0"/>
          </reference>
          <reference field="4" count="1" selected="0">
            <x v="2"/>
          </reference>
          <reference field="5" count="1">
            <x v="14"/>
          </reference>
        </references>
      </pivotArea>
    </format>
    <format dxfId="196">
      <pivotArea dataOnly="0" labelOnly="1" outline="0" fieldPosition="0">
        <references count="3">
          <reference field="0" count="1" selected="0">
            <x v="1"/>
          </reference>
          <reference field="4" count="1" selected="0">
            <x v="0"/>
          </reference>
          <reference field="5" count="5">
            <x v="0"/>
            <x v="1"/>
            <x v="4"/>
            <x v="5"/>
            <x v="6"/>
          </reference>
        </references>
      </pivotArea>
    </format>
    <format dxfId="197">
      <pivotArea dataOnly="0" labelOnly="1" outline="0" fieldPosition="0">
        <references count="3">
          <reference field="0" count="1" selected="0">
            <x v="1"/>
          </reference>
          <reference field="4" count="1" selected="0">
            <x v="1"/>
          </reference>
          <reference field="5" count="2">
            <x v="2"/>
            <x v="16"/>
          </reference>
        </references>
      </pivotArea>
    </format>
    <format dxfId="198">
      <pivotArea dataOnly="0" labelOnly="1" outline="0" fieldPosition="0">
        <references count="3">
          <reference field="0" count="1" selected="0">
            <x v="1"/>
          </reference>
          <reference field="4" count="1" selected="0">
            <x v="2"/>
          </reference>
          <reference field="5" count="2">
            <x v="14"/>
            <x v="15"/>
          </reference>
        </references>
      </pivotArea>
    </format>
    <format dxfId="199">
      <pivotArea dataOnly="0" labelOnly="1" outline="0" fieldPosition="0">
        <references count="3">
          <reference field="0" count="1" selected="0">
            <x v="2"/>
          </reference>
          <reference field="4" count="1" selected="0">
            <x v="0"/>
          </reference>
          <reference field="5" count="6">
            <x v="7"/>
            <x v="9"/>
            <x v="10"/>
            <x v="11"/>
            <x v="12"/>
            <x v="13"/>
          </reference>
        </references>
      </pivotArea>
    </format>
    <format dxfId="200">
      <pivotArea dataOnly="0" labelOnly="1" outline="0" fieldPosition="0">
        <references count="3">
          <reference field="0" count="1" selected="0">
            <x v="2"/>
          </reference>
          <reference field="4" count="1" selected="0">
            <x v="1"/>
          </reference>
          <reference field="5" count="2">
            <x v="2"/>
            <x v="16"/>
          </reference>
        </references>
      </pivotArea>
    </format>
    <format dxfId="201">
      <pivotArea dataOnly="0" labelOnly="1" outline="0" fieldPosition="0">
        <references count="3">
          <reference field="0" count="1" selected="0">
            <x v="2"/>
          </reference>
          <reference field="4" count="1" selected="0">
            <x v="2"/>
          </reference>
          <reference field="5" count="2">
            <x v="14"/>
            <x v="15"/>
          </reference>
        </references>
      </pivotArea>
    </format>
    <format dxfId="202">
      <pivotArea dataOnly="0" labelOnly="1" outline="0" fieldPosition="0">
        <references count="3">
          <reference field="0" count="1" selected="0">
            <x v="3"/>
          </reference>
          <reference field="4" count="1" selected="0">
            <x v="0"/>
          </reference>
          <reference field="5" count="6">
            <x v="7"/>
            <x v="9"/>
            <x v="10"/>
            <x v="11"/>
            <x v="12"/>
            <x v="13"/>
          </reference>
        </references>
      </pivotArea>
    </format>
    <format dxfId="203">
      <pivotArea dataOnly="0" labelOnly="1" outline="0" fieldPosition="0">
        <references count="3">
          <reference field="0" count="1" selected="0">
            <x v="3"/>
          </reference>
          <reference field="4" count="1" selected="0">
            <x v="1"/>
          </reference>
          <reference field="5" count="2">
            <x v="2"/>
            <x v="16"/>
          </reference>
        </references>
      </pivotArea>
    </format>
    <format dxfId="204">
      <pivotArea dataOnly="0" labelOnly="1" outline="0" fieldPosition="0">
        <references count="3">
          <reference field="0" count="1" selected="0">
            <x v="3"/>
          </reference>
          <reference field="4" count="1" selected="0">
            <x v="2"/>
          </reference>
          <reference field="5" count="2">
            <x v="14"/>
            <x v="15"/>
          </reference>
        </references>
      </pivotArea>
    </format>
    <format dxfId="205">
      <pivotArea dataOnly="0" labelOnly="1" outline="0" fieldPosition="0">
        <references count="3">
          <reference field="0" count="1" selected="0">
            <x v="4"/>
          </reference>
          <reference field="4" count="1" selected="0">
            <x v="0"/>
          </reference>
          <reference field="5" count="7">
            <x v="7"/>
            <x v="8"/>
            <x v="9"/>
            <x v="10"/>
            <x v="11"/>
            <x v="12"/>
            <x v="13"/>
          </reference>
        </references>
      </pivotArea>
    </format>
    <format dxfId="206">
      <pivotArea dataOnly="0" labelOnly="1" outline="0" fieldPosition="0">
        <references count="3">
          <reference field="0" count="1" selected="0">
            <x v="4"/>
          </reference>
          <reference field="4" count="1" selected="0">
            <x v="1"/>
          </reference>
          <reference field="5" count="2">
            <x v="2"/>
            <x v="16"/>
          </reference>
        </references>
      </pivotArea>
    </format>
    <format dxfId="207">
      <pivotArea dataOnly="0" labelOnly="1" outline="0" fieldPosition="0">
        <references count="3">
          <reference field="0" count="1" selected="0">
            <x v="4"/>
          </reference>
          <reference field="4" count="1" selected="0">
            <x v="2"/>
          </reference>
          <reference field="5" count="2">
            <x v="14"/>
            <x v="15"/>
          </reference>
        </references>
      </pivotArea>
    </format>
    <format dxfId="208">
      <pivotArea field="4" type="button" dataOnly="0" labelOnly="1" outline="0" axis="axisRow" fieldPosition="1"/>
    </format>
    <format dxfId="209">
      <pivotArea dataOnly="0" labelOnly="1" outline="0" offset="B256" fieldPosition="0">
        <references count="1">
          <reference field="0" count="1">
            <x v="0"/>
          </reference>
        </references>
      </pivotArea>
    </format>
    <format dxfId="210">
      <pivotArea dataOnly="0" labelOnly="1" outline="0" offset="B256" fieldPosition="0">
        <references count="1">
          <reference field="0" count="1">
            <x v="1"/>
          </reference>
        </references>
      </pivotArea>
    </format>
    <format dxfId="211">
      <pivotArea dataOnly="0" labelOnly="1" outline="0" offset="B256" fieldPosition="0">
        <references count="1">
          <reference field="0" count="1">
            <x v="2"/>
          </reference>
        </references>
      </pivotArea>
    </format>
    <format dxfId="212">
      <pivotArea dataOnly="0" labelOnly="1" outline="0" offset="B256" fieldPosition="0">
        <references count="1">
          <reference field="0" count="1">
            <x v="3"/>
          </reference>
        </references>
      </pivotArea>
    </format>
    <format dxfId="213">
      <pivotArea dataOnly="0" labelOnly="1" outline="0" offset="B256" fieldPosition="0">
        <references count="1">
          <reference field="0" count="1">
            <x v="4"/>
          </reference>
        </references>
      </pivotArea>
    </format>
    <format dxfId="214">
      <pivotArea dataOnly="0" labelOnly="1" grandRow="1" outline="0" offset="B256" fieldPosition="0"/>
    </format>
    <format dxfId="215">
      <pivotArea dataOnly="0" labelOnly="1" outline="0" fieldPosition="0">
        <references count="2">
          <reference field="0" count="1" selected="0">
            <x v="0"/>
          </reference>
          <reference field="4" count="1">
            <x v="0"/>
          </reference>
        </references>
      </pivotArea>
    </format>
    <format dxfId="216">
      <pivotArea dataOnly="0" labelOnly="1" outline="0" fieldPosition="0">
        <references count="2">
          <reference field="0" count="1" selected="0">
            <x v="0"/>
          </reference>
          <reference field="4" count="1">
            <x v="1"/>
          </reference>
        </references>
      </pivotArea>
    </format>
    <format dxfId="217">
      <pivotArea dataOnly="0" labelOnly="1" outline="0" fieldPosition="0">
        <references count="2">
          <reference field="0" count="1" selected="0">
            <x v="0"/>
          </reference>
          <reference field="4" count="1">
            <x v="2"/>
          </reference>
        </references>
      </pivotArea>
    </format>
    <format dxfId="218">
      <pivotArea dataOnly="0" labelOnly="1" outline="0" fieldPosition="0">
        <references count="2">
          <reference field="0" count="1" selected="0">
            <x v="1"/>
          </reference>
          <reference field="4" count="1">
            <x v="0"/>
          </reference>
        </references>
      </pivotArea>
    </format>
    <format dxfId="219">
      <pivotArea dataOnly="0" labelOnly="1" outline="0" fieldPosition="0">
        <references count="2">
          <reference field="0" count="1" selected="0">
            <x v="1"/>
          </reference>
          <reference field="4" count="1">
            <x v="1"/>
          </reference>
        </references>
      </pivotArea>
    </format>
    <format dxfId="220">
      <pivotArea dataOnly="0" labelOnly="1" outline="0" fieldPosition="0">
        <references count="2">
          <reference field="0" count="1" selected="0">
            <x v="1"/>
          </reference>
          <reference field="4" count="1">
            <x v="2"/>
          </reference>
        </references>
      </pivotArea>
    </format>
    <format dxfId="221">
      <pivotArea dataOnly="0" labelOnly="1" outline="0" fieldPosition="0">
        <references count="2">
          <reference field="0" count="1" selected="0">
            <x v="2"/>
          </reference>
          <reference field="4" count="1">
            <x v="0"/>
          </reference>
        </references>
      </pivotArea>
    </format>
    <format dxfId="222">
      <pivotArea dataOnly="0" labelOnly="1" outline="0" fieldPosition="0">
        <references count="2">
          <reference field="0" count="1" selected="0">
            <x v="2"/>
          </reference>
          <reference field="4" count="1">
            <x v="1"/>
          </reference>
        </references>
      </pivotArea>
    </format>
    <format dxfId="223">
      <pivotArea dataOnly="0" labelOnly="1" outline="0" fieldPosition="0">
        <references count="2">
          <reference field="0" count="1" selected="0">
            <x v="2"/>
          </reference>
          <reference field="4" count="1">
            <x v="2"/>
          </reference>
        </references>
      </pivotArea>
    </format>
    <format dxfId="224">
      <pivotArea dataOnly="0" labelOnly="1" outline="0" fieldPosition="0">
        <references count="2">
          <reference field="0" count="1" selected="0">
            <x v="3"/>
          </reference>
          <reference field="4" count="1">
            <x v="0"/>
          </reference>
        </references>
      </pivotArea>
    </format>
    <format dxfId="225">
      <pivotArea dataOnly="0" labelOnly="1" outline="0" fieldPosition="0">
        <references count="2">
          <reference field="0" count="1" selected="0">
            <x v="3"/>
          </reference>
          <reference field="4" count="1">
            <x v="1"/>
          </reference>
        </references>
      </pivotArea>
    </format>
    <format dxfId="226">
      <pivotArea dataOnly="0" labelOnly="1" outline="0" fieldPosition="0">
        <references count="2">
          <reference field="0" count="1" selected="0">
            <x v="3"/>
          </reference>
          <reference field="4" count="1">
            <x v="2"/>
          </reference>
        </references>
      </pivotArea>
    </format>
    <format dxfId="227">
      <pivotArea dataOnly="0" labelOnly="1" outline="0" fieldPosition="0">
        <references count="2">
          <reference field="0" count="1" selected="0">
            <x v="4"/>
          </reference>
          <reference field="4" count="1">
            <x v="0"/>
          </reference>
        </references>
      </pivotArea>
    </format>
    <format dxfId="228">
      <pivotArea dataOnly="0" labelOnly="1" outline="0" fieldPosition="0">
        <references count="2">
          <reference field="0" count="1" selected="0">
            <x v="4"/>
          </reference>
          <reference field="4" count="1">
            <x v="1"/>
          </reference>
        </references>
      </pivotArea>
    </format>
    <format dxfId="229">
      <pivotArea dataOnly="0" labelOnly="1" outline="0" fieldPosition="0">
        <references count="2">
          <reference field="0" count="1" selected="0">
            <x v="4"/>
          </reference>
          <reference field="4" count="1">
            <x v="2"/>
          </reference>
        </references>
      </pivotArea>
    </format>
    <format dxfId="230">
      <pivotArea outline="0" fieldPosition="0">
        <references count="1">
          <reference field="4294967294" count="1" selected="0">
            <x v="0"/>
          </reference>
        </references>
      </pivotArea>
    </format>
    <format dxfId="231">
      <pivotArea dataOnly="0" labelOnly="1" outline="0" fieldPosition="0">
        <references count="1">
          <reference field="4294967294" count="1">
            <x v="0"/>
          </reference>
        </references>
      </pivotArea>
    </format>
    <format dxfId="232">
      <pivotArea outline="0" fieldPosition="0">
        <references count="1">
          <reference field="4294967294" count="1" selected="0">
            <x v="0"/>
          </reference>
        </references>
      </pivotArea>
    </format>
    <format dxfId="233">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5C6AD99-264B-42CE-B70F-849A068FBA01}" name="PivotTable4"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lan Type">
  <location ref="A49:D53" firstHeaderRow="0" firstDataRow="1" firstDataCol="1"/>
  <pivotFields count="16">
    <pivotField numFmtId="1" showAll="0">
      <items count="6">
        <item x="0"/>
        <item x="1"/>
        <item x="2"/>
        <item x="3"/>
        <item x="4"/>
        <item t="default"/>
      </items>
    </pivotField>
    <pivotField axis="axisRow" showAll="0">
      <items count="5">
        <item x="0"/>
        <item x="3"/>
        <item x="1"/>
        <item x="2"/>
        <item t="default"/>
      </items>
    </pivotField>
    <pivotField showAll="0"/>
    <pivotField showAll="0">
      <items count="5">
        <item h="1" x="0"/>
        <item h="1" x="1"/>
        <item x="2"/>
        <item h="1" x="3"/>
        <item t="default"/>
      </items>
    </pivotField>
    <pivotField showAll="0"/>
    <pivotField showAll="0"/>
    <pivotField showAll="0"/>
    <pivotField showAll="0"/>
    <pivotField showAll="0"/>
    <pivotField showAll="0"/>
    <pivotField showAll="0"/>
    <pivotField dataField="1" showAll="0"/>
    <pivotField dataField="1" showAl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4">
    <i>
      <x/>
    </i>
    <i>
      <x v="1"/>
    </i>
    <i>
      <x v="2"/>
    </i>
    <i t="grand">
      <x/>
    </i>
  </rowItems>
  <colFields count="1">
    <field x="-2"/>
  </colFields>
  <colItems count="3">
    <i>
      <x/>
    </i>
    <i i="1">
      <x v="1"/>
    </i>
    <i i="2">
      <x v="2"/>
    </i>
  </colItems>
  <dataFields count="3">
    <dataField name="Total Trade" fld="11" baseField="0" baseItem="0"/>
    <dataField name="Total Working $" fld="13" baseField="0" baseItem="0"/>
    <dataField name="Total Non Working $" fld="12" baseField="0" baseItem="0"/>
  </dataFields>
  <formats count="12">
    <format dxfId="109">
      <pivotArea outline="0" collapsedLevelsAreSubtotals="1" fieldPosition="0"/>
    </format>
    <format dxfId="110">
      <pivotArea type="all" dataOnly="0" outline="0" fieldPosition="0"/>
    </format>
    <format dxfId="111">
      <pivotArea outline="0" collapsedLevelsAreSubtotals="1" fieldPosition="0"/>
    </format>
    <format dxfId="112">
      <pivotArea field="0" type="button" dataOnly="0" labelOnly="1" outline="0"/>
    </format>
    <format dxfId="113">
      <pivotArea dataOnly="0" labelOnly="1" grandRow="1" outline="0" fieldPosition="0"/>
    </format>
    <format dxfId="114">
      <pivotArea grandRow="1" outline="0" collapsedLevelsAreSubtotals="1" fieldPosition="0"/>
    </format>
    <format dxfId="115">
      <pivotArea collapsedLevelsAreSubtotals="1" fieldPosition="0">
        <references count="1">
          <reference field="1" count="3">
            <x v="1"/>
            <x v="2"/>
            <x v="3"/>
          </reference>
        </references>
      </pivotArea>
    </format>
    <format dxfId="116">
      <pivotArea field="1" type="button" dataOnly="0" labelOnly="1" outline="0" axis="axisRow" fieldPosition="0"/>
    </format>
    <format dxfId="117">
      <pivotArea outline="0" collapsedLevelsAreSubtotals="1" fieldPosition="0">
        <references count="1">
          <reference field="4294967294" count="1" selected="0">
            <x v="2"/>
          </reference>
        </references>
      </pivotArea>
    </format>
    <format dxfId="118">
      <pivotArea dataOnly="0" labelOnly="1" outline="0" fieldPosition="0">
        <references count="1">
          <reference field="4294967294" count="1">
            <x v="2"/>
          </reference>
        </references>
      </pivotArea>
    </format>
    <format dxfId="119">
      <pivotArea outline="0" collapsedLevelsAreSubtotals="1" fieldPosition="0">
        <references count="1">
          <reference field="4294967294" count="1" selected="0">
            <x v="1"/>
          </reference>
        </references>
      </pivotArea>
    </format>
    <format dxfId="12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DD44DB8-7022-448B-B213-E640E94D9A9C}" name="PivotTable7" cacheId="14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ivision">
  <location ref="A118:D122" firstHeaderRow="0" firstDataRow="1" firstDataCol="1"/>
  <pivotFields count="16">
    <pivotField numFmtId="1" showAll="0"/>
    <pivotField showAll="0"/>
    <pivotField showAll="0"/>
    <pivotField showAll="0">
      <items count="5">
        <item h="1" x="0"/>
        <item h="1" x="1"/>
        <item x="2"/>
        <item h="1" x="3"/>
        <item t="default"/>
      </items>
    </pivotField>
    <pivotField axis="axisRow" showAll="0">
      <items count="4">
        <item x="0"/>
        <item x="1"/>
        <item x="2"/>
        <item t="default"/>
      </items>
    </pivotField>
    <pivotField showAll="0"/>
    <pivotField showAll="0"/>
    <pivotField showAll="0"/>
    <pivotField showAll="0"/>
    <pivotField showAll="0"/>
    <pivotField showAll="0"/>
    <pivotField dataField="1" showAll="0"/>
    <pivotField dataField="1" showAll="0"/>
    <pivotField dataField="1" dragToRow="0" dragToCol="0" dragToPage="0" showAll="0" defaultSubtotal="0"/>
    <pivotField dragToRow="0" dragToCol="0" dragToPage="0" showAll="0" defaultSubtotal="0"/>
    <pivotField dragToRow="0" dragToCol="0" dragToPage="0" showAll="0" defaultSubtotal="0"/>
  </pivotFields>
  <rowFields count="1">
    <field x="4"/>
  </rowFields>
  <rowItems count="4">
    <i>
      <x/>
    </i>
    <i>
      <x v="1"/>
    </i>
    <i>
      <x v="2"/>
    </i>
    <i t="grand">
      <x/>
    </i>
  </rowItems>
  <colFields count="1">
    <field x="-2"/>
  </colFields>
  <colItems count="3">
    <i>
      <x/>
    </i>
    <i i="1">
      <x v="1"/>
    </i>
    <i i="2">
      <x v="2"/>
    </i>
  </colItems>
  <dataFields count="3">
    <dataField name="Total Trade" fld="11" baseField="0" baseItem="0"/>
    <dataField name="Total Working $" fld="13" baseField="0" baseItem="0"/>
    <dataField name="Total Non Working $" fld="12" baseField="0" baseItem="0"/>
  </dataFields>
  <formats count="12">
    <format dxfId="97">
      <pivotArea outline="0" collapsedLevelsAreSubtotals="1" fieldPosition="0"/>
    </format>
    <format dxfId="98">
      <pivotArea type="all" dataOnly="0" outline="0" fieldPosition="0"/>
    </format>
    <format dxfId="99">
      <pivotArea outline="0" collapsedLevelsAreSubtotals="1" fieldPosition="0"/>
    </format>
    <format dxfId="100">
      <pivotArea field="4" type="button" dataOnly="0" labelOnly="1" outline="0" axis="axisRow" fieldPosition="0"/>
    </format>
    <format dxfId="101">
      <pivotArea dataOnly="0" labelOnly="1" fieldPosition="0">
        <references count="1">
          <reference field="4" count="0"/>
        </references>
      </pivotArea>
    </format>
    <format dxfId="102">
      <pivotArea dataOnly="0" labelOnly="1" grandRow="1" outline="0" fieldPosition="0"/>
    </format>
    <format dxfId="103">
      <pivotArea collapsedLevelsAreSubtotals="1" fieldPosition="0">
        <references count="1">
          <reference field="4" count="0"/>
        </references>
      </pivotArea>
    </format>
    <format dxfId="104">
      <pivotArea dataOnly="0" labelOnly="1" fieldPosition="0">
        <references count="1">
          <reference field="4" count="0"/>
        </references>
      </pivotArea>
    </format>
    <format dxfId="105">
      <pivotArea outline="0" collapsedLevelsAreSubtotals="1" fieldPosition="0">
        <references count="1">
          <reference field="4294967294" count="1" selected="0">
            <x v="1"/>
          </reference>
        </references>
      </pivotArea>
    </format>
    <format dxfId="106">
      <pivotArea dataOnly="0" labelOnly="1" outline="0" fieldPosition="0">
        <references count="1">
          <reference field="4294967294" count="1">
            <x v="1"/>
          </reference>
        </references>
      </pivotArea>
    </format>
    <format dxfId="107">
      <pivotArea outline="0" collapsedLevelsAreSubtotals="1" fieldPosition="0">
        <references count="1">
          <reference field="4294967294" count="1" selected="0">
            <x v="1"/>
          </reference>
        </references>
      </pivotArea>
    </format>
    <format dxfId="10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6674BBB-E785-437F-AAF3-6E872D880678}" name="PivotTable24"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rowHeaderCaption="Plan Type">
  <location ref="A1048:C1051" firstHeaderRow="1" firstDataRow="1" firstDataCol="2"/>
  <pivotFields count="16">
    <pivotField axis="axisRow" compact="0" numFmtId="1" showAll="0">
      <items count="6">
        <item h="1" x="0"/>
        <item h="1" x="1"/>
        <item h="1" x="2"/>
        <item h="1" x="3"/>
        <item x="4"/>
        <item t="default"/>
      </items>
    </pivotField>
    <pivotField compact="0" showAll="0"/>
    <pivotField compact="0" showAll="0"/>
    <pivotField compact="0" showAll="0">
      <items count="5">
        <item h="1" x="0"/>
        <item h="1" x="1"/>
        <item x="2"/>
        <item h="1" x="3"/>
        <item t="default"/>
      </items>
    </pivotField>
    <pivotField compact="0" showAll="0">
      <items count="4">
        <item x="0"/>
        <item x="1"/>
        <item x="2"/>
        <item t="default"/>
      </items>
    </pivotField>
    <pivotField compact="0" showAll="0">
      <items count="18">
        <item x="5"/>
        <item x="9"/>
        <item x="3"/>
        <item x="0"/>
        <item x="1"/>
        <item x="2"/>
        <item x="6"/>
        <item x="10"/>
        <item x="16"/>
        <item x="11"/>
        <item x="12"/>
        <item x="13"/>
        <item x="14"/>
        <item x="15"/>
        <item x="4"/>
        <item x="8"/>
        <item x="7"/>
        <item t="default"/>
      </items>
    </pivotField>
    <pivotField compact="0" showAll="0"/>
    <pivotField compact="0" showAll="0"/>
    <pivotField axis="axisRow" compact="0" showAll="0">
      <items count="3">
        <item x="1"/>
        <item x="0"/>
        <item t="default"/>
      </items>
    </pivotField>
    <pivotField compact="0" showAll="0">
      <items count="4">
        <item x="1"/>
        <item x="2"/>
        <item x="0"/>
        <item t="default"/>
      </items>
    </pivotField>
    <pivotField compact="0" showAll="0">
      <items count="7">
        <item x="1"/>
        <item x="3"/>
        <item x="0"/>
        <item x="2"/>
        <item x="5"/>
        <item x="4"/>
        <item t="default"/>
      </items>
    </pivotField>
    <pivotField compact="0" showAll="0"/>
    <pivotField dataField="1" compact="0" showAll="0"/>
    <pivotField compact="0" dragToRow="0" dragToCol="0" dragToPage="0" showAll="0" defaultSubtotal="0"/>
    <pivotField compact="0" dragToRow="0" dragToCol="0" dragToPage="0" showAll="0" defaultSubtotal="0"/>
    <pivotField compact="0" dragToRow="0" dragToCol="0" dragToPage="0" showAll="0" defaultSubtotal="0"/>
  </pivotFields>
  <rowFields count="2">
    <field x="0"/>
    <field x="8"/>
  </rowFields>
  <rowItems count="3">
    <i>
      <x v="4"/>
    </i>
    <i r="1">
      <x/>
    </i>
    <i r="1">
      <x v="1"/>
    </i>
  </rowItems>
  <colItems count="1">
    <i/>
  </colItems>
  <dataFields count="1">
    <dataField name="Total Non Working $" fld="12" baseField="0" baseItem="0"/>
  </dataFields>
  <formats count="15">
    <format dxfId="82">
      <pivotArea outline="0" collapsedLevelsAreSubtotals="1" fieldPosition="0"/>
    </format>
    <format dxfId="83">
      <pivotArea type="all" dataOnly="0" outline="0" fieldPosition="0"/>
    </format>
    <format dxfId="84">
      <pivotArea field="4" type="button" dataOnly="0" labelOnly="1" outline="0"/>
    </format>
    <format dxfId="85">
      <pivotArea dataOnly="0" labelOnly="1" grandRow="1" outline="0" fieldPosition="0"/>
    </format>
    <format dxfId="86">
      <pivotArea outline="0" collapsedLevelsAreSubtotals="1" fieldPosition="0"/>
    </format>
    <format dxfId="87">
      <pivotArea outline="0" collapsedLevelsAreSubtotals="1" fieldPosition="0"/>
    </format>
    <format dxfId="88">
      <pivotArea outline="0" collapsedLevelsAreSubtotals="1" fieldPosition="0"/>
    </format>
    <format dxfId="89">
      <pivotArea field="8" type="button" dataOnly="0" labelOnly="1" outline="0" axis="axisRow" fieldPosition="1"/>
    </format>
    <format dxfId="90">
      <pivotArea field="9" type="button" dataOnly="0" labelOnly="1" outline="0"/>
    </format>
    <format dxfId="91">
      <pivotArea field="10" type="button" dataOnly="0" labelOnly="1" outline="0"/>
    </format>
    <format dxfId="92">
      <pivotArea outline="0" collapsedLevelsAreSubtotals="1" fieldPosition="0"/>
    </format>
    <format dxfId="93">
      <pivotArea outline="0" collapsedLevelsAreSubtotals="1" fieldPosition="0"/>
    </format>
    <format dxfId="94">
      <pivotArea outline="0" collapsedLevelsAreSubtotals="1" fieldPosition="0"/>
    </format>
    <format dxfId="95">
      <pivotArea outline="0" collapsedLevelsAreSubtotals="1" fieldPosition="0"/>
    </format>
    <format dxfId="96">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7F98B1E-13E4-4BDE-8D36-9CC3A8C908B7}" name="PivotTable15" cacheId="1488"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Plan Type">
  <location ref="A1205:G1673" firstHeaderRow="1" firstDataRow="1" firstDataCol="6"/>
  <pivotFields count="16">
    <pivotField axis="axisRow" compact="0" numFmtId="1" outline="0" showAll="0" defaultSubtotal="0">
      <items count="5">
        <item x="0"/>
        <item x="1"/>
        <item x="2"/>
        <item x="3"/>
        <item x="4"/>
      </items>
      <extLst>
        <ext xmlns:x14="http://schemas.microsoft.com/office/spreadsheetml/2009/9/main" uri="{2946ED86-A175-432a-8AC1-64E0C546D7DE}">
          <x14:pivotField fillDownLabels="1"/>
        </ext>
      </extLst>
    </pivotField>
    <pivotField axis="axisRow" compact="0" outline="0" showAll="0">
      <items count="5">
        <item x="0"/>
        <item x="3"/>
        <item x="1"/>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5">
        <item h="1" x="0"/>
        <item h="1" x="1"/>
        <item x="2"/>
        <item h="1" x="3"/>
        <item t="default"/>
      </items>
      <extLst>
        <ext xmlns:x14="http://schemas.microsoft.com/office/spreadsheetml/2009/9/main" uri="{2946ED86-A175-432a-8AC1-64E0C546D7DE}">
          <x14:pivotField fillDownLabels="1"/>
        </ext>
      </extLst>
    </pivotField>
    <pivotField axis="axisRow" compact="0" outline="0" showAll="0">
      <items count="4">
        <item x="0"/>
        <item x="1"/>
        <item x="2"/>
        <item t="default"/>
      </items>
      <extLst>
        <ext xmlns:x14="http://schemas.microsoft.com/office/spreadsheetml/2009/9/main" uri="{2946ED86-A175-432a-8AC1-64E0C546D7DE}">
          <x14:pivotField fillDownLabels="1"/>
        </ext>
      </extLst>
    </pivotField>
    <pivotField axis="axisRow" compact="0" outline="0" showAll="0">
      <items count="18">
        <item x="5"/>
        <item x="9"/>
        <item x="3"/>
        <item x="0"/>
        <item x="1"/>
        <item x="2"/>
        <item x="6"/>
        <item x="10"/>
        <item x="16"/>
        <item x="11"/>
        <item x="12"/>
        <item x="13"/>
        <item x="14"/>
        <item x="15"/>
        <item x="4"/>
        <item x="8"/>
        <item x="7"/>
        <item t="default"/>
      </items>
      <extLst>
        <ext xmlns:x14="http://schemas.microsoft.com/office/spreadsheetml/2009/9/main" uri="{2946ED86-A175-432a-8AC1-64E0C546D7DE}">
          <x14:pivotField fillDownLabels="1"/>
        </ext>
      </extLst>
    </pivotField>
    <pivotField compact="0" outline="0" showAll="0">
      <items count="47">
        <item x="0"/>
        <item x="1"/>
        <item x="2"/>
        <item x="3"/>
        <item x="4"/>
        <item x="37"/>
        <item x="5"/>
        <item x="35"/>
        <item x="34"/>
        <item x="6"/>
        <item x="7"/>
        <item x="8"/>
        <item x="9"/>
        <item x="10"/>
        <item x="43"/>
        <item x="11"/>
        <item x="12"/>
        <item x="38"/>
        <item x="13"/>
        <item x="33"/>
        <item x="44"/>
        <item x="14"/>
        <item x="45"/>
        <item x="15"/>
        <item x="16"/>
        <item x="36"/>
        <item x="17"/>
        <item x="39"/>
        <item x="40"/>
        <item x="41"/>
        <item x="18"/>
        <item x="19"/>
        <item x="20"/>
        <item x="42"/>
        <item x="21"/>
        <item x="22"/>
        <item x="23"/>
        <item x="24"/>
        <item x="25"/>
        <item x="26"/>
        <item x="27"/>
        <item x="28"/>
        <item x="29"/>
        <item x="30"/>
        <item x="31"/>
        <item x="32"/>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compact="0" outline="0" showAll="0">
      <items count="3">
        <item x="1"/>
        <item x="0"/>
        <item t="default"/>
      </items>
      <extLst>
        <ext xmlns:x14="http://schemas.microsoft.com/office/spreadsheetml/2009/9/main" uri="{2946ED86-A175-432a-8AC1-64E0C546D7DE}">
          <x14:pivotField fillDownLabels="1"/>
        </ext>
      </extLst>
    </pivotField>
    <pivotField axis="axisRow" compact="0" outline="0" showAll="0">
      <items count="4">
        <item x="1"/>
        <item x="2"/>
        <item x="0"/>
        <item t="default"/>
      </items>
      <extLst>
        <ext xmlns:x14="http://schemas.microsoft.com/office/spreadsheetml/2009/9/main" uri="{2946ED86-A175-432a-8AC1-64E0C546D7DE}">
          <x14:pivotField fillDownLabels="1"/>
        </ext>
      </extLst>
    </pivotField>
    <pivotField axis="axisRow" compact="0" outline="0" showAll="0">
      <items count="7">
        <item x="1"/>
        <item x="3"/>
        <item x="0"/>
        <item x="2"/>
        <item x="5"/>
        <item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s>
  <rowFields count="6">
    <field x="0"/>
    <field x="4"/>
    <field x="5"/>
    <field x="1"/>
    <field x="9"/>
    <field x="10"/>
  </rowFields>
  <rowItems count="468">
    <i>
      <x/>
      <x/>
      <x v="3"/>
      <x/>
      <x/>
      <x/>
    </i>
    <i r="5">
      <x v="3"/>
    </i>
    <i r="5">
      <x v="5"/>
    </i>
    <i t="default" r="4">
      <x/>
    </i>
    <i r="4">
      <x v="1"/>
      <x v="1"/>
    </i>
    <i t="default" r="4">
      <x v="1"/>
    </i>
    <i r="4">
      <x v="2"/>
      <x v="2"/>
    </i>
    <i t="default" r="4">
      <x v="2"/>
    </i>
    <i t="default" r="3">
      <x/>
    </i>
    <i r="3">
      <x v="2"/>
      <x/>
      <x v="3"/>
    </i>
    <i t="default" r="4">
      <x/>
    </i>
    <i t="default" r="3">
      <x v="2"/>
    </i>
    <i t="default" r="2">
      <x v="3"/>
    </i>
    <i r="2">
      <x v="4"/>
      <x/>
      <x/>
      <x/>
    </i>
    <i r="5">
      <x v="3"/>
    </i>
    <i r="5">
      <x v="5"/>
    </i>
    <i t="default" r="4">
      <x/>
    </i>
    <i r="4">
      <x v="1"/>
      <x v="1"/>
    </i>
    <i t="default" r="4">
      <x v="1"/>
    </i>
    <i r="4">
      <x v="2"/>
      <x v="2"/>
    </i>
    <i t="default" r="4">
      <x v="2"/>
    </i>
    <i t="default" r="3">
      <x/>
    </i>
    <i r="3">
      <x v="2"/>
      <x/>
      <x v="3"/>
    </i>
    <i t="default" r="4">
      <x/>
    </i>
    <i t="default" r="3">
      <x v="2"/>
    </i>
    <i t="default" r="2">
      <x v="4"/>
    </i>
    <i r="2">
      <x v="5"/>
      <x/>
      <x/>
      <x/>
    </i>
    <i r="5">
      <x v="3"/>
    </i>
    <i r="5">
      <x v="5"/>
    </i>
    <i t="default" r="4">
      <x/>
    </i>
    <i r="4">
      <x v="1"/>
      <x v="1"/>
    </i>
    <i t="default" r="4">
      <x v="1"/>
    </i>
    <i r="4">
      <x v="2"/>
      <x v="2"/>
    </i>
    <i t="default" r="4">
      <x v="2"/>
    </i>
    <i t="default" r="3">
      <x/>
    </i>
    <i r="3">
      <x v="2"/>
      <x/>
      <x v="3"/>
    </i>
    <i t="default" r="4">
      <x/>
    </i>
    <i t="default" r="3">
      <x v="2"/>
    </i>
    <i t="default" r="2">
      <x v="5"/>
    </i>
    <i t="default" r="1">
      <x/>
    </i>
    <i r="1">
      <x v="1"/>
      <x v="2"/>
      <x/>
      <x/>
      <x/>
    </i>
    <i r="5">
      <x v="3"/>
    </i>
    <i r="5">
      <x v="5"/>
    </i>
    <i t="default" r="4">
      <x/>
    </i>
    <i r="4">
      <x v="1"/>
      <x v="1"/>
    </i>
    <i t="default" r="4">
      <x v="1"/>
    </i>
    <i r="4">
      <x v="2"/>
      <x v="2"/>
    </i>
    <i t="default" r="4">
      <x v="2"/>
    </i>
    <i t="default" r="3">
      <x/>
    </i>
    <i r="3">
      <x v="2"/>
      <x/>
      <x v="3"/>
    </i>
    <i t="default" r="4">
      <x/>
    </i>
    <i t="default" r="3">
      <x v="2"/>
    </i>
    <i t="default" r="2">
      <x v="2"/>
    </i>
    <i t="default" r="1">
      <x v="1"/>
    </i>
    <i r="1">
      <x v="2"/>
      <x v="14"/>
      <x/>
      <x/>
      <x/>
    </i>
    <i r="5">
      <x v="3"/>
    </i>
    <i r="5">
      <x v="5"/>
    </i>
    <i t="default" r="4">
      <x/>
    </i>
    <i r="4">
      <x v="1"/>
      <x v="1"/>
    </i>
    <i t="default" r="4">
      <x v="1"/>
    </i>
    <i r="4">
      <x v="2"/>
      <x v="2"/>
    </i>
    <i t="default" r="4">
      <x v="2"/>
    </i>
    <i t="default" r="3">
      <x/>
    </i>
    <i r="3">
      <x v="2"/>
      <x/>
      <x v="3"/>
    </i>
    <i t="default" r="4">
      <x/>
    </i>
    <i t="default" r="3">
      <x v="2"/>
    </i>
    <i t="default" r="2">
      <x v="14"/>
    </i>
    <i t="default" r="1">
      <x v="2"/>
    </i>
    <i>
      <x v="1"/>
      <x/>
      <x/>
      <x/>
      <x/>
      <x v="3"/>
    </i>
    <i r="5">
      <x v="5"/>
    </i>
    <i t="default" r="4">
      <x/>
    </i>
    <i r="4">
      <x v="2"/>
      <x v="2"/>
    </i>
    <i t="default" r="4">
      <x v="2"/>
    </i>
    <i t="default" r="3">
      <x/>
    </i>
    <i t="default" r="2">
      <x/>
    </i>
    <i r="2">
      <x v="1"/>
      <x/>
      <x/>
      <x v="3"/>
    </i>
    <i r="5">
      <x v="5"/>
    </i>
    <i t="default" r="4">
      <x/>
    </i>
    <i t="default" r="3">
      <x/>
    </i>
    <i t="default" r="2">
      <x v="1"/>
    </i>
    <i r="2">
      <x v="4"/>
      <x/>
      <x/>
      <x/>
    </i>
    <i r="5">
      <x v="3"/>
    </i>
    <i r="5">
      <x v="5"/>
    </i>
    <i t="default" r="4">
      <x/>
    </i>
    <i r="4">
      <x v="1"/>
      <x v="1"/>
    </i>
    <i t="default" r="4">
      <x v="1"/>
    </i>
    <i r="4">
      <x v="2"/>
      <x v="2"/>
    </i>
    <i t="default" r="4">
      <x v="2"/>
    </i>
    <i t="default" r="3">
      <x/>
    </i>
    <i r="3">
      <x v="2"/>
      <x/>
      <x v="3"/>
    </i>
    <i t="default" r="4">
      <x/>
    </i>
    <i t="default" r="3">
      <x v="2"/>
    </i>
    <i t="default" r="2">
      <x v="4"/>
    </i>
    <i r="2">
      <x v="5"/>
      <x/>
      <x/>
      <x/>
    </i>
    <i r="5">
      <x v="3"/>
    </i>
    <i r="5">
      <x v="5"/>
    </i>
    <i t="default" r="4">
      <x/>
    </i>
    <i r="4">
      <x v="1"/>
      <x v="1"/>
    </i>
    <i t="default" r="4">
      <x v="1"/>
    </i>
    <i r="4">
      <x v="2"/>
      <x v="2"/>
    </i>
    <i t="default" r="4">
      <x v="2"/>
    </i>
    <i t="default" r="3">
      <x/>
    </i>
    <i r="3">
      <x v="2"/>
      <x/>
      <x v="3"/>
    </i>
    <i t="default" r="4">
      <x/>
    </i>
    <i t="default" r="3">
      <x v="2"/>
    </i>
    <i t="default" r="2">
      <x v="5"/>
    </i>
    <i r="2">
      <x v="6"/>
      <x/>
      <x/>
      <x/>
    </i>
    <i r="5">
      <x v="3"/>
    </i>
    <i r="5">
      <x v="5"/>
    </i>
    <i t="default" r="4">
      <x/>
    </i>
    <i r="4">
      <x v="1"/>
      <x v="1"/>
    </i>
    <i t="default" r="4">
      <x v="1"/>
    </i>
    <i r="4">
      <x v="2"/>
      <x v="2"/>
    </i>
    <i t="default" r="4">
      <x v="2"/>
    </i>
    <i t="default" r="3">
      <x/>
    </i>
    <i r="3">
      <x v="2"/>
      <x/>
      <x v="3"/>
    </i>
    <i t="default" r="4">
      <x/>
    </i>
    <i t="default" r="3">
      <x v="2"/>
    </i>
    <i t="default" r="2">
      <x v="6"/>
    </i>
    <i t="default" r="1">
      <x/>
    </i>
    <i r="1">
      <x v="1"/>
      <x v="2"/>
      <x/>
      <x/>
      <x/>
    </i>
    <i r="5">
      <x v="3"/>
    </i>
    <i r="5">
      <x v="5"/>
    </i>
    <i t="default" r="4">
      <x/>
    </i>
    <i r="4">
      <x v="1"/>
      <x v="1"/>
    </i>
    <i t="default" r="4">
      <x v="1"/>
    </i>
    <i r="4">
      <x v="2"/>
      <x v="2"/>
    </i>
    <i t="default" r="4">
      <x v="2"/>
    </i>
    <i t="default" r="3">
      <x/>
    </i>
    <i r="3">
      <x v="2"/>
      <x/>
      <x v="3"/>
    </i>
    <i t="default" r="4">
      <x/>
    </i>
    <i t="default" r="3">
      <x v="2"/>
    </i>
    <i t="default" r="2">
      <x v="2"/>
    </i>
    <i r="2">
      <x v="16"/>
      <x/>
      <x/>
      <x/>
    </i>
    <i r="5">
      <x v="3"/>
    </i>
    <i r="5">
      <x v="5"/>
    </i>
    <i t="default" r="4">
      <x/>
    </i>
    <i r="4">
      <x v="1"/>
      <x v="1"/>
    </i>
    <i t="default" r="4">
      <x v="1"/>
    </i>
    <i r="4">
      <x v="2"/>
      <x v="2"/>
    </i>
    <i t="default" r="4">
      <x v="2"/>
    </i>
    <i t="default" r="3">
      <x/>
    </i>
    <i r="3">
      <x v="2"/>
      <x/>
      <x v="3"/>
    </i>
    <i t="default" r="4">
      <x/>
    </i>
    <i t="default" r="3">
      <x v="2"/>
    </i>
    <i t="default" r="2">
      <x v="16"/>
    </i>
    <i t="default" r="1">
      <x v="1"/>
    </i>
    <i r="1">
      <x v="2"/>
      <x v="14"/>
      <x/>
      <x/>
      <x/>
    </i>
    <i r="5">
      <x v="3"/>
    </i>
    <i r="5">
      <x v="5"/>
    </i>
    <i t="default" r="4">
      <x/>
    </i>
    <i r="4">
      <x v="1"/>
      <x v="1"/>
    </i>
    <i t="default" r="4">
      <x v="1"/>
    </i>
    <i r="4">
      <x v="2"/>
      <x v="2"/>
    </i>
    <i t="default" r="4">
      <x v="2"/>
    </i>
    <i t="default" r="3">
      <x/>
    </i>
    <i r="3">
      <x v="2"/>
      <x/>
      <x v="3"/>
    </i>
    <i t="default" r="4">
      <x/>
    </i>
    <i t="default" r="3">
      <x v="2"/>
    </i>
    <i t="default" r="2">
      <x v="14"/>
    </i>
    <i r="2">
      <x v="15"/>
      <x/>
      <x/>
      <x v="3"/>
    </i>
    <i r="5">
      <x v="5"/>
    </i>
    <i t="default" r="4">
      <x/>
    </i>
    <i r="4">
      <x v="1"/>
      <x v="1"/>
    </i>
    <i t="default" r="4">
      <x v="1"/>
    </i>
    <i r="4">
      <x v="2"/>
      <x v="2"/>
    </i>
    <i t="default" r="4">
      <x v="2"/>
    </i>
    <i t="default" r="3">
      <x/>
    </i>
    <i r="3">
      <x v="2"/>
      <x/>
      <x v="3"/>
    </i>
    <i t="default" r="4">
      <x/>
    </i>
    <i t="default" r="3">
      <x v="2"/>
    </i>
    <i t="default" r="2">
      <x v="15"/>
    </i>
    <i t="default" r="1">
      <x v="2"/>
    </i>
    <i>
      <x v="2"/>
      <x/>
      <x v="7"/>
      <x/>
      <x/>
      <x/>
    </i>
    <i r="5">
      <x v="3"/>
    </i>
    <i r="5">
      <x v="5"/>
    </i>
    <i t="default" r="4">
      <x/>
    </i>
    <i r="4">
      <x v="1"/>
      <x v="1"/>
    </i>
    <i t="default" r="4">
      <x v="1"/>
    </i>
    <i r="4">
      <x v="2"/>
      <x v="2"/>
    </i>
    <i t="default" r="4">
      <x v="2"/>
    </i>
    <i t="default" r="3">
      <x/>
    </i>
    <i t="default" r="2">
      <x v="7"/>
    </i>
    <i r="2">
      <x v="9"/>
      <x/>
      <x/>
      <x/>
    </i>
    <i r="5">
      <x v="3"/>
    </i>
    <i r="5">
      <x v="5"/>
    </i>
    <i t="default" r="4">
      <x/>
    </i>
    <i r="4">
      <x v="1"/>
      <x v="1"/>
    </i>
    <i t="default" r="4">
      <x v="1"/>
    </i>
    <i r="4">
      <x v="2"/>
      <x v="2"/>
    </i>
    <i t="default" r="4">
      <x v="2"/>
    </i>
    <i t="default" r="3">
      <x/>
    </i>
    <i t="default" r="2">
      <x v="9"/>
    </i>
    <i r="2">
      <x v="10"/>
      <x/>
      <x/>
      <x/>
    </i>
    <i r="5">
      <x v="3"/>
    </i>
    <i r="5">
      <x v="5"/>
    </i>
    <i t="default" r="4">
      <x/>
    </i>
    <i r="4">
      <x v="1"/>
      <x v="1"/>
    </i>
    <i t="default" r="4">
      <x v="1"/>
    </i>
    <i r="4">
      <x v="2"/>
      <x v="2"/>
    </i>
    <i t="default" r="4">
      <x v="2"/>
    </i>
    <i t="default" r="3">
      <x/>
    </i>
    <i t="default" r="2">
      <x v="10"/>
    </i>
    <i r="2">
      <x v="11"/>
      <x/>
      <x/>
      <x/>
    </i>
    <i r="5">
      <x v="3"/>
    </i>
    <i r="5">
      <x v="5"/>
    </i>
    <i t="default" r="4">
      <x/>
    </i>
    <i r="4">
      <x v="1"/>
      <x v="1"/>
    </i>
    <i t="default" r="4">
      <x v="1"/>
    </i>
    <i r="4">
      <x v="2"/>
      <x v="2"/>
    </i>
    <i t="default" r="4">
      <x v="2"/>
    </i>
    <i t="default" r="3">
      <x/>
    </i>
    <i t="default" r="2">
      <x v="11"/>
    </i>
    <i r="2">
      <x v="12"/>
      <x/>
      <x/>
      <x v="3"/>
    </i>
    <i r="5">
      <x v="5"/>
    </i>
    <i t="default" r="4">
      <x/>
    </i>
    <i r="4">
      <x v="2"/>
      <x v="2"/>
    </i>
    <i t="default" r="4">
      <x v="2"/>
    </i>
    <i t="default" r="3">
      <x/>
    </i>
    <i t="default" r="2">
      <x v="12"/>
    </i>
    <i r="2">
      <x v="13"/>
      <x/>
      <x/>
      <x v="3"/>
    </i>
    <i r="5">
      <x v="5"/>
    </i>
    <i t="default" r="4">
      <x/>
    </i>
    <i t="default" r="3">
      <x/>
    </i>
    <i t="default" r="2">
      <x v="13"/>
    </i>
    <i t="default" r="1">
      <x/>
    </i>
    <i r="1">
      <x v="1"/>
      <x v="2"/>
      <x/>
      <x/>
      <x/>
    </i>
    <i r="5">
      <x v="3"/>
    </i>
    <i r="5">
      <x v="5"/>
    </i>
    <i t="default" r="4">
      <x/>
    </i>
    <i r="4">
      <x v="1"/>
      <x v="1"/>
    </i>
    <i t="default" r="4">
      <x v="1"/>
    </i>
    <i r="4">
      <x v="2"/>
      <x v="2"/>
    </i>
    <i t="default" r="4">
      <x v="2"/>
    </i>
    <i t="default" r="3">
      <x/>
    </i>
    <i r="3">
      <x v="1"/>
      <x v="2"/>
      <x v="2"/>
    </i>
    <i t="default" r="4">
      <x v="2"/>
    </i>
    <i t="default" r="3">
      <x v="1"/>
    </i>
    <i t="default" r="2">
      <x v="2"/>
    </i>
    <i r="2">
      <x v="16"/>
      <x/>
      <x/>
      <x/>
    </i>
    <i r="5">
      <x v="3"/>
    </i>
    <i r="5">
      <x v="5"/>
    </i>
    <i t="default" r="4">
      <x/>
    </i>
    <i r="4">
      <x v="1"/>
      <x v="1"/>
    </i>
    <i t="default" r="4">
      <x v="1"/>
    </i>
    <i r="4">
      <x v="2"/>
      <x v="2"/>
    </i>
    <i t="default" r="4">
      <x v="2"/>
    </i>
    <i t="default" r="3">
      <x/>
    </i>
    <i t="default" r="2">
      <x v="16"/>
    </i>
    <i t="default" r="1">
      <x v="1"/>
    </i>
    <i r="1">
      <x v="2"/>
      <x v="14"/>
      <x/>
      <x/>
      <x/>
    </i>
    <i r="5">
      <x v="3"/>
    </i>
    <i r="5">
      <x v="5"/>
    </i>
    <i t="default" r="4">
      <x/>
    </i>
    <i r="4">
      <x v="1"/>
      <x v="1"/>
    </i>
    <i t="default" r="4">
      <x v="1"/>
    </i>
    <i r="4">
      <x v="2"/>
      <x v="2"/>
    </i>
    <i t="default" r="4">
      <x v="2"/>
    </i>
    <i t="default" r="3">
      <x/>
    </i>
    <i t="default" r="2">
      <x v="14"/>
    </i>
    <i r="2">
      <x v="15"/>
      <x/>
      <x/>
      <x/>
    </i>
    <i r="5">
      <x v="3"/>
    </i>
    <i r="5">
      <x v="5"/>
    </i>
    <i t="default" r="4">
      <x/>
    </i>
    <i r="4">
      <x v="1"/>
      <x v="1"/>
    </i>
    <i t="default" r="4">
      <x v="1"/>
    </i>
    <i r="4">
      <x v="2"/>
      <x v="2"/>
    </i>
    <i t="default" r="4">
      <x v="2"/>
    </i>
    <i t="default" r="3">
      <x/>
    </i>
    <i t="default" r="2">
      <x v="15"/>
    </i>
    <i t="default" r="1">
      <x v="2"/>
    </i>
    <i>
      <x v="3"/>
      <x/>
      <x v="7"/>
      <x/>
      <x/>
      <x/>
    </i>
    <i r="5">
      <x v="3"/>
    </i>
    <i r="5">
      <x v="5"/>
    </i>
    <i t="default" r="4">
      <x/>
    </i>
    <i r="4">
      <x v="1"/>
      <x v="1"/>
    </i>
    <i t="default" r="4">
      <x v="1"/>
    </i>
    <i r="4">
      <x v="2"/>
      <x v="2"/>
    </i>
    <i t="default" r="4">
      <x v="2"/>
    </i>
    <i t="default" r="3">
      <x/>
    </i>
    <i t="default" r="2">
      <x v="7"/>
    </i>
    <i r="2">
      <x v="9"/>
      <x/>
      <x/>
      <x/>
    </i>
    <i r="5">
      <x v="3"/>
    </i>
    <i r="5">
      <x v="5"/>
    </i>
    <i t="default" r="4">
      <x/>
    </i>
    <i r="4">
      <x v="1"/>
      <x v="1"/>
    </i>
    <i t="default" r="4">
      <x v="1"/>
    </i>
    <i r="4">
      <x v="2"/>
      <x v="2"/>
    </i>
    <i t="default" r="4">
      <x v="2"/>
    </i>
    <i t="default" r="3">
      <x/>
    </i>
    <i t="default" r="2">
      <x v="9"/>
    </i>
    <i r="2">
      <x v="10"/>
      <x/>
      <x/>
      <x/>
    </i>
    <i r="5">
      <x v="3"/>
    </i>
    <i r="5">
      <x v="5"/>
    </i>
    <i t="default" r="4">
      <x/>
    </i>
    <i r="4">
      <x v="1"/>
      <x v="1"/>
    </i>
    <i t="default" r="4">
      <x v="1"/>
    </i>
    <i r="4">
      <x v="2"/>
      <x v="2"/>
    </i>
    <i t="default" r="4">
      <x v="2"/>
    </i>
    <i t="default" r="3">
      <x/>
    </i>
    <i t="default" r="2">
      <x v="10"/>
    </i>
    <i r="2">
      <x v="11"/>
      <x/>
      <x/>
      <x/>
    </i>
    <i r="5">
      <x v="3"/>
    </i>
    <i r="5">
      <x v="5"/>
    </i>
    <i t="default" r="4">
      <x/>
    </i>
    <i r="4">
      <x v="1"/>
      <x v="1"/>
    </i>
    <i t="default" r="4">
      <x v="1"/>
    </i>
    <i r="4">
      <x v="2"/>
      <x v="2"/>
    </i>
    <i t="default" r="4">
      <x v="2"/>
    </i>
    <i t="default" r="3">
      <x/>
    </i>
    <i t="default" r="2">
      <x v="11"/>
    </i>
    <i r="2">
      <x v="12"/>
      <x/>
      <x/>
      <x v="3"/>
    </i>
    <i r="5">
      <x v="5"/>
    </i>
    <i t="default" r="4">
      <x/>
    </i>
    <i r="4">
      <x v="2"/>
      <x v="2"/>
    </i>
    <i t="default" r="4">
      <x v="2"/>
    </i>
    <i t="default" r="3">
      <x/>
    </i>
    <i t="default" r="2">
      <x v="12"/>
    </i>
    <i r="2">
      <x v="13"/>
      <x/>
      <x/>
      <x v="3"/>
    </i>
    <i r="5">
      <x v="5"/>
    </i>
    <i t="default" r="4">
      <x/>
    </i>
    <i t="default" r="3">
      <x/>
    </i>
    <i t="default" r="2">
      <x v="13"/>
    </i>
    <i t="default" r="1">
      <x/>
    </i>
    <i r="1">
      <x v="1"/>
      <x v="2"/>
      <x/>
      <x/>
      <x/>
    </i>
    <i r="5">
      <x v="3"/>
    </i>
    <i r="5">
      <x v="5"/>
    </i>
    <i t="default" r="4">
      <x/>
    </i>
    <i r="4">
      <x v="1"/>
      <x v="1"/>
    </i>
    <i t="default" r="4">
      <x v="1"/>
    </i>
    <i r="4">
      <x v="2"/>
      <x v="2"/>
    </i>
    <i t="default" r="4">
      <x v="2"/>
    </i>
    <i t="default" r="3">
      <x/>
    </i>
    <i r="3">
      <x v="1"/>
      <x v="2"/>
      <x v="2"/>
    </i>
    <i t="default" r="4">
      <x v="2"/>
    </i>
    <i t="default" r="3">
      <x v="1"/>
    </i>
    <i t="default" r="2">
      <x v="2"/>
    </i>
    <i r="2">
      <x v="16"/>
      <x/>
      <x/>
      <x/>
    </i>
    <i r="5">
      <x v="3"/>
    </i>
    <i r="5">
      <x v="5"/>
    </i>
    <i t="default" r="4">
      <x/>
    </i>
    <i r="4">
      <x v="1"/>
      <x v="1"/>
    </i>
    <i t="default" r="4">
      <x v="1"/>
    </i>
    <i r="4">
      <x v="2"/>
      <x v="2"/>
    </i>
    <i t="default" r="4">
      <x v="2"/>
    </i>
    <i t="default" r="3">
      <x/>
    </i>
    <i t="default" r="2">
      <x v="16"/>
    </i>
    <i t="default" r="1">
      <x v="1"/>
    </i>
    <i r="1">
      <x v="2"/>
      <x v="14"/>
      <x/>
      <x/>
      <x/>
    </i>
    <i r="5">
      <x v="3"/>
    </i>
    <i r="5">
      <x v="5"/>
    </i>
    <i t="default" r="4">
      <x/>
    </i>
    <i r="4">
      <x v="1"/>
      <x v="1"/>
    </i>
    <i t="default" r="4">
      <x v="1"/>
    </i>
    <i r="4">
      <x v="2"/>
      <x v="2"/>
    </i>
    <i t="default" r="4">
      <x v="2"/>
    </i>
    <i t="default" r="3">
      <x/>
    </i>
    <i t="default" r="2">
      <x v="14"/>
    </i>
    <i r="2">
      <x v="15"/>
      <x/>
      <x/>
      <x/>
    </i>
    <i r="5">
      <x v="3"/>
    </i>
    <i r="5">
      <x v="5"/>
    </i>
    <i t="default" r="4">
      <x/>
    </i>
    <i r="4">
      <x v="2"/>
      <x v="2"/>
    </i>
    <i t="default" r="4">
      <x v="2"/>
    </i>
    <i t="default" r="3">
      <x/>
    </i>
    <i t="default" r="2">
      <x v="15"/>
    </i>
    <i t="default" r="1">
      <x v="2"/>
    </i>
    <i>
      <x v="4"/>
      <x/>
      <x v="7"/>
      <x/>
      <x/>
      <x/>
    </i>
    <i r="5">
      <x v="3"/>
    </i>
    <i r="5">
      <x v="5"/>
    </i>
    <i t="default" r="4">
      <x/>
    </i>
    <i r="4">
      <x v="1"/>
      <x v="1"/>
    </i>
    <i t="default" r="4">
      <x v="1"/>
    </i>
    <i r="4">
      <x v="2"/>
      <x v="2"/>
    </i>
    <i t="default" r="4">
      <x v="2"/>
    </i>
    <i t="default" r="3">
      <x/>
    </i>
    <i t="default" r="2">
      <x v="7"/>
    </i>
    <i r="2">
      <x v="8"/>
      <x/>
      <x/>
      <x/>
    </i>
    <i r="5">
      <x v="3"/>
    </i>
    <i r="5">
      <x v="5"/>
    </i>
    <i t="default" r="4">
      <x/>
    </i>
    <i r="4">
      <x v="1"/>
      <x v="1"/>
    </i>
    <i t="default" r="4">
      <x v="1"/>
    </i>
    <i r="4">
      <x v="2"/>
      <x v="2"/>
    </i>
    <i t="default" r="4">
      <x v="2"/>
    </i>
    <i t="default" r="3">
      <x/>
    </i>
    <i t="default" r="2">
      <x v="8"/>
    </i>
    <i r="2">
      <x v="9"/>
      <x/>
      <x/>
      <x/>
    </i>
    <i r="5">
      <x v="3"/>
    </i>
    <i r="5">
      <x v="5"/>
    </i>
    <i t="default" r="4">
      <x/>
    </i>
    <i r="4">
      <x v="1"/>
      <x v="1"/>
    </i>
    <i t="default" r="4">
      <x v="1"/>
    </i>
    <i r="4">
      <x v="2"/>
      <x v="2"/>
    </i>
    <i t="default" r="4">
      <x v="2"/>
    </i>
    <i t="default" r="3">
      <x/>
    </i>
    <i t="default" r="2">
      <x v="9"/>
    </i>
    <i r="2">
      <x v="10"/>
      <x/>
      <x/>
      <x/>
    </i>
    <i r="5">
      <x v="3"/>
    </i>
    <i r="5">
      <x v="5"/>
    </i>
    <i t="default" r="4">
      <x/>
    </i>
    <i r="4">
      <x v="1"/>
      <x v="1"/>
    </i>
    <i t="default" r="4">
      <x v="1"/>
    </i>
    <i r="4">
      <x v="2"/>
      <x v="2"/>
    </i>
    <i t="default" r="4">
      <x v="2"/>
    </i>
    <i t="default" r="3">
      <x/>
    </i>
    <i t="default" r="2">
      <x v="10"/>
    </i>
    <i r="2">
      <x v="11"/>
      <x/>
      <x/>
      <x/>
    </i>
    <i r="5">
      <x v="3"/>
    </i>
    <i r="5">
      <x v="5"/>
    </i>
    <i t="default" r="4">
      <x/>
    </i>
    <i r="4">
      <x v="1"/>
      <x v="1"/>
    </i>
    <i t="default" r="4">
      <x v="1"/>
    </i>
    <i r="4">
      <x v="2"/>
      <x v="2"/>
    </i>
    <i t="default" r="4">
      <x v="2"/>
    </i>
    <i t="default" r="3">
      <x/>
    </i>
    <i t="default" r="2">
      <x v="11"/>
    </i>
    <i r="2">
      <x v="12"/>
      <x/>
      <x/>
      <x v="3"/>
    </i>
    <i r="5">
      <x v="5"/>
    </i>
    <i t="default" r="4">
      <x/>
    </i>
    <i t="default" r="3">
      <x/>
    </i>
    <i t="default" r="2">
      <x v="12"/>
    </i>
    <i r="2">
      <x v="13"/>
      <x/>
      <x/>
      <x v="3"/>
    </i>
    <i r="5">
      <x v="5"/>
    </i>
    <i t="default" r="4">
      <x/>
    </i>
    <i t="default" r="3">
      <x/>
    </i>
    <i t="default" r="2">
      <x v="13"/>
    </i>
    <i t="default" r="1">
      <x/>
    </i>
    <i r="1">
      <x v="1"/>
      <x v="2"/>
      <x/>
      <x/>
      <x/>
    </i>
    <i r="5">
      <x v="3"/>
    </i>
    <i r="5">
      <x v="5"/>
    </i>
    <i t="default" r="4">
      <x/>
    </i>
    <i r="4">
      <x v="1"/>
      <x v="1"/>
    </i>
    <i t="default" r="4">
      <x v="1"/>
    </i>
    <i r="4">
      <x v="2"/>
      <x v="2"/>
    </i>
    <i t="default" r="4">
      <x v="2"/>
    </i>
    <i t="default" r="3">
      <x/>
    </i>
    <i t="default" r="2">
      <x v="2"/>
    </i>
    <i r="2">
      <x v="16"/>
      <x/>
      <x/>
      <x/>
    </i>
    <i r="5">
      <x v="3"/>
    </i>
    <i r="5">
      <x v="5"/>
    </i>
    <i t="default" r="4">
      <x/>
    </i>
    <i r="4">
      <x v="1"/>
      <x v="1"/>
    </i>
    <i t="default" r="4">
      <x v="1"/>
    </i>
    <i r="4">
      <x v="2"/>
      <x v="2"/>
    </i>
    <i t="default" r="4">
      <x v="2"/>
    </i>
    <i t="default" r="3">
      <x/>
    </i>
    <i t="default" r="2">
      <x v="16"/>
    </i>
    <i t="default" r="1">
      <x v="1"/>
    </i>
    <i r="1">
      <x v="2"/>
      <x v="14"/>
      <x/>
      <x/>
      <x/>
    </i>
    <i r="5">
      <x v="3"/>
    </i>
    <i r="5">
      <x v="5"/>
    </i>
    <i t="default" r="4">
      <x/>
    </i>
    <i r="4">
      <x v="1"/>
      <x v="1"/>
    </i>
    <i t="default" r="4">
      <x v="1"/>
    </i>
    <i r="4">
      <x v="2"/>
      <x v="2"/>
    </i>
    <i t="default" r="4">
      <x v="2"/>
    </i>
    <i t="default" r="3">
      <x/>
    </i>
    <i t="default" r="2">
      <x v="14"/>
    </i>
    <i r="2">
      <x v="15"/>
      <x/>
      <x/>
      <x/>
    </i>
    <i r="5">
      <x v="3"/>
    </i>
    <i r="5">
      <x v="5"/>
    </i>
    <i t="default" r="4">
      <x/>
    </i>
    <i r="4">
      <x v="2"/>
      <x v="2"/>
    </i>
    <i t="default" r="4">
      <x v="2"/>
    </i>
    <i t="default" r="3">
      <x/>
    </i>
    <i t="default" r="2">
      <x v="15"/>
    </i>
    <i t="default" r="1">
      <x v="2"/>
    </i>
  </rowItems>
  <colItems count="1">
    <i/>
  </colItems>
  <dataFields count="1">
    <dataField name="Total Non Working" fld="12" baseField="0" baseItem="0" numFmtId="165"/>
  </dataFields>
  <formats count="15">
    <format dxfId="67">
      <pivotArea outline="0" collapsedLevelsAreSubtotals="1" fieldPosition="0"/>
    </format>
    <format dxfId="68">
      <pivotArea type="all" dataOnly="0" outline="0" fieldPosition="0"/>
    </format>
    <format dxfId="69">
      <pivotArea field="4" type="button" dataOnly="0" labelOnly="1" outline="0" axis="axisRow" fieldPosition="1"/>
    </format>
    <format dxfId="70">
      <pivotArea dataOnly="0" labelOnly="1" grandRow="1" outline="0" fieldPosition="0"/>
    </format>
    <format dxfId="71">
      <pivotArea outline="0" collapsedLevelsAreSubtotals="1" fieldPosition="0"/>
    </format>
    <format dxfId="72">
      <pivotArea outline="0" collapsedLevelsAreSubtotals="1" fieldPosition="0"/>
    </format>
    <format dxfId="73">
      <pivotArea outline="0" collapsedLevelsAreSubtotals="1" fieldPosition="0"/>
    </format>
    <format dxfId="74">
      <pivotArea field="8" type="button" dataOnly="0" labelOnly="1" outline="0"/>
    </format>
    <format dxfId="75">
      <pivotArea field="9" type="button" dataOnly="0" labelOnly="1" outline="0" axis="axisRow" fieldPosition="4"/>
    </format>
    <format dxfId="76">
      <pivotArea field="10" type="button" dataOnly="0" labelOnly="1" outline="0" axis="axisRow" fieldPosition="5"/>
    </format>
    <format dxfId="77">
      <pivotArea outline="0" collapsedLevelsAreSubtotals="1" fieldPosition="0"/>
    </format>
    <format dxfId="78">
      <pivotArea outline="0" collapsedLevelsAreSubtotals="1" fieldPosition="0"/>
    </format>
    <format dxfId="79">
      <pivotArea outline="0" collapsedLevelsAreSubtotals="1" fieldPosition="0"/>
    </format>
    <format dxfId="80">
      <pivotArea grandRow="1" outline="0" collapsedLevelsAreSubtotals="1" fieldPosition="0"/>
    </format>
    <format dxfId="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scal_Year" xr10:uid="{B0518446-D669-45FD-8CA1-831332BF8BCB}" sourceName="Fiscal Year">
  <pivotTables>
    <pivotTable tabId="2" name="PivotTable1"/>
    <pivotTable tabId="2" name="PivotTable8"/>
    <pivotTable tabId="2" name="PivotTable3"/>
    <pivotTable tabId="2" name="PivotTable9"/>
    <pivotTable tabId="2" name="PivotTable19"/>
    <pivotTable tabId="2" name="PivotTable20"/>
  </pivotTables>
  <data>
    <tabular pivotCacheId="1536242421">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n_Type" xr10:uid="{68E70B6F-3148-48AC-BB38-69A89300A363}" sourceName="Plan Type">
  <pivotTables>
    <pivotTable tabId="2" name="PivotTable1"/>
    <pivotTable tabId="2" name="PivotTable8"/>
    <pivotTable tabId="2" name="PivotTable3"/>
    <pivotTable tabId="2" name="PivotTable9"/>
    <pivotTable tabId="2" name="PivotTable19"/>
    <pivotTable tabId="2" name="PivotTable20"/>
  </pivotTables>
  <data>
    <tabular pivotCacheId="1536242421">
      <items count="4">
        <i x="0" s="1"/>
        <i x="3"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E5F7C1AE-180C-4609-A926-66780F70313B}" sourceName="Division">
  <pivotTables>
    <pivotTable tabId="2" name="PivotTable1"/>
    <pivotTable tabId="2" name="PivotTable8"/>
    <pivotTable tabId="2" name="PivotTable3"/>
    <pivotTable tabId="2" name="PivotTable9"/>
    <pivotTable tabId="2" name="PivotTable19"/>
    <pivotTable tabId="2" name="PivotTable20"/>
  </pivotTables>
  <data>
    <tabular pivotCacheId="153624242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Type" xr10:uid="{420E3018-C10B-49B6-AF4F-CDB8D6E1A850}" sourceName="Performance Type">
  <pivotTables>
    <pivotTable tabId="2" name="PivotTable1"/>
    <pivotTable tabId="2" name="PivotTable8"/>
    <pivotTable tabId="2" name="PivotTable3"/>
    <pivotTable tabId="2" name="PivotTable9"/>
    <pivotTable tabId="2" name="PivotTable19"/>
    <pivotTable tabId="2" name="PivotTable20"/>
  </pivotTables>
  <data>
    <tabular pivotCacheId="1536242421">
      <items count="46">
        <i x="0" s="1"/>
        <i x="1" s="1"/>
        <i x="2" s="1"/>
        <i x="3" s="1"/>
        <i x="4" s="1"/>
        <i x="5" s="1"/>
        <i x="7" s="1"/>
        <i x="8" s="1"/>
        <i x="9" s="1"/>
        <i x="10" s="1"/>
        <i x="43" s="1"/>
        <i x="11" s="1"/>
        <i x="12" s="1"/>
        <i x="13" s="1"/>
        <i x="45" s="1"/>
        <i x="16" s="1"/>
        <i x="17" s="1"/>
        <i x="39" s="1"/>
        <i x="40" s="1"/>
        <i x="41" s="1"/>
        <i x="18" s="1"/>
        <i x="19" s="1"/>
        <i x="20" s="1"/>
        <i x="42" s="1"/>
        <i x="21" s="1"/>
        <i x="23" s="1"/>
        <i x="24" s="1"/>
        <i x="25" s="1"/>
        <i x="26" s="1"/>
        <i x="27" s="1"/>
        <i x="28" s="1"/>
        <i x="29" s="1"/>
        <i x="31" s="1"/>
        <i x="32" s="1"/>
        <i x="37" s="1" nd="1"/>
        <i x="35" s="1" nd="1"/>
        <i x="34" s="1" nd="1"/>
        <i x="6" s="1" nd="1"/>
        <i x="38" s="1" nd="1"/>
        <i x="33" s="1" nd="1"/>
        <i x="44" s="1" nd="1"/>
        <i x="14" s="1" nd="1"/>
        <i x="15" s="1" nd="1"/>
        <i x="36" s="1" nd="1"/>
        <i x="22" s="1" nd="1"/>
        <i x="3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re_Non_Core" xr10:uid="{E8006A8A-F20D-4674-AC40-346AF383DE45}" sourceName="Core/Non-Core">
  <pivotTables>
    <pivotTable tabId="2" name="PivotTable1"/>
    <pivotTable tabId="2" name="PivotTable8"/>
    <pivotTable tabId="2" name="PivotTable3"/>
    <pivotTable tabId="2" name="PivotTable9"/>
    <pivotTable tabId="2" name="PivotTable19"/>
    <pivotTable tabId="2" name="PivotTable20"/>
  </pivotTables>
  <data>
    <tabular pivotCacheId="1536242421">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ification_I" xr10:uid="{42D7B2F4-8EF3-462B-88F7-58B47D1A4549}" sourceName="Classification I">
  <pivotTables>
    <pivotTable tabId="2" name="PivotTable1"/>
    <pivotTable tabId="2" name="PivotTable8"/>
    <pivotTable tabId="2" name="PivotTable3"/>
    <pivotTable tabId="2" name="PivotTable9"/>
    <pivotTable tabId="2" name="PivotTable19"/>
    <pivotTable tabId="2" name="PivotTable20"/>
  </pivotTables>
  <data>
    <tabular pivotCacheId="1536242421">
      <items count="3">
        <i x="1"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ification_II" xr10:uid="{950AD956-A7A1-4AF9-BC38-A0CD6F2B73D0}" sourceName="Classification II">
  <pivotTables>
    <pivotTable tabId="2" name="PivotTable1"/>
    <pivotTable tabId="2" name="PivotTable8"/>
    <pivotTable tabId="2" name="PivotTable3"/>
    <pivotTable tabId="2" name="PivotTable9"/>
    <pivotTable tabId="2" name="PivotTable19"/>
    <pivotTable tabId="2" name="PivotTable20"/>
  </pivotTables>
  <data>
    <tabular pivotCacheId="1536242421">
      <items count="6">
        <i x="1" s="1"/>
        <i x="3" s="1"/>
        <i x="0" s="1"/>
        <i x="2" s="1"/>
        <i x="4" s="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 xr10:uid="{A8CBC422-2D06-4830-9EBC-7BDFC3DAAA84}" sourceName="Account">
  <pivotTables>
    <pivotTable tabId="2" name="PivotTable1"/>
    <pivotTable tabId="2" name="PivotTable10"/>
    <pivotTable tabId="2" name="PivotTable11"/>
    <pivotTable tabId="2" name="PivotTable12"/>
    <pivotTable tabId="2" name="PivotTable13"/>
    <pivotTable tabId="2" name="PivotTable14"/>
    <pivotTable tabId="2" name="PivotTable15"/>
    <pivotTable tabId="2" name="PivotTable16"/>
    <pivotTable tabId="2" name="PivotTable17"/>
    <pivotTable tabId="2" name="PivotTable18"/>
    <pivotTable tabId="2" name="PivotTable22"/>
    <pivotTable tabId="2" name="PivotTable23"/>
    <pivotTable tabId="2" name="PivotTable24"/>
    <pivotTable tabId="2" name="PivotTable3"/>
    <pivotTable tabId="2" name="PivotTable4"/>
    <pivotTable tabId="2" name="PivotTable5"/>
    <pivotTable tabId="2" name="PivotTable6"/>
    <pivotTable tabId="2" name="PivotTable7"/>
    <pivotTable tabId="2" name="PivotTable8"/>
    <pivotTable tabId="2" name="PivotTable9"/>
    <pivotTable tabId="2" name="PivotTable2"/>
    <pivotTable tabId="2" name="PivotTable19"/>
    <pivotTable tabId="2" name="PivotTable20"/>
  </pivotTables>
  <data>
    <tabular pivotCacheId="1536242421">
      <items count="4">
        <i x="0"/>
        <i x="1"/>
        <i x="2" s="1"/>
        <i x="3"/>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FCE6A001-5132-44B9-BC6F-F4B87DCE3CC5}" sourceName="Category">
  <pivotTables>
    <pivotTable tabId="2" name="PivotTable2"/>
    <pivotTable tabId="2" name="PivotTable3"/>
    <pivotTable tabId="2" name="PivotTable1"/>
    <pivotTable tabId="2" name="PivotTable19"/>
    <pivotTable tabId="2" name="PivotTable20"/>
  </pivotTables>
  <data>
    <tabular pivotCacheId="1536242421">
      <items count="17">
        <i x="5" s="1"/>
        <i x="9" s="1"/>
        <i x="3" s="1"/>
        <i x="0" s="1"/>
        <i x="1" s="1"/>
        <i x="2" s="1"/>
        <i x="6" s="1"/>
        <i x="10" s="1"/>
        <i x="16" s="1"/>
        <i x="11" s="1"/>
        <i x="12" s="1"/>
        <i x="13" s="1"/>
        <i x="14" s="1"/>
        <i x="15" s="1"/>
        <i x="4" s="1"/>
        <i x="8" s="1"/>
        <i x="7"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5C9AD8E-E815-44DF-A9DF-8A826F7C302C}" sourceName="Region">
  <extLst>
    <x:ext xmlns:x15="http://schemas.microsoft.com/office/spreadsheetml/2010/11/main" uri="{2F2917AC-EB37-4324-AD4E-5DD8C200BD13}">
      <x15:tableSlicerCache tableId="4" column="3"/>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1" xr10:uid="{E90D7E7A-78B0-45A0-8B55-1ADA04544933}" sourceName="Account">
  <extLst>
    <x:ext xmlns:x15="http://schemas.microsoft.com/office/spreadsheetml/2010/11/main" uri="{2F2917AC-EB37-4324-AD4E-5DD8C200BD13}">
      <x15:tableSlicerCache tableId="4" column="4"/>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scal_Year1" xr10:uid="{7697AF8F-BF8B-4137-ACEB-48D8B05FF9CA}" sourceName="Fiscal Year">
  <extLst>
    <x:ext xmlns:x15="http://schemas.microsoft.com/office/spreadsheetml/2010/11/main" uri="{2F2917AC-EB37-4324-AD4E-5DD8C200BD13}">
      <x15:tableSlicerCache tableId="12" column="1"/>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1" xr10:uid="{30049136-41AB-46ED-9A26-1CE14C51CBAA}" sourceName="Division">
  <extLst>
    <x:ext xmlns:x15="http://schemas.microsoft.com/office/spreadsheetml/2010/11/main" uri="{2F2917AC-EB37-4324-AD4E-5DD8C200BD13}">
      <x15:tableSlicerCache tableId="12" column="2"/>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73B1694-5538-4395-A210-B1234CFF88DB}" sourceName="Category">
  <extLst>
    <x:ext xmlns:x15="http://schemas.microsoft.com/office/spreadsheetml/2010/11/main" uri="{2F2917AC-EB37-4324-AD4E-5DD8C200BD13}">
      <x15:tableSlicerCache tableId="1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580DF64-5D91-48B4-A75B-D40E4ECF7128}" cache="Slicer_Region" caption="Region" rowHeight="225425"/>
  <slicer name="Account 1" xr10:uid="{6FDD8977-B9EB-4AEC-9C59-264506262841}" cache="Slicer_Account1" caption="Account"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scal Year" xr10:uid="{5B21D09C-E138-48D7-A210-72A21B9A7F7D}" cache="Slicer_Fiscal_Year" caption="Fiscal Year" columnCount="5" style="Slicer Style 1" rowHeight="365760"/>
  <slicer name="Plan Type" xr10:uid="{F160BAA4-0769-4D29-AD06-25C5EE8CEA44}" cache="Slicer_Plan_Type" caption="Plan Type" style="Slicer Style 1" rowHeight="225425"/>
  <slicer name="Division" xr10:uid="{1EED9F58-FBAA-4339-89D7-CCF5CF2687AA}" cache="Slicer_Division" caption="Division" style="Slicer Style 1" rowHeight="225425"/>
  <slicer name="Performance Type" xr10:uid="{9B7D75BD-5C24-43D2-BEC1-B38461BF11E8}" cache="Slicer_Performance_Type" caption="Performance Type" startItem="7" style="Slicer Style 1" rowHeight="225425"/>
  <slicer name="Core/Non-Core" xr10:uid="{F2F43C80-4CBE-4BB7-A1B5-DA1AC5FC7764}" cache="Slicer_Core_Non_Core" caption="Core/Non-Core" style="Slicer Style 1" rowHeight="225425"/>
  <slicer name="Classification I" xr10:uid="{9F5B7DFF-B561-417E-AE04-69FD14510078}" cache="Slicer_Classification_I" caption="Classification I" style="Slicer Style 1" rowHeight="225425"/>
  <slicer name="Classification II" xr10:uid="{2FEFFCBC-94A7-455F-A3A1-BE4994ADEA3A}" cache="Slicer_Classification_II" caption="Classification II" style="Slicer Style 1" rowHeight="225425"/>
  <slicer name="Account" xr10:uid="{769AA268-1ECB-4338-9432-83514C51F52F}" cache="Slicer_Account" caption="Account" startItem="3" style="Slicer Style 1" rowHeight="225425"/>
  <slicer name="Category 1" xr10:uid="{7042C3A6-2330-4066-89C6-A0D58B9B91FB}" cache="Slicer_Category1" caption="Category" style="Slicer Style 1" rowHeight="22542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scal Year 1" xr10:uid="{FF04B8DC-F762-486F-94AF-38A8EC5E6799}" cache="Slicer_Fiscal_Year" caption="Fiscal Year" columnCount="5" style="Slicer Style 1" rowHeight="274320"/>
  <slicer name="Plan Type 1" xr10:uid="{F91A5A84-1B15-421D-B99B-DACCE137FE54}" cache="Slicer_Plan_Type" caption="Plan Type" style="Slicer Style 1" rowHeight="225425"/>
  <slicer name="Division 1" xr10:uid="{0C489521-8D03-4823-AAAF-7687170CC93D}" cache="Slicer_Division" caption="Division" style="Slicer Style 1" rowHeight="225425"/>
  <slicer name="Performance Type 1" xr10:uid="{DD0E3F23-4318-42B2-8104-2BF13B1D50CF}" cache="Slicer_Performance_Type" caption="Performance Type" style="Slicer Style 1" rowHeight="225425"/>
  <slicer name="Core/Non-Core 1" xr10:uid="{64553E47-9926-43F4-B92A-509FBEEB507D}" cache="Slicer_Core_Non_Core" caption="Core/Non-Core" columnCount="2" style="Slicer Style 1" rowHeight="225425"/>
  <slicer name="Classification II 1" xr10:uid="{18D8D077-324E-4EDE-B677-CB88A1428E8F}" cache="Slicer_Classification_II" caption="Classification II" style="Slicer Style 1" rowHeight="225425"/>
  <slicer name="Category 2" xr10:uid="{D5AB75B8-0BF8-482A-B48A-66D895B6D714}" cache="Slicer_Category1" caption="Category" style="Slicer Style 1" rowHeight="22542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scal Year 2" xr10:uid="{A45DF707-6222-4321-86CF-F796F8EE2634}" cache="Slicer_Fiscal_Year" caption="Fiscal Year" columnCount="5" style="Slicer Style 1" rowHeight="274320"/>
  <slicer name="Plan Type 2" xr10:uid="{21EB52E9-C7EB-4418-A236-37E555F69741}" cache="Slicer_Plan_Type" caption="Plan Type" style="Slicer Style 1" rowHeight="225425"/>
  <slicer name="Division 2" xr10:uid="{B03DB656-1CA3-40FB-B794-5DC01474A130}" cache="Slicer_Division" caption="Division" style="Slicer Style 1" rowHeight="225425"/>
  <slicer name="Performance Type 2" xr10:uid="{6D952C68-49C3-4A8E-95B4-AA4C49BC9547}" cache="Slicer_Performance_Type" caption="Performance Type" style="Slicer Style 1" rowHeight="225425"/>
  <slicer name="Core/Non-Core 2" xr10:uid="{0F892694-3F60-40C8-8F75-10037C51CDA7}" cache="Slicer_Core_Non_Core" caption="Core/Non-Core" columnCount="2" style="Slicer Style 1" rowHeight="225425"/>
  <slicer name="Classification I 2" xr10:uid="{2FCC4CB2-9329-4928-A30A-6E889A78DA43}" cache="Slicer_Classification_I" caption="Classification I" style="Slicer Style 1" rowHeight="225425"/>
  <slicer name="Classification II 2" xr10:uid="{3772DA59-04BB-4881-84AE-E1FBD2B20973}" cache="Slicer_Classification_II" caption="Classification II" style="Slicer Style 1" rowHeight="22542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scal Year 3" xr10:uid="{906F1065-B1C5-46F1-AA08-B4EA01663A23}" cache="Slicer_Fiscal_Year1" caption="Fiscal Year" style="Slicer Style 1" rowHeight="225425"/>
  <slicer name="Division 3" xr10:uid="{33003348-AF60-45EE-888B-DD5C35323644}" cache="Slicer_Division1" caption="Division" style="Slicer Style 1" rowHeight="225425"/>
  <slicer name="Category" xr10:uid="{5F2DE030-6F22-4F41-8D92-811D0088A1D8}" cache="Slicer_Category" caption="Category" style="Slicer Style 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B07A0D-1813-43EA-B3B4-C118831BC989}" name="Datasource" displayName="Datasource" ref="B4:N2950" totalsRowShown="0" headerRowDxfId="66" tableBorderDxfId="65">
  <autoFilter ref="B4:N2950" xr:uid="{6BB07A0D-1813-43EA-B3B4-C118831BC989}">
    <filterColumn colId="3">
      <filters>
        <filter val="NGR CENTRALIZED WHLSLR"/>
      </filters>
    </filterColumn>
  </autoFilter>
  <tableColumns count="13">
    <tableColumn id="1" xr3:uid="{6435F490-1DCC-44DD-8A96-3F661B3517A5}" name="Fiscal Year" dataDxfId="64"/>
    <tableColumn id="2" xr3:uid="{24681210-EAED-4739-916E-3C8227ECFA4A}" name="Plan Type" dataDxfId="63"/>
    <tableColumn id="3" xr3:uid="{69324279-1A49-4FD2-824B-49D21C597965}" name="Region" dataDxfId="62"/>
    <tableColumn id="4" xr3:uid="{28F8E474-5956-42A2-B768-C5AD1C405633}" name="Account" dataDxfId="61"/>
    <tableColumn id="5" xr3:uid="{84E899C8-B354-4DD5-801F-1B2EE54D2AB0}" name="Division" dataDxfId="60"/>
    <tableColumn id="6" xr3:uid="{05B080A9-7BB7-41B5-8A99-6AC015EC6B64}" name="Category" dataDxfId="59"/>
    <tableColumn id="7" xr3:uid="{BF604C25-0496-4296-BE7D-9F5E4D30BD31}" name="Performance Type" dataDxfId="58"/>
    <tableColumn id="8" xr3:uid="{6DDD9D9F-1A90-4618-A5A9-F415A9E13879}" name="High/Low" dataDxfId="57">
      <calculatedColumnFormula>_xlfn.XLOOKUP('Data Source'!$H5,'NW Mapping'!A:A,'NW Mapping'!B:B)</calculatedColumnFormula>
    </tableColumn>
    <tableColumn id="9" xr3:uid="{28997A37-75A8-4C92-B1B2-0A87065D3385}" name="Core/Non-Core" dataDxfId="56">
      <calculatedColumnFormula>_xlfn.XLOOKUP('Data Source'!$H5,'NW Mapping'!A:A,'NW Mapping'!C:C)</calculatedColumnFormula>
    </tableColumn>
    <tableColumn id="10" xr3:uid="{0A08873B-796A-483D-9FA3-34C027C54361}" name="Classification I" dataDxfId="55">
      <calculatedColumnFormula>_xlfn.XLOOKUP(H5,'NW Mapping'!A:A,'NW Mapping'!D:D)</calculatedColumnFormula>
    </tableColumn>
    <tableColumn id="11" xr3:uid="{22D9DEB3-EE26-4523-AD02-F28624DCF74B}" name="Classification II" dataDxfId="54">
      <calculatedColumnFormula>_xlfn.XLOOKUP('Data Source'!$H5,'NW Mapping'!A:A,'NW Mapping'!E:E)</calculatedColumnFormula>
    </tableColumn>
    <tableColumn id="12" xr3:uid="{EB489E4E-188B-4486-871F-7118EAC1801D}" name="Total Cost" dataDxfId="53"/>
    <tableColumn id="13" xr3:uid="{C62727D9-D388-47E5-8970-C740FB171943}" name="Menu Cost" dataDxfId="5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A27FBA-A107-459D-8384-4038AA7386E7}" name="NW_Mapping" displayName="NW_Mapping" ref="A2:E61" totalsRowShown="0" headerRowDxfId="51" dataDxfId="50" headerRowBorderDxfId="48" tableBorderDxfId="49">
  <autoFilter ref="A2:E61" xr:uid="{08A27FBA-A107-459D-8384-4038AA7386E7}"/>
  <tableColumns count="5">
    <tableColumn id="1" xr3:uid="{0BF9032C-5A6F-4384-B099-CC5DBC30DB59}" name="Performance Type" dataDxfId="47"/>
    <tableColumn id="2" xr3:uid="{C4B375F3-C4AD-482D-96AC-C76615C1D06C}" name="High/Low" dataDxfId="46"/>
    <tableColumn id="3" xr3:uid="{9AEE0180-BCD3-4EFA-AF8F-28E5B34268FD}" name="Core/Non-Core" dataDxfId="45"/>
    <tableColumn id="4" xr3:uid="{67FF98FC-BE08-4B22-8F52-124132964487}" name="Classification I" dataDxfId="44"/>
    <tableColumn id="5" xr3:uid="{9C43A842-630F-49A4-A52A-1AFFC61202F2}" name="Classification II" dataDxfId="43"/>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9A8508-8AD9-4BB8-BC67-D83E43C3CDDF}" name="Table2" displayName="Table2" ref="A1:K48" totalsRowShown="0" headerRowDxfId="42" headerRowBorderDxfId="40" tableBorderDxfId="41" totalsRowBorderDxfId="39">
  <autoFilter ref="A1:K48" xr:uid="{759A8508-8AD9-4BB8-BC67-D83E43C3CDDF}"/>
  <tableColumns count="11">
    <tableColumn id="1" xr3:uid="{51D247B9-047A-4096-BDE5-4555D2C376AA}" name="Fiscal Year" dataDxfId="38"/>
    <tableColumn id="2" xr3:uid="{CF791525-8717-49B7-82F9-B506B4675FB4}" name="Plan Type" dataDxfId="37"/>
    <tableColumn id="3" xr3:uid="{D0B2B1EE-CC6A-4813-AB2B-2C11494901EA}" name="Region" dataDxfId="36"/>
    <tableColumn id="4" xr3:uid="{B64C7D0C-2DFD-4892-9542-223A1102F606}" name="Account" dataDxfId="35"/>
    <tableColumn id="5" xr3:uid="{944EBF07-0737-47A2-9AF4-FD7DB0AD738B}" name="Division" dataDxfId="34"/>
    <tableColumn id="6" xr3:uid="{887FF062-80F1-4EB2-BDE6-1EDEFACAB61E}" name="Category" dataDxfId="33"/>
    <tableColumn id="7" xr3:uid="{467A6453-4309-4733-BC71-1D20E243963E}" name="Performance Type" dataDxfId="32"/>
    <tableColumn id="8" xr3:uid="{012955AC-32F1-4295-BD67-7D0DA4881C8D}" name="High/Low" dataDxfId="31"/>
    <tableColumn id="9" xr3:uid="{4C638F03-0F93-4F65-9D2A-1B9F2BA5C823}" name="Core/Non-Core" dataDxfId="30"/>
    <tableColumn id="10" xr3:uid="{B46560FF-0053-4E9B-8F97-86C415C8ADC0}" name="Classification I" dataDxfId="29"/>
    <tableColumn id="11" xr3:uid="{5A90FA75-02F9-45EC-A45B-D554ABB6D9D3}" name="Classification II" dataDxfId="28"/>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918D11-03ED-423C-AF19-913C63C88FDE}" name="Table12" displayName="Table12" ref="B8:H47" totalsRowShown="0" headerRowDxfId="18" dataDxfId="17">
  <autoFilter ref="B8:H47" xr:uid="{53918D11-03ED-423C-AF19-913C63C88FDE}"/>
  <tableColumns count="7">
    <tableColumn id="1" xr3:uid="{83A2A15A-AC9F-45DF-AEFC-E3AEB40BBFFB}" name="Fiscal Year" dataDxfId="16">
      <calculatedColumnFormula array="1">INDEX('Design Sheet'!A$1059:A$1182,Sheet4!$K$12 + ROW(A1)-1)</calculatedColumnFormula>
    </tableColumn>
    <tableColumn id="2" xr3:uid="{2EC7188C-8F54-41C5-9BAA-4F8D442151B0}" name="Division" dataDxfId="15">
      <calculatedColumnFormula array="1">INDEX('Design Sheet'!B$1059:B$1182,Sheet4!$K$12 + ROW(B1)-1)</calculatedColumnFormula>
    </tableColumn>
    <tableColumn id="3" xr3:uid="{30729D29-EE41-40EE-9F21-4B72B40769C9}" name="Category" dataDxfId="14">
      <calculatedColumnFormula array="1">INDEX('Design Sheet'!C$1059:C$1182,Sheet4!$K$12 + ROW(C1)-1)</calculatedColumnFormula>
    </tableColumn>
    <tableColumn id="4" xr3:uid="{F45C8A04-0D4A-4454-BC85-4E6195D8F367}" name="Total Trade" dataDxfId="13">
      <calculatedColumnFormula array="1">INDEX('Design Sheet'!D$1059:D$1182,Sheet4!$K$12 + ROW(D1)-1)</calculatedColumnFormula>
    </tableColumn>
    <tableColumn id="5" xr3:uid="{CA97728D-1C08-493C-8A0A-AC88ECE7138E}" name="Total Working $" dataDxfId="12">
      <calculatedColumnFormula array="1">INDEX('Design Sheet'!E$1059:E$1182,Sheet4!$K$12 + ROW(E1)-1)</calculatedColumnFormula>
    </tableColumn>
    <tableColumn id="6" xr3:uid="{7ED1EB90-017A-40F6-A1AC-DC3EB7C96251}" name="Total Non Working $" dataDxfId="11">
      <calculatedColumnFormula array="1">INDEX('Design Sheet'!F$1059:F$1182,Sheet4!$K$12 + ROW(F1)-1)</calculatedColumnFormula>
    </tableColumn>
    <tableColumn id="7" xr3:uid="{B0A6942A-B2AE-45DE-9F14-C9031C679AAB}" name="  % of Total Trade (Non-Working)" dataDxfId="10" dataCellStyle="Percent">
      <calculatedColumnFormula array="1">INDEX('Design Sheet'!G$1059:G$1182,Sheet4!$K$12 + ROW(G1)-1)</calculatedColumnFormula>
    </tableColumn>
  </tableColumns>
  <tableStyleInfo name="TableStyleLight13"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9B49F6C-CC73-457C-9ABA-3EE0E75F363C}" name="Table9" displayName="Table9" ref="B83:E104" totalsRowShown="0" headerRowBorderDxfId="3" tableBorderDxfId="4">
  <autoFilter ref="B83:E104" xr:uid="{B9B49F6C-CC73-457C-9ABA-3EE0E75F363C}"/>
  <tableColumns count="4">
    <tableColumn id="1" xr3:uid="{845B4103-2D1A-4F62-877A-744AA4389C11}" name="Fiscal Year" dataDxfId="2"/>
    <tableColumn id="2" xr3:uid="{9F149E82-193E-4683-9904-2884E69E8354}" name="Division"/>
    <tableColumn id="3" xr3:uid="{C26EEFE2-F78E-40F5-B79F-1328A38D0317}" name="Total Non Working $" dataDxfId="1"/>
    <tableColumn id="4" xr3:uid="{234E43A8-42BD-44D5-820B-9BBECCD5B3CD}" name="  % of Total Trade (Non-Working)" dataDxfId="0"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microsoft.com/office/2007/relationships/slicer" Target="../slicers/slicer2.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drawing" Target="../drawings/drawing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5.xml"/><Relationship Id="rId5" Type="http://schemas.microsoft.com/office/2007/relationships/slicer" Target="../slicers/slicer5.xml"/><Relationship Id="rId4"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9CDA9"/>
  </sheetPr>
  <dimension ref="B1:N3205"/>
  <sheetViews>
    <sheetView tabSelected="1" workbookViewId="0">
      <selection activeCell="E2945" sqref="E2945"/>
    </sheetView>
  </sheetViews>
  <sheetFormatPr defaultRowHeight="12.75"/>
  <cols>
    <col min="1" max="1" width="1" customWidth="1"/>
    <col min="2" max="2" width="12" customWidth="1"/>
    <col min="3" max="3" width="11" customWidth="1"/>
    <col min="4" max="4" width="23.28515625" bestFit="1" customWidth="1"/>
    <col min="5" max="5" width="28.85546875" customWidth="1"/>
    <col min="6" max="6" width="15.7109375" bestFit="1" customWidth="1"/>
    <col min="7" max="7" width="18.140625" bestFit="1" customWidth="1"/>
    <col min="8" max="8" width="18.140625" customWidth="1"/>
    <col min="9" max="9" width="10.7109375" bestFit="1" customWidth="1"/>
    <col min="10" max="11" width="15.140625" bestFit="1" customWidth="1"/>
    <col min="12" max="12" width="15.7109375" bestFit="1" customWidth="1"/>
    <col min="13" max="13" width="11.28515625" customWidth="1"/>
    <col min="14" max="14" width="11.7109375" customWidth="1"/>
  </cols>
  <sheetData>
    <row r="1" spans="2:14" s="1" customFormat="1" ht="8.4499999999999993" customHeight="1"/>
    <row r="2" spans="2:14" s="1" customFormat="1" ht="31.5" customHeight="1">
      <c r="D2" s="65"/>
      <c r="E2" s="65"/>
      <c r="F2" s="65"/>
    </row>
    <row r="3" spans="2:14" s="1" customFormat="1" ht="18.2" customHeight="1"/>
    <row r="4" spans="2:14" s="1" customFormat="1" ht="24" customHeight="1">
      <c r="B4" s="146" t="s">
        <v>0</v>
      </c>
      <c r="C4" s="146" t="s">
        <v>1</v>
      </c>
      <c r="D4" s="146" t="s">
        <v>2</v>
      </c>
      <c r="E4" s="146" t="s">
        <v>3</v>
      </c>
      <c r="F4" s="146" t="s">
        <v>4</v>
      </c>
      <c r="G4" s="146" t="s">
        <v>5</v>
      </c>
      <c r="H4" s="146" t="s">
        <v>6</v>
      </c>
      <c r="I4" s="146" t="s">
        <v>7</v>
      </c>
      <c r="J4" s="146" t="s">
        <v>8</v>
      </c>
      <c r="K4" s="146" t="s">
        <v>9</v>
      </c>
      <c r="L4" s="147" t="s">
        <v>10</v>
      </c>
      <c r="M4" s="146" t="s">
        <v>11</v>
      </c>
      <c r="N4" s="146" t="s">
        <v>12</v>
      </c>
    </row>
    <row r="5" spans="2:14" s="1" customFormat="1" ht="19.7" hidden="1" customHeight="1">
      <c r="B5" s="148">
        <v>2021</v>
      </c>
      <c r="C5" s="149" t="s">
        <v>13</v>
      </c>
      <c r="D5" s="149" t="s">
        <v>14</v>
      </c>
      <c r="E5" s="149" t="s">
        <v>15</v>
      </c>
      <c r="F5" s="149" t="s">
        <v>16</v>
      </c>
      <c r="G5" s="149" t="s">
        <v>17</v>
      </c>
      <c r="H5" s="149" t="s">
        <v>18</v>
      </c>
      <c r="I5" s="149" t="str">
        <f>_xlfn.XLOOKUP('Data Source'!$H5,'NW Mapping'!A:A,'NW Mapping'!B:B)</f>
        <v>Low</v>
      </c>
      <c r="J5" s="149" t="str">
        <f>_xlfn.XLOOKUP('Data Source'!$H5,'NW Mapping'!A:A,'NW Mapping'!C:C)</f>
        <v>Non-Core NW</v>
      </c>
      <c r="K5" s="149" t="str">
        <f>_xlfn.XLOOKUP(H5,'NW Mapping'!A:A,'NW Mapping'!D:D)</f>
        <v>MERCH MENU</v>
      </c>
      <c r="L5" s="150" t="str">
        <f>_xlfn.XLOOKUP('Data Source'!$H5,'NW Mapping'!A:A,'NW Mapping'!E:E)</f>
        <v>MERCH MENU</v>
      </c>
      <c r="M5" s="151">
        <v>443699.870000022</v>
      </c>
      <c r="N5" s="151">
        <v>5500</v>
      </c>
    </row>
    <row r="6" spans="2:14" s="1" customFormat="1" ht="19.7" hidden="1" customHeight="1">
      <c r="B6" s="152">
        <v>2021</v>
      </c>
      <c r="C6" s="153" t="s">
        <v>13</v>
      </c>
      <c r="D6" s="153" t="s">
        <v>14</v>
      </c>
      <c r="E6" s="153" t="s">
        <v>15</v>
      </c>
      <c r="F6" s="153" t="s">
        <v>16</v>
      </c>
      <c r="G6" s="153" t="s">
        <v>19</v>
      </c>
      <c r="H6" s="153" t="s">
        <v>18</v>
      </c>
      <c r="I6" s="154" t="str">
        <f>_xlfn.XLOOKUP('Data Source'!$H6,'NW Mapping'!A:A,'NW Mapping'!B:B)</f>
        <v>Low</v>
      </c>
      <c r="J6" s="154" t="str">
        <f>_xlfn.XLOOKUP('Data Source'!$H6,'NW Mapping'!A:A,'NW Mapping'!C:C)</f>
        <v>Non-Core NW</v>
      </c>
      <c r="K6" s="154" t="str">
        <f>_xlfn.XLOOKUP(H6,'NW Mapping'!A:A,'NW Mapping'!D:D)</f>
        <v>MERCH MENU</v>
      </c>
      <c r="L6" s="8" t="str">
        <f>_xlfn.XLOOKUP('Data Source'!$H6,'NW Mapping'!A:A,'NW Mapping'!E:E)</f>
        <v>MERCH MENU</v>
      </c>
      <c r="M6" s="155">
        <v>189056.69</v>
      </c>
      <c r="N6" s="155">
        <v>19500</v>
      </c>
    </row>
    <row r="7" spans="2:14" s="1" customFormat="1" ht="19.7" hidden="1" customHeight="1">
      <c r="B7" s="156">
        <v>2021</v>
      </c>
      <c r="C7" s="154" t="s">
        <v>13</v>
      </c>
      <c r="D7" s="154" t="s">
        <v>14</v>
      </c>
      <c r="E7" s="154" t="s">
        <v>15</v>
      </c>
      <c r="F7" s="154" t="s">
        <v>16</v>
      </c>
      <c r="G7" s="154" t="s">
        <v>20</v>
      </c>
      <c r="H7" s="154" t="s">
        <v>18</v>
      </c>
      <c r="I7" s="154" t="str">
        <f>_xlfn.XLOOKUP('Data Source'!$H7,'NW Mapping'!A:A,'NW Mapping'!B:B)</f>
        <v>Low</v>
      </c>
      <c r="J7" s="154" t="str">
        <f>_xlfn.XLOOKUP('Data Source'!$H7,'NW Mapping'!A:A,'NW Mapping'!C:C)</f>
        <v>Non-Core NW</v>
      </c>
      <c r="K7" s="154" t="str">
        <f>_xlfn.XLOOKUP(H7,'NW Mapping'!A:A,'NW Mapping'!D:D)</f>
        <v>MERCH MENU</v>
      </c>
      <c r="L7" s="8" t="str">
        <f>_xlfn.XLOOKUP('Data Source'!$H7,'NW Mapping'!A:A,'NW Mapping'!E:E)</f>
        <v>MERCH MENU</v>
      </c>
      <c r="M7" s="157">
        <v>163467.94000000201</v>
      </c>
      <c r="N7" s="157">
        <v>12000</v>
      </c>
    </row>
    <row r="8" spans="2:14" s="1" customFormat="1" ht="19.7" hidden="1" customHeight="1">
      <c r="B8" s="152">
        <v>2021</v>
      </c>
      <c r="C8" s="153" t="s">
        <v>13</v>
      </c>
      <c r="D8" s="153" t="s">
        <v>14</v>
      </c>
      <c r="E8" s="153" t="s">
        <v>15</v>
      </c>
      <c r="F8" s="153" t="s">
        <v>21</v>
      </c>
      <c r="G8" s="153" t="s">
        <v>22</v>
      </c>
      <c r="H8" s="153" t="s">
        <v>18</v>
      </c>
      <c r="I8" s="154" t="str">
        <f>_xlfn.XLOOKUP('Data Source'!$H8,'NW Mapping'!A:A,'NW Mapping'!B:B)</f>
        <v>Low</v>
      </c>
      <c r="J8" s="154" t="str">
        <f>_xlfn.XLOOKUP('Data Source'!$H8,'NW Mapping'!A:A,'NW Mapping'!C:C)</f>
        <v>Non-Core NW</v>
      </c>
      <c r="K8" s="154" t="str">
        <f>_xlfn.XLOOKUP(H8,'NW Mapping'!A:A,'NW Mapping'!D:D)</f>
        <v>MERCH MENU</v>
      </c>
      <c r="L8" s="8" t="str">
        <f>_xlfn.XLOOKUP('Data Source'!$H8,'NW Mapping'!A:A,'NW Mapping'!E:E)</f>
        <v>MERCH MENU</v>
      </c>
      <c r="M8" s="155">
        <v>438933.15999999503</v>
      </c>
      <c r="N8" s="155">
        <v>4500</v>
      </c>
    </row>
    <row r="9" spans="2:14" s="1" customFormat="1" ht="19.7" hidden="1" customHeight="1">
      <c r="B9" s="156">
        <v>2021</v>
      </c>
      <c r="C9" s="154" t="s">
        <v>13</v>
      </c>
      <c r="D9" s="154" t="s">
        <v>14</v>
      </c>
      <c r="E9" s="154" t="s">
        <v>15</v>
      </c>
      <c r="F9" s="154" t="s">
        <v>23</v>
      </c>
      <c r="G9" s="154" t="s">
        <v>24</v>
      </c>
      <c r="H9" s="154" t="s">
        <v>18</v>
      </c>
      <c r="I9" s="154" t="str">
        <f>_xlfn.XLOOKUP('Data Source'!$H9,'NW Mapping'!A:A,'NW Mapping'!B:B)</f>
        <v>Low</v>
      </c>
      <c r="J9" s="154" t="str">
        <f>_xlfn.XLOOKUP('Data Source'!$H9,'NW Mapping'!A:A,'NW Mapping'!C:C)</f>
        <v>Non-Core NW</v>
      </c>
      <c r="K9" s="154" t="str">
        <f>_xlfn.XLOOKUP(H9,'NW Mapping'!A:A,'NW Mapping'!D:D)</f>
        <v>MERCH MENU</v>
      </c>
      <c r="L9" s="8" t="str">
        <f>_xlfn.XLOOKUP('Data Source'!$H9,'NW Mapping'!A:A,'NW Mapping'!E:E)</f>
        <v>MERCH MENU</v>
      </c>
      <c r="M9" s="157">
        <v>202815.73000000999</v>
      </c>
      <c r="N9" s="157">
        <v>24000</v>
      </c>
    </row>
    <row r="10" spans="2:14" s="1" customFormat="1" ht="19.7" hidden="1" customHeight="1">
      <c r="B10" s="152">
        <v>2021</v>
      </c>
      <c r="C10" s="153" t="s">
        <v>13</v>
      </c>
      <c r="D10" s="153" t="s">
        <v>14</v>
      </c>
      <c r="E10" s="153" t="s">
        <v>25</v>
      </c>
      <c r="F10" s="153" t="s">
        <v>16</v>
      </c>
      <c r="G10" s="153" t="s">
        <v>17</v>
      </c>
      <c r="H10" s="153" t="s">
        <v>18</v>
      </c>
      <c r="I10" s="154" t="str">
        <f>_xlfn.XLOOKUP('Data Source'!$H10,'NW Mapping'!A:A,'NW Mapping'!B:B)</f>
        <v>Low</v>
      </c>
      <c r="J10" s="154" t="str">
        <f>_xlfn.XLOOKUP('Data Source'!$H10,'NW Mapping'!A:A,'NW Mapping'!C:C)</f>
        <v>Non-Core NW</v>
      </c>
      <c r="K10" s="154" t="str">
        <f>_xlfn.XLOOKUP(H10,'NW Mapping'!A:A,'NW Mapping'!D:D)</f>
        <v>MERCH MENU</v>
      </c>
      <c r="L10" s="8" t="str">
        <f>_xlfn.XLOOKUP('Data Source'!$H10,'NW Mapping'!A:A,'NW Mapping'!E:E)</f>
        <v>MERCH MENU</v>
      </c>
      <c r="M10" s="155">
        <v>488400.24999973702</v>
      </c>
      <c r="N10" s="155">
        <v>26550</v>
      </c>
    </row>
    <row r="11" spans="2:14" s="1" customFormat="1" ht="19.7" hidden="1" customHeight="1">
      <c r="B11" s="156">
        <v>2021</v>
      </c>
      <c r="C11" s="154" t="s">
        <v>13</v>
      </c>
      <c r="D11" s="154" t="s">
        <v>14</v>
      </c>
      <c r="E11" s="154" t="s">
        <v>25</v>
      </c>
      <c r="F11" s="154" t="s">
        <v>16</v>
      </c>
      <c r="G11" s="154" t="s">
        <v>19</v>
      </c>
      <c r="H11" s="154" t="s">
        <v>18</v>
      </c>
      <c r="I11" s="154" t="str">
        <f>_xlfn.XLOOKUP('Data Source'!$H11,'NW Mapping'!A:A,'NW Mapping'!B:B)</f>
        <v>Low</v>
      </c>
      <c r="J11" s="154" t="str">
        <f>_xlfn.XLOOKUP('Data Source'!$H11,'NW Mapping'!A:A,'NW Mapping'!C:C)</f>
        <v>Non-Core NW</v>
      </c>
      <c r="K11" s="154" t="str">
        <f>_xlfn.XLOOKUP(H11,'NW Mapping'!A:A,'NW Mapping'!D:D)</f>
        <v>MERCH MENU</v>
      </c>
      <c r="L11" s="8" t="str">
        <f>_xlfn.XLOOKUP('Data Source'!$H11,'NW Mapping'!A:A,'NW Mapping'!E:E)</f>
        <v>MERCH MENU</v>
      </c>
      <c r="M11" s="157">
        <v>1670914.8700020399</v>
      </c>
      <c r="N11" s="157">
        <v>65159.18</v>
      </c>
    </row>
    <row r="12" spans="2:14" s="1" customFormat="1" ht="19.7" hidden="1" customHeight="1">
      <c r="B12" s="152">
        <v>2021</v>
      </c>
      <c r="C12" s="153" t="s">
        <v>13</v>
      </c>
      <c r="D12" s="153" t="s">
        <v>14</v>
      </c>
      <c r="E12" s="153" t="s">
        <v>25</v>
      </c>
      <c r="F12" s="153" t="s">
        <v>16</v>
      </c>
      <c r="G12" s="153" t="s">
        <v>20</v>
      </c>
      <c r="H12" s="153" t="s">
        <v>18</v>
      </c>
      <c r="I12" s="154" t="str">
        <f>_xlfn.XLOOKUP('Data Source'!$H12,'NW Mapping'!A:A,'NW Mapping'!B:B)</f>
        <v>Low</v>
      </c>
      <c r="J12" s="154" t="str">
        <f>_xlfn.XLOOKUP('Data Source'!$H12,'NW Mapping'!A:A,'NW Mapping'!C:C)</f>
        <v>Non-Core NW</v>
      </c>
      <c r="K12" s="154" t="str">
        <f>_xlfn.XLOOKUP(H12,'NW Mapping'!A:A,'NW Mapping'!D:D)</f>
        <v>MERCH MENU</v>
      </c>
      <c r="L12" s="8" t="str">
        <f>_xlfn.XLOOKUP('Data Source'!$H12,'NW Mapping'!A:A,'NW Mapping'!E:E)</f>
        <v>MERCH MENU</v>
      </c>
      <c r="M12" s="155">
        <v>1331903.38000066</v>
      </c>
      <c r="N12" s="155">
        <v>67440.61</v>
      </c>
    </row>
    <row r="13" spans="2:14" s="1" customFormat="1" ht="19.7" hidden="1" customHeight="1">
      <c r="B13" s="156">
        <v>2021</v>
      </c>
      <c r="C13" s="154" t="s">
        <v>13</v>
      </c>
      <c r="D13" s="154" t="s">
        <v>14</v>
      </c>
      <c r="E13" s="154" t="s">
        <v>25</v>
      </c>
      <c r="F13" s="154" t="s">
        <v>21</v>
      </c>
      <c r="G13" s="154" t="s">
        <v>22</v>
      </c>
      <c r="H13" s="154" t="s">
        <v>18</v>
      </c>
      <c r="I13" s="154" t="str">
        <f>_xlfn.XLOOKUP('Data Source'!$H13,'NW Mapping'!A:A,'NW Mapping'!B:B)</f>
        <v>Low</v>
      </c>
      <c r="J13" s="154" t="str">
        <f>_xlfn.XLOOKUP('Data Source'!$H13,'NW Mapping'!A:A,'NW Mapping'!C:C)</f>
        <v>Non-Core NW</v>
      </c>
      <c r="K13" s="154" t="str">
        <f>_xlfn.XLOOKUP(H13,'NW Mapping'!A:A,'NW Mapping'!D:D)</f>
        <v>MERCH MENU</v>
      </c>
      <c r="L13" s="8" t="str">
        <f>_xlfn.XLOOKUP('Data Source'!$H13,'NW Mapping'!A:A,'NW Mapping'!E:E)</f>
        <v>MERCH MENU</v>
      </c>
      <c r="M13" s="157">
        <v>28676.570000004001</v>
      </c>
      <c r="N13" s="157">
        <v>1866.67</v>
      </c>
    </row>
    <row r="14" spans="2:14" s="1" customFormat="1" ht="19.7" hidden="1" customHeight="1">
      <c r="B14" s="152">
        <v>2021</v>
      </c>
      <c r="C14" s="153" t="s">
        <v>13</v>
      </c>
      <c r="D14" s="153" t="s">
        <v>14</v>
      </c>
      <c r="E14" s="153" t="s">
        <v>25</v>
      </c>
      <c r="F14" s="153" t="s">
        <v>23</v>
      </c>
      <c r="G14" s="153" t="s">
        <v>24</v>
      </c>
      <c r="H14" s="153" t="s">
        <v>18</v>
      </c>
      <c r="I14" s="154" t="str">
        <f>_xlfn.XLOOKUP('Data Source'!$H14,'NW Mapping'!A:A,'NW Mapping'!B:B)</f>
        <v>Low</v>
      </c>
      <c r="J14" s="154" t="str">
        <f>_xlfn.XLOOKUP('Data Source'!$H14,'NW Mapping'!A:A,'NW Mapping'!C:C)</f>
        <v>Non-Core NW</v>
      </c>
      <c r="K14" s="154" t="str">
        <f>_xlfn.XLOOKUP(H14,'NW Mapping'!A:A,'NW Mapping'!D:D)</f>
        <v>MERCH MENU</v>
      </c>
      <c r="L14" s="8" t="str">
        <f>_xlfn.XLOOKUP('Data Source'!$H14,'NW Mapping'!A:A,'NW Mapping'!E:E)</f>
        <v>MERCH MENU</v>
      </c>
      <c r="M14" s="155">
        <v>232867.69444450701</v>
      </c>
      <c r="N14" s="155">
        <v>28905</v>
      </c>
    </row>
    <row r="15" spans="2:14" s="1" customFormat="1" ht="19.7" customHeight="1">
      <c r="B15" s="152">
        <v>2021</v>
      </c>
      <c r="C15" s="153" t="s">
        <v>13</v>
      </c>
      <c r="D15" s="153" t="s">
        <v>14</v>
      </c>
      <c r="E15" s="153" t="s">
        <v>26</v>
      </c>
      <c r="F15" s="153" t="s">
        <v>16</v>
      </c>
      <c r="G15" s="153" t="s">
        <v>17</v>
      </c>
      <c r="H15" s="153" t="s">
        <v>18</v>
      </c>
      <c r="I15" s="154" t="str">
        <f>_xlfn.XLOOKUP('Data Source'!$H15,'NW Mapping'!A:A,'NW Mapping'!B:B)</f>
        <v>Low</v>
      </c>
      <c r="J15" s="154" t="str">
        <f>_xlfn.XLOOKUP('Data Source'!$H15,'NW Mapping'!A:A,'NW Mapping'!C:C)</f>
        <v>Non-Core NW</v>
      </c>
      <c r="K15" s="154" t="str">
        <f>_xlfn.XLOOKUP(H15,'NW Mapping'!A:A,'NW Mapping'!D:D)</f>
        <v>MERCH MENU</v>
      </c>
      <c r="L15" s="8" t="str">
        <f>_xlfn.XLOOKUP('Data Source'!$H15,'NW Mapping'!A:A,'NW Mapping'!E:E)</f>
        <v>MERCH MENU</v>
      </c>
      <c r="M15" s="155">
        <v>2861155.2600016198</v>
      </c>
      <c r="N15" s="155">
        <v>0</v>
      </c>
    </row>
    <row r="16" spans="2:14" s="1" customFormat="1" ht="19.7" customHeight="1">
      <c r="B16" s="156">
        <v>2021</v>
      </c>
      <c r="C16" s="154" t="s">
        <v>13</v>
      </c>
      <c r="D16" s="154" t="s">
        <v>14</v>
      </c>
      <c r="E16" s="154" t="s">
        <v>26</v>
      </c>
      <c r="F16" s="154" t="s">
        <v>16</v>
      </c>
      <c r="G16" s="154" t="s">
        <v>19</v>
      </c>
      <c r="H16" s="154" t="s">
        <v>18</v>
      </c>
      <c r="I16" s="154" t="str">
        <f>_xlfn.XLOOKUP('Data Source'!$H16,'NW Mapping'!A:A,'NW Mapping'!B:B)</f>
        <v>Low</v>
      </c>
      <c r="J16" s="154" t="str">
        <f>_xlfn.XLOOKUP('Data Source'!$H16,'NW Mapping'!A:A,'NW Mapping'!C:C)</f>
        <v>Non-Core NW</v>
      </c>
      <c r="K16" s="154" t="str">
        <f>_xlfn.XLOOKUP(H16,'NW Mapping'!A:A,'NW Mapping'!D:D)</f>
        <v>MERCH MENU</v>
      </c>
      <c r="L16" s="8" t="str">
        <f>_xlfn.XLOOKUP('Data Source'!$H16,'NW Mapping'!A:A,'NW Mapping'!E:E)</f>
        <v>MERCH MENU</v>
      </c>
      <c r="M16" s="157">
        <v>1814867.2700001399</v>
      </c>
      <c r="N16" s="157">
        <v>5200</v>
      </c>
    </row>
    <row r="17" spans="2:14" s="1" customFormat="1" ht="19.7" customHeight="1">
      <c r="B17" s="152">
        <v>2021</v>
      </c>
      <c r="C17" s="153" t="s">
        <v>13</v>
      </c>
      <c r="D17" s="153" t="s">
        <v>14</v>
      </c>
      <c r="E17" s="153" t="s">
        <v>26</v>
      </c>
      <c r="F17" s="153" t="s">
        <v>16</v>
      </c>
      <c r="G17" s="153" t="s">
        <v>20</v>
      </c>
      <c r="H17" s="153" t="s">
        <v>18</v>
      </c>
      <c r="I17" s="154" t="str">
        <f>_xlfn.XLOOKUP('Data Source'!$H17,'NW Mapping'!A:A,'NW Mapping'!B:B)</f>
        <v>Low</v>
      </c>
      <c r="J17" s="154" t="str">
        <f>_xlfn.XLOOKUP('Data Source'!$H17,'NW Mapping'!A:A,'NW Mapping'!C:C)</f>
        <v>Non-Core NW</v>
      </c>
      <c r="K17" s="154" t="str">
        <f>_xlfn.XLOOKUP(H17,'NW Mapping'!A:A,'NW Mapping'!D:D)</f>
        <v>MERCH MENU</v>
      </c>
      <c r="L17" s="8" t="str">
        <f>_xlfn.XLOOKUP('Data Source'!$H17,'NW Mapping'!A:A,'NW Mapping'!E:E)</f>
        <v>MERCH MENU</v>
      </c>
      <c r="M17" s="155">
        <v>1602959.4400005201</v>
      </c>
      <c r="N17" s="155">
        <v>0</v>
      </c>
    </row>
    <row r="18" spans="2:14" s="1" customFormat="1" ht="19.7" customHeight="1">
      <c r="B18" s="156">
        <v>2021</v>
      </c>
      <c r="C18" s="154" t="s">
        <v>13</v>
      </c>
      <c r="D18" s="154" t="s">
        <v>14</v>
      </c>
      <c r="E18" s="154" t="s">
        <v>26</v>
      </c>
      <c r="F18" s="154" t="s">
        <v>21</v>
      </c>
      <c r="G18" s="154" t="s">
        <v>22</v>
      </c>
      <c r="H18" s="154" t="s">
        <v>18</v>
      </c>
      <c r="I18" s="154" t="str">
        <f>_xlfn.XLOOKUP('Data Source'!$H18,'NW Mapping'!A:A,'NW Mapping'!B:B)</f>
        <v>Low</v>
      </c>
      <c r="J18" s="154" t="str">
        <f>_xlfn.XLOOKUP('Data Source'!$H18,'NW Mapping'!A:A,'NW Mapping'!C:C)</f>
        <v>Non-Core NW</v>
      </c>
      <c r="K18" s="154" t="str">
        <f>_xlfn.XLOOKUP(H18,'NW Mapping'!A:A,'NW Mapping'!D:D)</f>
        <v>MERCH MENU</v>
      </c>
      <c r="L18" s="8" t="str">
        <f>_xlfn.XLOOKUP('Data Source'!$H18,'NW Mapping'!A:A,'NW Mapping'!E:E)</f>
        <v>MERCH MENU</v>
      </c>
      <c r="M18" s="157">
        <v>2381921.4400000498</v>
      </c>
      <c r="N18" s="157">
        <v>12235.18</v>
      </c>
    </row>
    <row r="19" spans="2:14" s="1" customFormat="1" ht="19.7" customHeight="1">
      <c r="B19" s="152">
        <v>2021</v>
      </c>
      <c r="C19" s="153" t="s">
        <v>13</v>
      </c>
      <c r="D19" s="153" t="s">
        <v>14</v>
      </c>
      <c r="E19" s="153" t="s">
        <v>26</v>
      </c>
      <c r="F19" s="153" t="s">
        <v>23</v>
      </c>
      <c r="G19" s="153" t="s">
        <v>24</v>
      </c>
      <c r="H19" s="153" t="s">
        <v>18</v>
      </c>
      <c r="I19" s="154" t="str">
        <f>_xlfn.XLOOKUP('Data Source'!$H19,'NW Mapping'!A:A,'NW Mapping'!B:B)</f>
        <v>Low</v>
      </c>
      <c r="J19" s="154" t="str">
        <f>_xlfn.XLOOKUP('Data Source'!$H19,'NW Mapping'!A:A,'NW Mapping'!C:C)</f>
        <v>Non-Core NW</v>
      </c>
      <c r="K19" s="154" t="str">
        <f>_xlfn.XLOOKUP(H19,'NW Mapping'!A:A,'NW Mapping'!D:D)</f>
        <v>MERCH MENU</v>
      </c>
      <c r="L19" s="8" t="str">
        <f>_xlfn.XLOOKUP('Data Source'!$H19,'NW Mapping'!A:A,'NW Mapping'!E:E)</f>
        <v>MERCH MENU</v>
      </c>
      <c r="M19" s="155">
        <v>2052591.2972804499</v>
      </c>
      <c r="N19" s="155">
        <v>88.78</v>
      </c>
    </row>
    <row r="20" spans="2:14" s="1" customFormat="1" ht="19.7" hidden="1" customHeight="1">
      <c r="B20" s="156">
        <v>2021</v>
      </c>
      <c r="C20" s="154" t="s">
        <v>13</v>
      </c>
      <c r="D20" s="154" t="s">
        <v>14</v>
      </c>
      <c r="E20" s="154" t="s">
        <v>27</v>
      </c>
      <c r="F20" s="154" t="s">
        <v>16</v>
      </c>
      <c r="G20" s="154" t="s">
        <v>17</v>
      </c>
      <c r="H20" s="154" t="s">
        <v>18</v>
      </c>
      <c r="I20" s="154" t="str">
        <f>_xlfn.XLOOKUP('Data Source'!$H20,'NW Mapping'!A:A,'NW Mapping'!B:B)</f>
        <v>Low</v>
      </c>
      <c r="J20" s="154" t="str">
        <f>_xlfn.XLOOKUP('Data Source'!$H20,'NW Mapping'!A:A,'NW Mapping'!C:C)</f>
        <v>Non-Core NW</v>
      </c>
      <c r="K20" s="154" t="str">
        <f>_xlfn.XLOOKUP(H20,'NW Mapping'!A:A,'NW Mapping'!D:D)</f>
        <v>MERCH MENU</v>
      </c>
      <c r="L20" s="8" t="str">
        <f>_xlfn.XLOOKUP('Data Source'!$H20,'NW Mapping'!A:A,'NW Mapping'!E:E)</f>
        <v>MERCH MENU</v>
      </c>
      <c r="M20" s="157">
        <v>477838.57999999099</v>
      </c>
      <c r="N20" s="157">
        <v>562</v>
      </c>
    </row>
    <row r="21" spans="2:14" s="1" customFormat="1" ht="19.7" hidden="1" customHeight="1">
      <c r="B21" s="152">
        <v>2021</v>
      </c>
      <c r="C21" s="153" t="s">
        <v>13</v>
      </c>
      <c r="D21" s="153" t="s">
        <v>14</v>
      </c>
      <c r="E21" s="153" t="s">
        <v>27</v>
      </c>
      <c r="F21" s="153" t="s">
        <v>16</v>
      </c>
      <c r="G21" s="153" t="s">
        <v>19</v>
      </c>
      <c r="H21" s="153" t="s">
        <v>18</v>
      </c>
      <c r="I21" s="154" t="str">
        <f>_xlfn.XLOOKUP('Data Source'!$H21,'NW Mapping'!A:A,'NW Mapping'!B:B)</f>
        <v>Low</v>
      </c>
      <c r="J21" s="154" t="str">
        <f>_xlfn.XLOOKUP('Data Source'!$H21,'NW Mapping'!A:A,'NW Mapping'!C:C)</f>
        <v>Non-Core NW</v>
      </c>
      <c r="K21" s="154" t="str">
        <f>_xlfn.XLOOKUP(H21,'NW Mapping'!A:A,'NW Mapping'!D:D)</f>
        <v>MERCH MENU</v>
      </c>
      <c r="L21" s="8" t="str">
        <f>_xlfn.XLOOKUP('Data Source'!$H21,'NW Mapping'!A:A,'NW Mapping'!E:E)</f>
        <v>MERCH MENU</v>
      </c>
      <c r="M21" s="155">
        <v>134128.44000000099</v>
      </c>
      <c r="N21" s="155">
        <v>208</v>
      </c>
    </row>
    <row r="22" spans="2:14" s="1" customFormat="1" ht="19.7" hidden="1" customHeight="1">
      <c r="B22" s="156">
        <v>2021</v>
      </c>
      <c r="C22" s="154" t="s">
        <v>13</v>
      </c>
      <c r="D22" s="154" t="s">
        <v>14</v>
      </c>
      <c r="E22" s="154" t="s">
        <v>27</v>
      </c>
      <c r="F22" s="154" t="s">
        <v>16</v>
      </c>
      <c r="G22" s="154" t="s">
        <v>20</v>
      </c>
      <c r="H22" s="154" t="s">
        <v>18</v>
      </c>
      <c r="I22" s="154" t="str">
        <f>_xlfn.XLOOKUP('Data Source'!$H22,'NW Mapping'!A:A,'NW Mapping'!B:B)</f>
        <v>Low</v>
      </c>
      <c r="J22" s="154" t="str">
        <f>_xlfn.XLOOKUP('Data Source'!$H22,'NW Mapping'!A:A,'NW Mapping'!C:C)</f>
        <v>Non-Core NW</v>
      </c>
      <c r="K22" s="154" t="str">
        <f>_xlfn.XLOOKUP(H22,'NW Mapping'!A:A,'NW Mapping'!D:D)</f>
        <v>MERCH MENU</v>
      </c>
      <c r="L22" s="8" t="str">
        <f>_xlfn.XLOOKUP('Data Source'!$H22,'NW Mapping'!A:A,'NW Mapping'!E:E)</f>
        <v>MERCH MENU</v>
      </c>
      <c r="M22" s="157">
        <v>532524.35</v>
      </c>
      <c r="N22" s="157">
        <v>9929</v>
      </c>
    </row>
    <row r="23" spans="2:14" s="1" customFormat="1" ht="19.7" hidden="1" customHeight="1">
      <c r="B23" s="152">
        <v>2021</v>
      </c>
      <c r="C23" s="153" t="s">
        <v>13</v>
      </c>
      <c r="D23" s="153" t="s">
        <v>14</v>
      </c>
      <c r="E23" s="153" t="s">
        <v>27</v>
      </c>
      <c r="F23" s="153" t="s">
        <v>21</v>
      </c>
      <c r="G23" s="153" t="s">
        <v>22</v>
      </c>
      <c r="H23" s="153" t="s">
        <v>18</v>
      </c>
      <c r="I23" s="154" t="str">
        <f>_xlfn.XLOOKUP('Data Source'!$H23,'NW Mapping'!A:A,'NW Mapping'!B:B)</f>
        <v>Low</v>
      </c>
      <c r="J23" s="154" t="str">
        <f>_xlfn.XLOOKUP('Data Source'!$H23,'NW Mapping'!A:A,'NW Mapping'!C:C)</f>
        <v>Non-Core NW</v>
      </c>
      <c r="K23" s="154" t="str">
        <f>_xlfn.XLOOKUP(H23,'NW Mapping'!A:A,'NW Mapping'!D:D)</f>
        <v>MERCH MENU</v>
      </c>
      <c r="L23" s="8" t="str">
        <f>_xlfn.XLOOKUP('Data Source'!$H23,'NW Mapping'!A:A,'NW Mapping'!E:E)</f>
        <v>MERCH MENU</v>
      </c>
      <c r="M23" s="155">
        <v>399485.14000000397</v>
      </c>
      <c r="N23" s="155">
        <v>5000</v>
      </c>
    </row>
    <row r="24" spans="2:14" s="1" customFormat="1" ht="19.7" hidden="1" customHeight="1">
      <c r="B24" s="156">
        <v>2021</v>
      </c>
      <c r="C24" s="154" t="s">
        <v>13</v>
      </c>
      <c r="D24" s="154" t="s">
        <v>14</v>
      </c>
      <c r="E24" s="154" t="s">
        <v>27</v>
      </c>
      <c r="F24" s="154" t="s">
        <v>23</v>
      </c>
      <c r="G24" s="154" t="s">
        <v>24</v>
      </c>
      <c r="H24" s="154" t="s">
        <v>18</v>
      </c>
      <c r="I24" s="154" t="str">
        <f>_xlfn.XLOOKUP('Data Source'!$H24,'NW Mapping'!A:A,'NW Mapping'!B:B)</f>
        <v>Low</v>
      </c>
      <c r="J24" s="154" t="str">
        <f>_xlfn.XLOOKUP('Data Source'!$H24,'NW Mapping'!A:A,'NW Mapping'!C:C)</f>
        <v>Non-Core NW</v>
      </c>
      <c r="K24" s="154" t="str">
        <f>_xlfn.XLOOKUP(H24,'NW Mapping'!A:A,'NW Mapping'!D:D)</f>
        <v>MERCH MENU</v>
      </c>
      <c r="L24" s="8" t="str">
        <f>_xlfn.XLOOKUP('Data Source'!$H24,'NW Mapping'!A:A,'NW Mapping'!E:E)</f>
        <v>MERCH MENU</v>
      </c>
      <c r="M24" s="157">
        <v>823016.27999996697</v>
      </c>
      <c r="N24" s="157">
        <v>7552</v>
      </c>
    </row>
    <row r="25" spans="2:14" s="1" customFormat="1" ht="19.7" hidden="1" customHeight="1">
      <c r="B25" s="156">
        <v>2021</v>
      </c>
      <c r="C25" s="154" t="s">
        <v>13</v>
      </c>
      <c r="D25" s="154" t="s">
        <v>14</v>
      </c>
      <c r="E25" s="154" t="s">
        <v>15</v>
      </c>
      <c r="F25" s="154" t="s">
        <v>16</v>
      </c>
      <c r="G25" s="154" t="s">
        <v>17</v>
      </c>
      <c r="H25" s="154" t="s">
        <v>28</v>
      </c>
      <c r="I25" s="154" t="str">
        <f>_xlfn.XLOOKUP('Data Source'!$H25,'NW Mapping'!A:A,'NW Mapping'!B:B)</f>
        <v>Low</v>
      </c>
      <c r="J25" s="154" t="str">
        <f>_xlfn.XLOOKUP('Data Source'!$H25,'NW Mapping'!A:A,'NW Mapping'!C:C)</f>
        <v>Non-Core NW</v>
      </c>
      <c r="K25" s="154" t="str">
        <f>_xlfn.XLOOKUP(H25,'NW Mapping'!A:A,'NW Mapping'!D:D)</f>
        <v>MERCH MENU</v>
      </c>
      <c r="L25" s="8" t="str">
        <f>_xlfn.XLOOKUP('Data Source'!$H25,'NW Mapping'!A:A,'NW Mapping'!E:E)</f>
        <v>MERCH MENU</v>
      </c>
      <c r="M25" s="157">
        <v>32556.600000000799</v>
      </c>
      <c r="N25" s="157">
        <v>0</v>
      </c>
    </row>
    <row r="26" spans="2:14" s="1" customFormat="1" ht="19.7" hidden="1" customHeight="1">
      <c r="B26" s="152">
        <v>2021</v>
      </c>
      <c r="C26" s="153" t="s">
        <v>13</v>
      </c>
      <c r="D26" s="153" t="s">
        <v>14</v>
      </c>
      <c r="E26" s="153" t="s">
        <v>15</v>
      </c>
      <c r="F26" s="153" t="s">
        <v>16</v>
      </c>
      <c r="G26" s="153" t="s">
        <v>19</v>
      </c>
      <c r="H26" s="153" t="s">
        <v>28</v>
      </c>
      <c r="I26" s="154" t="str">
        <f>_xlfn.XLOOKUP('Data Source'!$H26,'NW Mapping'!A:A,'NW Mapping'!B:B)</f>
        <v>Low</v>
      </c>
      <c r="J26" s="154" t="str">
        <f>_xlfn.XLOOKUP('Data Source'!$H26,'NW Mapping'!A:A,'NW Mapping'!C:C)</f>
        <v>Non-Core NW</v>
      </c>
      <c r="K26" s="154" t="str">
        <f>_xlfn.XLOOKUP(H26,'NW Mapping'!A:A,'NW Mapping'!D:D)</f>
        <v>MERCH MENU</v>
      </c>
      <c r="L26" s="8" t="str">
        <f>_xlfn.XLOOKUP('Data Source'!$H26,'NW Mapping'!A:A,'NW Mapping'!E:E)</f>
        <v>MERCH MENU</v>
      </c>
      <c r="M26" s="155">
        <v>13952.5099999999</v>
      </c>
      <c r="N26" s="155">
        <v>0</v>
      </c>
    </row>
    <row r="27" spans="2:14" s="1" customFormat="1" ht="19.7" hidden="1" customHeight="1">
      <c r="B27" s="156">
        <v>2021</v>
      </c>
      <c r="C27" s="154" t="s">
        <v>13</v>
      </c>
      <c r="D27" s="154" t="s">
        <v>14</v>
      </c>
      <c r="E27" s="154" t="s">
        <v>15</v>
      </c>
      <c r="F27" s="154" t="s">
        <v>21</v>
      </c>
      <c r="G27" s="154" t="s">
        <v>22</v>
      </c>
      <c r="H27" s="154" t="s">
        <v>28</v>
      </c>
      <c r="I27" s="154" t="str">
        <f>_xlfn.XLOOKUP('Data Source'!$H27,'NW Mapping'!A:A,'NW Mapping'!B:B)</f>
        <v>Low</v>
      </c>
      <c r="J27" s="154" t="str">
        <f>_xlfn.XLOOKUP('Data Source'!$H27,'NW Mapping'!A:A,'NW Mapping'!C:C)</f>
        <v>Non-Core NW</v>
      </c>
      <c r="K27" s="154" t="str">
        <f>_xlfn.XLOOKUP(H27,'NW Mapping'!A:A,'NW Mapping'!D:D)</f>
        <v>MERCH MENU</v>
      </c>
      <c r="L27" s="8" t="str">
        <f>_xlfn.XLOOKUP('Data Source'!$H27,'NW Mapping'!A:A,'NW Mapping'!E:E)</f>
        <v>MERCH MENU</v>
      </c>
      <c r="M27" s="157">
        <v>30191.199999999499</v>
      </c>
      <c r="N27" s="157">
        <v>0</v>
      </c>
    </row>
    <row r="28" spans="2:14" s="1" customFormat="1" ht="19.7" hidden="1" customHeight="1">
      <c r="B28" s="152">
        <v>2021</v>
      </c>
      <c r="C28" s="153" t="s">
        <v>13</v>
      </c>
      <c r="D28" s="153" t="s">
        <v>14</v>
      </c>
      <c r="E28" s="153" t="s">
        <v>15</v>
      </c>
      <c r="F28" s="153" t="s">
        <v>23</v>
      </c>
      <c r="G28" s="153" t="s">
        <v>24</v>
      </c>
      <c r="H28" s="153" t="s">
        <v>28</v>
      </c>
      <c r="I28" s="154" t="str">
        <f>_xlfn.XLOOKUP('Data Source'!$H28,'NW Mapping'!A:A,'NW Mapping'!B:B)</f>
        <v>Low</v>
      </c>
      <c r="J28" s="154" t="str">
        <f>_xlfn.XLOOKUP('Data Source'!$H28,'NW Mapping'!A:A,'NW Mapping'!C:C)</f>
        <v>Non-Core NW</v>
      </c>
      <c r="K28" s="154" t="str">
        <f>_xlfn.XLOOKUP(H28,'NW Mapping'!A:A,'NW Mapping'!D:D)</f>
        <v>MERCH MENU</v>
      </c>
      <c r="L28" s="8" t="str">
        <f>_xlfn.XLOOKUP('Data Source'!$H28,'NW Mapping'!A:A,'NW Mapping'!E:E)</f>
        <v>MERCH MENU</v>
      </c>
      <c r="M28" s="155">
        <v>0</v>
      </c>
      <c r="N28" s="155">
        <v>0</v>
      </c>
    </row>
    <row r="29" spans="2:14" s="1" customFormat="1" ht="19.7" hidden="1" customHeight="1">
      <c r="B29" s="156">
        <v>2021</v>
      </c>
      <c r="C29" s="154" t="s">
        <v>13</v>
      </c>
      <c r="D29" s="154" t="s">
        <v>14</v>
      </c>
      <c r="E29" s="154" t="s">
        <v>25</v>
      </c>
      <c r="F29" s="154" t="s">
        <v>16</v>
      </c>
      <c r="G29" s="154" t="s">
        <v>17</v>
      </c>
      <c r="H29" s="154" t="s">
        <v>28</v>
      </c>
      <c r="I29" s="154" t="str">
        <f>_xlfn.XLOOKUP('Data Source'!$H29,'NW Mapping'!A:A,'NW Mapping'!B:B)</f>
        <v>Low</v>
      </c>
      <c r="J29" s="154" t="str">
        <f>_xlfn.XLOOKUP('Data Source'!$H29,'NW Mapping'!A:A,'NW Mapping'!C:C)</f>
        <v>Non-Core NW</v>
      </c>
      <c r="K29" s="154" t="str">
        <f>_xlfn.XLOOKUP(H29,'NW Mapping'!A:A,'NW Mapping'!D:D)</f>
        <v>MERCH MENU</v>
      </c>
      <c r="L29" s="8" t="str">
        <f>_xlfn.XLOOKUP('Data Source'!$H29,'NW Mapping'!A:A,'NW Mapping'!E:E)</f>
        <v>MERCH MENU</v>
      </c>
      <c r="M29" s="157">
        <v>2225127.8091130098</v>
      </c>
      <c r="N29" s="157">
        <v>104349.68</v>
      </c>
    </row>
    <row r="30" spans="2:14" s="1" customFormat="1" ht="19.7" hidden="1" customHeight="1">
      <c r="B30" s="152">
        <v>2021</v>
      </c>
      <c r="C30" s="153" t="s">
        <v>13</v>
      </c>
      <c r="D30" s="153" t="s">
        <v>14</v>
      </c>
      <c r="E30" s="153" t="s">
        <v>25</v>
      </c>
      <c r="F30" s="153" t="s">
        <v>16</v>
      </c>
      <c r="G30" s="153" t="s">
        <v>20</v>
      </c>
      <c r="H30" s="153" t="s">
        <v>28</v>
      </c>
      <c r="I30" s="154" t="str">
        <f>_xlfn.XLOOKUP('Data Source'!$H30,'NW Mapping'!A:A,'NW Mapping'!B:B)</f>
        <v>Low</v>
      </c>
      <c r="J30" s="154" t="str">
        <f>_xlfn.XLOOKUP('Data Source'!$H30,'NW Mapping'!A:A,'NW Mapping'!C:C)</f>
        <v>Non-Core NW</v>
      </c>
      <c r="K30" s="154" t="str">
        <f>_xlfn.XLOOKUP(H30,'NW Mapping'!A:A,'NW Mapping'!D:D)</f>
        <v>MERCH MENU</v>
      </c>
      <c r="L30" s="8" t="str">
        <f>_xlfn.XLOOKUP('Data Source'!$H30,'NW Mapping'!A:A,'NW Mapping'!E:E)</f>
        <v>MERCH MENU</v>
      </c>
      <c r="M30" s="155">
        <v>0</v>
      </c>
      <c r="N30" s="155">
        <v>0</v>
      </c>
    </row>
    <row r="31" spans="2:14" s="1" customFormat="1" ht="19.7" hidden="1" customHeight="1">
      <c r="B31" s="156">
        <v>2021</v>
      </c>
      <c r="C31" s="154" t="s">
        <v>13</v>
      </c>
      <c r="D31" s="154" t="s">
        <v>14</v>
      </c>
      <c r="E31" s="154" t="s">
        <v>25</v>
      </c>
      <c r="F31" s="154" t="s">
        <v>21</v>
      </c>
      <c r="G31" s="154" t="s">
        <v>22</v>
      </c>
      <c r="H31" s="154" t="s">
        <v>28</v>
      </c>
      <c r="I31" s="154" t="str">
        <f>_xlfn.XLOOKUP('Data Source'!$H31,'NW Mapping'!A:A,'NW Mapping'!B:B)</f>
        <v>Low</v>
      </c>
      <c r="J31" s="154" t="str">
        <f>_xlfn.XLOOKUP('Data Source'!$H31,'NW Mapping'!A:A,'NW Mapping'!C:C)</f>
        <v>Non-Core NW</v>
      </c>
      <c r="K31" s="154" t="str">
        <f>_xlfn.XLOOKUP(H31,'NW Mapping'!A:A,'NW Mapping'!D:D)</f>
        <v>MERCH MENU</v>
      </c>
      <c r="L31" s="8" t="str">
        <f>_xlfn.XLOOKUP('Data Source'!$H31,'NW Mapping'!A:A,'NW Mapping'!E:E)</f>
        <v>MERCH MENU</v>
      </c>
      <c r="M31" s="157">
        <v>5486162.4000000199</v>
      </c>
      <c r="N31" s="157">
        <v>51437.23</v>
      </c>
    </row>
    <row r="32" spans="2:14" s="1" customFormat="1" ht="19.7" hidden="1" customHeight="1">
      <c r="B32" s="152">
        <v>2021</v>
      </c>
      <c r="C32" s="153" t="s">
        <v>13</v>
      </c>
      <c r="D32" s="153" t="s">
        <v>14</v>
      </c>
      <c r="E32" s="153" t="s">
        <v>25</v>
      </c>
      <c r="F32" s="153" t="s">
        <v>23</v>
      </c>
      <c r="G32" s="153" t="s">
        <v>24</v>
      </c>
      <c r="H32" s="153" t="s">
        <v>28</v>
      </c>
      <c r="I32" s="154" t="str">
        <f>_xlfn.XLOOKUP('Data Source'!$H32,'NW Mapping'!A:A,'NW Mapping'!B:B)</f>
        <v>Low</v>
      </c>
      <c r="J32" s="154" t="str">
        <f>_xlfn.XLOOKUP('Data Source'!$H32,'NW Mapping'!A:A,'NW Mapping'!C:C)</f>
        <v>Non-Core NW</v>
      </c>
      <c r="K32" s="154" t="str">
        <f>_xlfn.XLOOKUP(H32,'NW Mapping'!A:A,'NW Mapping'!D:D)</f>
        <v>MERCH MENU</v>
      </c>
      <c r="L32" s="8" t="str">
        <f>_xlfn.XLOOKUP('Data Source'!$H32,'NW Mapping'!A:A,'NW Mapping'!E:E)</f>
        <v>MERCH MENU</v>
      </c>
      <c r="M32" s="155">
        <v>3527457.4999999902</v>
      </c>
      <c r="N32" s="155">
        <v>81462.59</v>
      </c>
    </row>
    <row r="33" spans="2:14" s="1" customFormat="1" ht="19.7" customHeight="1">
      <c r="B33" s="152">
        <v>2021</v>
      </c>
      <c r="C33" s="153" t="s">
        <v>13</v>
      </c>
      <c r="D33" s="153" t="s">
        <v>14</v>
      </c>
      <c r="E33" s="153" t="s">
        <v>26</v>
      </c>
      <c r="F33" s="153" t="s">
        <v>16</v>
      </c>
      <c r="G33" s="153" t="s">
        <v>17</v>
      </c>
      <c r="H33" s="153" t="s">
        <v>28</v>
      </c>
      <c r="I33" s="154" t="str">
        <f>_xlfn.XLOOKUP('Data Source'!$H33,'NW Mapping'!A:A,'NW Mapping'!B:B)</f>
        <v>Low</v>
      </c>
      <c r="J33" s="154" t="str">
        <f>_xlfn.XLOOKUP('Data Source'!$H33,'NW Mapping'!A:A,'NW Mapping'!C:C)</f>
        <v>Non-Core NW</v>
      </c>
      <c r="K33" s="154" t="str">
        <f>_xlfn.XLOOKUP(H33,'NW Mapping'!A:A,'NW Mapping'!D:D)</f>
        <v>MERCH MENU</v>
      </c>
      <c r="L33" s="8" t="str">
        <f>_xlfn.XLOOKUP('Data Source'!$H33,'NW Mapping'!A:A,'NW Mapping'!E:E)</f>
        <v>MERCH MENU</v>
      </c>
      <c r="M33" s="155">
        <v>13995.68</v>
      </c>
      <c r="N33" s="155">
        <v>0</v>
      </c>
    </row>
    <row r="34" spans="2:14" s="1" customFormat="1" ht="19.7" customHeight="1">
      <c r="B34" s="156">
        <v>2021</v>
      </c>
      <c r="C34" s="154" t="s">
        <v>13</v>
      </c>
      <c r="D34" s="154" t="s">
        <v>14</v>
      </c>
      <c r="E34" s="154" t="s">
        <v>26</v>
      </c>
      <c r="F34" s="154" t="s">
        <v>16</v>
      </c>
      <c r="G34" s="154" t="s">
        <v>19</v>
      </c>
      <c r="H34" s="154" t="s">
        <v>28</v>
      </c>
      <c r="I34" s="154" t="str">
        <f>_xlfn.XLOOKUP('Data Source'!$H34,'NW Mapping'!A:A,'NW Mapping'!B:B)</f>
        <v>Low</v>
      </c>
      <c r="J34" s="154" t="str">
        <f>_xlfn.XLOOKUP('Data Source'!$H34,'NW Mapping'!A:A,'NW Mapping'!C:C)</f>
        <v>Non-Core NW</v>
      </c>
      <c r="K34" s="154" t="str">
        <f>_xlfn.XLOOKUP(H34,'NW Mapping'!A:A,'NW Mapping'!D:D)</f>
        <v>MERCH MENU</v>
      </c>
      <c r="L34" s="8" t="str">
        <f>_xlfn.XLOOKUP('Data Source'!$H34,'NW Mapping'!A:A,'NW Mapping'!E:E)</f>
        <v>MERCH MENU</v>
      </c>
      <c r="M34" s="157">
        <v>103.68</v>
      </c>
      <c r="N34" s="157">
        <v>0</v>
      </c>
    </row>
    <row r="35" spans="2:14" s="1" customFormat="1" ht="19.7" customHeight="1">
      <c r="B35" s="152">
        <v>2021</v>
      </c>
      <c r="C35" s="153" t="s">
        <v>13</v>
      </c>
      <c r="D35" s="153" t="s">
        <v>14</v>
      </c>
      <c r="E35" s="153" t="s">
        <v>26</v>
      </c>
      <c r="F35" s="153" t="s">
        <v>16</v>
      </c>
      <c r="G35" s="153" t="s">
        <v>20</v>
      </c>
      <c r="H35" s="153" t="s">
        <v>28</v>
      </c>
      <c r="I35" s="154" t="str">
        <f>_xlfn.XLOOKUP('Data Source'!$H35,'NW Mapping'!A:A,'NW Mapping'!B:B)</f>
        <v>Low</v>
      </c>
      <c r="J35" s="154" t="str">
        <f>_xlfn.XLOOKUP('Data Source'!$H35,'NW Mapping'!A:A,'NW Mapping'!C:C)</f>
        <v>Non-Core NW</v>
      </c>
      <c r="K35" s="154" t="str">
        <f>_xlfn.XLOOKUP(H35,'NW Mapping'!A:A,'NW Mapping'!D:D)</f>
        <v>MERCH MENU</v>
      </c>
      <c r="L35" s="8" t="str">
        <f>_xlfn.XLOOKUP('Data Source'!$H35,'NW Mapping'!A:A,'NW Mapping'!E:E)</f>
        <v>MERCH MENU</v>
      </c>
      <c r="M35" s="155">
        <v>2313.36</v>
      </c>
      <c r="N35" s="155">
        <v>0</v>
      </c>
    </row>
    <row r="36" spans="2:14" s="1" customFormat="1" ht="19.7" customHeight="1">
      <c r="B36" s="156">
        <v>2021</v>
      </c>
      <c r="C36" s="154" t="s">
        <v>13</v>
      </c>
      <c r="D36" s="154" t="s">
        <v>14</v>
      </c>
      <c r="E36" s="154" t="s">
        <v>26</v>
      </c>
      <c r="F36" s="154" t="s">
        <v>21</v>
      </c>
      <c r="G36" s="154" t="s">
        <v>22</v>
      </c>
      <c r="H36" s="154" t="s">
        <v>28</v>
      </c>
      <c r="I36" s="154" t="str">
        <f>_xlfn.XLOOKUP('Data Source'!$H36,'NW Mapping'!A:A,'NW Mapping'!B:B)</f>
        <v>Low</v>
      </c>
      <c r="J36" s="154" t="str">
        <f>_xlfn.XLOOKUP('Data Source'!$H36,'NW Mapping'!A:A,'NW Mapping'!C:C)</f>
        <v>Non-Core NW</v>
      </c>
      <c r="K36" s="154" t="str">
        <f>_xlfn.XLOOKUP(H36,'NW Mapping'!A:A,'NW Mapping'!D:D)</f>
        <v>MERCH MENU</v>
      </c>
      <c r="L36" s="8" t="str">
        <f>_xlfn.XLOOKUP('Data Source'!$H36,'NW Mapping'!A:A,'NW Mapping'!E:E)</f>
        <v>MERCH MENU</v>
      </c>
      <c r="M36" s="157">
        <v>103337.42</v>
      </c>
      <c r="N36" s="157">
        <v>0</v>
      </c>
    </row>
    <row r="37" spans="2:14" s="1" customFormat="1" ht="19.7" customHeight="1">
      <c r="B37" s="152">
        <v>2021</v>
      </c>
      <c r="C37" s="153" t="s">
        <v>13</v>
      </c>
      <c r="D37" s="153" t="s">
        <v>14</v>
      </c>
      <c r="E37" s="153" t="s">
        <v>26</v>
      </c>
      <c r="F37" s="153" t="s">
        <v>23</v>
      </c>
      <c r="G37" s="153" t="s">
        <v>24</v>
      </c>
      <c r="H37" s="153" t="s">
        <v>28</v>
      </c>
      <c r="I37" s="154" t="str">
        <f>_xlfn.XLOOKUP('Data Source'!$H37,'NW Mapping'!A:A,'NW Mapping'!B:B)</f>
        <v>Low</v>
      </c>
      <c r="J37" s="154" t="str">
        <f>_xlfn.XLOOKUP('Data Source'!$H37,'NW Mapping'!A:A,'NW Mapping'!C:C)</f>
        <v>Non-Core NW</v>
      </c>
      <c r="K37" s="154" t="str">
        <f>_xlfn.XLOOKUP(H37,'NW Mapping'!A:A,'NW Mapping'!D:D)</f>
        <v>MERCH MENU</v>
      </c>
      <c r="L37" s="8" t="str">
        <f>_xlfn.XLOOKUP('Data Source'!$H37,'NW Mapping'!A:A,'NW Mapping'!E:E)</f>
        <v>MERCH MENU</v>
      </c>
      <c r="M37" s="155">
        <v>39671.339999999997</v>
      </c>
      <c r="N37" s="155">
        <v>0</v>
      </c>
    </row>
    <row r="38" spans="2:14" s="1" customFormat="1" ht="19.7" hidden="1" customHeight="1">
      <c r="B38" s="156">
        <v>2021</v>
      </c>
      <c r="C38" s="154" t="s">
        <v>13</v>
      </c>
      <c r="D38" s="154" t="s">
        <v>14</v>
      </c>
      <c r="E38" s="154" t="s">
        <v>27</v>
      </c>
      <c r="F38" s="154" t="s">
        <v>16</v>
      </c>
      <c r="G38" s="154" t="s">
        <v>17</v>
      </c>
      <c r="H38" s="154" t="s">
        <v>28</v>
      </c>
      <c r="I38" s="154" t="str">
        <f>_xlfn.XLOOKUP('Data Source'!$H38,'NW Mapping'!A:A,'NW Mapping'!B:B)</f>
        <v>Low</v>
      </c>
      <c r="J38" s="154" t="str">
        <f>_xlfn.XLOOKUP('Data Source'!$H38,'NW Mapping'!A:A,'NW Mapping'!C:C)</f>
        <v>Non-Core NW</v>
      </c>
      <c r="K38" s="154" t="str">
        <f>_xlfn.XLOOKUP(H38,'NW Mapping'!A:A,'NW Mapping'!D:D)</f>
        <v>MERCH MENU</v>
      </c>
      <c r="L38" s="8" t="str">
        <f>_xlfn.XLOOKUP('Data Source'!$H38,'NW Mapping'!A:A,'NW Mapping'!E:E)</f>
        <v>MERCH MENU</v>
      </c>
      <c r="M38" s="157">
        <v>78285.3</v>
      </c>
      <c r="N38" s="157">
        <v>64</v>
      </c>
    </row>
    <row r="39" spans="2:14" s="1" customFormat="1" ht="19.7" hidden="1" customHeight="1">
      <c r="B39" s="152">
        <v>2021</v>
      </c>
      <c r="C39" s="153" t="s">
        <v>13</v>
      </c>
      <c r="D39" s="153" t="s">
        <v>14</v>
      </c>
      <c r="E39" s="153" t="s">
        <v>27</v>
      </c>
      <c r="F39" s="153" t="s">
        <v>16</v>
      </c>
      <c r="G39" s="153" t="s">
        <v>20</v>
      </c>
      <c r="H39" s="153" t="s">
        <v>28</v>
      </c>
      <c r="I39" s="154" t="str">
        <f>_xlfn.XLOOKUP('Data Source'!$H39,'NW Mapping'!A:A,'NW Mapping'!B:B)</f>
        <v>Low</v>
      </c>
      <c r="J39" s="154" t="str">
        <f>_xlfn.XLOOKUP('Data Source'!$H39,'NW Mapping'!A:A,'NW Mapping'!C:C)</f>
        <v>Non-Core NW</v>
      </c>
      <c r="K39" s="154" t="str">
        <f>_xlfn.XLOOKUP(H39,'NW Mapping'!A:A,'NW Mapping'!D:D)</f>
        <v>MERCH MENU</v>
      </c>
      <c r="L39" s="8" t="str">
        <f>_xlfn.XLOOKUP('Data Source'!$H39,'NW Mapping'!A:A,'NW Mapping'!E:E)</f>
        <v>MERCH MENU</v>
      </c>
      <c r="M39" s="155">
        <v>0</v>
      </c>
      <c r="N39" s="155">
        <v>0</v>
      </c>
    </row>
    <row r="40" spans="2:14" s="1" customFormat="1" ht="19.7" hidden="1" customHeight="1">
      <c r="B40" s="156">
        <v>2021</v>
      </c>
      <c r="C40" s="154" t="s">
        <v>13</v>
      </c>
      <c r="D40" s="154" t="s">
        <v>14</v>
      </c>
      <c r="E40" s="154" t="s">
        <v>27</v>
      </c>
      <c r="F40" s="154" t="s">
        <v>21</v>
      </c>
      <c r="G40" s="154" t="s">
        <v>22</v>
      </c>
      <c r="H40" s="154" t="s">
        <v>28</v>
      </c>
      <c r="I40" s="154" t="str">
        <f>_xlfn.XLOOKUP('Data Source'!$H40,'NW Mapping'!A:A,'NW Mapping'!B:B)</f>
        <v>Low</v>
      </c>
      <c r="J40" s="154" t="str">
        <f>_xlfn.XLOOKUP('Data Source'!$H40,'NW Mapping'!A:A,'NW Mapping'!C:C)</f>
        <v>Non-Core NW</v>
      </c>
      <c r="K40" s="154" t="str">
        <f>_xlfn.XLOOKUP(H40,'NW Mapping'!A:A,'NW Mapping'!D:D)</f>
        <v>MERCH MENU</v>
      </c>
      <c r="L40" s="8" t="str">
        <f>_xlfn.XLOOKUP('Data Source'!$H40,'NW Mapping'!A:A,'NW Mapping'!E:E)</f>
        <v>MERCH MENU</v>
      </c>
      <c r="M40" s="157">
        <v>3248453.3799999901</v>
      </c>
      <c r="N40" s="157">
        <v>9943.7999999999993</v>
      </c>
    </row>
    <row r="41" spans="2:14" s="1" customFormat="1" ht="19.7" hidden="1" customHeight="1">
      <c r="B41" s="152">
        <v>2021</v>
      </c>
      <c r="C41" s="153" t="s">
        <v>13</v>
      </c>
      <c r="D41" s="153" t="s">
        <v>14</v>
      </c>
      <c r="E41" s="153" t="s">
        <v>27</v>
      </c>
      <c r="F41" s="153" t="s">
        <v>23</v>
      </c>
      <c r="G41" s="153" t="s">
        <v>24</v>
      </c>
      <c r="H41" s="153" t="s">
        <v>28</v>
      </c>
      <c r="I41" s="154" t="str">
        <f>_xlfn.XLOOKUP('Data Source'!$H41,'NW Mapping'!A:A,'NW Mapping'!B:B)</f>
        <v>Low</v>
      </c>
      <c r="J41" s="154" t="str">
        <f>_xlfn.XLOOKUP('Data Source'!$H41,'NW Mapping'!A:A,'NW Mapping'!C:C)</f>
        <v>Non-Core NW</v>
      </c>
      <c r="K41" s="154" t="str">
        <f>_xlfn.XLOOKUP(H41,'NW Mapping'!A:A,'NW Mapping'!D:D)</f>
        <v>MERCH MENU</v>
      </c>
      <c r="L41" s="8" t="str">
        <f>_xlfn.XLOOKUP('Data Source'!$H41,'NW Mapping'!A:A,'NW Mapping'!E:E)</f>
        <v>MERCH MENU</v>
      </c>
      <c r="M41" s="155">
        <v>1035768.86000013</v>
      </c>
      <c r="N41" s="155">
        <v>14108</v>
      </c>
    </row>
    <row r="42" spans="2:14" s="1" customFormat="1" ht="19.7" hidden="1" customHeight="1">
      <c r="B42" s="156">
        <v>2021</v>
      </c>
      <c r="C42" s="154" t="s">
        <v>13</v>
      </c>
      <c r="D42" s="154" t="s">
        <v>14</v>
      </c>
      <c r="E42" s="154" t="s">
        <v>25</v>
      </c>
      <c r="F42" s="154" t="s">
        <v>16</v>
      </c>
      <c r="G42" s="154" t="s">
        <v>17</v>
      </c>
      <c r="H42" s="154" t="s">
        <v>29</v>
      </c>
      <c r="I42" s="154" t="str">
        <f>_xlfn.XLOOKUP('Data Source'!$H42,'NW Mapping'!A:A,'NW Mapping'!B:B)</f>
        <v>Low</v>
      </c>
      <c r="J42" s="154" t="str">
        <f>_xlfn.XLOOKUP('Data Source'!$H42,'NW Mapping'!A:A,'NW Mapping'!C:C)</f>
        <v>Non-Core NW</v>
      </c>
      <c r="K42" s="154" t="str">
        <f>_xlfn.XLOOKUP(H42,'NW Mapping'!A:A,'NW Mapping'!D:D)</f>
        <v>MERCH MENU</v>
      </c>
      <c r="L42" s="8" t="str">
        <f>_xlfn.XLOOKUP('Data Source'!$H42,'NW Mapping'!A:A,'NW Mapping'!E:E)</f>
        <v>MERCH MENU</v>
      </c>
      <c r="M42" s="157">
        <v>8000</v>
      </c>
      <c r="N42" s="157">
        <v>8000</v>
      </c>
    </row>
    <row r="43" spans="2:14" s="1" customFormat="1" ht="19.7" hidden="1" customHeight="1">
      <c r="B43" s="152">
        <v>2021</v>
      </c>
      <c r="C43" s="153" t="s">
        <v>13</v>
      </c>
      <c r="D43" s="153" t="s">
        <v>14</v>
      </c>
      <c r="E43" s="153" t="s">
        <v>25</v>
      </c>
      <c r="F43" s="153" t="s">
        <v>21</v>
      </c>
      <c r="G43" s="153" t="s">
        <v>22</v>
      </c>
      <c r="H43" s="153" t="s">
        <v>29</v>
      </c>
      <c r="I43" s="154" t="str">
        <f>_xlfn.XLOOKUP('Data Source'!$H43,'NW Mapping'!A:A,'NW Mapping'!B:B)</f>
        <v>Low</v>
      </c>
      <c r="J43" s="154" t="str">
        <f>_xlfn.XLOOKUP('Data Source'!$H43,'NW Mapping'!A:A,'NW Mapping'!C:C)</f>
        <v>Non-Core NW</v>
      </c>
      <c r="K43" s="154" t="str">
        <f>_xlfn.XLOOKUP(H43,'NW Mapping'!A:A,'NW Mapping'!D:D)</f>
        <v>MERCH MENU</v>
      </c>
      <c r="L43" s="8" t="str">
        <f>_xlfn.XLOOKUP('Data Source'!$H43,'NW Mapping'!A:A,'NW Mapping'!E:E)</f>
        <v>MERCH MENU</v>
      </c>
      <c r="M43" s="155">
        <v>7020.84</v>
      </c>
      <c r="N43" s="155">
        <v>0</v>
      </c>
    </row>
    <row r="44" spans="2:14" s="1" customFormat="1" ht="19.7" hidden="1" customHeight="1">
      <c r="B44" s="156">
        <v>2021</v>
      </c>
      <c r="C44" s="154" t="s">
        <v>13</v>
      </c>
      <c r="D44" s="154" t="s">
        <v>14</v>
      </c>
      <c r="E44" s="154" t="s">
        <v>25</v>
      </c>
      <c r="F44" s="154" t="s">
        <v>23</v>
      </c>
      <c r="G44" s="154" t="s">
        <v>24</v>
      </c>
      <c r="H44" s="154" t="s">
        <v>29</v>
      </c>
      <c r="I44" s="154" t="str">
        <f>_xlfn.XLOOKUP('Data Source'!$H44,'NW Mapping'!A:A,'NW Mapping'!B:B)</f>
        <v>Low</v>
      </c>
      <c r="J44" s="154" t="str">
        <f>_xlfn.XLOOKUP('Data Source'!$H44,'NW Mapping'!A:A,'NW Mapping'!C:C)</f>
        <v>Non-Core NW</v>
      </c>
      <c r="K44" s="154" t="str">
        <f>_xlfn.XLOOKUP(H44,'NW Mapping'!A:A,'NW Mapping'!D:D)</f>
        <v>MERCH MENU</v>
      </c>
      <c r="L44" s="8" t="str">
        <f>_xlfn.XLOOKUP('Data Source'!$H44,'NW Mapping'!A:A,'NW Mapping'!E:E)</f>
        <v>MERCH MENU</v>
      </c>
      <c r="M44" s="157">
        <v>20180.839999996799</v>
      </c>
      <c r="N44" s="157">
        <v>0</v>
      </c>
    </row>
    <row r="45" spans="2:14" s="1" customFormat="1" ht="19.7" customHeight="1">
      <c r="B45" s="156">
        <v>2021</v>
      </c>
      <c r="C45" s="154" t="s">
        <v>13</v>
      </c>
      <c r="D45" s="154" t="s">
        <v>14</v>
      </c>
      <c r="E45" s="154" t="s">
        <v>26</v>
      </c>
      <c r="F45" s="154" t="s">
        <v>16</v>
      </c>
      <c r="G45" s="154" t="s">
        <v>19</v>
      </c>
      <c r="H45" s="154" t="s">
        <v>29</v>
      </c>
      <c r="I45" s="154" t="str">
        <f>_xlfn.XLOOKUP('Data Source'!$H45,'NW Mapping'!A:A,'NW Mapping'!B:B)</f>
        <v>Low</v>
      </c>
      <c r="J45" s="154" t="str">
        <f>_xlfn.XLOOKUP('Data Source'!$H45,'NW Mapping'!A:A,'NW Mapping'!C:C)</f>
        <v>Non-Core NW</v>
      </c>
      <c r="K45" s="154" t="str">
        <f>_xlfn.XLOOKUP(H45,'NW Mapping'!A:A,'NW Mapping'!D:D)</f>
        <v>MERCH MENU</v>
      </c>
      <c r="L45" s="8" t="str">
        <f>_xlfn.XLOOKUP('Data Source'!$H45,'NW Mapping'!A:A,'NW Mapping'!E:E)</f>
        <v>MERCH MENU</v>
      </c>
      <c r="M45" s="157">
        <v>0</v>
      </c>
      <c r="N45" s="157">
        <v>0</v>
      </c>
    </row>
    <row r="46" spans="2:14" s="1" customFormat="1" ht="19.7" customHeight="1">
      <c r="B46" s="152">
        <v>2021</v>
      </c>
      <c r="C46" s="153" t="s">
        <v>13</v>
      </c>
      <c r="D46" s="153" t="s">
        <v>14</v>
      </c>
      <c r="E46" s="153" t="s">
        <v>26</v>
      </c>
      <c r="F46" s="153" t="s">
        <v>16</v>
      </c>
      <c r="G46" s="153" t="s">
        <v>20</v>
      </c>
      <c r="H46" s="153" t="s">
        <v>29</v>
      </c>
      <c r="I46" s="154" t="str">
        <f>_xlfn.XLOOKUP('Data Source'!$H46,'NW Mapping'!A:A,'NW Mapping'!B:B)</f>
        <v>Low</v>
      </c>
      <c r="J46" s="154" t="str">
        <f>_xlfn.XLOOKUP('Data Source'!$H46,'NW Mapping'!A:A,'NW Mapping'!C:C)</f>
        <v>Non-Core NW</v>
      </c>
      <c r="K46" s="154" t="str">
        <f>_xlfn.XLOOKUP(H46,'NW Mapping'!A:A,'NW Mapping'!D:D)</f>
        <v>MERCH MENU</v>
      </c>
      <c r="L46" s="8" t="str">
        <f>_xlfn.XLOOKUP('Data Source'!$H46,'NW Mapping'!A:A,'NW Mapping'!E:E)</f>
        <v>MERCH MENU</v>
      </c>
      <c r="M46" s="155">
        <v>0</v>
      </c>
      <c r="N46" s="155">
        <v>0</v>
      </c>
    </row>
    <row r="47" spans="2:14" s="1" customFormat="1" ht="19.7" customHeight="1">
      <c r="B47" s="156">
        <v>2021</v>
      </c>
      <c r="C47" s="154" t="s">
        <v>13</v>
      </c>
      <c r="D47" s="154" t="s">
        <v>14</v>
      </c>
      <c r="E47" s="154" t="s">
        <v>26</v>
      </c>
      <c r="F47" s="154" t="s">
        <v>21</v>
      </c>
      <c r="G47" s="154" t="s">
        <v>22</v>
      </c>
      <c r="H47" s="154" t="s">
        <v>29</v>
      </c>
      <c r="I47" s="154" t="str">
        <f>_xlfn.XLOOKUP('Data Source'!$H47,'NW Mapping'!A:A,'NW Mapping'!B:B)</f>
        <v>Low</v>
      </c>
      <c r="J47" s="154" t="str">
        <f>_xlfn.XLOOKUP('Data Source'!$H47,'NW Mapping'!A:A,'NW Mapping'!C:C)</f>
        <v>Non-Core NW</v>
      </c>
      <c r="K47" s="154" t="str">
        <f>_xlfn.XLOOKUP(H47,'NW Mapping'!A:A,'NW Mapping'!D:D)</f>
        <v>MERCH MENU</v>
      </c>
      <c r="L47" s="8" t="str">
        <f>_xlfn.XLOOKUP('Data Source'!$H47,'NW Mapping'!A:A,'NW Mapping'!E:E)</f>
        <v>MERCH MENU</v>
      </c>
      <c r="M47" s="157">
        <v>0</v>
      </c>
      <c r="N47" s="157">
        <v>0</v>
      </c>
    </row>
    <row r="48" spans="2:14" s="1" customFormat="1" ht="19.7" hidden="1" customHeight="1">
      <c r="B48" s="152">
        <v>2021</v>
      </c>
      <c r="C48" s="153" t="s">
        <v>13</v>
      </c>
      <c r="D48" s="153" t="s">
        <v>14</v>
      </c>
      <c r="E48" s="153" t="s">
        <v>27</v>
      </c>
      <c r="F48" s="153" t="s">
        <v>16</v>
      </c>
      <c r="G48" s="153" t="s">
        <v>17</v>
      </c>
      <c r="H48" s="153" t="s">
        <v>29</v>
      </c>
      <c r="I48" s="154" t="str">
        <f>_xlfn.XLOOKUP('Data Source'!$H48,'NW Mapping'!A:A,'NW Mapping'!B:B)</f>
        <v>Low</v>
      </c>
      <c r="J48" s="154" t="str">
        <f>_xlfn.XLOOKUP('Data Source'!$H48,'NW Mapping'!A:A,'NW Mapping'!C:C)</f>
        <v>Non-Core NW</v>
      </c>
      <c r="K48" s="154" t="str">
        <f>_xlfn.XLOOKUP(H48,'NW Mapping'!A:A,'NW Mapping'!D:D)</f>
        <v>MERCH MENU</v>
      </c>
      <c r="L48" s="8" t="str">
        <f>_xlfn.XLOOKUP('Data Source'!$H48,'NW Mapping'!A:A,'NW Mapping'!E:E)</f>
        <v>MERCH MENU</v>
      </c>
      <c r="M48" s="155">
        <v>0</v>
      </c>
      <c r="N48" s="155">
        <v>0</v>
      </c>
    </row>
    <row r="49" spans="2:14" s="1" customFormat="1" ht="19.7" hidden="1" customHeight="1">
      <c r="B49" s="156">
        <v>2021</v>
      </c>
      <c r="C49" s="154" t="s">
        <v>13</v>
      </c>
      <c r="D49" s="154" t="s">
        <v>14</v>
      </c>
      <c r="E49" s="154" t="s">
        <v>27</v>
      </c>
      <c r="F49" s="154" t="s">
        <v>23</v>
      </c>
      <c r="G49" s="154" t="s">
        <v>24</v>
      </c>
      <c r="H49" s="154" t="s">
        <v>29</v>
      </c>
      <c r="I49" s="154" t="str">
        <f>_xlfn.XLOOKUP('Data Source'!$H49,'NW Mapping'!A:A,'NW Mapping'!B:B)</f>
        <v>Low</v>
      </c>
      <c r="J49" s="154" t="str">
        <f>_xlfn.XLOOKUP('Data Source'!$H49,'NW Mapping'!A:A,'NW Mapping'!C:C)</f>
        <v>Non-Core NW</v>
      </c>
      <c r="K49" s="154" t="str">
        <f>_xlfn.XLOOKUP(H49,'NW Mapping'!A:A,'NW Mapping'!D:D)</f>
        <v>MERCH MENU</v>
      </c>
      <c r="L49" s="8" t="str">
        <f>_xlfn.XLOOKUP('Data Source'!$H49,'NW Mapping'!A:A,'NW Mapping'!E:E)</f>
        <v>MERCH MENU</v>
      </c>
      <c r="M49" s="157">
        <v>547.20000000000005</v>
      </c>
      <c r="N49" s="157">
        <v>0</v>
      </c>
    </row>
    <row r="50" spans="2:14" s="1" customFormat="1" ht="19.7" hidden="1" customHeight="1">
      <c r="B50" s="152">
        <v>2021</v>
      </c>
      <c r="C50" s="153" t="s">
        <v>13</v>
      </c>
      <c r="D50" s="153" t="s">
        <v>14</v>
      </c>
      <c r="E50" s="153" t="s">
        <v>15</v>
      </c>
      <c r="F50" s="153" t="s">
        <v>16</v>
      </c>
      <c r="G50" s="153" t="s">
        <v>20</v>
      </c>
      <c r="H50" s="153" t="s">
        <v>30</v>
      </c>
      <c r="I50" s="154" t="str">
        <f>_xlfn.XLOOKUP('Data Source'!$H50,'NW Mapping'!A:A,'NW Mapping'!B:B)</f>
        <v>Low</v>
      </c>
      <c r="J50" s="154" t="str">
        <f>_xlfn.XLOOKUP('Data Source'!$H50,'NW Mapping'!A:A,'NW Mapping'!C:C)</f>
        <v>Non-Core NW</v>
      </c>
      <c r="K50" s="154" t="str">
        <f>_xlfn.XLOOKUP(H50,'NW Mapping'!A:A,'NW Mapping'!D:D)</f>
        <v>MERCH MENU</v>
      </c>
      <c r="L50" s="8" t="str">
        <f>_xlfn.XLOOKUP('Data Source'!$H50,'NW Mapping'!A:A,'NW Mapping'!E:E)</f>
        <v>MERCH MENU</v>
      </c>
      <c r="M50" s="155">
        <v>199.67999999837201</v>
      </c>
      <c r="N50" s="155">
        <v>0</v>
      </c>
    </row>
    <row r="51" spans="2:14" s="1" customFormat="1" ht="19.7" hidden="1" customHeight="1">
      <c r="B51" s="156">
        <v>2021</v>
      </c>
      <c r="C51" s="154" t="s">
        <v>13</v>
      </c>
      <c r="D51" s="154" t="s">
        <v>14</v>
      </c>
      <c r="E51" s="154" t="s">
        <v>15</v>
      </c>
      <c r="F51" s="154" t="s">
        <v>21</v>
      </c>
      <c r="G51" s="154" t="s">
        <v>22</v>
      </c>
      <c r="H51" s="154" t="s">
        <v>30</v>
      </c>
      <c r="I51" s="154" t="str">
        <f>_xlfn.XLOOKUP('Data Source'!$H51,'NW Mapping'!A:A,'NW Mapping'!B:B)</f>
        <v>Low</v>
      </c>
      <c r="J51" s="154" t="str">
        <f>_xlfn.XLOOKUP('Data Source'!$H51,'NW Mapping'!A:A,'NW Mapping'!C:C)</f>
        <v>Non-Core NW</v>
      </c>
      <c r="K51" s="154" t="str">
        <f>_xlfn.XLOOKUP(H51,'NW Mapping'!A:A,'NW Mapping'!D:D)</f>
        <v>MERCH MENU</v>
      </c>
      <c r="L51" s="8" t="str">
        <f>_xlfn.XLOOKUP('Data Source'!$H51,'NW Mapping'!A:A,'NW Mapping'!E:E)</f>
        <v>MERCH MENU</v>
      </c>
      <c r="M51" s="157">
        <v>0</v>
      </c>
      <c r="N51" s="157">
        <v>0</v>
      </c>
    </row>
    <row r="52" spans="2:14" s="1" customFormat="1" ht="19.7" hidden="1" customHeight="1">
      <c r="B52" s="152">
        <v>2021</v>
      </c>
      <c r="C52" s="153" t="s">
        <v>13</v>
      </c>
      <c r="D52" s="153" t="s">
        <v>14</v>
      </c>
      <c r="E52" s="153" t="s">
        <v>15</v>
      </c>
      <c r="F52" s="153" t="s">
        <v>23</v>
      </c>
      <c r="G52" s="153" t="s">
        <v>24</v>
      </c>
      <c r="H52" s="153" t="s">
        <v>30</v>
      </c>
      <c r="I52" s="154" t="str">
        <f>_xlfn.XLOOKUP('Data Source'!$H52,'NW Mapping'!A:A,'NW Mapping'!B:B)</f>
        <v>Low</v>
      </c>
      <c r="J52" s="154" t="str">
        <f>_xlfn.XLOOKUP('Data Source'!$H52,'NW Mapping'!A:A,'NW Mapping'!C:C)</f>
        <v>Non-Core NW</v>
      </c>
      <c r="K52" s="154" t="str">
        <f>_xlfn.XLOOKUP(H52,'NW Mapping'!A:A,'NW Mapping'!D:D)</f>
        <v>MERCH MENU</v>
      </c>
      <c r="L52" s="8" t="str">
        <f>_xlfn.XLOOKUP('Data Source'!$H52,'NW Mapping'!A:A,'NW Mapping'!E:E)</f>
        <v>MERCH MENU</v>
      </c>
      <c r="M52" s="155">
        <v>0</v>
      </c>
      <c r="N52" s="155">
        <v>0</v>
      </c>
    </row>
    <row r="53" spans="2:14" s="1" customFormat="1" ht="19.7" hidden="1" customHeight="1">
      <c r="B53" s="156">
        <v>2021</v>
      </c>
      <c r="C53" s="154" t="s">
        <v>13</v>
      </c>
      <c r="D53" s="154" t="s">
        <v>14</v>
      </c>
      <c r="E53" s="154" t="s">
        <v>25</v>
      </c>
      <c r="F53" s="154" t="s">
        <v>16</v>
      </c>
      <c r="G53" s="154" t="s">
        <v>17</v>
      </c>
      <c r="H53" s="154" t="s">
        <v>30</v>
      </c>
      <c r="I53" s="154" t="str">
        <f>_xlfn.XLOOKUP('Data Source'!$H53,'NW Mapping'!A:A,'NW Mapping'!B:B)</f>
        <v>Low</v>
      </c>
      <c r="J53" s="154" t="str">
        <f>_xlfn.XLOOKUP('Data Source'!$H53,'NW Mapping'!A:A,'NW Mapping'!C:C)</f>
        <v>Non-Core NW</v>
      </c>
      <c r="K53" s="154" t="str">
        <f>_xlfn.XLOOKUP(H53,'NW Mapping'!A:A,'NW Mapping'!D:D)</f>
        <v>MERCH MENU</v>
      </c>
      <c r="L53" s="8" t="str">
        <f>_xlfn.XLOOKUP('Data Source'!$H53,'NW Mapping'!A:A,'NW Mapping'!E:E)</f>
        <v>MERCH MENU</v>
      </c>
      <c r="M53" s="157">
        <v>0</v>
      </c>
      <c r="N53" s="157">
        <v>0</v>
      </c>
    </row>
    <row r="54" spans="2:14" s="1" customFormat="1" ht="19.7" hidden="1" customHeight="1">
      <c r="B54" s="152">
        <v>2021</v>
      </c>
      <c r="C54" s="153" t="s">
        <v>13</v>
      </c>
      <c r="D54" s="153" t="s">
        <v>14</v>
      </c>
      <c r="E54" s="153" t="s">
        <v>25</v>
      </c>
      <c r="F54" s="153" t="s">
        <v>21</v>
      </c>
      <c r="G54" s="153" t="s">
        <v>22</v>
      </c>
      <c r="H54" s="153" t="s">
        <v>30</v>
      </c>
      <c r="I54" s="154" t="str">
        <f>_xlfn.XLOOKUP('Data Source'!$H54,'NW Mapping'!A:A,'NW Mapping'!B:B)</f>
        <v>Low</v>
      </c>
      <c r="J54" s="154" t="str">
        <f>_xlfn.XLOOKUP('Data Source'!$H54,'NW Mapping'!A:A,'NW Mapping'!C:C)</f>
        <v>Non-Core NW</v>
      </c>
      <c r="K54" s="154" t="str">
        <f>_xlfn.XLOOKUP(H54,'NW Mapping'!A:A,'NW Mapping'!D:D)</f>
        <v>MERCH MENU</v>
      </c>
      <c r="L54" s="8" t="str">
        <f>_xlfn.XLOOKUP('Data Source'!$H54,'NW Mapping'!A:A,'NW Mapping'!E:E)</f>
        <v>MERCH MENU</v>
      </c>
      <c r="M54" s="155">
        <v>157538.29</v>
      </c>
      <c r="N54" s="155">
        <v>0</v>
      </c>
    </row>
    <row r="55" spans="2:14" s="1" customFormat="1" ht="19.7" hidden="1" customHeight="1">
      <c r="B55" s="156">
        <v>2021</v>
      </c>
      <c r="C55" s="154" t="s">
        <v>13</v>
      </c>
      <c r="D55" s="154" t="s">
        <v>14</v>
      </c>
      <c r="E55" s="154" t="s">
        <v>25</v>
      </c>
      <c r="F55" s="154" t="s">
        <v>23</v>
      </c>
      <c r="G55" s="154" t="s">
        <v>24</v>
      </c>
      <c r="H55" s="154" t="s">
        <v>30</v>
      </c>
      <c r="I55" s="154" t="str">
        <f>_xlfn.XLOOKUP('Data Source'!$H55,'NW Mapping'!A:A,'NW Mapping'!B:B)</f>
        <v>Low</v>
      </c>
      <c r="J55" s="154" t="str">
        <f>_xlfn.XLOOKUP('Data Source'!$H55,'NW Mapping'!A:A,'NW Mapping'!C:C)</f>
        <v>Non-Core NW</v>
      </c>
      <c r="K55" s="154" t="str">
        <f>_xlfn.XLOOKUP(H55,'NW Mapping'!A:A,'NW Mapping'!D:D)</f>
        <v>MERCH MENU</v>
      </c>
      <c r="L55" s="8" t="str">
        <f>_xlfn.XLOOKUP('Data Source'!$H55,'NW Mapping'!A:A,'NW Mapping'!E:E)</f>
        <v>MERCH MENU</v>
      </c>
      <c r="M55" s="157">
        <v>0</v>
      </c>
      <c r="N55" s="157">
        <v>0</v>
      </c>
    </row>
    <row r="56" spans="2:14" s="1" customFormat="1" ht="19.7" customHeight="1">
      <c r="B56" s="152">
        <v>2021</v>
      </c>
      <c r="C56" s="153" t="s">
        <v>13</v>
      </c>
      <c r="D56" s="153" t="s">
        <v>14</v>
      </c>
      <c r="E56" s="153" t="s">
        <v>26</v>
      </c>
      <c r="F56" s="153" t="s">
        <v>16</v>
      </c>
      <c r="G56" s="153" t="s">
        <v>17</v>
      </c>
      <c r="H56" s="153" t="s">
        <v>30</v>
      </c>
      <c r="I56" s="154" t="str">
        <f>_xlfn.XLOOKUP('Data Source'!$H56,'NW Mapping'!A:A,'NW Mapping'!B:B)</f>
        <v>Low</v>
      </c>
      <c r="J56" s="154" t="str">
        <f>_xlfn.XLOOKUP('Data Source'!$H56,'NW Mapping'!A:A,'NW Mapping'!C:C)</f>
        <v>Non-Core NW</v>
      </c>
      <c r="K56" s="154" t="str">
        <f>_xlfn.XLOOKUP(H56,'NW Mapping'!A:A,'NW Mapping'!D:D)</f>
        <v>MERCH MENU</v>
      </c>
      <c r="L56" s="8" t="str">
        <f>_xlfn.XLOOKUP('Data Source'!$H56,'NW Mapping'!A:A,'NW Mapping'!E:E)</f>
        <v>MERCH MENU</v>
      </c>
      <c r="M56" s="155">
        <v>213.12</v>
      </c>
      <c r="N56" s="155">
        <v>0</v>
      </c>
    </row>
    <row r="57" spans="2:14" s="1" customFormat="1" ht="19.7" customHeight="1">
      <c r="B57" s="156">
        <v>2021</v>
      </c>
      <c r="C57" s="154" t="s">
        <v>13</v>
      </c>
      <c r="D57" s="154" t="s">
        <v>14</v>
      </c>
      <c r="E57" s="154" t="s">
        <v>26</v>
      </c>
      <c r="F57" s="154" t="s">
        <v>21</v>
      </c>
      <c r="G57" s="154" t="s">
        <v>22</v>
      </c>
      <c r="H57" s="154" t="s">
        <v>30</v>
      </c>
      <c r="I57" s="154" t="str">
        <f>_xlfn.XLOOKUP('Data Source'!$H57,'NW Mapping'!A:A,'NW Mapping'!B:B)</f>
        <v>Low</v>
      </c>
      <c r="J57" s="154" t="str">
        <f>_xlfn.XLOOKUP('Data Source'!$H57,'NW Mapping'!A:A,'NW Mapping'!C:C)</f>
        <v>Non-Core NW</v>
      </c>
      <c r="K57" s="154" t="str">
        <f>_xlfn.XLOOKUP(H57,'NW Mapping'!A:A,'NW Mapping'!D:D)</f>
        <v>MERCH MENU</v>
      </c>
      <c r="L57" s="8" t="str">
        <f>_xlfn.XLOOKUP('Data Source'!$H57,'NW Mapping'!A:A,'NW Mapping'!E:E)</f>
        <v>MERCH MENU</v>
      </c>
      <c r="M57" s="157">
        <v>4043.64999999065</v>
      </c>
      <c r="N57" s="157">
        <v>0</v>
      </c>
    </row>
    <row r="58" spans="2:14" s="1" customFormat="1" ht="19.7" customHeight="1">
      <c r="B58" s="152">
        <v>2021</v>
      </c>
      <c r="C58" s="153" t="s">
        <v>13</v>
      </c>
      <c r="D58" s="153" t="s">
        <v>14</v>
      </c>
      <c r="E58" s="153" t="s">
        <v>26</v>
      </c>
      <c r="F58" s="153" t="s">
        <v>23</v>
      </c>
      <c r="G58" s="153" t="s">
        <v>24</v>
      </c>
      <c r="H58" s="153" t="s">
        <v>30</v>
      </c>
      <c r="I58" s="154" t="str">
        <f>_xlfn.XLOOKUP('Data Source'!$H58,'NW Mapping'!A:A,'NW Mapping'!B:B)</f>
        <v>Low</v>
      </c>
      <c r="J58" s="154" t="str">
        <f>_xlfn.XLOOKUP('Data Source'!$H58,'NW Mapping'!A:A,'NW Mapping'!C:C)</f>
        <v>Non-Core NW</v>
      </c>
      <c r="K58" s="154" t="str">
        <f>_xlfn.XLOOKUP(H58,'NW Mapping'!A:A,'NW Mapping'!D:D)</f>
        <v>MERCH MENU</v>
      </c>
      <c r="L58" s="8" t="str">
        <f>_xlfn.XLOOKUP('Data Source'!$H58,'NW Mapping'!A:A,'NW Mapping'!E:E)</f>
        <v>MERCH MENU</v>
      </c>
      <c r="M58" s="155">
        <v>792.78</v>
      </c>
      <c r="N58" s="155">
        <v>0</v>
      </c>
    </row>
    <row r="59" spans="2:14" s="1" customFormat="1" ht="19.7" hidden="1" customHeight="1">
      <c r="B59" s="156">
        <v>2021</v>
      </c>
      <c r="C59" s="154" t="s">
        <v>13</v>
      </c>
      <c r="D59" s="154" t="s">
        <v>14</v>
      </c>
      <c r="E59" s="154" t="s">
        <v>27</v>
      </c>
      <c r="F59" s="154" t="s">
        <v>16</v>
      </c>
      <c r="G59" s="154" t="s">
        <v>17</v>
      </c>
      <c r="H59" s="154" t="s">
        <v>30</v>
      </c>
      <c r="I59" s="154" t="str">
        <f>_xlfn.XLOOKUP('Data Source'!$H59,'NW Mapping'!A:A,'NW Mapping'!B:B)</f>
        <v>Low</v>
      </c>
      <c r="J59" s="154" t="str">
        <f>_xlfn.XLOOKUP('Data Source'!$H59,'NW Mapping'!A:A,'NW Mapping'!C:C)</f>
        <v>Non-Core NW</v>
      </c>
      <c r="K59" s="154" t="str">
        <f>_xlfn.XLOOKUP(H59,'NW Mapping'!A:A,'NW Mapping'!D:D)</f>
        <v>MERCH MENU</v>
      </c>
      <c r="L59" s="8" t="str">
        <f>_xlfn.XLOOKUP('Data Source'!$H59,'NW Mapping'!A:A,'NW Mapping'!E:E)</f>
        <v>MERCH MENU</v>
      </c>
      <c r="M59" s="157">
        <v>0</v>
      </c>
      <c r="N59" s="157">
        <v>0</v>
      </c>
    </row>
    <row r="60" spans="2:14" s="1" customFormat="1" ht="19.7" hidden="1" customHeight="1">
      <c r="B60" s="152">
        <v>2021</v>
      </c>
      <c r="C60" s="153" t="s">
        <v>13</v>
      </c>
      <c r="D60" s="153" t="s">
        <v>14</v>
      </c>
      <c r="E60" s="153" t="s">
        <v>27</v>
      </c>
      <c r="F60" s="153" t="s">
        <v>21</v>
      </c>
      <c r="G60" s="153" t="s">
        <v>22</v>
      </c>
      <c r="H60" s="153" t="s">
        <v>30</v>
      </c>
      <c r="I60" s="154" t="str">
        <f>_xlfn.XLOOKUP('Data Source'!$H60,'NW Mapping'!A:A,'NW Mapping'!B:B)</f>
        <v>Low</v>
      </c>
      <c r="J60" s="154" t="str">
        <f>_xlfn.XLOOKUP('Data Source'!$H60,'NW Mapping'!A:A,'NW Mapping'!C:C)</f>
        <v>Non-Core NW</v>
      </c>
      <c r="K60" s="154" t="str">
        <f>_xlfn.XLOOKUP(H60,'NW Mapping'!A:A,'NW Mapping'!D:D)</f>
        <v>MERCH MENU</v>
      </c>
      <c r="L60" s="8" t="str">
        <f>_xlfn.XLOOKUP('Data Source'!$H60,'NW Mapping'!A:A,'NW Mapping'!E:E)</f>
        <v>MERCH MENU</v>
      </c>
      <c r="M60" s="155">
        <v>22674.589999998701</v>
      </c>
      <c r="N60" s="155">
        <v>0</v>
      </c>
    </row>
    <row r="61" spans="2:14" s="1" customFormat="1" ht="19.7" hidden="1" customHeight="1">
      <c r="B61" s="156">
        <v>2021</v>
      </c>
      <c r="C61" s="154" t="s">
        <v>13</v>
      </c>
      <c r="D61" s="154" t="s">
        <v>14</v>
      </c>
      <c r="E61" s="154" t="s">
        <v>27</v>
      </c>
      <c r="F61" s="154" t="s">
        <v>23</v>
      </c>
      <c r="G61" s="154" t="s">
        <v>24</v>
      </c>
      <c r="H61" s="154" t="s">
        <v>30</v>
      </c>
      <c r="I61" s="154" t="str">
        <f>_xlfn.XLOOKUP('Data Source'!$H61,'NW Mapping'!A:A,'NW Mapping'!B:B)</f>
        <v>Low</v>
      </c>
      <c r="J61" s="154" t="str">
        <f>_xlfn.XLOOKUP('Data Source'!$H61,'NW Mapping'!A:A,'NW Mapping'!C:C)</f>
        <v>Non-Core NW</v>
      </c>
      <c r="K61" s="154" t="str">
        <f>_xlfn.XLOOKUP(H61,'NW Mapping'!A:A,'NW Mapping'!D:D)</f>
        <v>MERCH MENU</v>
      </c>
      <c r="L61" s="8" t="str">
        <f>_xlfn.XLOOKUP('Data Source'!$H61,'NW Mapping'!A:A,'NW Mapping'!E:E)</f>
        <v>MERCH MENU</v>
      </c>
      <c r="M61" s="157">
        <v>0</v>
      </c>
      <c r="N61" s="157">
        <v>0</v>
      </c>
    </row>
    <row r="62" spans="2:14" s="1" customFormat="1" ht="19.7" hidden="1" customHeight="1">
      <c r="B62" s="152">
        <v>2021</v>
      </c>
      <c r="C62" s="153" t="s">
        <v>13</v>
      </c>
      <c r="D62" s="153" t="s">
        <v>14</v>
      </c>
      <c r="E62" s="153" t="s">
        <v>15</v>
      </c>
      <c r="F62" s="153" t="s">
        <v>16</v>
      </c>
      <c r="G62" s="153" t="s">
        <v>17</v>
      </c>
      <c r="H62" s="153" t="s">
        <v>31</v>
      </c>
      <c r="I62" s="154" t="str">
        <f>_xlfn.XLOOKUP('Data Source'!$H62,'NW Mapping'!A:A,'NW Mapping'!B:B)</f>
        <v>High</v>
      </c>
      <c r="J62" s="154" t="str">
        <f>_xlfn.XLOOKUP('Data Source'!$H62,'NW Mapping'!A:A,'NW Mapping'!C:C)</f>
        <v>Core NW</v>
      </c>
      <c r="K62" s="154" t="str">
        <f>_xlfn.XLOOKUP(H62,'NW Mapping'!A:A,'NW Mapping'!D:D)</f>
        <v>Core NW</v>
      </c>
      <c r="L62" s="8" t="str">
        <f>_xlfn.XLOOKUP('Data Source'!$H62,'NW Mapping'!A:A,'NW Mapping'!E:E)</f>
        <v>ADMIN</v>
      </c>
      <c r="M62" s="155">
        <v>0</v>
      </c>
      <c r="N62" s="155">
        <v>0</v>
      </c>
    </row>
    <row r="63" spans="2:14" s="1" customFormat="1" ht="19.7" hidden="1" customHeight="1">
      <c r="B63" s="156">
        <v>2021</v>
      </c>
      <c r="C63" s="154" t="s">
        <v>13</v>
      </c>
      <c r="D63" s="154" t="s">
        <v>14</v>
      </c>
      <c r="E63" s="154" t="s">
        <v>15</v>
      </c>
      <c r="F63" s="154" t="s">
        <v>16</v>
      </c>
      <c r="G63" s="154" t="s">
        <v>20</v>
      </c>
      <c r="H63" s="154" t="s">
        <v>31</v>
      </c>
      <c r="I63" s="154" t="str">
        <f>_xlfn.XLOOKUP('Data Source'!$H63,'NW Mapping'!A:A,'NW Mapping'!B:B)</f>
        <v>High</v>
      </c>
      <c r="J63" s="154" t="str">
        <f>_xlfn.XLOOKUP('Data Source'!$H63,'NW Mapping'!A:A,'NW Mapping'!C:C)</f>
        <v>Core NW</v>
      </c>
      <c r="K63" s="154" t="str">
        <f>_xlfn.XLOOKUP(H63,'NW Mapping'!A:A,'NW Mapping'!D:D)</f>
        <v>Core NW</v>
      </c>
      <c r="L63" s="8" t="str">
        <f>_xlfn.XLOOKUP('Data Source'!$H63,'NW Mapping'!A:A,'NW Mapping'!E:E)</f>
        <v>ADMIN</v>
      </c>
      <c r="M63" s="157">
        <v>3250</v>
      </c>
      <c r="N63" s="157">
        <v>3250</v>
      </c>
    </row>
    <row r="64" spans="2:14" s="1" customFormat="1" ht="19.7" hidden="1" customHeight="1">
      <c r="B64" s="152">
        <v>2021</v>
      </c>
      <c r="C64" s="153" t="s">
        <v>13</v>
      </c>
      <c r="D64" s="153" t="s">
        <v>14</v>
      </c>
      <c r="E64" s="153" t="s">
        <v>15</v>
      </c>
      <c r="F64" s="153" t="s">
        <v>23</v>
      </c>
      <c r="G64" s="153" t="s">
        <v>24</v>
      </c>
      <c r="H64" s="153" t="s">
        <v>31</v>
      </c>
      <c r="I64" s="154" t="str">
        <f>_xlfn.XLOOKUP('Data Source'!$H64,'NW Mapping'!A:A,'NW Mapping'!B:B)</f>
        <v>High</v>
      </c>
      <c r="J64" s="154" t="str">
        <f>_xlfn.XLOOKUP('Data Source'!$H64,'NW Mapping'!A:A,'NW Mapping'!C:C)</f>
        <v>Core NW</v>
      </c>
      <c r="K64" s="154" t="str">
        <f>_xlfn.XLOOKUP(H64,'NW Mapping'!A:A,'NW Mapping'!D:D)</f>
        <v>Core NW</v>
      </c>
      <c r="L64" s="8" t="str">
        <f>_xlfn.XLOOKUP('Data Source'!$H64,'NW Mapping'!A:A,'NW Mapping'!E:E)</f>
        <v>ADMIN</v>
      </c>
      <c r="M64" s="155">
        <v>0</v>
      </c>
      <c r="N64" s="155">
        <v>0</v>
      </c>
    </row>
    <row r="65" spans="2:14" s="1" customFormat="1" ht="19.7" hidden="1" customHeight="1">
      <c r="B65" s="152">
        <v>2021</v>
      </c>
      <c r="C65" s="153" t="s">
        <v>13</v>
      </c>
      <c r="D65" s="153" t="s">
        <v>14</v>
      </c>
      <c r="E65" s="153" t="s">
        <v>25</v>
      </c>
      <c r="F65" s="153" t="s">
        <v>16</v>
      </c>
      <c r="G65" s="153" t="s">
        <v>17</v>
      </c>
      <c r="H65" s="153" t="s">
        <v>31</v>
      </c>
      <c r="I65" s="154" t="str">
        <f>_xlfn.XLOOKUP('Data Source'!$H65,'NW Mapping'!A:A,'NW Mapping'!B:B)</f>
        <v>High</v>
      </c>
      <c r="J65" s="154" t="str">
        <f>_xlfn.XLOOKUP('Data Source'!$H65,'NW Mapping'!A:A,'NW Mapping'!C:C)</f>
        <v>Core NW</v>
      </c>
      <c r="K65" s="154" t="str">
        <f>_xlfn.XLOOKUP(H65,'NW Mapping'!A:A,'NW Mapping'!D:D)</f>
        <v>Core NW</v>
      </c>
      <c r="L65" s="8" t="str">
        <f>_xlfn.XLOOKUP('Data Source'!$H65,'NW Mapping'!A:A,'NW Mapping'!E:E)</f>
        <v>ADMIN</v>
      </c>
      <c r="M65" s="155">
        <v>125000</v>
      </c>
      <c r="N65" s="155">
        <v>125000</v>
      </c>
    </row>
    <row r="66" spans="2:14" s="1" customFormat="1" ht="19.7" hidden="1" customHeight="1">
      <c r="B66" s="156">
        <v>2021</v>
      </c>
      <c r="C66" s="154" t="s">
        <v>13</v>
      </c>
      <c r="D66" s="154" t="s">
        <v>14</v>
      </c>
      <c r="E66" s="154" t="s">
        <v>25</v>
      </c>
      <c r="F66" s="154" t="s">
        <v>16</v>
      </c>
      <c r="G66" s="154" t="s">
        <v>19</v>
      </c>
      <c r="H66" s="154" t="s">
        <v>31</v>
      </c>
      <c r="I66" s="154" t="str">
        <f>_xlfn.XLOOKUP('Data Source'!$H66,'NW Mapping'!A:A,'NW Mapping'!B:B)</f>
        <v>High</v>
      </c>
      <c r="J66" s="154" t="str">
        <f>_xlfn.XLOOKUP('Data Source'!$H66,'NW Mapping'!A:A,'NW Mapping'!C:C)</f>
        <v>Core NW</v>
      </c>
      <c r="K66" s="154" t="str">
        <f>_xlfn.XLOOKUP(H66,'NW Mapping'!A:A,'NW Mapping'!D:D)</f>
        <v>Core NW</v>
      </c>
      <c r="L66" s="8" t="str">
        <f>_xlfn.XLOOKUP('Data Source'!$H66,'NW Mapping'!A:A,'NW Mapping'!E:E)</f>
        <v>ADMIN</v>
      </c>
      <c r="M66" s="157">
        <v>45333.38</v>
      </c>
      <c r="N66" s="157">
        <v>45333.38</v>
      </c>
    </row>
    <row r="67" spans="2:14" s="1" customFormat="1" ht="19.7" hidden="1" customHeight="1">
      <c r="B67" s="152">
        <v>2021</v>
      </c>
      <c r="C67" s="153" t="s">
        <v>13</v>
      </c>
      <c r="D67" s="153" t="s">
        <v>14</v>
      </c>
      <c r="E67" s="153" t="s">
        <v>25</v>
      </c>
      <c r="F67" s="153" t="s">
        <v>16</v>
      </c>
      <c r="G67" s="153" t="s">
        <v>20</v>
      </c>
      <c r="H67" s="153" t="s">
        <v>31</v>
      </c>
      <c r="I67" s="154" t="str">
        <f>_xlfn.XLOOKUP('Data Source'!$H67,'NW Mapping'!A:A,'NW Mapping'!B:B)</f>
        <v>High</v>
      </c>
      <c r="J67" s="154" t="str">
        <f>_xlfn.XLOOKUP('Data Source'!$H67,'NW Mapping'!A:A,'NW Mapping'!C:C)</f>
        <v>Core NW</v>
      </c>
      <c r="K67" s="154" t="str">
        <f>_xlfn.XLOOKUP(H67,'NW Mapping'!A:A,'NW Mapping'!D:D)</f>
        <v>Core NW</v>
      </c>
      <c r="L67" s="8" t="str">
        <f>_xlfn.XLOOKUP('Data Source'!$H67,'NW Mapping'!A:A,'NW Mapping'!E:E)</f>
        <v>ADMIN</v>
      </c>
      <c r="M67" s="155">
        <v>277830.82333333301</v>
      </c>
      <c r="N67" s="155">
        <v>277830.84000000003</v>
      </c>
    </row>
    <row r="68" spans="2:14" s="1" customFormat="1" ht="19.7" hidden="1" customHeight="1">
      <c r="B68" s="156">
        <v>2021</v>
      </c>
      <c r="C68" s="154" t="s">
        <v>13</v>
      </c>
      <c r="D68" s="154" t="s">
        <v>14</v>
      </c>
      <c r="E68" s="154" t="s">
        <v>25</v>
      </c>
      <c r="F68" s="154" t="s">
        <v>21</v>
      </c>
      <c r="G68" s="154" t="s">
        <v>22</v>
      </c>
      <c r="H68" s="154" t="s">
        <v>31</v>
      </c>
      <c r="I68" s="154" t="str">
        <f>_xlfn.XLOOKUP('Data Source'!$H68,'NW Mapping'!A:A,'NW Mapping'!B:B)</f>
        <v>High</v>
      </c>
      <c r="J68" s="154" t="str">
        <f>_xlfn.XLOOKUP('Data Source'!$H68,'NW Mapping'!A:A,'NW Mapping'!C:C)</f>
        <v>Core NW</v>
      </c>
      <c r="K68" s="154" t="str">
        <f>_xlfn.XLOOKUP(H68,'NW Mapping'!A:A,'NW Mapping'!D:D)</f>
        <v>Core NW</v>
      </c>
      <c r="L68" s="8" t="str">
        <f>_xlfn.XLOOKUP('Data Source'!$H68,'NW Mapping'!A:A,'NW Mapping'!E:E)</f>
        <v>ADMIN</v>
      </c>
      <c r="M68" s="157">
        <v>100000</v>
      </c>
      <c r="N68" s="157">
        <v>100000</v>
      </c>
    </row>
    <row r="69" spans="2:14" s="1" customFormat="1" ht="19.7" hidden="1" customHeight="1">
      <c r="B69" s="152">
        <v>2021</v>
      </c>
      <c r="C69" s="153" t="s">
        <v>13</v>
      </c>
      <c r="D69" s="153" t="s">
        <v>14</v>
      </c>
      <c r="E69" s="153" t="s">
        <v>25</v>
      </c>
      <c r="F69" s="153" t="s">
        <v>23</v>
      </c>
      <c r="G69" s="153" t="s">
        <v>24</v>
      </c>
      <c r="H69" s="153" t="s">
        <v>31</v>
      </c>
      <c r="I69" s="154" t="str">
        <f>_xlfn.XLOOKUP('Data Source'!$H69,'NW Mapping'!A:A,'NW Mapping'!B:B)</f>
        <v>High</v>
      </c>
      <c r="J69" s="154" t="str">
        <f>_xlfn.XLOOKUP('Data Source'!$H69,'NW Mapping'!A:A,'NW Mapping'!C:C)</f>
        <v>Core NW</v>
      </c>
      <c r="K69" s="154" t="str">
        <f>_xlfn.XLOOKUP(H69,'NW Mapping'!A:A,'NW Mapping'!D:D)</f>
        <v>Core NW</v>
      </c>
      <c r="L69" s="8" t="str">
        <f>_xlfn.XLOOKUP('Data Source'!$H69,'NW Mapping'!A:A,'NW Mapping'!E:E)</f>
        <v>ADMIN</v>
      </c>
      <c r="M69" s="155">
        <v>596505.35666666704</v>
      </c>
      <c r="N69" s="155">
        <v>596505.35</v>
      </c>
    </row>
    <row r="70" spans="2:14" s="1" customFormat="1" ht="19.7" customHeight="1">
      <c r="B70" s="152">
        <v>2021</v>
      </c>
      <c r="C70" s="153" t="s">
        <v>13</v>
      </c>
      <c r="D70" s="153" t="s">
        <v>14</v>
      </c>
      <c r="E70" s="153" t="s">
        <v>26</v>
      </c>
      <c r="F70" s="153" t="s">
        <v>16</v>
      </c>
      <c r="G70" s="153" t="s">
        <v>17</v>
      </c>
      <c r="H70" s="153" t="s">
        <v>31</v>
      </c>
      <c r="I70" s="154" t="str">
        <f>_xlfn.XLOOKUP('Data Source'!$H70,'NW Mapping'!A:A,'NW Mapping'!B:B)</f>
        <v>High</v>
      </c>
      <c r="J70" s="154" t="str">
        <f>_xlfn.XLOOKUP('Data Source'!$H70,'NW Mapping'!A:A,'NW Mapping'!C:C)</f>
        <v>Core NW</v>
      </c>
      <c r="K70" s="154" t="str">
        <f>_xlfn.XLOOKUP(H70,'NW Mapping'!A:A,'NW Mapping'!D:D)</f>
        <v>Core NW</v>
      </c>
      <c r="L70" s="8" t="str">
        <f>_xlfn.XLOOKUP('Data Source'!$H70,'NW Mapping'!A:A,'NW Mapping'!E:E)</f>
        <v>ADMIN</v>
      </c>
      <c r="M70" s="155">
        <v>171469.44307692299</v>
      </c>
      <c r="N70" s="155">
        <v>171469.6</v>
      </c>
    </row>
    <row r="71" spans="2:14" s="1" customFormat="1" ht="19.7" customHeight="1">
      <c r="B71" s="156">
        <v>2021</v>
      </c>
      <c r="C71" s="154" t="s">
        <v>13</v>
      </c>
      <c r="D71" s="154" t="s">
        <v>14</v>
      </c>
      <c r="E71" s="154" t="s">
        <v>26</v>
      </c>
      <c r="F71" s="154" t="s">
        <v>16</v>
      </c>
      <c r="G71" s="154" t="s">
        <v>19</v>
      </c>
      <c r="H71" s="154" t="s">
        <v>31</v>
      </c>
      <c r="I71" s="154" t="str">
        <f>_xlfn.XLOOKUP('Data Source'!$H71,'NW Mapping'!A:A,'NW Mapping'!B:B)</f>
        <v>High</v>
      </c>
      <c r="J71" s="154" t="str">
        <f>_xlfn.XLOOKUP('Data Source'!$H71,'NW Mapping'!A:A,'NW Mapping'!C:C)</f>
        <v>Core NW</v>
      </c>
      <c r="K71" s="154" t="str">
        <f>_xlfn.XLOOKUP(H71,'NW Mapping'!A:A,'NW Mapping'!D:D)</f>
        <v>Core NW</v>
      </c>
      <c r="L71" s="8" t="str">
        <f>_xlfn.XLOOKUP('Data Source'!$H71,'NW Mapping'!A:A,'NW Mapping'!E:E)</f>
        <v>ADMIN</v>
      </c>
      <c r="M71" s="157">
        <v>150714.11173076899</v>
      </c>
      <c r="N71" s="157">
        <v>150714.20000000001</v>
      </c>
    </row>
    <row r="72" spans="2:14" s="1" customFormat="1" ht="19.7" customHeight="1">
      <c r="B72" s="152">
        <v>2021</v>
      </c>
      <c r="C72" s="153" t="s">
        <v>13</v>
      </c>
      <c r="D72" s="153" t="s">
        <v>14</v>
      </c>
      <c r="E72" s="153" t="s">
        <v>26</v>
      </c>
      <c r="F72" s="153" t="s">
        <v>16</v>
      </c>
      <c r="G72" s="153" t="s">
        <v>20</v>
      </c>
      <c r="H72" s="153" t="s">
        <v>31</v>
      </c>
      <c r="I72" s="154" t="str">
        <f>_xlfn.XLOOKUP('Data Source'!$H72,'NW Mapping'!A:A,'NW Mapping'!B:B)</f>
        <v>High</v>
      </c>
      <c r="J72" s="154" t="str">
        <f>_xlfn.XLOOKUP('Data Source'!$H72,'NW Mapping'!A:A,'NW Mapping'!C:C)</f>
        <v>Core NW</v>
      </c>
      <c r="K72" s="154" t="str">
        <f>_xlfn.XLOOKUP(H72,'NW Mapping'!A:A,'NW Mapping'!D:D)</f>
        <v>Core NW</v>
      </c>
      <c r="L72" s="8" t="str">
        <f>_xlfn.XLOOKUP('Data Source'!$H72,'NW Mapping'!A:A,'NW Mapping'!E:E)</f>
        <v>ADMIN</v>
      </c>
      <c r="M72" s="155">
        <v>133121.42673076899</v>
      </c>
      <c r="N72" s="155">
        <v>133121.26</v>
      </c>
    </row>
    <row r="73" spans="2:14" s="1" customFormat="1" ht="19.7" customHeight="1">
      <c r="B73" s="156">
        <v>2021</v>
      </c>
      <c r="C73" s="154" t="s">
        <v>13</v>
      </c>
      <c r="D73" s="154" t="s">
        <v>14</v>
      </c>
      <c r="E73" s="154" t="s">
        <v>26</v>
      </c>
      <c r="F73" s="154" t="s">
        <v>21</v>
      </c>
      <c r="G73" s="154" t="s">
        <v>22</v>
      </c>
      <c r="H73" s="154" t="s">
        <v>31</v>
      </c>
      <c r="I73" s="154" t="str">
        <f>_xlfn.XLOOKUP('Data Source'!$H73,'NW Mapping'!A:A,'NW Mapping'!B:B)</f>
        <v>High</v>
      </c>
      <c r="J73" s="154" t="str">
        <f>_xlfn.XLOOKUP('Data Source'!$H73,'NW Mapping'!A:A,'NW Mapping'!C:C)</f>
        <v>Core NW</v>
      </c>
      <c r="K73" s="154" t="str">
        <f>_xlfn.XLOOKUP(H73,'NW Mapping'!A:A,'NW Mapping'!D:D)</f>
        <v>Core NW</v>
      </c>
      <c r="L73" s="8" t="str">
        <f>_xlfn.XLOOKUP('Data Source'!$H73,'NW Mapping'!A:A,'NW Mapping'!E:E)</f>
        <v>ADMIN</v>
      </c>
      <c r="M73" s="157">
        <v>120734.306346154</v>
      </c>
      <c r="N73" s="157">
        <v>120734.12</v>
      </c>
    </row>
    <row r="74" spans="2:14" s="1" customFormat="1" ht="19.7" customHeight="1">
      <c r="B74" s="152">
        <v>2021</v>
      </c>
      <c r="C74" s="153" t="s">
        <v>13</v>
      </c>
      <c r="D74" s="153" t="s">
        <v>14</v>
      </c>
      <c r="E74" s="153" t="s">
        <v>26</v>
      </c>
      <c r="F74" s="153" t="s">
        <v>23</v>
      </c>
      <c r="G74" s="153" t="s">
        <v>24</v>
      </c>
      <c r="H74" s="153" t="s">
        <v>31</v>
      </c>
      <c r="I74" s="154" t="str">
        <f>_xlfn.XLOOKUP('Data Source'!$H74,'NW Mapping'!A:A,'NW Mapping'!B:B)</f>
        <v>High</v>
      </c>
      <c r="J74" s="154" t="str">
        <f>_xlfn.XLOOKUP('Data Source'!$H74,'NW Mapping'!A:A,'NW Mapping'!C:C)</f>
        <v>Core NW</v>
      </c>
      <c r="K74" s="154" t="str">
        <f>_xlfn.XLOOKUP(H74,'NW Mapping'!A:A,'NW Mapping'!D:D)</f>
        <v>Core NW</v>
      </c>
      <c r="L74" s="8" t="str">
        <f>_xlfn.XLOOKUP('Data Source'!$H74,'NW Mapping'!A:A,'NW Mapping'!E:E)</f>
        <v>ADMIN</v>
      </c>
      <c r="M74" s="155">
        <v>101864.154038462</v>
      </c>
      <c r="N74" s="155">
        <v>101864.36</v>
      </c>
    </row>
    <row r="75" spans="2:14" s="1" customFormat="1" ht="19.7" hidden="1" customHeight="1">
      <c r="B75" s="152">
        <v>2021</v>
      </c>
      <c r="C75" s="153" t="s">
        <v>13</v>
      </c>
      <c r="D75" s="153" t="s">
        <v>14</v>
      </c>
      <c r="E75" s="153" t="s">
        <v>27</v>
      </c>
      <c r="F75" s="153" t="s">
        <v>16</v>
      </c>
      <c r="G75" s="153" t="s">
        <v>17</v>
      </c>
      <c r="H75" s="153" t="s">
        <v>31</v>
      </c>
      <c r="I75" s="154" t="str">
        <f>_xlfn.XLOOKUP('Data Source'!$H75,'NW Mapping'!A:A,'NW Mapping'!B:B)</f>
        <v>High</v>
      </c>
      <c r="J75" s="154" t="str">
        <f>_xlfn.XLOOKUP('Data Source'!$H75,'NW Mapping'!A:A,'NW Mapping'!C:C)</f>
        <v>Core NW</v>
      </c>
      <c r="K75" s="154" t="str">
        <f>_xlfn.XLOOKUP(H75,'NW Mapping'!A:A,'NW Mapping'!D:D)</f>
        <v>Core NW</v>
      </c>
      <c r="L75" s="8" t="str">
        <f>_xlfn.XLOOKUP('Data Source'!$H75,'NW Mapping'!A:A,'NW Mapping'!E:E)</f>
        <v>ADMIN</v>
      </c>
      <c r="M75" s="155">
        <v>4289</v>
      </c>
      <c r="N75" s="155">
        <v>4289</v>
      </c>
    </row>
    <row r="76" spans="2:14" s="1" customFormat="1" ht="19.7" hidden="1" customHeight="1">
      <c r="B76" s="156">
        <v>2021</v>
      </c>
      <c r="C76" s="154" t="s">
        <v>13</v>
      </c>
      <c r="D76" s="154" t="s">
        <v>14</v>
      </c>
      <c r="E76" s="154" t="s">
        <v>27</v>
      </c>
      <c r="F76" s="154" t="s">
        <v>16</v>
      </c>
      <c r="G76" s="154" t="s">
        <v>19</v>
      </c>
      <c r="H76" s="154" t="s">
        <v>31</v>
      </c>
      <c r="I76" s="154" t="str">
        <f>_xlfn.XLOOKUP('Data Source'!$H76,'NW Mapping'!A:A,'NW Mapping'!B:B)</f>
        <v>High</v>
      </c>
      <c r="J76" s="154" t="str">
        <f>_xlfn.XLOOKUP('Data Source'!$H76,'NW Mapping'!A:A,'NW Mapping'!C:C)</f>
        <v>Core NW</v>
      </c>
      <c r="K76" s="154" t="str">
        <f>_xlfn.XLOOKUP(H76,'NW Mapping'!A:A,'NW Mapping'!D:D)</f>
        <v>Core NW</v>
      </c>
      <c r="L76" s="8" t="str">
        <f>_xlfn.XLOOKUP('Data Source'!$H76,'NW Mapping'!A:A,'NW Mapping'!E:E)</f>
        <v>ADMIN</v>
      </c>
      <c r="M76" s="157">
        <v>1321.99692307692</v>
      </c>
      <c r="N76" s="157">
        <v>1321.84</v>
      </c>
    </row>
    <row r="77" spans="2:14" s="1" customFormat="1" ht="19.7" hidden="1" customHeight="1">
      <c r="B77" s="152">
        <v>2021</v>
      </c>
      <c r="C77" s="153" t="s">
        <v>13</v>
      </c>
      <c r="D77" s="153" t="s">
        <v>14</v>
      </c>
      <c r="E77" s="153" t="s">
        <v>27</v>
      </c>
      <c r="F77" s="153" t="s">
        <v>16</v>
      </c>
      <c r="G77" s="153" t="s">
        <v>20</v>
      </c>
      <c r="H77" s="153" t="s">
        <v>31</v>
      </c>
      <c r="I77" s="154" t="str">
        <f>_xlfn.XLOOKUP('Data Source'!$H77,'NW Mapping'!A:A,'NW Mapping'!B:B)</f>
        <v>High</v>
      </c>
      <c r="J77" s="154" t="str">
        <f>_xlfn.XLOOKUP('Data Source'!$H77,'NW Mapping'!A:A,'NW Mapping'!C:C)</f>
        <v>Core NW</v>
      </c>
      <c r="K77" s="154" t="str">
        <f>_xlfn.XLOOKUP(H77,'NW Mapping'!A:A,'NW Mapping'!D:D)</f>
        <v>Core NW</v>
      </c>
      <c r="L77" s="8" t="str">
        <f>_xlfn.XLOOKUP('Data Source'!$H77,'NW Mapping'!A:A,'NW Mapping'!E:E)</f>
        <v>ADMIN</v>
      </c>
      <c r="M77" s="155">
        <v>50940</v>
      </c>
      <c r="N77" s="155">
        <v>50939.839999999997</v>
      </c>
    </row>
    <row r="78" spans="2:14" s="1" customFormat="1" ht="19.7" hidden="1" customHeight="1">
      <c r="B78" s="156">
        <v>2021</v>
      </c>
      <c r="C78" s="154" t="s">
        <v>13</v>
      </c>
      <c r="D78" s="154" t="s">
        <v>14</v>
      </c>
      <c r="E78" s="154" t="s">
        <v>27</v>
      </c>
      <c r="F78" s="154" t="s">
        <v>21</v>
      </c>
      <c r="G78" s="154" t="s">
        <v>22</v>
      </c>
      <c r="H78" s="154" t="s">
        <v>31</v>
      </c>
      <c r="I78" s="154" t="str">
        <f>_xlfn.XLOOKUP('Data Source'!$H78,'NW Mapping'!A:A,'NW Mapping'!B:B)</f>
        <v>High</v>
      </c>
      <c r="J78" s="154" t="str">
        <f>_xlfn.XLOOKUP('Data Source'!$H78,'NW Mapping'!A:A,'NW Mapping'!C:C)</f>
        <v>Core NW</v>
      </c>
      <c r="K78" s="154" t="str">
        <f>_xlfn.XLOOKUP(H78,'NW Mapping'!A:A,'NW Mapping'!D:D)</f>
        <v>Core NW</v>
      </c>
      <c r="L78" s="8" t="str">
        <f>_xlfn.XLOOKUP('Data Source'!$H78,'NW Mapping'!A:A,'NW Mapping'!E:E)</f>
        <v>ADMIN</v>
      </c>
      <c r="M78" s="157">
        <v>54154.691538461499</v>
      </c>
      <c r="N78" s="157">
        <v>54154.26</v>
      </c>
    </row>
    <row r="79" spans="2:14" s="1" customFormat="1" ht="19.7" hidden="1" customHeight="1">
      <c r="B79" s="152">
        <v>2021</v>
      </c>
      <c r="C79" s="153" t="s">
        <v>13</v>
      </c>
      <c r="D79" s="153" t="s">
        <v>14</v>
      </c>
      <c r="E79" s="153" t="s">
        <v>27</v>
      </c>
      <c r="F79" s="153" t="s">
        <v>23</v>
      </c>
      <c r="G79" s="153" t="s">
        <v>24</v>
      </c>
      <c r="H79" s="153" t="s">
        <v>31</v>
      </c>
      <c r="I79" s="154" t="str">
        <f>_xlfn.XLOOKUP('Data Source'!$H79,'NW Mapping'!A:A,'NW Mapping'!B:B)</f>
        <v>High</v>
      </c>
      <c r="J79" s="154" t="str">
        <f>_xlfn.XLOOKUP('Data Source'!$H79,'NW Mapping'!A:A,'NW Mapping'!C:C)</f>
        <v>Core NW</v>
      </c>
      <c r="K79" s="154" t="str">
        <f>_xlfn.XLOOKUP(H79,'NW Mapping'!A:A,'NW Mapping'!D:D)</f>
        <v>Core NW</v>
      </c>
      <c r="L79" s="8" t="str">
        <f>_xlfn.XLOOKUP('Data Source'!$H79,'NW Mapping'!A:A,'NW Mapping'!E:E)</f>
        <v>ADMIN</v>
      </c>
      <c r="M79" s="155">
        <v>64719.3819230769</v>
      </c>
      <c r="N79" s="155">
        <v>64719.48</v>
      </c>
    </row>
    <row r="80" spans="2:14" s="1" customFormat="1" ht="19.7" hidden="1" customHeight="1">
      <c r="B80" s="152">
        <v>2021</v>
      </c>
      <c r="C80" s="153" t="s">
        <v>13</v>
      </c>
      <c r="D80" s="153" t="s">
        <v>14</v>
      </c>
      <c r="E80" s="153" t="s">
        <v>15</v>
      </c>
      <c r="F80" s="153" t="s">
        <v>16</v>
      </c>
      <c r="G80" s="153" t="s">
        <v>17</v>
      </c>
      <c r="H80" s="153" t="s">
        <v>32</v>
      </c>
      <c r="I80" s="154" t="str">
        <f>_xlfn.XLOOKUP('Data Source'!$H80,'NW Mapping'!A:A,'NW Mapping'!B:B)</f>
        <v>Low</v>
      </c>
      <c r="J80" s="154" t="str">
        <f>_xlfn.XLOOKUP('Data Source'!$H80,'NW Mapping'!A:A,'NW Mapping'!C:C)</f>
        <v>Non-Core NW</v>
      </c>
      <c r="K80" s="154" t="str">
        <f>_xlfn.XLOOKUP(H80,'NW Mapping'!A:A,'NW Mapping'!D:D)</f>
        <v>MERCH MENU</v>
      </c>
      <c r="L80" s="8" t="str">
        <f>_xlfn.XLOOKUP('Data Source'!$H80,'NW Mapping'!A:A,'NW Mapping'!E:E)</f>
        <v>MERCH MENU</v>
      </c>
      <c r="M80" s="155">
        <v>1617.8600000004001</v>
      </c>
      <c r="N80" s="155">
        <v>603.86</v>
      </c>
    </row>
    <row r="81" spans="2:14" s="1" customFormat="1" ht="19.7" hidden="1" customHeight="1">
      <c r="B81" s="156">
        <v>2021</v>
      </c>
      <c r="C81" s="154" t="s">
        <v>13</v>
      </c>
      <c r="D81" s="154" t="s">
        <v>14</v>
      </c>
      <c r="E81" s="154" t="s">
        <v>15</v>
      </c>
      <c r="F81" s="154" t="s">
        <v>16</v>
      </c>
      <c r="G81" s="154" t="s">
        <v>19</v>
      </c>
      <c r="H81" s="154" t="s">
        <v>32</v>
      </c>
      <c r="I81" s="154" t="str">
        <f>_xlfn.XLOOKUP('Data Source'!$H81,'NW Mapping'!A:A,'NW Mapping'!B:B)</f>
        <v>Low</v>
      </c>
      <c r="J81" s="154" t="str">
        <f>_xlfn.XLOOKUP('Data Source'!$H81,'NW Mapping'!A:A,'NW Mapping'!C:C)</f>
        <v>Non-Core NW</v>
      </c>
      <c r="K81" s="154" t="str">
        <f>_xlfn.XLOOKUP(H81,'NW Mapping'!A:A,'NW Mapping'!D:D)</f>
        <v>MERCH MENU</v>
      </c>
      <c r="L81" s="8" t="str">
        <f>_xlfn.XLOOKUP('Data Source'!$H81,'NW Mapping'!A:A,'NW Mapping'!E:E)</f>
        <v>MERCH MENU</v>
      </c>
      <c r="M81" s="157">
        <v>2751.04</v>
      </c>
      <c r="N81" s="157">
        <v>412.07</v>
      </c>
    </row>
    <row r="82" spans="2:14" s="1" customFormat="1" ht="19.7" hidden="1" customHeight="1">
      <c r="B82" s="152">
        <v>2021</v>
      </c>
      <c r="C82" s="153" t="s">
        <v>13</v>
      </c>
      <c r="D82" s="153" t="s">
        <v>14</v>
      </c>
      <c r="E82" s="153" t="s">
        <v>15</v>
      </c>
      <c r="F82" s="153" t="s">
        <v>16</v>
      </c>
      <c r="G82" s="153" t="s">
        <v>20</v>
      </c>
      <c r="H82" s="153" t="s">
        <v>32</v>
      </c>
      <c r="I82" s="154" t="str">
        <f>_xlfn.XLOOKUP('Data Source'!$H82,'NW Mapping'!A:A,'NW Mapping'!B:B)</f>
        <v>Low</v>
      </c>
      <c r="J82" s="154" t="str">
        <f>_xlfn.XLOOKUP('Data Source'!$H82,'NW Mapping'!A:A,'NW Mapping'!C:C)</f>
        <v>Non-Core NW</v>
      </c>
      <c r="K82" s="154" t="str">
        <f>_xlfn.XLOOKUP(H82,'NW Mapping'!A:A,'NW Mapping'!D:D)</f>
        <v>MERCH MENU</v>
      </c>
      <c r="L82" s="8" t="str">
        <f>_xlfn.XLOOKUP('Data Source'!$H82,'NW Mapping'!A:A,'NW Mapping'!E:E)</f>
        <v>MERCH MENU</v>
      </c>
      <c r="M82" s="155">
        <v>0</v>
      </c>
      <c r="N82" s="155">
        <v>0</v>
      </c>
    </row>
    <row r="83" spans="2:14" s="1" customFormat="1" ht="19.7" hidden="1" customHeight="1">
      <c r="B83" s="156">
        <v>2021</v>
      </c>
      <c r="C83" s="154" t="s">
        <v>13</v>
      </c>
      <c r="D83" s="154" t="s">
        <v>14</v>
      </c>
      <c r="E83" s="154" t="s">
        <v>15</v>
      </c>
      <c r="F83" s="154" t="s">
        <v>21</v>
      </c>
      <c r="G83" s="154" t="s">
        <v>22</v>
      </c>
      <c r="H83" s="154" t="s">
        <v>32</v>
      </c>
      <c r="I83" s="154" t="str">
        <f>_xlfn.XLOOKUP('Data Source'!$H83,'NW Mapping'!A:A,'NW Mapping'!B:B)</f>
        <v>Low</v>
      </c>
      <c r="J83" s="154" t="str">
        <f>_xlfn.XLOOKUP('Data Source'!$H83,'NW Mapping'!A:A,'NW Mapping'!C:C)</f>
        <v>Non-Core NW</v>
      </c>
      <c r="K83" s="154" t="str">
        <f>_xlfn.XLOOKUP(H83,'NW Mapping'!A:A,'NW Mapping'!D:D)</f>
        <v>MERCH MENU</v>
      </c>
      <c r="L83" s="8" t="str">
        <f>_xlfn.XLOOKUP('Data Source'!$H83,'NW Mapping'!A:A,'NW Mapping'!E:E)</f>
        <v>MERCH MENU</v>
      </c>
      <c r="M83" s="157">
        <v>8559.74</v>
      </c>
      <c r="N83" s="157">
        <v>3042.75</v>
      </c>
    </row>
    <row r="84" spans="2:14" s="1" customFormat="1" ht="19.7" hidden="1" customHeight="1">
      <c r="B84" s="152">
        <v>2021</v>
      </c>
      <c r="C84" s="153" t="s">
        <v>13</v>
      </c>
      <c r="D84" s="153" t="s">
        <v>14</v>
      </c>
      <c r="E84" s="153" t="s">
        <v>15</v>
      </c>
      <c r="F84" s="153" t="s">
        <v>23</v>
      </c>
      <c r="G84" s="153" t="s">
        <v>24</v>
      </c>
      <c r="H84" s="153" t="s">
        <v>32</v>
      </c>
      <c r="I84" s="154" t="str">
        <f>_xlfn.XLOOKUP('Data Source'!$H84,'NW Mapping'!A:A,'NW Mapping'!B:B)</f>
        <v>Low</v>
      </c>
      <c r="J84" s="154" t="str">
        <f>_xlfn.XLOOKUP('Data Source'!$H84,'NW Mapping'!A:A,'NW Mapping'!C:C)</f>
        <v>Non-Core NW</v>
      </c>
      <c r="K84" s="154" t="str">
        <f>_xlfn.XLOOKUP(H84,'NW Mapping'!A:A,'NW Mapping'!D:D)</f>
        <v>MERCH MENU</v>
      </c>
      <c r="L84" s="8" t="str">
        <f>_xlfn.XLOOKUP('Data Source'!$H84,'NW Mapping'!A:A,'NW Mapping'!E:E)</f>
        <v>MERCH MENU</v>
      </c>
      <c r="M84" s="155">
        <v>2957</v>
      </c>
      <c r="N84" s="155">
        <v>734.49</v>
      </c>
    </row>
    <row r="85" spans="2:14" s="1" customFormat="1" ht="19.7" hidden="1" customHeight="1">
      <c r="B85" s="156">
        <v>2021</v>
      </c>
      <c r="C85" s="154" t="s">
        <v>13</v>
      </c>
      <c r="D85" s="154" t="s">
        <v>14</v>
      </c>
      <c r="E85" s="154" t="s">
        <v>25</v>
      </c>
      <c r="F85" s="154" t="s">
        <v>16</v>
      </c>
      <c r="G85" s="154" t="s">
        <v>19</v>
      </c>
      <c r="H85" s="154" t="s">
        <v>32</v>
      </c>
      <c r="I85" s="154" t="str">
        <f>_xlfn.XLOOKUP('Data Source'!$H85,'NW Mapping'!A:A,'NW Mapping'!B:B)</f>
        <v>Low</v>
      </c>
      <c r="J85" s="154" t="str">
        <f>_xlfn.XLOOKUP('Data Source'!$H85,'NW Mapping'!A:A,'NW Mapping'!C:C)</f>
        <v>Non-Core NW</v>
      </c>
      <c r="K85" s="154" t="str">
        <f>_xlfn.XLOOKUP(H85,'NW Mapping'!A:A,'NW Mapping'!D:D)</f>
        <v>MERCH MENU</v>
      </c>
      <c r="L85" s="8" t="str">
        <f>_xlfn.XLOOKUP('Data Source'!$H85,'NW Mapping'!A:A,'NW Mapping'!E:E)</f>
        <v>MERCH MENU</v>
      </c>
      <c r="M85" s="157">
        <v>0</v>
      </c>
      <c r="N85" s="157">
        <v>0</v>
      </c>
    </row>
    <row r="86" spans="2:14" s="1" customFormat="1" ht="19.7" hidden="1" customHeight="1">
      <c r="B86" s="152">
        <v>2021</v>
      </c>
      <c r="C86" s="153" t="s">
        <v>13</v>
      </c>
      <c r="D86" s="153" t="s">
        <v>14</v>
      </c>
      <c r="E86" s="153" t="s">
        <v>25</v>
      </c>
      <c r="F86" s="153" t="s">
        <v>16</v>
      </c>
      <c r="G86" s="153" t="s">
        <v>20</v>
      </c>
      <c r="H86" s="153" t="s">
        <v>32</v>
      </c>
      <c r="I86" s="154" t="str">
        <f>_xlfn.XLOOKUP('Data Source'!$H86,'NW Mapping'!A:A,'NW Mapping'!B:B)</f>
        <v>Low</v>
      </c>
      <c r="J86" s="154" t="str">
        <f>_xlfn.XLOOKUP('Data Source'!$H86,'NW Mapping'!A:A,'NW Mapping'!C:C)</f>
        <v>Non-Core NW</v>
      </c>
      <c r="K86" s="154" t="str">
        <f>_xlfn.XLOOKUP(H86,'NW Mapping'!A:A,'NW Mapping'!D:D)</f>
        <v>MERCH MENU</v>
      </c>
      <c r="L86" s="8" t="str">
        <f>_xlfn.XLOOKUP('Data Source'!$H86,'NW Mapping'!A:A,'NW Mapping'!E:E)</f>
        <v>MERCH MENU</v>
      </c>
      <c r="M86" s="155">
        <v>33560.36</v>
      </c>
      <c r="N86" s="155">
        <v>8423.36</v>
      </c>
    </row>
    <row r="87" spans="2:14" s="1" customFormat="1" ht="19.7" hidden="1" customHeight="1">
      <c r="B87" s="156">
        <v>2021</v>
      </c>
      <c r="C87" s="154" t="s">
        <v>13</v>
      </c>
      <c r="D87" s="154" t="s">
        <v>14</v>
      </c>
      <c r="E87" s="154" t="s">
        <v>25</v>
      </c>
      <c r="F87" s="154" t="s">
        <v>21</v>
      </c>
      <c r="G87" s="154" t="s">
        <v>22</v>
      </c>
      <c r="H87" s="154" t="s">
        <v>32</v>
      </c>
      <c r="I87" s="154" t="str">
        <f>_xlfn.XLOOKUP('Data Source'!$H87,'NW Mapping'!A:A,'NW Mapping'!B:B)</f>
        <v>Low</v>
      </c>
      <c r="J87" s="154" t="str">
        <f>_xlfn.XLOOKUP('Data Source'!$H87,'NW Mapping'!A:A,'NW Mapping'!C:C)</f>
        <v>Non-Core NW</v>
      </c>
      <c r="K87" s="154" t="str">
        <f>_xlfn.XLOOKUP(H87,'NW Mapping'!A:A,'NW Mapping'!D:D)</f>
        <v>MERCH MENU</v>
      </c>
      <c r="L87" s="8" t="str">
        <f>_xlfn.XLOOKUP('Data Source'!$H87,'NW Mapping'!A:A,'NW Mapping'!E:E)</f>
        <v>MERCH MENU</v>
      </c>
      <c r="M87" s="157">
        <v>0</v>
      </c>
      <c r="N87" s="157">
        <v>0</v>
      </c>
    </row>
    <row r="88" spans="2:14" s="1" customFormat="1" ht="19.7" hidden="1" customHeight="1">
      <c r="B88" s="152">
        <v>2021</v>
      </c>
      <c r="C88" s="153" t="s">
        <v>13</v>
      </c>
      <c r="D88" s="153" t="s">
        <v>14</v>
      </c>
      <c r="E88" s="153" t="s">
        <v>25</v>
      </c>
      <c r="F88" s="153" t="s">
        <v>23</v>
      </c>
      <c r="G88" s="153" t="s">
        <v>24</v>
      </c>
      <c r="H88" s="153" t="s">
        <v>32</v>
      </c>
      <c r="I88" s="154" t="str">
        <f>_xlfn.XLOOKUP('Data Source'!$H88,'NW Mapping'!A:A,'NW Mapping'!B:B)</f>
        <v>Low</v>
      </c>
      <c r="J88" s="154" t="str">
        <f>_xlfn.XLOOKUP('Data Source'!$H88,'NW Mapping'!A:A,'NW Mapping'!C:C)</f>
        <v>Non-Core NW</v>
      </c>
      <c r="K88" s="154" t="str">
        <f>_xlfn.XLOOKUP(H88,'NW Mapping'!A:A,'NW Mapping'!D:D)</f>
        <v>MERCH MENU</v>
      </c>
      <c r="L88" s="8" t="str">
        <f>_xlfn.XLOOKUP('Data Source'!$H88,'NW Mapping'!A:A,'NW Mapping'!E:E)</f>
        <v>MERCH MENU</v>
      </c>
      <c r="M88" s="155">
        <v>0</v>
      </c>
      <c r="N88" s="155">
        <v>0</v>
      </c>
    </row>
    <row r="89" spans="2:14" s="1" customFormat="1" ht="19.7" customHeight="1">
      <c r="B89" s="156">
        <v>2021</v>
      </c>
      <c r="C89" s="154" t="s">
        <v>13</v>
      </c>
      <c r="D89" s="154" t="s">
        <v>14</v>
      </c>
      <c r="E89" s="154" t="s">
        <v>26</v>
      </c>
      <c r="F89" s="154" t="s">
        <v>16</v>
      </c>
      <c r="G89" s="154" t="s">
        <v>19</v>
      </c>
      <c r="H89" s="154" t="s">
        <v>32</v>
      </c>
      <c r="I89" s="154" t="str">
        <f>_xlfn.XLOOKUP('Data Source'!$H89,'NW Mapping'!A:A,'NW Mapping'!B:B)</f>
        <v>Low</v>
      </c>
      <c r="J89" s="154" t="str">
        <f>_xlfn.XLOOKUP('Data Source'!$H89,'NW Mapping'!A:A,'NW Mapping'!C:C)</f>
        <v>Non-Core NW</v>
      </c>
      <c r="K89" s="154" t="str">
        <f>_xlfn.XLOOKUP(H89,'NW Mapping'!A:A,'NW Mapping'!D:D)</f>
        <v>MERCH MENU</v>
      </c>
      <c r="L89" s="8" t="str">
        <f>_xlfn.XLOOKUP('Data Source'!$H89,'NW Mapping'!A:A,'NW Mapping'!E:E)</f>
        <v>MERCH MENU</v>
      </c>
      <c r="M89" s="157">
        <v>0</v>
      </c>
      <c r="N89" s="157">
        <v>0</v>
      </c>
    </row>
    <row r="90" spans="2:14" s="1" customFormat="1" ht="19.7" customHeight="1">
      <c r="B90" s="152">
        <v>2021</v>
      </c>
      <c r="C90" s="153" t="s">
        <v>13</v>
      </c>
      <c r="D90" s="153" t="s">
        <v>14</v>
      </c>
      <c r="E90" s="153" t="s">
        <v>26</v>
      </c>
      <c r="F90" s="153" t="s">
        <v>16</v>
      </c>
      <c r="G90" s="153" t="s">
        <v>20</v>
      </c>
      <c r="H90" s="153" t="s">
        <v>32</v>
      </c>
      <c r="I90" s="154" t="str">
        <f>_xlfn.XLOOKUP('Data Source'!$H90,'NW Mapping'!A:A,'NW Mapping'!B:B)</f>
        <v>Low</v>
      </c>
      <c r="J90" s="154" t="str">
        <f>_xlfn.XLOOKUP('Data Source'!$H90,'NW Mapping'!A:A,'NW Mapping'!C:C)</f>
        <v>Non-Core NW</v>
      </c>
      <c r="K90" s="154" t="str">
        <f>_xlfn.XLOOKUP(H90,'NW Mapping'!A:A,'NW Mapping'!D:D)</f>
        <v>MERCH MENU</v>
      </c>
      <c r="L90" s="8" t="str">
        <f>_xlfn.XLOOKUP('Data Source'!$H90,'NW Mapping'!A:A,'NW Mapping'!E:E)</f>
        <v>MERCH MENU</v>
      </c>
      <c r="M90" s="155">
        <v>0</v>
      </c>
      <c r="N90" s="155">
        <v>0</v>
      </c>
    </row>
    <row r="91" spans="2:14" s="1" customFormat="1" ht="19.7" hidden="1" customHeight="1">
      <c r="B91" s="152">
        <v>2021</v>
      </c>
      <c r="C91" s="153" t="s">
        <v>13</v>
      </c>
      <c r="D91" s="153" t="s">
        <v>14</v>
      </c>
      <c r="E91" s="153" t="s">
        <v>27</v>
      </c>
      <c r="F91" s="153" t="s">
        <v>16</v>
      </c>
      <c r="G91" s="153" t="s">
        <v>17</v>
      </c>
      <c r="H91" s="153" t="s">
        <v>32</v>
      </c>
      <c r="I91" s="154" t="str">
        <f>_xlfn.XLOOKUP('Data Source'!$H91,'NW Mapping'!A:A,'NW Mapping'!B:B)</f>
        <v>Low</v>
      </c>
      <c r="J91" s="154" t="str">
        <f>_xlfn.XLOOKUP('Data Source'!$H91,'NW Mapping'!A:A,'NW Mapping'!C:C)</f>
        <v>Non-Core NW</v>
      </c>
      <c r="K91" s="154" t="str">
        <f>_xlfn.XLOOKUP(H91,'NW Mapping'!A:A,'NW Mapping'!D:D)</f>
        <v>MERCH MENU</v>
      </c>
      <c r="L91" s="8" t="str">
        <f>_xlfn.XLOOKUP('Data Source'!$H91,'NW Mapping'!A:A,'NW Mapping'!E:E)</f>
        <v>MERCH MENU</v>
      </c>
      <c r="M91" s="155">
        <v>42552.959999999999</v>
      </c>
      <c r="N91" s="155">
        <v>22607.71</v>
      </c>
    </row>
    <row r="92" spans="2:14" s="1" customFormat="1" ht="19.7" hidden="1" customHeight="1">
      <c r="B92" s="156">
        <v>2021</v>
      </c>
      <c r="C92" s="154" t="s">
        <v>13</v>
      </c>
      <c r="D92" s="154" t="s">
        <v>14</v>
      </c>
      <c r="E92" s="154" t="s">
        <v>27</v>
      </c>
      <c r="F92" s="154" t="s">
        <v>16</v>
      </c>
      <c r="G92" s="154" t="s">
        <v>20</v>
      </c>
      <c r="H92" s="154" t="s">
        <v>32</v>
      </c>
      <c r="I92" s="154" t="str">
        <f>_xlfn.XLOOKUP('Data Source'!$H92,'NW Mapping'!A:A,'NW Mapping'!B:B)</f>
        <v>Low</v>
      </c>
      <c r="J92" s="154" t="str">
        <f>_xlfn.XLOOKUP('Data Source'!$H92,'NW Mapping'!A:A,'NW Mapping'!C:C)</f>
        <v>Non-Core NW</v>
      </c>
      <c r="K92" s="154" t="str">
        <f>_xlfn.XLOOKUP(H92,'NW Mapping'!A:A,'NW Mapping'!D:D)</f>
        <v>MERCH MENU</v>
      </c>
      <c r="L92" s="8" t="str">
        <f>_xlfn.XLOOKUP('Data Source'!$H92,'NW Mapping'!A:A,'NW Mapping'!E:E)</f>
        <v>MERCH MENU</v>
      </c>
      <c r="M92" s="157">
        <v>3087.4</v>
      </c>
      <c r="N92" s="157">
        <v>1787</v>
      </c>
    </row>
    <row r="93" spans="2:14" s="1" customFormat="1" ht="19.7" hidden="1" customHeight="1">
      <c r="B93" s="152">
        <v>2021</v>
      </c>
      <c r="C93" s="153" t="s">
        <v>13</v>
      </c>
      <c r="D93" s="153" t="s">
        <v>14</v>
      </c>
      <c r="E93" s="153" t="s">
        <v>27</v>
      </c>
      <c r="F93" s="153" t="s">
        <v>21</v>
      </c>
      <c r="G93" s="153" t="s">
        <v>22</v>
      </c>
      <c r="H93" s="153" t="s">
        <v>32</v>
      </c>
      <c r="I93" s="154" t="str">
        <f>_xlfn.XLOOKUP('Data Source'!$H93,'NW Mapping'!A:A,'NW Mapping'!B:B)</f>
        <v>Low</v>
      </c>
      <c r="J93" s="154" t="str">
        <f>_xlfn.XLOOKUP('Data Source'!$H93,'NW Mapping'!A:A,'NW Mapping'!C:C)</f>
        <v>Non-Core NW</v>
      </c>
      <c r="K93" s="154" t="str">
        <f>_xlfn.XLOOKUP(H93,'NW Mapping'!A:A,'NW Mapping'!D:D)</f>
        <v>MERCH MENU</v>
      </c>
      <c r="L93" s="8" t="str">
        <f>_xlfn.XLOOKUP('Data Source'!$H93,'NW Mapping'!A:A,'NW Mapping'!E:E)</f>
        <v>MERCH MENU</v>
      </c>
      <c r="M93" s="155">
        <v>35005.629999999997</v>
      </c>
      <c r="N93" s="155">
        <v>35005.629999999997</v>
      </c>
    </row>
    <row r="94" spans="2:14" s="1" customFormat="1" ht="19.7" hidden="1" customHeight="1">
      <c r="B94" s="156">
        <v>2021</v>
      </c>
      <c r="C94" s="154" t="s">
        <v>13</v>
      </c>
      <c r="D94" s="154" t="s">
        <v>14</v>
      </c>
      <c r="E94" s="154" t="s">
        <v>27</v>
      </c>
      <c r="F94" s="154" t="s">
        <v>23</v>
      </c>
      <c r="G94" s="154" t="s">
        <v>24</v>
      </c>
      <c r="H94" s="154" t="s">
        <v>32</v>
      </c>
      <c r="I94" s="154" t="str">
        <f>_xlfn.XLOOKUP('Data Source'!$H94,'NW Mapping'!A:A,'NW Mapping'!B:B)</f>
        <v>Low</v>
      </c>
      <c r="J94" s="154" t="str">
        <f>_xlfn.XLOOKUP('Data Source'!$H94,'NW Mapping'!A:A,'NW Mapping'!C:C)</f>
        <v>Non-Core NW</v>
      </c>
      <c r="K94" s="154" t="str">
        <f>_xlfn.XLOOKUP(H94,'NW Mapping'!A:A,'NW Mapping'!D:D)</f>
        <v>MERCH MENU</v>
      </c>
      <c r="L94" s="8" t="str">
        <f>_xlfn.XLOOKUP('Data Source'!$H94,'NW Mapping'!A:A,'NW Mapping'!E:E)</f>
        <v>MERCH MENU</v>
      </c>
      <c r="M94" s="157">
        <v>10073.17</v>
      </c>
      <c r="N94" s="157">
        <v>10073.17</v>
      </c>
    </row>
    <row r="95" spans="2:14" s="1" customFormat="1" ht="19.7" hidden="1" customHeight="1">
      <c r="B95" s="156">
        <v>2021</v>
      </c>
      <c r="C95" s="154" t="s">
        <v>13</v>
      </c>
      <c r="D95" s="154" t="s">
        <v>14</v>
      </c>
      <c r="E95" s="154" t="s">
        <v>25</v>
      </c>
      <c r="F95" s="154" t="s">
        <v>23</v>
      </c>
      <c r="G95" s="154" t="s">
        <v>24</v>
      </c>
      <c r="H95" s="154" t="s">
        <v>33</v>
      </c>
      <c r="I95" s="154" t="str">
        <f>_xlfn.XLOOKUP('Data Source'!$H95,'NW Mapping'!A:A,'NW Mapping'!B:B)</f>
        <v>Low</v>
      </c>
      <c r="J95" s="154" t="str">
        <f>_xlfn.XLOOKUP('Data Source'!$H95,'NW Mapping'!A:A,'NW Mapping'!C:C)</f>
        <v>Non-Core NW</v>
      </c>
      <c r="K95" s="154" t="str">
        <f>_xlfn.XLOOKUP(H95,'NW Mapping'!A:A,'NW Mapping'!D:D)</f>
        <v>MERCH MENU</v>
      </c>
      <c r="L95" s="8" t="str">
        <f>_xlfn.XLOOKUP('Data Source'!$H95,'NW Mapping'!A:A,'NW Mapping'!E:E)</f>
        <v>MERCH MENU</v>
      </c>
      <c r="M95" s="157">
        <v>0</v>
      </c>
      <c r="N95" s="157">
        <v>0</v>
      </c>
    </row>
    <row r="96" spans="2:14" s="1" customFormat="1" ht="19.7" hidden="1" customHeight="1">
      <c r="B96" s="152">
        <v>2021</v>
      </c>
      <c r="C96" s="153" t="s">
        <v>13</v>
      </c>
      <c r="D96" s="153" t="s">
        <v>14</v>
      </c>
      <c r="E96" s="153" t="s">
        <v>15</v>
      </c>
      <c r="F96" s="153" t="s">
        <v>16</v>
      </c>
      <c r="G96" s="153" t="s">
        <v>17</v>
      </c>
      <c r="H96" s="153" t="s">
        <v>34</v>
      </c>
      <c r="I96" s="154" t="str">
        <f>_xlfn.XLOOKUP('Data Source'!$H96,'NW Mapping'!A:A,'NW Mapping'!B:B)</f>
        <v>Low</v>
      </c>
      <c r="J96" s="154" t="str">
        <f>_xlfn.XLOOKUP('Data Source'!$H96,'NW Mapping'!A:A,'NW Mapping'!C:C)</f>
        <v>Non-Core NW</v>
      </c>
      <c r="K96" s="154" t="str">
        <f>_xlfn.XLOOKUP(H96,'NW Mapping'!A:A,'NW Mapping'!D:D)</f>
        <v>MERCH MENU</v>
      </c>
      <c r="L96" s="8" t="str">
        <f>_xlfn.XLOOKUP('Data Source'!$H96,'NW Mapping'!A:A,'NW Mapping'!E:E)</f>
        <v>MERCH MENU</v>
      </c>
      <c r="M96" s="155">
        <v>92356.800000000003</v>
      </c>
      <c r="N96" s="155">
        <v>0</v>
      </c>
    </row>
    <row r="97" spans="2:14" s="1" customFormat="1" ht="19.7" hidden="1" customHeight="1">
      <c r="B97" s="156">
        <v>2021</v>
      </c>
      <c r="C97" s="154" t="s">
        <v>13</v>
      </c>
      <c r="D97" s="154" t="s">
        <v>14</v>
      </c>
      <c r="E97" s="154" t="s">
        <v>15</v>
      </c>
      <c r="F97" s="154" t="s">
        <v>16</v>
      </c>
      <c r="G97" s="154" t="s">
        <v>19</v>
      </c>
      <c r="H97" s="154" t="s">
        <v>34</v>
      </c>
      <c r="I97" s="154" t="str">
        <f>_xlfn.XLOOKUP('Data Source'!$H97,'NW Mapping'!A:A,'NW Mapping'!B:B)</f>
        <v>Low</v>
      </c>
      <c r="J97" s="154" t="str">
        <f>_xlfn.XLOOKUP('Data Source'!$H97,'NW Mapping'!A:A,'NW Mapping'!C:C)</f>
        <v>Non-Core NW</v>
      </c>
      <c r="K97" s="154" t="str">
        <f>_xlfn.XLOOKUP(H97,'NW Mapping'!A:A,'NW Mapping'!D:D)</f>
        <v>MERCH MENU</v>
      </c>
      <c r="L97" s="8" t="str">
        <f>_xlfn.XLOOKUP('Data Source'!$H97,'NW Mapping'!A:A,'NW Mapping'!E:E)</f>
        <v>MERCH MENU</v>
      </c>
      <c r="M97" s="157">
        <v>0</v>
      </c>
      <c r="N97" s="157">
        <v>0</v>
      </c>
    </row>
    <row r="98" spans="2:14" s="1" customFormat="1" ht="19.7" hidden="1" customHeight="1">
      <c r="B98" s="152">
        <v>2021</v>
      </c>
      <c r="C98" s="153" t="s">
        <v>13</v>
      </c>
      <c r="D98" s="153" t="s">
        <v>14</v>
      </c>
      <c r="E98" s="153" t="s">
        <v>15</v>
      </c>
      <c r="F98" s="153" t="s">
        <v>16</v>
      </c>
      <c r="G98" s="153" t="s">
        <v>20</v>
      </c>
      <c r="H98" s="153" t="s">
        <v>34</v>
      </c>
      <c r="I98" s="154" t="str">
        <f>_xlfn.XLOOKUP('Data Source'!$H98,'NW Mapping'!A:A,'NW Mapping'!B:B)</f>
        <v>Low</v>
      </c>
      <c r="J98" s="154" t="str">
        <f>_xlfn.XLOOKUP('Data Source'!$H98,'NW Mapping'!A:A,'NW Mapping'!C:C)</f>
        <v>Non-Core NW</v>
      </c>
      <c r="K98" s="154" t="str">
        <f>_xlfn.XLOOKUP(H98,'NW Mapping'!A:A,'NW Mapping'!D:D)</f>
        <v>MERCH MENU</v>
      </c>
      <c r="L98" s="8" t="str">
        <f>_xlfn.XLOOKUP('Data Source'!$H98,'NW Mapping'!A:A,'NW Mapping'!E:E)</f>
        <v>MERCH MENU</v>
      </c>
      <c r="M98" s="155">
        <v>0</v>
      </c>
      <c r="N98" s="155">
        <v>0</v>
      </c>
    </row>
    <row r="99" spans="2:14" s="1" customFormat="1" ht="19.7" hidden="1" customHeight="1">
      <c r="B99" s="156">
        <v>2021</v>
      </c>
      <c r="C99" s="154" t="s">
        <v>13</v>
      </c>
      <c r="D99" s="154" t="s">
        <v>14</v>
      </c>
      <c r="E99" s="154" t="s">
        <v>15</v>
      </c>
      <c r="F99" s="154" t="s">
        <v>21</v>
      </c>
      <c r="G99" s="154" t="s">
        <v>22</v>
      </c>
      <c r="H99" s="154" t="s">
        <v>34</v>
      </c>
      <c r="I99" s="154" t="str">
        <f>_xlfn.XLOOKUP('Data Source'!$H99,'NW Mapping'!A:A,'NW Mapping'!B:B)</f>
        <v>Low</v>
      </c>
      <c r="J99" s="154" t="str">
        <f>_xlfn.XLOOKUP('Data Source'!$H99,'NW Mapping'!A:A,'NW Mapping'!C:C)</f>
        <v>Non-Core NW</v>
      </c>
      <c r="K99" s="154" t="str">
        <f>_xlfn.XLOOKUP(H99,'NW Mapping'!A:A,'NW Mapping'!D:D)</f>
        <v>MERCH MENU</v>
      </c>
      <c r="L99" s="8" t="str">
        <f>_xlfn.XLOOKUP('Data Source'!$H99,'NW Mapping'!A:A,'NW Mapping'!E:E)</f>
        <v>MERCH MENU</v>
      </c>
      <c r="M99" s="157">
        <v>153205.179999999</v>
      </c>
      <c r="N99" s="157">
        <v>0</v>
      </c>
    </row>
    <row r="100" spans="2:14" s="1" customFormat="1" ht="19.7" hidden="1" customHeight="1">
      <c r="B100" s="152">
        <v>2021</v>
      </c>
      <c r="C100" s="153" t="s">
        <v>13</v>
      </c>
      <c r="D100" s="153" t="s">
        <v>14</v>
      </c>
      <c r="E100" s="153" t="s">
        <v>15</v>
      </c>
      <c r="F100" s="153" t="s">
        <v>23</v>
      </c>
      <c r="G100" s="153" t="s">
        <v>24</v>
      </c>
      <c r="H100" s="153" t="s">
        <v>34</v>
      </c>
      <c r="I100" s="154" t="str">
        <f>_xlfn.XLOOKUP('Data Source'!$H100,'NW Mapping'!A:A,'NW Mapping'!B:B)</f>
        <v>Low</v>
      </c>
      <c r="J100" s="154" t="str">
        <f>_xlfn.XLOOKUP('Data Source'!$H100,'NW Mapping'!A:A,'NW Mapping'!C:C)</f>
        <v>Non-Core NW</v>
      </c>
      <c r="K100" s="154" t="str">
        <f>_xlfn.XLOOKUP(H100,'NW Mapping'!A:A,'NW Mapping'!D:D)</f>
        <v>MERCH MENU</v>
      </c>
      <c r="L100" s="8" t="str">
        <f>_xlfn.XLOOKUP('Data Source'!$H100,'NW Mapping'!A:A,'NW Mapping'!E:E)</f>
        <v>MERCH MENU</v>
      </c>
      <c r="M100" s="155">
        <v>14997.36</v>
      </c>
      <c r="N100" s="155">
        <v>0</v>
      </c>
    </row>
    <row r="101" spans="2:14" s="1" customFormat="1" ht="19.7" hidden="1" customHeight="1">
      <c r="B101" s="152">
        <v>2021</v>
      </c>
      <c r="C101" s="153" t="s">
        <v>13</v>
      </c>
      <c r="D101" s="153" t="s">
        <v>14</v>
      </c>
      <c r="E101" s="153" t="s">
        <v>25</v>
      </c>
      <c r="F101" s="153" t="s">
        <v>16</v>
      </c>
      <c r="G101" s="153" t="s">
        <v>17</v>
      </c>
      <c r="H101" s="153" t="s">
        <v>34</v>
      </c>
      <c r="I101" s="154" t="str">
        <f>_xlfn.XLOOKUP('Data Source'!$H101,'NW Mapping'!A:A,'NW Mapping'!B:B)</f>
        <v>Low</v>
      </c>
      <c r="J101" s="154" t="str">
        <f>_xlfn.XLOOKUP('Data Source'!$H101,'NW Mapping'!A:A,'NW Mapping'!C:C)</f>
        <v>Non-Core NW</v>
      </c>
      <c r="K101" s="154" t="str">
        <f>_xlfn.XLOOKUP(H101,'NW Mapping'!A:A,'NW Mapping'!D:D)</f>
        <v>MERCH MENU</v>
      </c>
      <c r="L101" s="8" t="str">
        <f>_xlfn.XLOOKUP('Data Source'!$H101,'NW Mapping'!A:A,'NW Mapping'!E:E)</f>
        <v>MERCH MENU</v>
      </c>
      <c r="M101" s="155">
        <v>118934.57000000399</v>
      </c>
      <c r="N101" s="155">
        <v>1244.44</v>
      </c>
    </row>
    <row r="102" spans="2:14" s="1" customFormat="1" ht="19.7" hidden="1" customHeight="1">
      <c r="B102" s="156">
        <v>2021</v>
      </c>
      <c r="C102" s="154" t="s">
        <v>13</v>
      </c>
      <c r="D102" s="154" t="s">
        <v>14</v>
      </c>
      <c r="E102" s="154" t="s">
        <v>25</v>
      </c>
      <c r="F102" s="154" t="s">
        <v>16</v>
      </c>
      <c r="G102" s="154" t="s">
        <v>19</v>
      </c>
      <c r="H102" s="154" t="s">
        <v>34</v>
      </c>
      <c r="I102" s="154" t="str">
        <f>_xlfn.XLOOKUP('Data Source'!$H102,'NW Mapping'!A:A,'NW Mapping'!B:B)</f>
        <v>Low</v>
      </c>
      <c r="J102" s="154" t="str">
        <f>_xlfn.XLOOKUP('Data Source'!$H102,'NW Mapping'!A:A,'NW Mapping'!C:C)</f>
        <v>Non-Core NW</v>
      </c>
      <c r="K102" s="154" t="str">
        <f>_xlfn.XLOOKUP(H102,'NW Mapping'!A:A,'NW Mapping'!D:D)</f>
        <v>MERCH MENU</v>
      </c>
      <c r="L102" s="8" t="str">
        <f>_xlfn.XLOOKUP('Data Source'!$H102,'NW Mapping'!A:A,'NW Mapping'!E:E)</f>
        <v>MERCH MENU</v>
      </c>
      <c r="M102" s="157">
        <v>1325.22</v>
      </c>
      <c r="N102" s="157">
        <v>81.900000000000006</v>
      </c>
    </row>
    <row r="103" spans="2:14" s="1" customFormat="1" ht="19.7" hidden="1" customHeight="1">
      <c r="B103" s="152">
        <v>2021</v>
      </c>
      <c r="C103" s="153" t="s">
        <v>13</v>
      </c>
      <c r="D103" s="153" t="s">
        <v>14</v>
      </c>
      <c r="E103" s="153" t="s">
        <v>25</v>
      </c>
      <c r="F103" s="153" t="s">
        <v>16</v>
      </c>
      <c r="G103" s="153" t="s">
        <v>20</v>
      </c>
      <c r="H103" s="153" t="s">
        <v>34</v>
      </c>
      <c r="I103" s="154" t="str">
        <f>_xlfn.XLOOKUP('Data Source'!$H103,'NW Mapping'!A:A,'NW Mapping'!B:B)</f>
        <v>Low</v>
      </c>
      <c r="J103" s="154" t="str">
        <f>_xlfn.XLOOKUP('Data Source'!$H103,'NW Mapping'!A:A,'NW Mapping'!C:C)</f>
        <v>Non-Core NW</v>
      </c>
      <c r="K103" s="154" t="str">
        <f>_xlfn.XLOOKUP(H103,'NW Mapping'!A:A,'NW Mapping'!D:D)</f>
        <v>MERCH MENU</v>
      </c>
      <c r="L103" s="8" t="str">
        <f>_xlfn.XLOOKUP('Data Source'!$H103,'NW Mapping'!A:A,'NW Mapping'!E:E)</f>
        <v>MERCH MENU</v>
      </c>
      <c r="M103" s="155">
        <v>32529.970000022</v>
      </c>
      <c r="N103" s="155">
        <v>29540</v>
      </c>
    </row>
    <row r="104" spans="2:14" s="1" customFormat="1" ht="19.7" hidden="1" customHeight="1">
      <c r="B104" s="156">
        <v>2021</v>
      </c>
      <c r="C104" s="154" t="s">
        <v>13</v>
      </c>
      <c r="D104" s="154" t="s">
        <v>14</v>
      </c>
      <c r="E104" s="154" t="s">
        <v>25</v>
      </c>
      <c r="F104" s="154" t="s">
        <v>21</v>
      </c>
      <c r="G104" s="154" t="s">
        <v>22</v>
      </c>
      <c r="H104" s="154" t="s">
        <v>34</v>
      </c>
      <c r="I104" s="154" t="str">
        <f>_xlfn.XLOOKUP('Data Source'!$H104,'NW Mapping'!A:A,'NW Mapping'!B:B)</f>
        <v>Low</v>
      </c>
      <c r="J104" s="154" t="str">
        <f>_xlfn.XLOOKUP('Data Source'!$H104,'NW Mapping'!A:A,'NW Mapping'!C:C)</f>
        <v>Non-Core NW</v>
      </c>
      <c r="K104" s="154" t="str">
        <f>_xlfn.XLOOKUP(H104,'NW Mapping'!A:A,'NW Mapping'!D:D)</f>
        <v>MERCH MENU</v>
      </c>
      <c r="L104" s="8" t="str">
        <f>_xlfn.XLOOKUP('Data Source'!$H104,'NW Mapping'!A:A,'NW Mapping'!E:E)</f>
        <v>MERCH MENU</v>
      </c>
      <c r="M104" s="157">
        <v>95679.01</v>
      </c>
      <c r="N104" s="157">
        <v>7717.5</v>
      </c>
    </row>
    <row r="105" spans="2:14" s="1" customFormat="1" ht="19.7" hidden="1" customHeight="1">
      <c r="B105" s="152">
        <v>2021</v>
      </c>
      <c r="C105" s="153" t="s">
        <v>13</v>
      </c>
      <c r="D105" s="153" t="s">
        <v>14</v>
      </c>
      <c r="E105" s="153" t="s">
        <v>25</v>
      </c>
      <c r="F105" s="153" t="s">
        <v>23</v>
      </c>
      <c r="G105" s="153" t="s">
        <v>24</v>
      </c>
      <c r="H105" s="153" t="s">
        <v>34</v>
      </c>
      <c r="I105" s="154" t="str">
        <f>_xlfn.XLOOKUP('Data Source'!$H105,'NW Mapping'!A:A,'NW Mapping'!B:B)</f>
        <v>Low</v>
      </c>
      <c r="J105" s="154" t="str">
        <f>_xlfn.XLOOKUP('Data Source'!$H105,'NW Mapping'!A:A,'NW Mapping'!C:C)</f>
        <v>Non-Core NW</v>
      </c>
      <c r="K105" s="154" t="str">
        <f>_xlfn.XLOOKUP(H105,'NW Mapping'!A:A,'NW Mapping'!D:D)</f>
        <v>MERCH MENU</v>
      </c>
      <c r="L105" s="8" t="str">
        <f>_xlfn.XLOOKUP('Data Source'!$H105,'NW Mapping'!A:A,'NW Mapping'!E:E)</f>
        <v>MERCH MENU</v>
      </c>
      <c r="M105" s="155">
        <v>567894.83999999601</v>
      </c>
      <c r="N105" s="155">
        <v>109051.97</v>
      </c>
    </row>
    <row r="106" spans="2:14" s="1" customFormat="1" ht="19.7" customHeight="1">
      <c r="B106" s="152">
        <v>2021</v>
      </c>
      <c r="C106" s="153" t="s">
        <v>13</v>
      </c>
      <c r="D106" s="153" t="s">
        <v>14</v>
      </c>
      <c r="E106" s="153" t="s">
        <v>26</v>
      </c>
      <c r="F106" s="153" t="s">
        <v>16</v>
      </c>
      <c r="G106" s="153" t="s">
        <v>17</v>
      </c>
      <c r="H106" s="153" t="s">
        <v>34</v>
      </c>
      <c r="I106" s="154" t="str">
        <f>_xlfn.XLOOKUP('Data Source'!$H106,'NW Mapping'!A:A,'NW Mapping'!B:B)</f>
        <v>Low</v>
      </c>
      <c r="J106" s="154" t="str">
        <f>_xlfn.XLOOKUP('Data Source'!$H106,'NW Mapping'!A:A,'NW Mapping'!C:C)</f>
        <v>Non-Core NW</v>
      </c>
      <c r="K106" s="154" t="str">
        <f>_xlfn.XLOOKUP(H106,'NW Mapping'!A:A,'NW Mapping'!D:D)</f>
        <v>MERCH MENU</v>
      </c>
      <c r="L106" s="8" t="str">
        <f>_xlfn.XLOOKUP('Data Source'!$H106,'NW Mapping'!A:A,'NW Mapping'!E:E)</f>
        <v>MERCH MENU</v>
      </c>
      <c r="M106" s="155">
        <v>300.8</v>
      </c>
      <c r="N106" s="155">
        <v>0</v>
      </c>
    </row>
    <row r="107" spans="2:14" s="1" customFormat="1" ht="19.7" customHeight="1">
      <c r="B107" s="156">
        <v>2021</v>
      </c>
      <c r="C107" s="154" t="s">
        <v>13</v>
      </c>
      <c r="D107" s="154" t="s">
        <v>14</v>
      </c>
      <c r="E107" s="154" t="s">
        <v>26</v>
      </c>
      <c r="F107" s="154" t="s">
        <v>21</v>
      </c>
      <c r="G107" s="154" t="s">
        <v>22</v>
      </c>
      <c r="H107" s="154" t="s">
        <v>34</v>
      </c>
      <c r="I107" s="154" t="str">
        <f>_xlfn.XLOOKUP('Data Source'!$H107,'NW Mapping'!A:A,'NW Mapping'!B:B)</f>
        <v>Low</v>
      </c>
      <c r="J107" s="154" t="str">
        <f>_xlfn.XLOOKUP('Data Source'!$H107,'NW Mapping'!A:A,'NW Mapping'!C:C)</f>
        <v>Non-Core NW</v>
      </c>
      <c r="K107" s="154" t="str">
        <f>_xlfn.XLOOKUP(H107,'NW Mapping'!A:A,'NW Mapping'!D:D)</f>
        <v>MERCH MENU</v>
      </c>
      <c r="L107" s="8" t="str">
        <f>_xlfn.XLOOKUP('Data Source'!$H107,'NW Mapping'!A:A,'NW Mapping'!E:E)</f>
        <v>MERCH MENU</v>
      </c>
      <c r="M107" s="157">
        <v>17305.43</v>
      </c>
      <c r="N107" s="157">
        <v>2725.76</v>
      </c>
    </row>
    <row r="108" spans="2:14" s="1" customFormat="1" ht="19.7" customHeight="1">
      <c r="B108" s="152">
        <v>2021</v>
      </c>
      <c r="C108" s="153" t="s">
        <v>13</v>
      </c>
      <c r="D108" s="153" t="s">
        <v>14</v>
      </c>
      <c r="E108" s="153" t="s">
        <v>26</v>
      </c>
      <c r="F108" s="153" t="s">
        <v>23</v>
      </c>
      <c r="G108" s="153" t="s">
        <v>24</v>
      </c>
      <c r="H108" s="153" t="s">
        <v>34</v>
      </c>
      <c r="I108" s="154" t="str">
        <f>_xlfn.XLOOKUP('Data Source'!$H108,'NW Mapping'!A:A,'NW Mapping'!B:B)</f>
        <v>Low</v>
      </c>
      <c r="J108" s="154" t="str">
        <f>_xlfn.XLOOKUP('Data Source'!$H108,'NW Mapping'!A:A,'NW Mapping'!C:C)</f>
        <v>Non-Core NW</v>
      </c>
      <c r="K108" s="154" t="str">
        <f>_xlfn.XLOOKUP(H108,'NW Mapping'!A:A,'NW Mapping'!D:D)</f>
        <v>MERCH MENU</v>
      </c>
      <c r="L108" s="8" t="str">
        <f>_xlfn.XLOOKUP('Data Source'!$H108,'NW Mapping'!A:A,'NW Mapping'!E:E)</f>
        <v>MERCH MENU</v>
      </c>
      <c r="M108" s="155">
        <v>5309.04</v>
      </c>
      <c r="N108" s="155">
        <v>0</v>
      </c>
    </row>
    <row r="109" spans="2:14" s="1" customFormat="1" ht="19.7" hidden="1" customHeight="1">
      <c r="B109" s="156">
        <v>2021</v>
      </c>
      <c r="C109" s="154" t="s">
        <v>13</v>
      </c>
      <c r="D109" s="154" t="s">
        <v>14</v>
      </c>
      <c r="E109" s="154" t="s">
        <v>27</v>
      </c>
      <c r="F109" s="154" t="s">
        <v>16</v>
      </c>
      <c r="G109" s="154" t="s">
        <v>17</v>
      </c>
      <c r="H109" s="154" t="s">
        <v>34</v>
      </c>
      <c r="I109" s="154" t="str">
        <f>_xlfn.XLOOKUP('Data Source'!$H109,'NW Mapping'!A:A,'NW Mapping'!B:B)</f>
        <v>Low</v>
      </c>
      <c r="J109" s="154" t="str">
        <f>_xlfn.XLOOKUP('Data Source'!$H109,'NW Mapping'!A:A,'NW Mapping'!C:C)</f>
        <v>Non-Core NW</v>
      </c>
      <c r="K109" s="154" t="str">
        <f>_xlfn.XLOOKUP(H109,'NW Mapping'!A:A,'NW Mapping'!D:D)</f>
        <v>MERCH MENU</v>
      </c>
      <c r="L109" s="8" t="str">
        <f>_xlfn.XLOOKUP('Data Source'!$H109,'NW Mapping'!A:A,'NW Mapping'!E:E)</f>
        <v>MERCH MENU</v>
      </c>
      <c r="M109" s="157">
        <v>366527.33999997302</v>
      </c>
      <c r="N109" s="157">
        <v>57624</v>
      </c>
    </row>
    <row r="110" spans="2:14" s="1" customFormat="1" ht="19.7" hidden="1" customHeight="1">
      <c r="B110" s="152">
        <v>2021</v>
      </c>
      <c r="C110" s="153" t="s">
        <v>13</v>
      </c>
      <c r="D110" s="153" t="s">
        <v>14</v>
      </c>
      <c r="E110" s="153" t="s">
        <v>27</v>
      </c>
      <c r="F110" s="153" t="s">
        <v>21</v>
      </c>
      <c r="G110" s="153" t="s">
        <v>22</v>
      </c>
      <c r="H110" s="153" t="s">
        <v>34</v>
      </c>
      <c r="I110" s="154" t="str">
        <f>_xlfn.XLOOKUP('Data Source'!$H110,'NW Mapping'!A:A,'NW Mapping'!B:B)</f>
        <v>Low</v>
      </c>
      <c r="J110" s="154" t="str">
        <f>_xlfn.XLOOKUP('Data Source'!$H110,'NW Mapping'!A:A,'NW Mapping'!C:C)</f>
        <v>Non-Core NW</v>
      </c>
      <c r="K110" s="154" t="str">
        <f>_xlfn.XLOOKUP(H110,'NW Mapping'!A:A,'NW Mapping'!D:D)</f>
        <v>MERCH MENU</v>
      </c>
      <c r="L110" s="8" t="str">
        <f>_xlfn.XLOOKUP('Data Source'!$H110,'NW Mapping'!A:A,'NW Mapping'!E:E)</f>
        <v>MERCH MENU</v>
      </c>
      <c r="M110" s="155">
        <v>16506</v>
      </c>
      <c r="N110" s="155">
        <v>16506</v>
      </c>
    </row>
    <row r="111" spans="2:14" s="1" customFormat="1" ht="19.7" hidden="1" customHeight="1">
      <c r="B111" s="156">
        <v>2021</v>
      </c>
      <c r="C111" s="154" t="s">
        <v>13</v>
      </c>
      <c r="D111" s="154" t="s">
        <v>14</v>
      </c>
      <c r="E111" s="154" t="s">
        <v>27</v>
      </c>
      <c r="F111" s="154" t="s">
        <v>23</v>
      </c>
      <c r="G111" s="154" t="s">
        <v>24</v>
      </c>
      <c r="H111" s="154" t="s">
        <v>34</v>
      </c>
      <c r="I111" s="154" t="str">
        <f>_xlfn.XLOOKUP('Data Source'!$H111,'NW Mapping'!A:A,'NW Mapping'!B:B)</f>
        <v>Low</v>
      </c>
      <c r="J111" s="154" t="str">
        <f>_xlfn.XLOOKUP('Data Source'!$H111,'NW Mapping'!A:A,'NW Mapping'!C:C)</f>
        <v>Non-Core NW</v>
      </c>
      <c r="K111" s="154" t="str">
        <f>_xlfn.XLOOKUP(H111,'NW Mapping'!A:A,'NW Mapping'!D:D)</f>
        <v>MERCH MENU</v>
      </c>
      <c r="L111" s="8" t="str">
        <f>_xlfn.XLOOKUP('Data Source'!$H111,'NW Mapping'!A:A,'NW Mapping'!E:E)</f>
        <v>MERCH MENU</v>
      </c>
      <c r="M111" s="157">
        <v>5000</v>
      </c>
      <c r="N111" s="157">
        <v>5000</v>
      </c>
    </row>
    <row r="112" spans="2:14" s="1" customFormat="1" ht="19.7" hidden="1" customHeight="1">
      <c r="B112" s="152">
        <v>2021</v>
      </c>
      <c r="C112" s="153" t="s">
        <v>13</v>
      </c>
      <c r="D112" s="153" t="s">
        <v>14</v>
      </c>
      <c r="E112" s="153" t="s">
        <v>15</v>
      </c>
      <c r="F112" s="153" t="s">
        <v>16</v>
      </c>
      <c r="G112" s="153" t="s">
        <v>17</v>
      </c>
      <c r="H112" s="153" t="s">
        <v>35</v>
      </c>
      <c r="I112" s="154" t="str">
        <f>_xlfn.XLOOKUP('Data Source'!$H112,'NW Mapping'!A:A,'NW Mapping'!B:B)</f>
        <v>Low</v>
      </c>
      <c r="J112" s="154" t="str">
        <f>_xlfn.XLOOKUP('Data Source'!$H112,'NW Mapping'!A:A,'NW Mapping'!C:C)</f>
        <v>Non-Core NW</v>
      </c>
      <c r="K112" s="154" t="str">
        <f>_xlfn.XLOOKUP(H112,'NW Mapping'!A:A,'NW Mapping'!D:D)</f>
        <v>MERCH MENU</v>
      </c>
      <c r="L112" s="8" t="str">
        <f>_xlfn.XLOOKUP('Data Source'!$H112,'NW Mapping'!A:A,'NW Mapping'!E:E)</f>
        <v>MERCH MENU</v>
      </c>
      <c r="M112" s="155">
        <v>0</v>
      </c>
      <c r="N112" s="155">
        <v>0</v>
      </c>
    </row>
    <row r="113" spans="2:14" s="1" customFormat="1" ht="19.7" hidden="1" customHeight="1">
      <c r="B113" s="156">
        <v>2021</v>
      </c>
      <c r="C113" s="154" t="s">
        <v>13</v>
      </c>
      <c r="D113" s="154" t="s">
        <v>14</v>
      </c>
      <c r="E113" s="154" t="s">
        <v>15</v>
      </c>
      <c r="F113" s="154" t="s">
        <v>16</v>
      </c>
      <c r="G113" s="154" t="s">
        <v>19</v>
      </c>
      <c r="H113" s="154" t="s">
        <v>35</v>
      </c>
      <c r="I113" s="154" t="str">
        <f>_xlfn.XLOOKUP('Data Source'!$H113,'NW Mapping'!A:A,'NW Mapping'!B:B)</f>
        <v>Low</v>
      </c>
      <c r="J113" s="154" t="str">
        <f>_xlfn.XLOOKUP('Data Source'!$H113,'NW Mapping'!A:A,'NW Mapping'!C:C)</f>
        <v>Non-Core NW</v>
      </c>
      <c r="K113" s="154" t="str">
        <f>_xlfn.XLOOKUP(H113,'NW Mapping'!A:A,'NW Mapping'!D:D)</f>
        <v>MERCH MENU</v>
      </c>
      <c r="L113" s="8" t="str">
        <f>_xlfn.XLOOKUP('Data Source'!$H113,'NW Mapping'!A:A,'NW Mapping'!E:E)</f>
        <v>MERCH MENU</v>
      </c>
      <c r="M113" s="157">
        <v>93090.169999999503</v>
      </c>
      <c r="N113" s="157">
        <v>8000</v>
      </c>
    </row>
    <row r="114" spans="2:14" s="1" customFormat="1" ht="19.7" hidden="1" customHeight="1">
      <c r="B114" s="152">
        <v>2021</v>
      </c>
      <c r="C114" s="153" t="s">
        <v>13</v>
      </c>
      <c r="D114" s="153" t="s">
        <v>14</v>
      </c>
      <c r="E114" s="153" t="s">
        <v>15</v>
      </c>
      <c r="F114" s="153" t="s">
        <v>21</v>
      </c>
      <c r="G114" s="153" t="s">
        <v>22</v>
      </c>
      <c r="H114" s="153" t="s">
        <v>35</v>
      </c>
      <c r="I114" s="154" t="str">
        <f>_xlfn.XLOOKUP('Data Source'!$H114,'NW Mapping'!A:A,'NW Mapping'!B:B)</f>
        <v>Low</v>
      </c>
      <c r="J114" s="154" t="str">
        <f>_xlfn.XLOOKUP('Data Source'!$H114,'NW Mapping'!A:A,'NW Mapping'!C:C)</f>
        <v>Non-Core NW</v>
      </c>
      <c r="K114" s="154" t="str">
        <f>_xlfn.XLOOKUP(H114,'NW Mapping'!A:A,'NW Mapping'!D:D)</f>
        <v>MERCH MENU</v>
      </c>
      <c r="L114" s="8" t="str">
        <f>_xlfn.XLOOKUP('Data Source'!$H114,'NW Mapping'!A:A,'NW Mapping'!E:E)</f>
        <v>MERCH MENU</v>
      </c>
      <c r="M114" s="155">
        <v>0</v>
      </c>
      <c r="N114" s="155">
        <v>0</v>
      </c>
    </row>
    <row r="115" spans="2:14" s="1" customFormat="1" ht="19.7" hidden="1" customHeight="1">
      <c r="B115" s="156">
        <v>2021</v>
      </c>
      <c r="C115" s="154" t="s">
        <v>13</v>
      </c>
      <c r="D115" s="154" t="s">
        <v>14</v>
      </c>
      <c r="E115" s="154" t="s">
        <v>15</v>
      </c>
      <c r="F115" s="154" t="s">
        <v>23</v>
      </c>
      <c r="G115" s="154" t="s">
        <v>24</v>
      </c>
      <c r="H115" s="154" t="s">
        <v>35</v>
      </c>
      <c r="I115" s="154" t="str">
        <f>_xlfn.XLOOKUP('Data Source'!$H115,'NW Mapping'!A:A,'NW Mapping'!B:B)</f>
        <v>Low</v>
      </c>
      <c r="J115" s="154" t="str">
        <f>_xlfn.XLOOKUP('Data Source'!$H115,'NW Mapping'!A:A,'NW Mapping'!C:C)</f>
        <v>Non-Core NW</v>
      </c>
      <c r="K115" s="154" t="str">
        <f>_xlfn.XLOOKUP(H115,'NW Mapping'!A:A,'NW Mapping'!D:D)</f>
        <v>MERCH MENU</v>
      </c>
      <c r="L115" s="8" t="str">
        <f>_xlfn.XLOOKUP('Data Source'!$H115,'NW Mapping'!A:A,'NW Mapping'!E:E)</f>
        <v>MERCH MENU</v>
      </c>
      <c r="M115" s="157">
        <v>771.84</v>
      </c>
      <c r="N115" s="157">
        <v>0</v>
      </c>
    </row>
    <row r="116" spans="2:14" s="1" customFormat="1" ht="19.7" hidden="1" customHeight="1">
      <c r="B116" s="152">
        <v>2021</v>
      </c>
      <c r="C116" s="153" t="s">
        <v>13</v>
      </c>
      <c r="D116" s="153" t="s">
        <v>14</v>
      </c>
      <c r="E116" s="153" t="s">
        <v>25</v>
      </c>
      <c r="F116" s="153" t="s">
        <v>16</v>
      </c>
      <c r="G116" s="153" t="s">
        <v>17</v>
      </c>
      <c r="H116" s="153" t="s">
        <v>35</v>
      </c>
      <c r="I116" s="154" t="str">
        <f>_xlfn.XLOOKUP('Data Source'!$H116,'NW Mapping'!A:A,'NW Mapping'!B:B)</f>
        <v>Low</v>
      </c>
      <c r="J116" s="154" t="str">
        <f>_xlfn.XLOOKUP('Data Source'!$H116,'NW Mapping'!A:A,'NW Mapping'!C:C)</f>
        <v>Non-Core NW</v>
      </c>
      <c r="K116" s="154" t="str">
        <f>_xlfn.XLOOKUP(H116,'NW Mapping'!A:A,'NW Mapping'!D:D)</f>
        <v>MERCH MENU</v>
      </c>
      <c r="L116" s="8" t="str">
        <f>_xlfn.XLOOKUP('Data Source'!$H116,'NW Mapping'!A:A,'NW Mapping'!E:E)</f>
        <v>MERCH MENU</v>
      </c>
      <c r="M116" s="155">
        <v>187573.96000000701</v>
      </c>
      <c r="N116" s="155">
        <v>800</v>
      </c>
    </row>
    <row r="117" spans="2:14" s="1" customFormat="1" ht="19.7" hidden="1" customHeight="1">
      <c r="B117" s="156">
        <v>2021</v>
      </c>
      <c r="C117" s="154" t="s">
        <v>13</v>
      </c>
      <c r="D117" s="154" t="s">
        <v>14</v>
      </c>
      <c r="E117" s="154" t="s">
        <v>25</v>
      </c>
      <c r="F117" s="154" t="s">
        <v>16</v>
      </c>
      <c r="G117" s="154" t="s">
        <v>19</v>
      </c>
      <c r="H117" s="154" t="s">
        <v>35</v>
      </c>
      <c r="I117" s="154" t="str">
        <f>_xlfn.XLOOKUP('Data Source'!$H117,'NW Mapping'!A:A,'NW Mapping'!B:B)</f>
        <v>Low</v>
      </c>
      <c r="J117" s="154" t="str">
        <f>_xlfn.XLOOKUP('Data Source'!$H117,'NW Mapping'!A:A,'NW Mapping'!C:C)</f>
        <v>Non-Core NW</v>
      </c>
      <c r="K117" s="154" t="str">
        <f>_xlfn.XLOOKUP(H117,'NW Mapping'!A:A,'NW Mapping'!D:D)</f>
        <v>MERCH MENU</v>
      </c>
      <c r="L117" s="8" t="str">
        <f>_xlfn.XLOOKUP('Data Source'!$H117,'NW Mapping'!A:A,'NW Mapping'!E:E)</f>
        <v>MERCH MENU</v>
      </c>
      <c r="M117" s="157">
        <v>15917.389999806401</v>
      </c>
      <c r="N117" s="157">
        <v>0</v>
      </c>
    </row>
    <row r="118" spans="2:14" s="1" customFormat="1" ht="19.7" hidden="1" customHeight="1">
      <c r="B118" s="152">
        <v>2021</v>
      </c>
      <c r="C118" s="153" t="s">
        <v>13</v>
      </c>
      <c r="D118" s="153" t="s">
        <v>14</v>
      </c>
      <c r="E118" s="153" t="s">
        <v>25</v>
      </c>
      <c r="F118" s="153" t="s">
        <v>16</v>
      </c>
      <c r="G118" s="153" t="s">
        <v>20</v>
      </c>
      <c r="H118" s="153" t="s">
        <v>35</v>
      </c>
      <c r="I118" s="154" t="str">
        <f>_xlfn.XLOOKUP('Data Source'!$H118,'NW Mapping'!A:A,'NW Mapping'!B:B)</f>
        <v>Low</v>
      </c>
      <c r="J118" s="154" t="str">
        <f>_xlfn.XLOOKUP('Data Source'!$H118,'NW Mapping'!A:A,'NW Mapping'!C:C)</f>
        <v>Non-Core NW</v>
      </c>
      <c r="K118" s="154" t="str">
        <f>_xlfn.XLOOKUP(H118,'NW Mapping'!A:A,'NW Mapping'!D:D)</f>
        <v>MERCH MENU</v>
      </c>
      <c r="L118" s="8" t="str">
        <f>_xlfn.XLOOKUP('Data Source'!$H118,'NW Mapping'!A:A,'NW Mapping'!E:E)</f>
        <v>MERCH MENU</v>
      </c>
      <c r="M118" s="155">
        <v>31341.060000015699</v>
      </c>
      <c r="N118" s="155">
        <v>0.46</v>
      </c>
    </row>
    <row r="119" spans="2:14" s="1" customFormat="1" ht="19.7" hidden="1" customHeight="1">
      <c r="B119" s="156">
        <v>2021</v>
      </c>
      <c r="C119" s="154" t="s">
        <v>13</v>
      </c>
      <c r="D119" s="154" t="s">
        <v>14</v>
      </c>
      <c r="E119" s="154" t="s">
        <v>25</v>
      </c>
      <c r="F119" s="154" t="s">
        <v>21</v>
      </c>
      <c r="G119" s="154" t="s">
        <v>22</v>
      </c>
      <c r="H119" s="154" t="s">
        <v>35</v>
      </c>
      <c r="I119" s="154" t="str">
        <f>_xlfn.XLOOKUP('Data Source'!$H119,'NW Mapping'!A:A,'NW Mapping'!B:B)</f>
        <v>Low</v>
      </c>
      <c r="J119" s="154" t="str">
        <f>_xlfn.XLOOKUP('Data Source'!$H119,'NW Mapping'!A:A,'NW Mapping'!C:C)</f>
        <v>Non-Core NW</v>
      </c>
      <c r="K119" s="154" t="str">
        <f>_xlfn.XLOOKUP(H119,'NW Mapping'!A:A,'NW Mapping'!D:D)</f>
        <v>MERCH MENU</v>
      </c>
      <c r="L119" s="8" t="str">
        <f>_xlfn.XLOOKUP('Data Source'!$H119,'NW Mapping'!A:A,'NW Mapping'!E:E)</f>
        <v>MERCH MENU</v>
      </c>
      <c r="M119" s="157">
        <v>131221.28</v>
      </c>
      <c r="N119" s="157">
        <v>0</v>
      </c>
    </row>
    <row r="120" spans="2:14" s="1" customFormat="1" ht="19.7" hidden="1" customHeight="1">
      <c r="B120" s="152">
        <v>2021</v>
      </c>
      <c r="C120" s="153" t="s">
        <v>13</v>
      </c>
      <c r="D120" s="153" t="s">
        <v>14</v>
      </c>
      <c r="E120" s="153" t="s">
        <v>25</v>
      </c>
      <c r="F120" s="153" t="s">
        <v>23</v>
      </c>
      <c r="G120" s="153" t="s">
        <v>24</v>
      </c>
      <c r="H120" s="153" t="s">
        <v>35</v>
      </c>
      <c r="I120" s="154" t="str">
        <f>_xlfn.XLOOKUP('Data Source'!$H120,'NW Mapping'!A:A,'NW Mapping'!B:B)</f>
        <v>Low</v>
      </c>
      <c r="J120" s="154" t="str">
        <f>_xlfn.XLOOKUP('Data Source'!$H120,'NW Mapping'!A:A,'NW Mapping'!C:C)</f>
        <v>Non-Core NW</v>
      </c>
      <c r="K120" s="154" t="str">
        <f>_xlfn.XLOOKUP(H120,'NW Mapping'!A:A,'NW Mapping'!D:D)</f>
        <v>MERCH MENU</v>
      </c>
      <c r="L120" s="8" t="str">
        <f>_xlfn.XLOOKUP('Data Source'!$H120,'NW Mapping'!A:A,'NW Mapping'!E:E)</f>
        <v>MERCH MENU</v>
      </c>
      <c r="M120" s="155">
        <v>4355.1000000000004</v>
      </c>
      <c r="N120" s="155">
        <v>0</v>
      </c>
    </row>
    <row r="121" spans="2:14" s="1" customFormat="1" ht="19.7" customHeight="1">
      <c r="B121" s="156">
        <v>2021</v>
      </c>
      <c r="C121" s="154" t="s">
        <v>13</v>
      </c>
      <c r="D121" s="154" t="s">
        <v>14</v>
      </c>
      <c r="E121" s="154" t="s">
        <v>26</v>
      </c>
      <c r="F121" s="154" t="s">
        <v>16</v>
      </c>
      <c r="G121" s="154" t="s">
        <v>17</v>
      </c>
      <c r="H121" s="154" t="s">
        <v>35</v>
      </c>
      <c r="I121" s="154" t="str">
        <f>_xlfn.XLOOKUP('Data Source'!$H121,'NW Mapping'!A:A,'NW Mapping'!B:B)</f>
        <v>Low</v>
      </c>
      <c r="J121" s="154" t="str">
        <f>_xlfn.XLOOKUP('Data Source'!$H121,'NW Mapping'!A:A,'NW Mapping'!C:C)</f>
        <v>Non-Core NW</v>
      </c>
      <c r="K121" s="154" t="str">
        <f>_xlfn.XLOOKUP(H121,'NW Mapping'!A:A,'NW Mapping'!D:D)</f>
        <v>MERCH MENU</v>
      </c>
      <c r="L121" s="8" t="str">
        <f>_xlfn.XLOOKUP('Data Source'!$H121,'NW Mapping'!A:A,'NW Mapping'!E:E)</f>
        <v>MERCH MENU</v>
      </c>
      <c r="M121" s="157">
        <v>803887.13000000198</v>
      </c>
      <c r="N121" s="157">
        <v>6764.41</v>
      </c>
    </row>
    <row r="122" spans="2:14" s="1" customFormat="1" ht="19.7" customHeight="1">
      <c r="B122" s="152">
        <v>2021</v>
      </c>
      <c r="C122" s="153" t="s">
        <v>13</v>
      </c>
      <c r="D122" s="153" t="s">
        <v>14</v>
      </c>
      <c r="E122" s="153" t="s">
        <v>26</v>
      </c>
      <c r="F122" s="153" t="s">
        <v>16</v>
      </c>
      <c r="G122" s="153" t="s">
        <v>19</v>
      </c>
      <c r="H122" s="153" t="s">
        <v>35</v>
      </c>
      <c r="I122" s="154" t="str">
        <f>_xlfn.XLOOKUP('Data Source'!$H122,'NW Mapping'!A:A,'NW Mapping'!B:B)</f>
        <v>Low</v>
      </c>
      <c r="J122" s="154" t="str">
        <f>_xlfn.XLOOKUP('Data Source'!$H122,'NW Mapping'!A:A,'NW Mapping'!C:C)</f>
        <v>Non-Core NW</v>
      </c>
      <c r="K122" s="154" t="str">
        <f>_xlfn.XLOOKUP(H122,'NW Mapping'!A:A,'NW Mapping'!D:D)</f>
        <v>MERCH MENU</v>
      </c>
      <c r="L122" s="8" t="str">
        <f>_xlfn.XLOOKUP('Data Source'!$H122,'NW Mapping'!A:A,'NW Mapping'!E:E)</f>
        <v>MERCH MENU</v>
      </c>
      <c r="M122" s="155">
        <v>1148.8399999999999</v>
      </c>
      <c r="N122" s="155">
        <v>0</v>
      </c>
    </row>
    <row r="123" spans="2:14" s="1" customFormat="1" ht="19.7" customHeight="1">
      <c r="B123" s="156">
        <v>2021</v>
      </c>
      <c r="C123" s="154" t="s">
        <v>13</v>
      </c>
      <c r="D123" s="154" t="s">
        <v>14</v>
      </c>
      <c r="E123" s="154" t="s">
        <v>26</v>
      </c>
      <c r="F123" s="154" t="s">
        <v>16</v>
      </c>
      <c r="G123" s="154" t="s">
        <v>20</v>
      </c>
      <c r="H123" s="154" t="s">
        <v>35</v>
      </c>
      <c r="I123" s="154" t="str">
        <f>_xlfn.XLOOKUP('Data Source'!$H123,'NW Mapping'!A:A,'NW Mapping'!B:B)</f>
        <v>Low</v>
      </c>
      <c r="J123" s="154" t="str">
        <f>_xlfn.XLOOKUP('Data Source'!$H123,'NW Mapping'!A:A,'NW Mapping'!C:C)</f>
        <v>Non-Core NW</v>
      </c>
      <c r="K123" s="154" t="str">
        <f>_xlfn.XLOOKUP(H123,'NW Mapping'!A:A,'NW Mapping'!D:D)</f>
        <v>MERCH MENU</v>
      </c>
      <c r="L123" s="8" t="str">
        <f>_xlfn.XLOOKUP('Data Source'!$H123,'NW Mapping'!A:A,'NW Mapping'!E:E)</f>
        <v>MERCH MENU</v>
      </c>
      <c r="M123" s="157">
        <v>2390.4</v>
      </c>
      <c r="N123" s="157">
        <v>0</v>
      </c>
    </row>
    <row r="124" spans="2:14" s="1" customFormat="1" ht="19.7" customHeight="1">
      <c r="B124" s="152">
        <v>2021</v>
      </c>
      <c r="C124" s="153" t="s">
        <v>13</v>
      </c>
      <c r="D124" s="153" t="s">
        <v>14</v>
      </c>
      <c r="E124" s="153" t="s">
        <v>26</v>
      </c>
      <c r="F124" s="153" t="s">
        <v>21</v>
      </c>
      <c r="G124" s="153" t="s">
        <v>22</v>
      </c>
      <c r="H124" s="153" t="s">
        <v>35</v>
      </c>
      <c r="I124" s="154" t="str">
        <f>_xlfn.XLOOKUP('Data Source'!$H124,'NW Mapping'!A:A,'NW Mapping'!B:B)</f>
        <v>Low</v>
      </c>
      <c r="J124" s="154" t="str">
        <f>_xlfn.XLOOKUP('Data Source'!$H124,'NW Mapping'!A:A,'NW Mapping'!C:C)</f>
        <v>Non-Core NW</v>
      </c>
      <c r="K124" s="154" t="str">
        <f>_xlfn.XLOOKUP(H124,'NW Mapping'!A:A,'NW Mapping'!D:D)</f>
        <v>MERCH MENU</v>
      </c>
      <c r="L124" s="8" t="str">
        <f>_xlfn.XLOOKUP('Data Source'!$H124,'NW Mapping'!A:A,'NW Mapping'!E:E)</f>
        <v>MERCH MENU</v>
      </c>
      <c r="M124" s="155">
        <v>845295.44</v>
      </c>
      <c r="N124" s="155">
        <v>62.59</v>
      </c>
    </row>
    <row r="125" spans="2:14" s="1" customFormat="1" ht="19.7" customHeight="1">
      <c r="B125" s="156">
        <v>2021</v>
      </c>
      <c r="C125" s="154" t="s">
        <v>13</v>
      </c>
      <c r="D125" s="154" t="s">
        <v>14</v>
      </c>
      <c r="E125" s="154" t="s">
        <v>26</v>
      </c>
      <c r="F125" s="154" t="s">
        <v>23</v>
      </c>
      <c r="G125" s="154" t="s">
        <v>24</v>
      </c>
      <c r="H125" s="154" t="s">
        <v>35</v>
      </c>
      <c r="I125" s="154" t="str">
        <f>_xlfn.XLOOKUP('Data Source'!$H125,'NW Mapping'!A:A,'NW Mapping'!B:B)</f>
        <v>Low</v>
      </c>
      <c r="J125" s="154" t="str">
        <f>_xlfn.XLOOKUP('Data Source'!$H125,'NW Mapping'!A:A,'NW Mapping'!C:C)</f>
        <v>Non-Core NW</v>
      </c>
      <c r="K125" s="154" t="str">
        <f>_xlfn.XLOOKUP(H125,'NW Mapping'!A:A,'NW Mapping'!D:D)</f>
        <v>MERCH MENU</v>
      </c>
      <c r="L125" s="8" t="str">
        <f>_xlfn.XLOOKUP('Data Source'!$H125,'NW Mapping'!A:A,'NW Mapping'!E:E)</f>
        <v>MERCH MENU</v>
      </c>
      <c r="M125" s="157">
        <v>638005.93999999994</v>
      </c>
      <c r="N125" s="157">
        <v>100.8</v>
      </c>
    </row>
    <row r="126" spans="2:14" s="1" customFormat="1" ht="19.7" hidden="1" customHeight="1">
      <c r="B126" s="156">
        <v>2021</v>
      </c>
      <c r="C126" s="154" t="s">
        <v>13</v>
      </c>
      <c r="D126" s="154" t="s">
        <v>14</v>
      </c>
      <c r="E126" s="154" t="s">
        <v>27</v>
      </c>
      <c r="F126" s="154" t="s">
        <v>16</v>
      </c>
      <c r="G126" s="154" t="s">
        <v>17</v>
      </c>
      <c r="H126" s="154" t="s">
        <v>35</v>
      </c>
      <c r="I126" s="154" t="str">
        <f>_xlfn.XLOOKUP('Data Source'!$H126,'NW Mapping'!A:A,'NW Mapping'!B:B)</f>
        <v>Low</v>
      </c>
      <c r="J126" s="154" t="str">
        <f>_xlfn.XLOOKUP('Data Source'!$H126,'NW Mapping'!A:A,'NW Mapping'!C:C)</f>
        <v>Non-Core NW</v>
      </c>
      <c r="K126" s="154" t="str">
        <f>_xlfn.XLOOKUP(H126,'NW Mapping'!A:A,'NW Mapping'!D:D)</f>
        <v>MERCH MENU</v>
      </c>
      <c r="L126" s="8" t="str">
        <f>_xlfn.XLOOKUP('Data Source'!$H126,'NW Mapping'!A:A,'NW Mapping'!E:E)</f>
        <v>MERCH MENU</v>
      </c>
      <c r="M126" s="157">
        <v>2306133.4800002198</v>
      </c>
      <c r="N126" s="157">
        <v>1404.26</v>
      </c>
    </row>
    <row r="127" spans="2:14" s="1" customFormat="1" ht="19.7" hidden="1" customHeight="1">
      <c r="B127" s="152">
        <v>2021</v>
      </c>
      <c r="C127" s="153" t="s">
        <v>13</v>
      </c>
      <c r="D127" s="153" t="s">
        <v>14</v>
      </c>
      <c r="E127" s="153" t="s">
        <v>27</v>
      </c>
      <c r="F127" s="153" t="s">
        <v>16</v>
      </c>
      <c r="G127" s="153" t="s">
        <v>19</v>
      </c>
      <c r="H127" s="153" t="s">
        <v>35</v>
      </c>
      <c r="I127" s="154" t="str">
        <f>_xlfn.XLOOKUP('Data Source'!$H127,'NW Mapping'!A:A,'NW Mapping'!B:B)</f>
        <v>Low</v>
      </c>
      <c r="J127" s="154" t="str">
        <f>_xlfn.XLOOKUP('Data Source'!$H127,'NW Mapping'!A:A,'NW Mapping'!C:C)</f>
        <v>Non-Core NW</v>
      </c>
      <c r="K127" s="154" t="str">
        <f>_xlfn.XLOOKUP(H127,'NW Mapping'!A:A,'NW Mapping'!D:D)</f>
        <v>MERCH MENU</v>
      </c>
      <c r="L127" s="8" t="str">
        <f>_xlfn.XLOOKUP('Data Source'!$H127,'NW Mapping'!A:A,'NW Mapping'!E:E)</f>
        <v>MERCH MENU</v>
      </c>
      <c r="M127" s="155">
        <v>84155.749999997701</v>
      </c>
      <c r="N127" s="155">
        <v>4000</v>
      </c>
    </row>
    <row r="128" spans="2:14" s="1" customFormat="1" ht="19.7" hidden="1" customHeight="1">
      <c r="B128" s="156">
        <v>2021</v>
      </c>
      <c r="C128" s="154" t="s">
        <v>13</v>
      </c>
      <c r="D128" s="154" t="s">
        <v>14</v>
      </c>
      <c r="E128" s="154" t="s">
        <v>27</v>
      </c>
      <c r="F128" s="154" t="s">
        <v>16</v>
      </c>
      <c r="G128" s="154" t="s">
        <v>20</v>
      </c>
      <c r="H128" s="154" t="s">
        <v>35</v>
      </c>
      <c r="I128" s="154" t="str">
        <f>_xlfn.XLOOKUP('Data Source'!$H128,'NW Mapping'!A:A,'NW Mapping'!B:B)</f>
        <v>Low</v>
      </c>
      <c r="J128" s="154" t="str">
        <f>_xlfn.XLOOKUP('Data Source'!$H128,'NW Mapping'!A:A,'NW Mapping'!C:C)</f>
        <v>Non-Core NW</v>
      </c>
      <c r="K128" s="154" t="str">
        <f>_xlfn.XLOOKUP(H128,'NW Mapping'!A:A,'NW Mapping'!D:D)</f>
        <v>MERCH MENU</v>
      </c>
      <c r="L128" s="8" t="str">
        <f>_xlfn.XLOOKUP('Data Source'!$H128,'NW Mapping'!A:A,'NW Mapping'!E:E)</f>
        <v>MERCH MENU</v>
      </c>
      <c r="M128" s="157">
        <v>71591.449999999706</v>
      </c>
      <c r="N128" s="157">
        <v>0</v>
      </c>
    </row>
    <row r="129" spans="2:14" s="1" customFormat="1" ht="19.7" hidden="1" customHeight="1">
      <c r="B129" s="152">
        <v>2021</v>
      </c>
      <c r="C129" s="153" t="s">
        <v>13</v>
      </c>
      <c r="D129" s="153" t="s">
        <v>14</v>
      </c>
      <c r="E129" s="153" t="s">
        <v>27</v>
      </c>
      <c r="F129" s="153" t="s">
        <v>21</v>
      </c>
      <c r="G129" s="153" t="s">
        <v>22</v>
      </c>
      <c r="H129" s="153" t="s">
        <v>35</v>
      </c>
      <c r="I129" s="154" t="str">
        <f>_xlfn.XLOOKUP('Data Source'!$H129,'NW Mapping'!A:A,'NW Mapping'!B:B)</f>
        <v>Low</v>
      </c>
      <c r="J129" s="154" t="str">
        <f>_xlfn.XLOOKUP('Data Source'!$H129,'NW Mapping'!A:A,'NW Mapping'!C:C)</f>
        <v>Non-Core NW</v>
      </c>
      <c r="K129" s="154" t="str">
        <f>_xlfn.XLOOKUP(H129,'NW Mapping'!A:A,'NW Mapping'!D:D)</f>
        <v>MERCH MENU</v>
      </c>
      <c r="L129" s="8" t="str">
        <f>_xlfn.XLOOKUP('Data Source'!$H129,'NW Mapping'!A:A,'NW Mapping'!E:E)</f>
        <v>MERCH MENU</v>
      </c>
      <c r="M129" s="155">
        <v>306185.13999999902</v>
      </c>
      <c r="N129" s="155">
        <v>72</v>
      </c>
    </row>
    <row r="130" spans="2:14" s="1" customFormat="1" ht="19.7" hidden="1" customHeight="1">
      <c r="B130" s="156">
        <v>2021</v>
      </c>
      <c r="C130" s="154" t="s">
        <v>13</v>
      </c>
      <c r="D130" s="154" t="s">
        <v>14</v>
      </c>
      <c r="E130" s="154" t="s">
        <v>27</v>
      </c>
      <c r="F130" s="154" t="s">
        <v>23</v>
      </c>
      <c r="G130" s="154" t="s">
        <v>24</v>
      </c>
      <c r="H130" s="154" t="s">
        <v>35</v>
      </c>
      <c r="I130" s="154" t="str">
        <f>_xlfn.XLOOKUP('Data Source'!$H130,'NW Mapping'!A:A,'NW Mapping'!B:B)</f>
        <v>Low</v>
      </c>
      <c r="J130" s="154" t="str">
        <f>_xlfn.XLOOKUP('Data Source'!$H130,'NW Mapping'!A:A,'NW Mapping'!C:C)</f>
        <v>Non-Core NW</v>
      </c>
      <c r="K130" s="154" t="str">
        <f>_xlfn.XLOOKUP(H130,'NW Mapping'!A:A,'NW Mapping'!D:D)</f>
        <v>MERCH MENU</v>
      </c>
      <c r="L130" s="8" t="str">
        <f>_xlfn.XLOOKUP('Data Source'!$H130,'NW Mapping'!A:A,'NW Mapping'!E:E)</f>
        <v>MERCH MENU</v>
      </c>
      <c r="M130" s="157">
        <v>22560.959999999999</v>
      </c>
      <c r="N130" s="157">
        <v>0</v>
      </c>
    </row>
    <row r="131" spans="2:14" s="1" customFormat="1" ht="19.7" hidden="1" customHeight="1">
      <c r="B131" s="156">
        <v>2021</v>
      </c>
      <c r="C131" s="154" t="s">
        <v>13</v>
      </c>
      <c r="D131" s="154" t="s">
        <v>14</v>
      </c>
      <c r="E131" s="154" t="s">
        <v>27</v>
      </c>
      <c r="F131" s="154" t="s">
        <v>21</v>
      </c>
      <c r="G131" s="154" t="s">
        <v>22</v>
      </c>
      <c r="H131" s="154" t="s">
        <v>36</v>
      </c>
      <c r="I131" s="154" t="str">
        <f>_xlfn.XLOOKUP('Data Source'!$H131,'NW Mapping'!A:A,'NW Mapping'!B:B)</f>
        <v>Low</v>
      </c>
      <c r="J131" s="154" t="str">
        <f>_xlfn.XLOOKUP('Data Source'!$H131,'NW Mapping'!A:A,'NW Mapping'!C:C)</f>
        <v>Core NW</v>
      </c>
      <c r="K131" s="154" t="str">
        <f>_xlfn.XLOOKUP(H131,'NW Mapping'!A:A,'NW Mapping'!D:D)</f>
        <v>Core NW</v>
      </c>
      <c r="L131" s="8" t="str">
        <f>_xlfn.XLOOKUP('Data Source'!$H131,'NW Mapping'!A:A,'NW Mapping'!E:E)</f>
        <v>OTHER</v>
      </c>
      <c r="M131" s="157">
        <v>0</v>
      </c>
      <c r="N131" s="157">
        <v>0</v>
      </c>
    </row>
    <row r="132" spans="2:14" s="1" customFormat="1" ht="19.7" hidden="1" customHeight="1">
      <c r="B132" s="152">
        <v>2021</v>
      </c>
      <c r="C132" s="153" t="s">
        <v>13</v>
      </c>
      <c r="D132" s="153" t="s">
        <v>14</v>
      </c>
      <c r="E132" s="153" t="s">
        <v>15</v>
      </c>
      <c r="F132" s="153" t="s">
        <v>16</v>
      </c>
      <c r="G132" s="153" t="s">
        <v>17</v>
      </c>
      <c r="H132" s="153" t="s">
        <v>37</v>
      </c>
      <c r="I132" s="154" t="str">
        <f>_xlfn.XLOOKUP('Data Source'!$H132,'NW Mapping'!A:A,'NW Mapping'!B:B)</f>
        <v>High</v>
      </c>
      <c r="J132" s="154" t="str">
        <f>_xlfn.XLOOKUP('Data Source'!$H132,'NW Mapping'!A:A,'NW Mapping'!C:C)</f>
        <v>Non-Core NW</v>
      </c>
      <c r="K132" s="154" t="str">
        <f>_xlfn.XLOOKUP(H132,'NW Mapping'!A:A,'NW Mapping'!D:D)</f>
        <v>EDLP</v>
      </c>
      <c r="L132" s="8" t="str">
        <f>_xlfn.XLOOKUP('Data Source'!$H132,'NW Mapping'!A:A,'NW Mapping'!E:E)</f>
        <v>EDLP</v>
      </c>
      <c r="M132" s="155">
        <v>185723.22999977</v>
      </c>
      <c r="N132" s="155">
        <v>0</v>
      </c>
    </row>
    <row r="133" spans="2:14" s="1" customFormat="1" ht="19.7" hidden="1" customHeight="1">
      <c r="B133" s="156">
        <v>2021</v>
      </c>
      <c r="C133" s="154" t="s">
        <v>13</v>
      </c>
      <c r="D133" s="154" t="s">
        <v>14</v>
      </c>
      <c r="E133" s="154" t="s">
        <v>15</v>
      </c>
      <c r="F133" s="154" t="s">
        <v>16</v>
      </c>
      <c r="G133" s="154" t="s">
        <v>19</v>
      </c>
      <c r="H133" s="154" t="s">
        <v>37</v>
      </c>
      <c r="I133" s="154" t="str">
        <f>_xlfn.XLOOKUP('Data Source'!$H133,'NW Mapping'!A:A,'NW Mapping'!B:B)</f>
        <v>High</v>
      </c>
      <c r="J133" s="154" t="str">
        <f>_xlfn.XLOOKUP('Data Source'!$H133,'NW Mapping'!A:A,'NW Mapping'!C:C)</f>
        <v>Non-Core NW</v>
      </c>
      <c r="K133" s="154" t="str">
        <f>_xlfn.XLOOKUP(H133,'NW Mapping'!A:A,'NW Mapping'!D:D)</f>
        <v>EDLP</v>
      </c>
      <c r="L133" s="8" t="str">
        <f>_xlfn.XLOOKUP('Data Source'!$H133,'NW Mapping'!A:A,'NW Mapping'!E:E)</f>
        <v>EDLP</v>
      </c>
      <c r="M133" s="157">
        <v>161205</v>
      </c>
      <c r="N133" s="157">
        <v>0</v>
      </c>
    </row>
    <row r="134" spans="2:14" s="1" customFormat="1" ht="19.7" hidden="1" customHeight="1">
      <c r="B134" s="152">
        <v>2021</v>
      </c>
      <c r="C134" s="153" t="s">
        <v>13</v>
      </c>
      <c r="D134" s="153" t="s">
        <v>14</v>
      </c>
      <c r="E134" s="153" t="s">
        <v>15</v>
      </c>
      <c r="F134" s="153" t="s">
        <v>16</v>
      </c>
      <c r="G134" s="153" t="s">
        <v>20</v>
      </c>
      <c r="H134" s="153" t="s">
        <v>37</v>
      </c>
      <c r="I134" s="154" t="str">
        <f>_xlfn.XLOOKUP('Data Source'!$H134,'NW Mapping'!A:A,'NW Mapping'!B:B)</f>
        <v>High</v>
      </c>
      <c r="J134" s="154" t="str">
        <f>_xlfn.XLOOKUP('Data Source'!$H134,'NW Mapping'!A:A,'NW Mapping'!C:C)</f>
        <v>Non-Core NW</v>
      </c>
      <c r="K134" s="154" t="str">
        <f>_xlfn.XLOOKUP(H134,'NW Mapping'!A:A,'NW Mapping'!D:D)</f>
        <v>EDLP</v>
      </c>
      <c r="L134" s="8" t="str">
        <f>_xlfn.XLOOKUP('Data Source'!$H134,'NW Mapping'!A:A,'NW Mapping'!E:E)</f>
        <v>EDLP</v>
      </c>
      <c r="M134" s="155">
        <v>200087.260000001</v>
      </c>
      <c r="N134" s="155">
        <v>0</v>
      </c>
    </row>
    <row r="135" spans="2:14" s="1" customFormat="1" ht="19.7" hidden="1" customHeight="1">
      <c r="B135" s="156">
        <v>2021</v>
      </c>
      <c r="C135" s="154" t="s">
        <v>13</v>
      </c>
      <c r="D135" s="154" t="s">
        <v>14</v>
      </c>
      <c r="E135" s="154" t="s">
        <v>15</v>
      </c>
      <c r="F135" s="154" t="s">
        <v>21</v>
      </c>
      <c r="G135" s="154" t="s">
        <v>22</v>
      </c>
      <c r="H135" s="154" t="s">
        <v>37</v>
      </c>
      <c r="I135" s="154" t="str">
        <f>_xlfn.XLOOKUP('Data Source'!$H135,'NW Mapping'!A:A,'NW Mapping'!B:B)</f>
        <v>High</v>
      </c>
      <c r="J135" s="154" t="str">
        <f>_xlfn.XLOOKUP('Data Source'!$H135,'NW Mapping'!A:A,'NW Mapping'!C:C)</f>
        <v>Non-Core NW</v>
      </c>
      <c r="K135" s="154" t="str">
        <f>_xlfn.XLOOKUP(H135,'NW Mapping'!A:A,'NW Mapping'!D:D)</f>
        <v>EDLP</v>
      </c>
      <c r="L135" s="8" t="str">
        <f>_xlfn.XLOOKUP('Data Source'!$H135,'NW Mapping'!A:A,'NW Mapping'!E:E)</f>
        <v>EDLP</v>
      </c>
      <c r="M135" s="157">
        <v>604926.38999995799</v>
      </c>
      <c r="N135" s="157">
        <v>0</v>
      </c>
    </row>
    <row r="136" spans="2:14" s="1" customFormat="1" ht="19.7" hidden="1" customHeight="1">
      <c r="B136" s="152">
        <v>2021</v>
      </c>
      <c r="C136" s="153" t="s">
        <v>13</v>
      </c>
      <c r="D136" s="153" t="s">
        <v>14</v>
      </c>
      <c r="E136" s="153" t="s">
        <v>15</v>
      </c>
      <c r="F136" s="153" t="s">
        <v>23</v>
      </c>
      <c r="G136" s="153" t="s">
        <v>24</v>
      </c>
      <c r="H136" s="153" t="s">
        <v>37</v>
      </c>
      <c r="I136" s="154" t="str">
        <f>_xlfn.XLOOKUP('Data Source'!$H136,'NW Mapping'!A:A,'NW Mapping'!B:B)</f>
        <v>High</v>
      </c>
      <c r="J136" s="154" t="str">
        <f>_xlfn.XLOOKUP('Data Source'!$H136,'NW Mapping'!A:A,'NW Mapping'!C:C)</f>
        <v>Non-Core NW</v>
      </c>
      <c r="K136" s="154" t="str">
        <f>_xlfn.XLOOKUP(H136,'NW Mapping'!A:A,'NW Mapping'!D:D)</f>
        <v>EDLP</v>
      </c>
      <c r="L136" s="8" t="str">
        <f>_xlfn.XLOOKUP('Data Source'!$H136,'NW Mapping'!A:A,'NW Mapping'!E:E)</f>
        <v>EDLP</v>
      </c>
      <c r="M136" s="155">
        <v>239880.72</v>
      </c>
      <c r="N136" s="155">
        <v>0</v>
      </c>
    </row>
    <row r="137" spans="2:14" s="1" customFormat="1" ht="19.7" hidden="1" customHeight="1">
      <c r="B137" s="152">
        <v>2021</v>
      </c>
      <c r="C137" s="153" t="s">
        <v>13</v>
      </c>
      <c r="D137" s="153" t="s">
        <v>14</v>
      </c>
      <c r="E137" s="153" t="s">
        <v>25</v>
      </c>
      <c r="F137" s="153" t="s">
        <v>16</v>
      </c>
      <c r="G137" s="153" t="s">
        <v>17</v>
      </c>
      <c r="H137" s="153" t="s">
        <v>37</v>
      </c>
      <c r="I137" s="154" t="str">
        <f>_xlfn.XLOOKUP('Data Source'!$H137,'NW Mapping'!A:A,'NW Mapping'!B:B)</f>
        <v>High</v>
      </c>
      <c r="J137" s="154" t="str">
        <f>_xlfn.XLOOKUP('Data Source'!$H137,'NW Mapping'!A:A,'NW Mapping'!C:C)</f>
        <v>Non-Core NW</v>
      </c>
      <c r="K137" s="154" t="str">
        <f>_xlfn.XLOOKUP(H137,'NW Mapping'!A:A,'NW Mapping'!D:D)</f>
        <v>EDLP</v>
      </c>
      <c r="L137" s="8" t="str">
        <f>_xlfn.XLOOKUP('Data Source'!$H137,'NW Mapping'!A:A,'NW Mapping'!E:E)</f>
        <v>EDLP</v>
      </c>
      <c r="M137" s="155">
        <v>423663.59999987698</v>
      </c>
      <c r="N137" s="155">
        <v>2149.98</v>
      </c>
    </row>
    <row r="138" spans="2:14" s="1" customFormat="1" ht="19.7" hidden="1" customHeight="1">
      <c r="B138" s="156">
        <v>2021</v>
      </c>
      <c r="C138" s="154" t="s">
        <v>13</v>
      </c>
      <c r="D138" s="154" t="s">
        <v>14</v>
      </c>
      <c r="E138" s="154" t="s">
        <v>25</v>
      </c>
      <c r="F138" s="154" t="s">
        <v>16</v>
      </c>
      <c r="G138" s="154" t="s">
        <v>19</v>
      </c>
      <c r="H138" s="154" t="s">
        <v>37</v>
      </c>
      <c r="I138" s="154" t="str">
        <f>_xlfn.XLOOKUP('Data Source'!$H138,'NW Mapping'!A:A,'NW Mapping'!B:B)</f>
        <v>High</v>
      </c>
      <c r="J138" s="154" t="str">
        <f>_xlfn.XLOOKUP('Data Source'!$H138,'NW Mapping'!A:A,'NW Mapping'!C:C)</f>
        <v>Non-Core NW</v>
      </c>
      <c r="K138" s="154" t="str">
        <f>_xlfn.XLOOKUP(H138,'NW Mapping'!A:A,'NW Mapping'!D:D)</f>
        <v>EDLP</v>
      </c>
      <c r="L138" s="8" t="str">
        <f>_xlfn.XLOOKUP('Data Source'!$H138,'NW Mapping'!A:A,'NW Mapping'!E:E)</f>
        <v>EDLP</v>
      </c>
      <c r="M138" s="157">
        <v>1262322.98</v>
      </c>
      <c r="N138" s="157">
        <v>0</v>
      </c>
    </row>
    <row r="139" spans="2:14" s="1" customFormat="1" ht="19.7" hidden="1" customHeight="1">
      <c r="B139" s="152">
        <v>2021</v>
      </c>
      <c r="C139" s="153" t="s">
        <v>13</v>
      </c>
      <c r="D139" s="153" t="s">
        <v>14</v>
      </c>
      <c r="E139" s="153" t="s">
        <v>25</v>
      </c>
      <c r="F139" s="153" t="s">
        <v>16</v>
      </c>
      <c r="G139" s="153" t="s">
        <v>20</v>
      </c>
      <c r="H139" s="153" t="s">
        <v>37</v>
      </c>
      <c r="I139" s="154" t="str">
        <f>_xlfn.XLOOKUP('Data Source'!$H139,'NW Mapping'!A:A,'NW Mapping'!B:B)</f>
        <v>High</v>
      </c>
      <c r="J139" s="154" t="str">
        <f>_xlfn.XLOOKUP('Data Source'!$H139,'NW Mapping'!A:A,'NW Mapping'!C:C)</f>
        <v>Non-Core NW</v>
      </c>
      <c r="K139" s="154" t="str">
        <f>_xlfn.XLOOKUP(H139,'NW Mapping'!A:A,'NW Mapping'!D:D)</f>
        <v>EDLP</v>
      </c>
      <c r="L139" s="8" t="str">
        <f>_xlfn.XLOOKUP('Data Source'!$H139,'NW Mapping'!A:A,'NW Mapping'!E:E)</f>
        <v>EDLP</v>
      </c>
      <c r="M139" s="155">
        <v>1045.8</v>
      </c>
      <c r="N139" s="155">
        <v>0</v>
      </c>
    </row>
    <row r="140" spans="2:14" s="1" customFormat="1" ht="19.7" hidden="1" customHeight="1">
      <c r="B140" s="156">
        <v>2021</v>
      </c>
      <c r="C140" s="154" t="s">
        <v>13</v>
      </c>
      <c r="D140" s="154" t="s">
        <v>14</v>
      </c>
      <c r="E140" s="154" t="s">
        <v>25</v>
      </c>
      <c r="F140" s="154" t="s">
        <v>21</v>
      </c>
      <c r="G140" s="154" t="s">
        <v>22</v>
      </c>
      <c r="H140" s="154" t="s">
        <v>37</v>
      </c>
      <c r="I140" s="154" t="str">
        <f>_xlfn.XLOOKUP('Data Source'!$H140,'NW Mapping'!A:A,'NW Mapping'!B:B)</f>
        <v>High</v>
      </c>
      <c r="J140" s="154" t="str">
        <f>_xlfn.XLOOKUP('Data Source'!$H140,'NW Mapping'!A:A,'NW Mapping'!C:C)</f>
        <v>Non-Core NW</v>
      </c>
      <c r="K140" s="154" t="str">
        <f>_xlfn.XLOOKUP(H140,'NW Mapping'!A:A,'NW Mapping'!D:D)</f>
        <v>EDLP</v>
      </c>
      <c r="L140" s="8" t="str">
        <f>_xlfn.XLOOKUP('Data Source'!$H140,'NW Mapping'!A:A,'NW Mapping'!E:E)</f>
        <v>EDLP</v>
      </c>
      <c r="M140" s="157">
        <v>1734666.15</v>
      </c>
      <c r="N140" s="157">
        <v>0</v>
      </c>
    </row>
    <row r="141" spans="2:14" s="1" customFormat="1" ht="19.7" hidden="1" customHeight="1">
      <c r="B141" s="152">
        <v>2021</v>
      </c>
      <c r="C141" s="153" t="s">
        <v>13</v>
      </c>
      <c r="D141" s="153" t="s">
        <v>14</v>
      </c>
      <c r="E141" s="153" t="s">
        <v>25</v>
      </c>
      <c r="F141" s="153" t="s">
        <v>23</v>
      </c>
      <c r="G141" s="153" t="s">
        <v>24</v>
      </c>
      <c r="H141" s="153" t="s">
        <v>37</v>
      </c>
      <c r="I141" s="154" t="str">
        <f>_xlfn.XLOOKUP('Data Source'!$H141,'NW Mapping'!A:A,'NW Mapping'!B:B)</f>
        <v>High</v>
      </c>
      <c r="J141" s="154" t="str">
        <f>_xlfn.XLOOKUP('Data Source'!$H141,'NW Mapping'!A:A,'NW Mapping'!C:C)</f>
        <v>Non-Core NW</v>
      </c>
      <c r="K141" s="154" t="str">
        <f>_xlfn.XLOOKUP(H141,'NW Mapping'!A:A,'NW Mapping'!D:D)</f>
        <v>EDLP</v>
      </c>
      <c r="L141" s="8" t="str">
        <f>_xlfn.XLOOKUP('Data Source'!$H141,'NW Mapping'!A:A,'NW Mapping'!E:E)</f>
        <v>EDLP</v>
      </c>
      <c r="M141" s="155">
        <v>2069402.58</v>
      </c>
      <c r="N141" s="155">
        <v>1550.05</v>
      </c>
    </row>
    <row r="142" spans="2:14" s="1" customFormat="1" ht="19.7" customHeight="1">
      <c r="B142" s="156">
        <v>2021</v>
      </c>
      <c r="C142" s="154" t="s">
        <v>13</v>
      </c>
      <c r="D142" s="154" t="s">
        <v>14</v>
      </c>
      <c r="E142" s="154" t="s">
        <v>26</v>
      </c>
      <c r="F142" s="154" t="s">
        <v>16</v>
      </c>
      <c r="G142" s="154" t="s">
        <v>17</v>
      </c>
      <c r="H142" s="154" t="s">
        <v>37</v>
      </c>
      <c r="I142" s="154" t="str">
        <f>_xlfn.XLOOKUP('Data Source'!$H142,'NW Mapping'!A:A,'NW Mapping'!B:B)</f>
        <v>High</v>
      </c>
      <c r="J142" s="154" t="str">
        <f>_xlfn.XLOOKUP('Data Source'!$H142,'NW Mapping'!A:A,'NW Mapping'!C:C)</f>
        <v>Non-Core NW</v>
      </c>
      <c r="K142" s="154" t="str">
        <f>_xlfn.XLOOKUP(H142,'NW Mapping'!A:A,'NW Mapping'!D:D)</f>
        <v>EDLP</v>
      </c>
      <c r="L142" s="8" t="str">
        <f>_xlfn.XLOOKUP('Data Source'!$H142,'NW Mapping'!A:A,'NW Mapping'!E:E)</f>
        <v>EDLP</v>
      </c>
      <c r="M142" s="157">
        <v>309159.30000014202</v>
      </c>
      <c r="N142" s="157">
        <v>36523.24</v>
      </c>
    </row>
    <row r="143" spans="2:14" s="1" customFormat="1" ht="19.7" customHeight="1">
      <c r="B143" s="152">
        <v>2021</v>
      </c>
      <c r="C143" s="153" t="s">
        <v>13</v>
      </c>
      <c r="D143" s="153" t="s">
        <v>14</v>
      </c>
      <c r="E143" s="153" t="s">
        <v>26</v>
      </c>
      <c r="F143" s="153" t="s">
        <v>16</v>
      </c>
      <c r="G143" s="153" t="s">
        <v>19</v>
      </c>
      <c r="H143" s="153" t="s">
        <v>37</v>
      </c>
      <c r="I143" s="154" t="str">
        <f>_xlfn.XLOOKUP('Data Source'!$H143,'NW Mapping'!A:A,'NW Mapping'!B:B)</f>
        <v>High</v>
      </c>
      <c r="J143" s="154" t="str">
        <f>_xlfn.XLOOKUP('Data Source'!$H143,'NW Mapping'!A:A,'NW Mapping'!C:C)</f>
        <v>Non-Core NW</v>
      </c>
      <c r="K143" s="154" t="str">
        <f>_xlfn.XLOOKUP(H143,'NW Mapping'!A:A,'NW Mapping'!D:D)</f>
        <v>EDLP</v>
      </c>
      <c r="L143" s="8" t="str">
        <f>_xlfn.XLOOKUP('Data Source'!$H143,'NW Mapping'!A:A,'NW Mapping'!E:E)</f>
        <v>EDLP</v>
      </c>
      <c r="M143" s="155">
        <v>63128.859999998298</v>
      </c>
      <c r="N143" s="155">
        <v>0</v>
      </c>
    </row>
    <row r="144" spans="2:14" s="1" customFormat="1" ht="19.7" customHeight="1">
      <c r="B144" s="156">
        <v>2021</v>
      </c>
      <c r="C144" s="154" t="s">
        <v>13</v>
      </c>
      <c r="D144" s="154" t="s">
        <v>14</v>
      </c>
      <c r="E144" s="154" t="s">
        <v>26</v>
      </c>
      <c r="F144" s="154" t="s">
        <v>16</v>
      </c>
      <c r="G144" s="154" t="s">
        <v>20</v>
      </c>
      <c r="H144" s="154" t="s">
        <v>37</v>
      </c>
      <c r="I144" s="154" t="str">
        <f>_xlfn.XLOOKUP('Data Source'!$H144,'NW Mapping'!A:A,'NW Mapping'!B:B)</f>
        <v>High</v>
      </c>
      <c r="J144" s="154" t="str">
        <f>_xlfn.XLOOKUP('Data Source'!$H144,'NW Mapping'!A:A,'NW Mapping'!C:C)</f>
        <v>Non-Core NW</v>
      </c>
      <c r="K144" s="154" t="str">
        <f>_xlfn.XLOOKUP(H144,'NW Mapping'!A:A,'NW Mapping'!D:D)</f>
        <v>EDLP</v>
      </c>
      <c r="L144" s="8" t="str">
        <f>_xlfn.XLOOKUP('Data Source'!$H144,'NW Mapping'!A:A,'NW Mapping'!E:E)</f>
        <v>EDLP</v>
      </c>
      <c r="M144" s="157">
        <v>56337.9000000003</v>
      </c>
      <c r="N144" s="157">
        <v>0</v>
      </c>
    </row>
    <row r="145" spans="2:14" s="1" customFormat="1" ht="19.7" customHeight="1">
      <c r="B145" s="152">
        <v>2021</v>
      </c>
      <c r="C145" s="153" t="s">
        <v>13</v>
      </c>
      <c r="D145" s="153" t="s">
        <v>14</v>
      </c>
      <c r="E145" s="153" t="s">
        <v>26</v>
      </c>
      <c r="F145" s="153" t="s">
        <v>21</v>
      </c>
      <c r="G145" s="153" t="s">
        <v>22</v>
      </c>
      <c r="H145" s="153" t="s">
        <v>37</v>
      </c>
      <c r="I145" s="154" t="str">
        <f>_xlfn.XLOOKUP('Data Source'!$H145,'NW Mapping'!A:A,'NW Mapping'!B:B)</f>
        <v>High</v>
      </c>
      <c r="J145" s="154" t="str">
        <f>_xlfn.XLOOKUP('Data Source'!$H145,'NW Mapping'!A:A,'NW Mapping'!C:C)</f>
        <v>Non-Core NW</v>
      </c>
      <c r="K145" s="154" t="str">
        <f>_xlfn.XLOOKUP(H145,'NW Mapping'!A:A,'NW Mapping'!D:D)</f>
        <v>EDLP</v>
      </c>
      <c r="L145" s="8" t="str">
        <f>_xlfn.XLOOKUP('Data Source'!$H145,'NW Mapping'!A:A,'NW Mapping'!E:E)</f>
        <v>EDLP</v>
      </c>
      <c r="M145" s="155">
        <v>792581.09999977704</v>
      </c>
      <c r="N145" s="155">
        <v>663</v>
      </c>
    </row>
    <row r="146" spans="2:14" s="1" customFormat="1" ht="19.7" customHeight="1">
      <c r="B146" s="156">
        <v>2021</v>
      </c>
      <c r="C146" s="154" t="s">
        <v>13</v>
      </c>
      <c r="D146" s="154" t="s">
        <v>14</v>
      </c>
      <c r="E146" s="154" t="s">
        <v>26</v>
      </c>
      <c r="F146" s="154" t="s">
        <v>23</v>
      </c>
      <c r="G146" s="154" t="s">
        <v>24</v>
      </c>
      <c r="H146" s="154" t="s">
        <v>37</v>
      </c>
      <c r="I146" s="154" t="str">
        <f>_xlfn.XLOOKUP('Data Source'!$H146,'NW Mapping'!A:A,'NW Mapping'!B:B)</f>
        <v>High</v>
      </c>
      <c r="J146" s="154" t="str">
        <f>_xlfn.XLOOKUP('Data Source'!$H146,'NW Mapping'!A:A,'NW Mapping'!C:C)</f>
        <v>Non-Core NW</v>
      </c>
      <c r="K146" s="154" t="str">
        <f>_xlfn.XLOOKUP(H146,'NW Mapping'!A:A,'NW Mapping'!D:D)</f>
        <v>EDLP</v>
      </c>
      <c r="L146" s="8" t="str">
        <f>_xlfn.XLOOKUP('Data Source'!$H146,'NW Mapping'!A:A,'NW Mapping'!E:E)</f>
        <v>EDLP</v>
      </c>
      <c r="M146" s="157">
        <v>5293.2599999999802</v>
      </c>
      <c r="N146" s="157">
        <v>0</v>
      </c>
    </row>
    <row r="147" spans="2:14" s="1" customFormat="1" ht="19.7" hidden="1" customHeight="1">
      <c r="B147" s="156">
        <v>2021</v>
      </c>
      <c r="C147" s="154" t="s">
        <v>13</v>
      </c>
      <c r="D147" s="154" t="s">
        <v>14</v>
      </c>
      <c r="E147" s="154" t="s">
        <v>27</v>
      </c>
      <c r="F147" s="154" t="s">
        <v>16</v>
      </c>
      <c r="G147" s="154" t="s">
        <v>17</v>
      </c>
      <c r="H147" s="154" t="s">
        <v>37</v>
      </c>
      <c r="I147" s="154" t="str">
        <f>_xlfn.XLOOKUP('Data Source'!$H147,'NW Mapping'!A:A,'NW Mapping'!B:B)</f>
        <v>High</v>
      </c>
      <c r="J147" s="154" t="str">
        <f>_xlfn.XLOOKUP('Data Source'!$H147,'NW Mapping'!A:A,'NW Mapping'!C:C)</f>
        <v>Non-Core NW</v>
      </c>
      <c r="K147" s="154" t="str">
        <f>_xlfn.XLOOKUP(H147,'NW Mapping'!A:A,'NW Mapping'!D:D)</f>
        <v>EDLP</v>
      </c>
      <c r="L147" s="8" t="str">
        <f>_xlfn.XLOOKUP('Data Source'!$H147,'NW Mapping'!A:A,'NW Mapping'!E:E)</f>
        <v>EDLP</v>
      </c>
      <c r="M147" s="157">
        <v>24366.759999989001</v>
      </c>
      <c r="N147" s="157">
        <v>0</v>
      </c>
    </row>
    <row r="148" spans="2:14" s="1" customFormat="1" ht="19.7" hidden="1" customHeight="1">
      <c r="B148" s="152">
        <v>2021</v>
      </c>
      <c r="C148" s="153" t="s">
        <v>13</v>
      </c>
      <c r="D148" s="153" t="s">
        <v>14</v>
      </c>
      <c r="E148" s="153" t="s">
        <v>27</v>
      </c>
      <c r="F148" s="153" t="s">
        <v>16</v>
      </c>
      <c r="G148" s="153" t="s">
        <v>19</v>
      </c>
      <c r="H148" s="153" t="s">
        <v>37</v>
      </c>
      <c r="I148" s="154" t="str">
        <f>_xlfn.XLOOKUP('Data Source'!$H148,'NW Mapping'!A:A,'NW Mapping'!B:B)</f>
        <v>High</v>
      </c>
      <c r="J148" s="154" t="str">
        <f>_xlfn.XLOOKUP('Data Source'!$H148,'NW Mapping'!A:A,'NW Mapping'!C:C)</f>
        <v>Non-Core NW</v>
      </c>
      <c r="K148" s="154" t="str">
        <f>_xlfn.XLOOKUP(H148,'NW Mapping'!A:A,'NW Mapping'!D:D)</f>
        <v>EDLP</v>
      </c>
      <c r="L148" s="8" t="str">
        <f>_xlfn.XLOOKUP('Data Source'!$H148,'NW Mapping'!A:A,'NW Mapping'!E:E)</f>
        <v>EDLP</v>
      </c>
      <c r="M148" s="155">
        <v>67012.800000000003</v>
      </c>
      <c r="N148" s="155">
        <v>0</v>
      </c>
    </row>
    <row r="149" spans="2:14" s="1" customFormat="1" ht="19.7" hidden="1" customHeight="1">
      <c r="B149" s="156">
        <v>2021</v>
      </c>
      <c r="C149" s="154" t="s">
        <v>13</v>
      </c>
      <c r="D149" s="154" t="s">
        <v>14</v>
      </c>
      <c r="E149" s="154" t="s">
        <v>27</v>
      </c>
      <c r="F149" s="154" t="s">
        <v>16</v>
      </c>
      <c r="G149" s="154" t="s">
        <v>20</v>
      </c>
      <c r="H149" s="154" t="s">
        <v>37</v>
      </c>
      <c r="I149" s="154" t="str">
        <f>_xlfn.XLOOKUP('Data Source'!$H149,'NW Mapping'!A:A,'NW Mapping'!B:B)</f>
        <v>High</v>
      </c>
      <c r="J149" s="154" t="str">
        <f>_xlfn.XLOOKUP('Data Source'!$H149,'NW Mapping'!A:A,'NW Mapping'!C:C)</f>
        <v>Non-Core NW</v>
      </c>
      <c r="K149" s="154" t="str">
        <f>_xlfn.XLOOKUP(H149,'NW Mapping'!A:A,'NW Mapping'!D:D)</f>
        <v>EDLP</v>
      </c>
      <c r="L149" s="8" t="str">
        <f>_xlfn.XLOOKUP('Data Source'!$H149,'NW Mapping'!A:A,'NW Mapping'!E:E)</f>
        <v>EDLP</v>
      </c>
      <c r="M149" s="157">
        <v>146028.96</v>
      </c>
      <c r="N149" s="157">
        <v>0</v>
      </c>
    </row>
    <row r="150" spans="2:14" s="1" customFormat="1" ht="19.7" hidden="1" customHeight="1">
      <c r="B150" s="152">
        <v>2021</v>
      </c>
      <c r="C150" s="153" t="s">
        <v>13</v>
      </c>
      <c r="D150" s="153" t="s">
        <v>14</v>
      </c>
      <c r="E150" s="153" t="s">
        <v>27</v>
      </c>
      <c r="F150" s="153" t="s">
        <v>21</v>
      </c>
      <c r="G150" s="153" t="s">
        <v>22</v>
      </c>
      <c r="H150" s="153" t="s">
        <v>37</v>
      </c>
      <c r="I150" s="154" t="str">
        <f>_xlfn.XLOOKUP('Data Source'!$H150,'NW Mapping'!A:A,'NW Mapping'!B:B)</f>
        <v>High</v>
      </c>
      <c r="J150" s="154" t="str">
        <f>_xlfn.XLOOKUP('Data Source'!$H150,'NW Mapping'!A:A,'NW Mapping'!C:C)</f>
        <v>Non-Core NW</v>
      </c>
      <c r="K150" s="154" t="str">
        <f>_xlfn.XLOOKUP(H150,'NW Mapping'!A:A,'NW Mapping'!D:D)</f>
        <v>EDLP</v>
      </c>
      <c r="L150" s="8" t="str">
        <f>_xlfn.XLOOKUP('Data Source'!$H150,'NW Mapping'!A:A,'NW Mapping'!E:E)</f>
        <v>EDLP</v>
      </c>
      <c r="M150" s="155">
        <v>131431.87999999899</v>
      </c>
      <c r="N150" s="155">
        <v>0</v>
      </c>
    </row>
    <row r="151" spans="2:14" s="1" customFormat="1" ht="19.7" hidden="1" customHeight="1">
      <c r="B151" s="156">
        <v>2021</v>
      </c>
      <c r="C151" s="154" t="s">
        <v>13</v>
      </c>
      <c r="D151" s="154" t="s">
        <v>14</v>
      </c>
      <c r="E151" s="154" t="s">
        <v>27</v>
      </c>
      <c r="F151" s="154" t="s">
        <v>23</v>
      </c>
      <c r="G151" s="154" t="s">
        <v>24</v>
      </c>
      <c r="H151" s="154" t="s">
        <v>37</v>
      </c>
      <c r="I151" s="154" t="str">
        <f>_xlfn.XLOOKUP('Data Source'!$H151,'NW Mapping'!A:A,'NW Mapping'!B:B)</f>
        <v>High</v>
      </c>
      <c r="J151" s="154" t="str">
        <f>_xlfn.XLOOKUP('Data Source'!$H151,'NW Mapping'!A:A,'NW Mapping'!C:C)</f>
        <v>Non-Core NW</v>
      </c>
      <c r="K151" s="154" t="str">
        <f>_xlfn.XLOOKUP(H151,'NW Mapping'!A:A,'NW Mapping'!D:D)</f>
        <v>EDLP</v>
      </c>
      <c r="L151" s="8" t="str">
        <f>_xlfn.XLOOKUP('Data Source'!$H151,'NW Mapping'!A:A,'NW Mapping'!E:E)</f>
        <v>EDLP</v>
      </c>
      <c r="M151" s="157">
        <v>181417.34905180399</v>
      </c>
      <c r="N151" s="157">
        <v>596.04999999999995</v>
      </c>
    </row>
    <row r="152" spans="2:14" s="1" customFormat="1" ht="19.7" hidden="1" customHeight="1">
      <c r="B152" s="156">
        <v>2021</v>
      </c>
      <c r="C152" s="154" t="s">
        <v>13</v>
      </c>
      <c r="D152" s="154" t="s">
        <v>14</v>
      </c>
      <c r="E152" s="154" t="s">
        <v>15</v>
      </c>
      <c r="F152" s="154" t="s">
        <v>16</v>
      </c>
      <c r="G152" s="154" t="s">
        <v>17</v>
      </c>
      <c r="H152" s="154" t="s">
        <v>38</v>
      </c>
      <c r="I152" s="154" t="str">
        <f>_xlfn.XLOOKUP('Data Source'!$H152,'NW Mapping'!A:A,'NW Mapping'!B:B)</f>
        <v>Low</v>
      </c>
      <c r="J152" s="154" t="str">
        <f>_xlfn.XLOOKUP('Data Source'!$H152,'NW Mapping'!A:A,'NW Mapping'!C:C)</f>
        <v>Core NW</v>
      </c>
      <c r="K152" s="154" t="str">
        <f>_xlfn.XLOOKUP(H152,'NW Mapping'!A:A,'NW Mapping'!D:D)</f>
        <v>Core NW</v>
      </c>
      <c r="L152" s="8" t="str">
        <f>_xlfn.XLOOKUP('Data Source'!$H152,'NW Mapping'!A:A,'NW Mapping'!E:E)</f>
        <v>OTHER</v>
      </c>
      <c r="M152" s="157">
        <v>39858</v>
      </c>
      <c r="N152" s="157">
        <v>39858</v>
      </c>
    </row>
    <row r="153" spans="2:14" s="1" customFormat="1" ht="19.7" hidden="1" customHeight="1">
      <c r="B153" s="152">
        <v>2021</v>
      </c>
      <c r="C153" s="153" t="s">
        <v>13</v>
      </c>
      <c r="D153" s="153" t="s">
        <v>14</v>
      </c>
      <c r="E153" s="153" t="s">
        <v>15</v>
      </c>
      <c r="F153" s="153" t="s">
        <v>16</v>
      </c>
      <c r="G153" s="153" t="s">
        <v>19</v>
      </c>
      <c r="H153" s="153" t="s">
        <v>38</v>
      </c>
      <c r="I153" s="154" t="str">
        <f>_xlfn.XLOOKUP('Data Source'!$H153,'NW Mapping'!A:A,'NW Mapping'!B:B)</f>
        <v>Low</v>
      </c>
      <c r="J153" s="154" t="str">
        <f>_xlfn.XLOOKUP('Data Source'!$H153,'NW Mapping'!A:A,'NW Mapping'!C:C)</f>
        <v>Core NW</v>
      </c>
      <c r="K153" s="154" t="str">
        <f>_xlfn.XLOOKUP(H153,'NW Mapping'!A:A,'NW Mapping'!D:D)</f>
        <v>Core NW</v>
      </c>
      <c r="L153" s="8" t="str">
        <f>_xlfn.XLOOKUP('Data Source'!$H153,'NW Mapping'!A:A,'NW Mapping'!E:E)</f>
        <v>OTHER</v>
      </c>
      <c r="M153" s="155">
        <v>25655.33</v>
      </c>
      <c r="N153" s="155">
        <v>25655.33</v>
      </c>
    </row>
    <row r="154" spans="2:14" s="1" customFormat="1" ht="19.7" hidden="1" customHeight="1">
      <c r="B154" s="156">
        <v>2021</v>
      </c>
      <c r="C154" s="154" t="s">
        <v>13</v>
      </c>
      <c r="D154" s="154" t="s">
        <v>14</v>
      </c>
      <c r="E154" s="154" t="s">
        <v>15</v>
      </c>
      <c r="F154" s="154" t="s">
        <v>16</v>
      </c>
      <c r="G154" s="154" t="s">
        <v>20</v>
      </c>
      <c r="H154" s="154" t="s">
        <v>38</v>
      </c>
      <c r="I154" s="154" t="str">
        <f>_xlfn.XLOOKUP('Data Source'!$H154,'NW Mapping'!A:A,'NW Mapping'!B:B)</f>
        <v>Low</v>
      </c>
      <c r="J154" s="154" t="str">
        <f>_xlfn.XLOOKUP('Data Source'!$H154,'NW Mapping'!A:A,'NW Mapping'!C:C)</f>
        <v>Core NW</v>
      </c>
      <c r="K154" s="154" t="str">
        <f>_xlfn.XLOOKUP(H154,'NW Mapping'!A:A,'NW Mapping'!D:D)</f>
        <v>Core NW</v>
      </c>
      <c r="L154" s="8" t="str">
        <f>_xlfn.XLOOKUP('Data Source'!$H154,'NW Mapping'!A:A,'NW Mapping'!E:E)</f>
        <v>OTHER</v>
      </c>
      <c r="M154" s="157">
        <v>43835</v>
      </c>
      <c r="N154" s="157">
        <v>43835</v>
      </c>
    </row>
    <row r="155" spans="2:14" s="1" customFormat="1" ht="19.7" hidden="1" customHeight="1">
      <c r="B155" s="152">
        <v>2021</v>
      </c>
      <c r="C155" s="153" t="s">
        <v>13</v>
      </c>
      <c r="D155" s="153" t="s">
        <v>14</v>
      </c>
      <c r="E155" s="153" t="s">
        <v>15</v>
      </c>
      <c r="F155" s="153" t="s">
        <v>21</v>
      </c>
      <c r="G155" s="153" t="s">
        <v>22</v>
      </c>
      <c r="H155" s="153" t="s">
        <v>38</v>
      </c>
      <c r="I155" s="154" t="str">
        <f>_xlfn.XLOOKUP('Data Source'!$H155,'NW Mapping'!A:A,'NW Mapping'!B:B)</f>
        <v>Low</v>
      </c>
      <c r="J155" s="154" t="str">
        <f>_xlfn.XLOOKUP('Data Source'!$H155,'NW Mapping'!A:A,'NW Mapping'!C:C)</f>
        <v>Core NW</v>
      </c>
      <c r="K155" s="154" t="str">
        <f>_xlfn.XLOOKUP(H155,'NW Mapping'!A:A,'NW Mapping'!D:D)</f>
        <v>Core NW</v>
      </c>
      <c r="L155" s="8" t="str">
        <f>_xlfn.XLOOKUP('Data Source'!$H155,'NW Mapping'!A:A,'NW Mapping'!E:E)</f>
        <v>OTHER</v>
      </c>
      <c r="M155" s="155">
        <v>0</v>
      </c>
      <c r="N155" s="155">
        <v>0</v>
      </c>
    </row>
    <row r="156" spans="2:14" s="1" customFormat="1" ht="19.7" hidden="1" customHeight="1">
      <c r="B156" s="156">
        <v>2021</v>
      </c>
      <c r="C156" s="154" t="s">
        <v>13</v>
      </c>
      <c r="D156" s="154" t="s">
        <v>14</v>
      </c>
      <c r="E156" s="154" t="s">
        <v>15</v>
      </c>
      <c r="F156" s="154" t="s">
        <v>23</v>
      </c>
      <c r="G156" s="154" t="s">
        <v>24</v>
      </c>
      <c r="H156" s="154" t="s">
        <v>38</v>
      </c>
      <c r="I156" s="154" t="str">
        <f>_xlfn.XLOOKUP('Data Source'!$H156,'NW Mapping'!A:A,'NW Mapping'!B:B)</f>
        <v>Low</v>
      </c>
      <c r="J156" s="154" t="str">
        <f>_xlfn.XLOOKUP('Data Source'!$H156,'NW Mapping'!A:A,'NW Mapping'!C:C)</f>
        <v>Core NW</v>
      </c>
      <c r="K156" s="154" t="str">
        <f>_xlfn.XLOOKUP(H156,'NW Mapping'!A:A,'NW Mapping'!D:D)</f>
        <v>Core NW</v>
      </c>
      <c r="L156" s="8" t="str">
        <f>_xlfn.XLOOKUP('Data Source'!$H156,'NW Mapping'!A:A,'NW Mapping'!E:E)</f>
        <v>OTHER</v>
      </c>
      <c r="M156" s="157">
        <v>79716</v>
      </c>
      <c r="N156" s="157">
        <v>79716</v>
      </c>
    </row>
    <row r="157" spans="2:14" s="1" customFormat="1" ht="19.7" hidden="1" customHeight="1">
      <c r="B157" s="156">
        <v>2021</v>
      </c>
      <c r="C157" s="154" t="s">
        <v>13</v>
      </c>
      <c r="D157" s="154" t="s">
        <v>14</v>
      </c>
      <c r="E157" s="154" t="s">
        <v>25</v>
      </c>
      <c r="F157" s="154" t="s">
        <v>21</v>
      </c>
      <c r="G157" s="154" t="s">
        <v>22</v>
      </c>
      <c r="H157" s="154" t="s">
        <v>38</v>
      </c>
      <c r="I157" s="154" t="str">
        <f>_xlfn.XLOOKUP('Data Source'!$H157,'NW Mapping'!A:A,'NW Mapping'!B:B)</f>
        <v>Low</v>
      </c>
      <c r="J157" s="154" t="str">
        <f>_xlfn.XLOOKUP('Data Source'!$H157,'NW Mapping'!A:A,'NW Mapping'!C:C)</f>
        <v>Core NW</v>
      </c>
      <c r="K157" s="154" t="str">
        <f>_xlfn.XLOOKUP(H157,'NW Mapping'!A:A,'NW Mapping'!D:D)</f>
        <v>Core NW</v>
      </c>
      <c r="L157" s="8" t="str">
        <f>_xlfn.XLOOKUP('Data Source'!$H157,'NW Mapping'!A:A,'NW Mapping'!E:E)</f>
        <v>OTHER</v>
      </c>
      <c r="M157" s="157">
        <v>13330.98</v>
      </c>
      <c r="N157" s="157">
        <v>13330.98</v>
      </c>
    </row>
    <row r="158" spans="2:14" s="1" customFormat="1" ht="19.7" customHeight="1">
      <c r="B158" s="156">
        <v>2021</v>
      </c>
      <c r="C158" s="154" t="s">
        <v>13</v>
      </c>
      <c r="D158" s="154" t="s">
        <v>14</v>
      </c>
      <c r="E158" s="154" t="s">
        <v>26</v>
      </c>
      <c r="F158" s="154" t="s">
        <v>16</v>
      </c>
      <c r="G158" s="154" t="s">
        <v>17</v>
      </c>
      <c r="H158" s="154" t="s">
        <v>38</v>
      </c>
      <c r="I158" s="154" t="str">
        <f>_xlfn.XLOOKUP('Data Source'!$H158,'NW Mapping'!A:A,'NW Mapping'!B:B)</f>
        <v>Low</v>
      </c>
      <c r="J158" s="154" t="str">
        <f>_xlfn.XLOOKUP('Data Source'!$H158,'NW Mapping'!A:A,'NW Mapping'!C:C)</f>
        <v>Core NW</v>
      </c>
      <c r="K158" s="154" t="str">
        <f>_xlfn.XLOOKUP(H158,'NW Mapping'!A:A,'NW Mapping'!D:D)</f>
        <v>Core NW</v>
      </c>
      <c r="L158" s="8" t="str">
        <f>_xlfn.XLOOKUP('Data Source'!$H158,'NW Mapping'!A:A,'NW Mapping'!E:E)</f>
        <v>OTHER</v>
      </c>
      <c r="M158" s="157">
        <v>41496.843846153803</v>
      </c>
      <c r="N158" s="157">
        <v>41497.040000000001</v>
      </c>
    </row>
    <row r="159" spans="2:14" s="1" customFormat="1" ht="19.7" customHeight="1">
      <c r="B159" s="152">
        <v>2021</v>
      </c>
      <c r="C159" s="153" t="s">
        <v>13</v>
      </c>
      <c r="D159" s="153" t="s">
        <v>14</v>
      </c>
      <c r="E159" s="153" t="s">
        <v>26</v>
      </c>
      <c r="F159" s="153" t="s">
        <v>16</v>
      </c>
      <c r="G159" s="153" t="s">
        <v>19</v>
      </c>
      <c r="H159" s="153" t="s">
        <v>38</v>
      </c>
      <c r="I159" s="154" t="str">
        <f>_xlfn.XLOOKUP('Data Source'!$H159,'NW Mapping'!A:A,'NW Mapping'!B:B)</f>
        <v>Low</v>
      </c>
      <c r="J159" s="154" t="str">
        <f>_xlfn.XLOOKUP('Data Source'!$H159,'NW Mapping'!A:A,'NW Mapping'!C:C)</f>
        <v>Core NW</v>
      </c>
      <c r="K159" s="154" t="str">
        <f>_xlfn.XLOOKUP(H159,'NW Mapping'!A:A,'NW Mapping'!D:D)</f>
        <v>Core NW</v>
      </c>
      <c r="L159" s="8" t="str">
        <f>_xlfn.XLOOKUP('Data Source'!$H159,'NW Mapping'!A:A,'NW Mapping'!E:E)</f>
        <v>OTHER</v>
      </c>
      <c r="M159" s="155">
        <v>24923.050576923099</v>
      </c>
      <c r="N159" s="155">
        <v>24923.08</v>
      </c>
    </row>
    <row r="160" spans="2:14" s="1" customFormat="1" ht="19.7" customHeight="1">
      <c r="B160" s="156">
        <v>2021</v>
      </c>
      <c r="C160" s="154" t="s">
        <v>13</v>
      </c>
      <c r="D160" s="154" t="s">
        <v>14</v>
      </c>
      <c r="E160" s="154" t="s">
        <v>26</v>
      </c>
      <c r="F160" s="154" t="s">
        <v>16</v>
      </c>
      <c r="G160" s="154" t="s">
        <v>20</v>
      </c>
      <c r="H160" s="154" t="s">
        <v>38</v>
      </c>
      <c r="I160" s="154" t="str">
        <f>_xlfn.XLOOKUP('Data Source'!$H160,'NW Mapping'!A:A,'NW Mapping'!B:B)</f>
        <v>Low</v>
      </c>
      <c r="J160" s="154" t="str">
        <f>_xlfn.XLOOKUP('Data Source'!$H160,'NW Mapping'!A:A,'NW Mapping'!C:C)</f>
        <v>Core NW</v>
      </c>
      <c r="K160" s="154" t="str">
        <f>_xlfn.XLOOKUP(H160,'NW Mapping'!A:A,'NW Mapping'!D:D)</f>
        <v>Core NW</v>
      </c>
      <c r="L160" s="8" t="str">
        <f>_xlfn.XLOOKUP('Data Source'!$H160,'NW Mapping'!A:A,'NW Mapping'!E:E)</f>
        <v>OTHER</v>
      </c>
      <c r="M160" s="157">
        <v>28431.058846153799</v>
      </c>
      <c r="N160" s="157">
        <v>28431</v>
      </c>
    </row>
    <row r="161" spans="2:14" s="1" customFormat="1" ht="19.7" customHeight="1">
      <c r="B161" s="152">
        <v>2021</v>
      </c>
      <c r="C161" s="153" t="s">
        <v>13</v>
      </c>
      <c r="D161" s="153" t="s">
        <v>14</v>
      </c>
      <c r="E161" s="153" t="s">
        <v>26</v>
      </c>
      <c r="F161" s="153" t="s">
        <v>21</v>
      </c>
      <c r="G161" s="153" t="s">
        <v>22</v>
      </c>
      <c r="H161" s="153" t="s">
        <v>38</v>
      </c>
      <c r="I161" s="154" t="str">
        <f>_xlfn.XLOOKUP('Data Source'!$H161,'NW Mapping'!A:A,'NW Mapping'!B:B)</f>
        <v>Low</v>
      </c>
      <c r="J161" s="154" t="str">
        <f>_xlfn.XLOOKUP('Data Source'!$H161,'NW Mapping'!A:A,'NW Mapping'!C:C)</f>
        <v>Core NW</v>
      </c>
      <c r="K161" s="154" t="str">
        <f>_xlfn.XLOOKUP(H161,'NW Mapping'!A:A,'NW Mapping'!D:D)</f>
        <v>Core NW</v>
      </c>
      <c r="L161" s="8" t="str">
        <f>_xlfn.XLOOKUP('Data Source'!$H161,'NW Mapping'!A:A,'NW Mapping'!E:E)</f>
        <v>OTHER</v>
      </c>
      <c r="M161" s="155">
        <v>22558.453653846202</v>
      </c>
      <c r="N161" s="155">
        <v>22558.639999999999</v>
      </c>
    </row>
    <row r="162" spans="2:14" s="1" customFormat="1" ht="19.7" customHeight="1">
      <c r="B162" s="156">
        <v>2021</v>
      </c>
      <c r="C162" s="154" t="s">
        <v>13</v>
      </c>
      <c r="D162" s="154" t="s">
        <v>14</v>
      </c>
      <c r="E162" s="154" t="s">
        <v>26</v>
      </c>
      <c r="F162" s="154" t="s">
        <v>23</v>
      </c>
      <c r="G162" s="154" t="s">
        <v>24</v>
      </c>
      <c r="H162" s="154" t="s">
        <v>38</v>
      </c>
      <c r="I162" s="154" t="str">
        <f>_xlfn.XLOOKUP('Data Source'!$H162,'NW Mapping'!A:A,'NW Mapping'!B:B)</f>
        <v>Low</v>
      </c>
      <c r="J162" s="154" t="str">
        <f>_xlfn.XLOOKUP('Data Source'!$H162,'NW Mapping'!A:A,'NW Mapping'!C:C)</f>
        <v>Core NW</v>
      </c>
      <c r="K162" s="154" t="str">
        <f>_xlfn.XLOOKUP(H162,'NW Mapping'!A:A,'NW Mapping'!D:D)</f>
        <v>Core NW</v>
      </c>
      <c r="L162" s="8" t="str">
        <f>_xlfn.XLOOKUP('Data Source'!$H162,'NW Mapping'!A:A,'NW Mapping'!E:E)</f>
        <v>OTHER</v>
      </c>
      <c r="M162" s="157">
        <v>16125.8475</v>
      </c>
      <c r="N162" s="157">
        <v>16125.72</v>
      </c>
    </row>
    <row r="163" spans="2:14" s="1" customFormat="1" ht="19.7" hidden="1" customHeight="1">
      <c r="B163" s="156">
        <v>2021</v>
      </c>
      <c r="C163" s="154" t="s">
        <v>13</v>
      </c>
      <c r="D163" s="154" t="s">
        <v>14</v>
      </c>
      <c r="E163" s="154" t="s">
        <v>27</v>
      </c>
      <c r="F163" s="154" t="s">
        <v>16</v>
      </c>
      <c r="G163" s="154" t="s">
        <v>17</v>
      </c>
      <c r="H163" s="154" t="s">
        <v>38</v>
      </c>
      <c r="I163" s="154" t="str">
        <f>_xlfn.XLOOKUP('Data Source'!$H163,'NW Mapping'!A:A,'NW Mapping'!B:B)</f>
        <v>Low</v>
      </c>
      <c r="J163" s="154" t="str">
        <f>_xlfn.XLOOKUP('Data Source'!$H163,'NW Mapping'!A:A,'NW Mapping'!C:C)</f>
        <v>Core NW</v>
      </c>
      <c r="K163" s="154" t="str">
        <f>_xlfn.XLOOKUP(H163,'NW Mapping'!A:A,'NW Mapping'!D:D)</f>
        <v>Core NW</v>
      </c>
      <c r="L163" s="8" t="str">
        <f>_xlfn.XLOOKUP('Data Source'!$H163,'NW Mapping'!A:A,'NW Mapping'!E:E)</f>
        <v>OTHER</v>
      </c>
      <c r="M163" s="157">
        <v>133475.98115384599</v>
      </c>
      <c r="N163" s="157">
        <v>133476.04</v>
      </c>
    </row>
    <row r="164" spans="2:14" s="1" customFormat="1" ht="19.7" hidden="1" customHeight="1">
      <c r="B164" s="152">
        <v>2021</v>
      </c>
      <c r="C164" s="153" t="s">
        <v>13</v>
      </c>
      <c r="D164" s="153" t="s">
        <v>14</v>
      </c>
      <c r="E164" s="153" t="s">
        <v>27</v>
      </c>
      <c r="F164" s="153" t="s">
        <v>16</v>
      </c>
      <c r="G164" s="153" t="s">
        <v>19</v>
      </c>
      <c r="H164" s="153" t="s">
        <v>38</v>
      </c>
      <c r="I164" s="154" t="str">
        <f>_xlfn.XLOOKUP('Data Source'!$H164,'NW Mapping'!A:A,'NW Mapping'!B:B)</f>
        <v>Low</v>
      </c>
      <c r="J164" s="154" t="str">
        <f>_xlfn.XLOOKUP('Data Source'!$H164,'NW Mapping'!A:A,'NW Mapping'!C:C)</f>
        <v>Core NW</v>
      </c>
      <c r="K164" s="154" t="str">
        <f>_xlfn.XLOOKUP(H164,'NW Mapping'!A:A,'NW Mapping'!D:D)</f>
        <v>Core NW</v>
      </c>
      <c r="L164" s="8" t="str">
        <f>_xlfn.XLOOKUP('Data Source'!$H164,'NW Mapping'!A:A,'NW Mapping'!E:E)</f>
        <v>OTHER</v>
      </c>
      <c r="M164" s="155">
        <v>24939.9651923077</v>
      </c>
      <c r="N164" s="155">
        <v>24939.72</v>
      </c>
    </row>
    <row r="165" spans="2:14" s="1" customFormat="1" ht="19.7" hidden="1" customHeight="1">
      <c r="B165" s="156">
        <v>2021</v>
      </c>
      <c r="C165" s="154" t="s">
        <v>13</v>
      </c>
      <c r="D165" s="154" t="s">
        <v>14</v>
      </c>
      <c r="E165" s="154" t="s">
        <v>27</v>
      </c>
      <c r="F165" s="154" t="s">
        <v>16</v>
      </c>
      <c r="G165" s="154" t="s">
        <v>20</v>
      </c>
      <c r="H165" s="154" t="s">
        <v>38</v>
      </c>
      <c r="I165" s="154" t="str">
        <f>_xlfn.XLOOKUP('Data Source'!$H165,'NW Mapping'!A:A,'NW Mapping'!B:B)</f>
        <v>Low</v>
      </c>
      <c r="J165" s="154" t="str">
        <f>_xlfn.XLOOKUP('Data Source'!$H165,'NW Mapping'!A:A,'NW Mapping'!C:C)</f>
        <v>Core NW</v>
      </c>
      <c r="K165" s="154" t="str">
        <f>_xlfn.XLOOKUP(H165,'NW Mapping'!A:A,'NW Mapping'!D:D)</f>
        <v>Core NW</v>
      </c>
      <c r="L165" s="8" t="str">
        <f>_xlfn.XLOOKUP('Data Source'!$H165,'NW Mapping'!A:A,'NW Mapping'!E:E)</f>
        <v>OTHER</v>
      </c>
      <c r="M165" s="157">
        <v>54155.0075</v>
      </c>
      <c r="N165" s="157">
        <v>54154.879999999997</v>
      </c>
    </row>
    <row r="166" spans="2:14" s="1" customFormat="1" ht="19.7" hidden="1" customHeight="1">
      <c r="B166" s="152">
        <v>2021</v>
      </c>
      <c r="C166" s="153" t="s">
        <v>13</v>
      </c>
      <c r="D166" s="153" t="s">
        <v>14</v>
      </c>
      <c r="E166" s="153" t="s">
        <v>27</v>
      </c>
      <c r="F166" s="153" t="s">
        <v>21</v>
      </c>
      <c r="G166" s="153" t="s">
        <v>22</v>
      </c>
      <c r="H166" s="153" t="s">
        <v>38</v>
      </c>
      <c r="I166" s="154" t="str">
        <f>_xlfn.XLOOKUP('Data Source'!$H166,'NW Mapping'!A:A,'NW Mapping'!B:B)</f>
        <v>Low</v>
      </c>
      <c r="J166" s="154" t="str">
        <f>_xlfn.XLOOKUP('Data Source'!$H166,'NW Mapping'!A:A,'NW Mapping'!C:C)</f>
        <v>Core NW</v>
      </c>
      <c r="K166" s="154" t="str">
        <f>_xlfn.XLOOKUP(H166,'NW Mapping'!A:A,'NW Mapping'!D:D)</f>
        <v>Core NW</v>
      </c>
      <c r="L166" s="8" t="str">
        <f>_xlfn.XLOOKUP('Data Source'!$H166,'NW Mapping'!A:A,'NW Mapping'!E:E)</f>
        <v>OTHER</v>
      </c>
      <c r="M166" s="155">
        <v>128092.796923077</v>
      </c>
      <c r="N166" s="155">
        <v>128092.64</v>
      </c>
    </row>
    <row r="167" spans="2:14" s="1" customFormat="1" ht="19.7" hidden="1" customHeight="1">
      <c r="B167" s="156">
        <v>2021</v>
      </c>
      <c r="C167" s="154" t="s">
        <v>13</v>
      </c>
      <c r="D167" s="154" t="s">
        <v>14</v>
      </c>
      <c r="E167" s="154" t="s">
        <v>27</v>
      </c>
      <c r="F167" s="154" t="s">
        <v>23</v>
      </c>
      <c r="G167" s="154" t="s">
        <v>24</v>
      </c>
      <c r="H167" s="154" t="s">
        <v>38</v>
      </c>
      <c r="I167" s="154" t="str">
        <f>_xlfn.XLOOKUP('Data Source'!$H167,'NW Mapping'!A:A,'NW Mapping'!B:B)</f>
        <v>Low</v>
      </c>
      <c r="J167" s="154" t="str">
        <f>_xlfn.XLOOKUP('Data Source'!$H167,'NW Mapping'!A:A,'NW Mapping'!C:C)</f>
        <v>Core NW</v>
      </c>
      <c r="K167" s="154" t="str">
        <f>_xlfn.XLOOKUP(H167,'NW Mapping'!A:A,'NW Mapping'!D:D)</f>
        <v>Core NW</v>
      </c>
      <c r="L167" s="8" t="str">
        <f>_xlfn.XLOOKUP('Data Source'!$H167,'NW Mapping'!A:A,'NW Mapping'!E:E)</f>
        <v>OTHER</v>
      </c>
      <c r="M167" s="157">
        <v>74159.780384615398</v>
      </c>
      <c r="N167" s="157">
        <v>74159.8</v>
      </c>
    </row>
    <row r="168" spans="2:14" s="1" customFormat="1" ht="19.7" hidden="1" customHeight="1">
      <c r="B168" s="156">
        <v>2021</v>
      </c>
      <c r="C168" s="154" t="s">
        <v>13</v>
      </c>
      <c r="D168" s="154" t="s">
        <v>14</v>
      </c>
      <c r="E168" s="154" t="s">
        <v>15</v>
      </c>
      <c r="F168" s="154" t="s">
        <v>16</v>
      </c>
      <c r="G168" s="154" t="s">
        <v>20</v>
      </c>
      <c r="H168" s="154" t="s">
        <v>39</v>
      </c>
      <c r="I168" s="154" t="str">
        <f>_xlfn.XLOOKUP('Data Source'!$H168,'NW Mapping'!A:A,'NW Mapping'!B:B)</f>
        <v>Low</v>
      </c>
      <c r="J168" s="154" t="str">
        <f>_xlfn.XLOOKUP('Data Source'!$H168,'NW Mapping'!A:A,'NW Mapping'!C:C)</f>
        <v>Core NW</v>
      </c>
      <c r="K168" s="154" t="str">
        <f>_xlfn.XLOOKUP(H168,'NW Mapping'!A:A,'NW Mapping'!D:D)</f>
        <v>Core NW</v>
      </c>
      <c r="L168" s="8" t="str">
        <f>_xlfn.XLOOKUP('Data Source'!$H168,'NW Mapping'!A:A,'NW Mapping'!E:E)</f>
        <v>OTHER</v>
      </c>
      <c r="M168" s="157">
        <v>31326.001428571399</v>
      </c>
      <c r="N168" s="157">
        <v>31326.05</v>
      </c>
    </row>
    <row r="169" spans="2:14" s="1" customFormat="1" ht="19.7" hidden="1" customHeight="1">
      <c r="B169" s="152">
        <v>2021</v>
      </c>
      <c r="C169" s="153" t="s">
        <v>13</v>
      </c>
      <c r="D169" s="153" t="s">
        <v>14</v>
      </c>
      <c r="E169" s="153" t="s">
        <v>15</v>
      </c>
      <c r="F169" s="153" t="s">
        <v>21</v>
      </c>
      <c r="G169" s="153" t="s">
        <v>22</v>
      </c>
      <c r="H169" s="153" t="s">
        <v>39</v>
      </c>
      <c r="I169" s="154" t="str">
        <f>_xlfn.XLOOKUP('Data Source'!$H169,'NW Mapping'!A:A,'NW Mapping'!B:B)</f>
        <v>Low</v>
      </c>
      <c r="J169" s="154" t="str">
        <f>_xlfn.XLOOKUP('Data Source'!$H169,'NW Mapping'!A:A,'NW Mapping'!C:C)</f>
        <v>Core NW</v>
      </c>
      <c r="K169" s="154" t="str">
        <f>_xlfn.XLOOKUP(H169,'NW Mapping'!A:A,'NW Mapping'!D:D)</f>
        <v>Core NW</v>
      </c>
      <c r="L169" s="8" t="str">
        <f>_xlfn.XLOOKUP('Data Source'!$H169,'NW Mapping'!A:A,'NW Mapping'!E:E)</f>
        <v>OTHER</v>
      </c>
      <c r="M169" s="155">
        <v>0</v>
      </c>
      <c r="N169" s="155">
        <v>0</v>
      </c>
    </row>
    <row r="170" spans="2:14" s="1" customFormat="1" ht="19.7" hidden="1" customHeight="1">
      <c r="B170" s="156">
        <v>2021</v>
      </c>
      <c r="C170" s="154" t="s">
        <v>13</v>
      </c>
      <c r="D170" s="154" t="s">
        <v>14</v>
      </c>
      <c r="E170" s="154" t="s">
        <v>15</v>
      </c>
      <c r="F170" s="154" t="s">
        <v>23</v>
      </c>
      <c r="G170" s="154" t="s">
        <v>24</v>
      </c>
      <c r="H170" s="154" t="s">
        <v>39</v>
      </c>
      <c r="I170" s="154" t="str">
        <f>_xlfn.XLOOKUP('Data Source'!$H170,'NW Mapping'!A:A,'NW Mapping'!B:B)</f>
        <v>Low</v>
      </c>
      <c r="J170" s="154" t="str">
        <f>_xlfn.XLOOKUP('Data Source'!$H170,'NW Mapping'!A:A,'NW Mapping'!C:C)</f>
        <v>Core NW</v>
      </c>
      <c r="K170" s="154" t="str">
        <f>_xlfn.XLOOKUP(H170,'NW Mapping'!A:A,'NW Mapping'!D:D)</f>
        <v>Core NW</v>
      </c>
      <c r="L170" s="8" t="str">
        <f>_xlfn.XLOOKUP('Data Source'!$H170,'NW Mapping'!A:A,'NW Mapping'!E:E)</f>
        <v>OTHER</v>
      </c>
      <c r="M170" s="157">
        <v>9210</v>
      </c>
      <c r="N170" s="157">
        <v>9210.11</v>
      </c>
    </row>
    <row r="171" spans="2:14" s="1" customFormat="1" ht="19.7" hidden="1" customHeight="1">
      <c r="B171" s="156">
        <v>2021</v>
      </c>
      <c r="C171" s="154" t="s">
        <v>13</v>
      </c>
      <c r="D171" s="154" t="s">
        <v>14</v>
      </c>
      <c r="E171" s="154" t="s">
        <v>25</v>
      </c>
      <c r="F171" s="154" t="s">
        <v>16</v>
      </c>
      <c r="G171" s="154" t="s">
        <v>20</v>
      </c>
      <c r="H171" s="154" t="s">
        <v>39</v>
      </c>
      <c r="I171" s="154" t="str">
        <f>_xlfn.XLOOKUP('Data Source'!$H171,'NW Mapping'!A:A,'NW Mapping'!B:B)</f>
        <v>Low</v>
      </c>
      <c r="J171" s="154" t="str">
        <f>_xlfn.XLOOKUP('Data Source'!$H171,'NW Mapping'!A:A,'NW Mapping'!C:C)</f>
        <v>Core NW</v>
      </c>
      <c r="K171" s="154" t="str">
        <f>_xlfn.XLOOKUP(H171,'NW Mapping'!A:A,'NW Mapping'!D:D)</f>
        <v>Core NW</v>
      </c>
      <c r="L171" s="8" t="str">
        <f>_xlfn.XLOOKUP('Data Source'!$H171,'NW Mapping'!A:A,'NW Mapping'!E:E)</f>
        <v>OTHER</v>
      </c>
      <c r="M171" s="157">
        <v>5070</v>
      </c>
      <c r="N171" s="157">
        <v>5070</v>
      </c>
    </row>
    <row r="172" spans="2:14" s="1" customFormat="1" ht="19.7" customHeight="1">
      <c r="B172" s="156">
        <v>2021</v>
      </c>
      <c r="C172" s="154" t="s">
        <v>13</v>
      </c>
      <c r="D172" s="154" t="s">
        <v>14</v>
      </c>
      <c r="E172" s="154" t="s">
        <v>26</v>
      </c>
      <c r="F172" s="154" t="s">
        <v>16</v>
      </c>
      <c r="G172" s="154" t="s">
        <v>17</v>
      </c>
      <c r="H172" s="154" t="s">
        <v>39</v>
      </c>
      <c r="I172" s="154" t="str">
        <f>_xlfn.XLOOKUP('Data Source'!$H172,'NW Mapping'!A:A,'NW Mapping'!B:B)</f>
        <v>Low</v>
      </c>
      <c r="J172" s="154" t="str">
        <f>_xlfn.XLOOKUP('Data Source'!$H172,'NW Mapping'!A:A,'NW Mapping'!C:C)</f>
        <v>Core NW</v>
      </c>
      <c r="K172" s="154" t="str">
        <f>_xlfn.XLOOKUP(H172,'NW Mapping'!A:A,'NW Mapping'!D:D)</f>
        <v>Core NW</v>
      </c>
      <c r="L172" s="8" t="str">
        <f>_xlfn.XLOOKUP('Data Source'!$H172,'NW Mapping'!A:A,'NW Mapping'!E:E)</f>
        <v>OTHER</v>
      </c>
      <c r="M172" s="157">
        <v>3520.3215384615401</v>
      </c>
      <c r="N172" s="157">
        <v>3520.4</v>
      </c>
    </row>
    <row r="173" spans="2:14" s="1" customFormat="1" ht="19.7" customHeight="1">
      <c r="B173" s="152">
        <v>2021</v>
      </c>
      <c r="C173" s="153" t="s">
        <v>13</v>
      </c>
      <c r="D173" s="153" t="s">
        <v>14</v>
      </c>
      <c r="E173" s="153" t="s">
        <v>26</v>
      </c>
      <c r="F173" s="153" t="s">
        <v>16</v>
      </c>
      <c r="G173" s="153" t="s">
        <v>19</v>
      </c>
      <c r="H173" s="153" t="s">
        <v>39</v>
      </c>
      <c r="I173" s="154" t="str">
        <f>_xlfn.XLOOKUP('Data Source'!$H173,'NW Mapping'!A:A,'NW Mapping'!B:B)</f>
        <v>Low</v>
      </c>
      <c r="J173" s="154" t="str">
        <f>_xlfn.XLOOKUP('Data Source'!$H173,'NW Mapping'!A:A,'NW Mapping'!C:C)</f>
        <v>Core NW</v>
      </c>
      <c r="K173" s="154" t="str">
        <f>_xlfn.XLOOKUP(H173,'NW Mapping'!A:A,'NW Mapping'!D:D)</f>
        <v>Core NW</v>
      </c>
      <c r="L173" s="8" t="str">
        <f>_xlfn.XLOOKUP('Data Source'!$H173,'NW Mapping'!A:A,'NW Mapping'!E:E)</f>
        <v>OTHER</v>
      </c>
      <c r="M173" s="155">
        <v>2373.35</v>
      </c>
      <c r="N173" s="155">
        <v>2373.36</v>
      </c>
    </row>
    <row r="174" spans="2:14" s="1" customFormat="1" ht="19.7" customHeight="1">
      <c r="B174" s="156">
        <v>2021</v>
      </c>
      <c r="C174" s="154" t="s">
        <v>13</v>
      </c>
      <c r="D174" s="154" t="s">
        <v>14</v>
      </c>
      <c r="E174" s="154" t="s">
        <v>26</v>
      </c>
      <c r="F174" s="154" t="s">
        <v>16</v>
      </c>
      <c r="G174" s="154" t="s">
        <v>20</v>
      </c>
      <c r="H174" s="154" t="s">
        <v>39</v>
      </c>
      <c r="I174" s="154" t="str">
        <f>_xlfn.XLOOKUP('Data Source'!$H174,'NW Mapping'!A:A,'NW Mapping'!B:B)</f>
        <v>Low</v>
      </c>
      <c r="J174" s="154" t="str">
        <f>_xlfn.XLOOKUP('Data Source'!$H174,'NW Mapping'!A:A,'NW Mapping'!C:C)</f>
        <v>Core NW</v>
      </c>
      <c r="K174" s="154" t="str">
        <f>_xlfn.XLOOKUP(H174,'NW Mapping'!A:A,'NW Mapping'!D:D)</f>
        <v>Core NW</v>
      </c>
      <c r="L174" s="8" t="str">
        <f>_xlfn.XLOOKUP('Data Source'!$H174,'NW Mapping'!A:A,'NW Mapping'!E:E)</f>
        <v>OTHER</v>
      </c>
      <c r="M174" s="157">
        <v>43187.5403846154</v>
      </c>
      <c r="N174" s="157">
        <v>43187.56</v>
      </c>
    </row>
    <row r="175" spans="2:14" s="1" customFormat="1" ht="19.7" customHeight="1">
      <c r="B175" s="152">
        <v>2021</v>
      </c>
      <c r="C175" s="153" t="s">
        <v>13</v>
      </c>
      <c r="D175" s="153" t="s">
        <v>14</v>
      </c>
      <c r="E175" s="153" t="s">
        <v>26</v>
      </c>
      <c r="F175" s="153" t="s">
        <v>21</v>
      </c>
      <c r="G175" s="153" t="s">
        <v>22</v>
      </c>
      <c r="H175" s="153" t="s">
        <v>39</v>
      </c>
      <c r="I175" s="154" t="str">
        <f>_xlfn.XLOOKUP('Data Source'!$H175,'NW Mapping'!A:A,'NW Mapping'!B:B)</f>
        <v>Low</v>
      </c>
      <c r="J175" s="154" t="str">
        <f>_xlfn.XLOOKUP('Data Source'!$H175,'NW Mapping'!A:A,'NW Mapping'!C:C)</f>
        <v>Core NW</v>
      </c>
      <c r="K175" s="154" t="str">
        <f>_xlfn.XLOOKUP(H175,'NW Mapping'!A:A,'NW Mapping'!D:D)</f>
        <v>Core NW</v>
      </c>
      <c r="L175" s="8" t="str">
        <f>_xlfn.XLOOKUP('Data Source'!$H175,'NW Mapping'!A:A,'NW Mapping'!E:E)</f>
        <v>OTHER</v>
      </c>
      <c r="M175" s="155">
        <v>2717.82</v>
      </c>
      <c r="N175" s="155">
        <v>2717.77</v>
      </c>
    </row>
    <row r="176" spans="2:14" s="1" customFormat="1" ht="19.7" customHeight="1">
      <c r="B176" s="156">
        <v>2021</v>
      </c>
      <c r="C176" s="154" t="s">
        <v>13</v>
      </c>
      <c r="D176" s="154" t="s">
        <v>14</v>
      </c>
      <c r="E176" s="154" t="s">
        <v>26</v>
      </c>
      <c r="F176" s="154" t="s">
        <v>23</v>
      </c>
      <c r="G176" s="154" t="s">
        <v>24</v>
      </c>
      <c r="H176" s="154" t="s">
        <v>39</v>
      </c>
      <c r="I176" s="154" t="str">
        <f>_xlfn.XLOOKUP('Data Source'!$H176,'NW Mapping'!A:A,'NW Mapping'!B:B)</f>
        <v>Low</v>
      </c>
      <c r="J176" s="154" t="str">
        <f>_xlfn.XLOOKUP('Data Source'!$H176,'NW Mapping'!A:A,'NW Mapping'!C:C)</f>
        <v>Core NW</v>
      </c>
      <c r="K176" s="154" t="str">
        <f>_xlfn.XLOOKUP(H176,'NW Mapping'!A:A,'NW Mapping'!D:D)</f>
        <v>Core NW</v>
      </c>
      <c r="L176" s="8" t="str">
        <f>_xlfn.XLOOKUP('Data Source'!$H176,'NW Mapping'!A:A,'NW Mapping'!E:E)</f>
        <v>OTHER</v>
      </c>
      <c r="M176" s="157">
        <v>7605.9517307692304</v>
      </c>
      <c r="N176" s="157">
        <v>7606.04</v>
      </c>
    </row>
    <row r="177" spans="2:14" s="1" customFormat="1" ht="19.7" hidden="1" customHeight="1">
      <c r="B177" s="156">
        <v>2021</v>
      </c>
      <c r="C177" s="154" t="s">
        <v>13</v>
      </c>
      <c r="D177" s="154" t="s">
        <v>14</v>
      </c>
      <c r="E177" s="154" t="s">
        <v>15</v>
      </c>
      <c r="F177" s="154" t="s">
        <v>16</v>
      </c>
      <c r="G177" s="154" t="s">
        <v>17</v>
      </c>
      <c r="H177" s="154" t="s">
        <v>40</v>
      </c>
      <c r="I177" s="154" t="str">
        <f>_xlfn.XLOOKUP('Data Source'!$H177,'NW Mapping'!A:A,'NW Mapping'!B:B)</f>
        <v>Low</v>
      </c>
      <c r="J177" s="154" t="str">
        <f>_xlfn.XLOOKUP('Data Source'!$H177,'NW Mapping'!A:A,'NW Mapping'!C:C)</f>
        <v>Non-Core NW</v>
      </c>
      <c r="K177" s="154" t="str">
        <f>_xlfn.XLOOKUP(H177,'NW Mapping'!A:A,'NW Mapping'!D:D)</f>
        <v>MERCH MENU</v>
      </c>
      <c r="L177" s="8" t="str">
        <f>_xlfn.XLOOKUP('Data Source'!$H177,'NW Mapping'!A:A,'NW Mapping'!E:E)</f>
        <v>MERCH MENU</v>
      </c>
      <c r="M177" s="157">
        <v>0</v>
      </c>
      <c r="N177" s="157">
        <v>0</v>
      </c>
    </row>
    <row r="178" spans="2:14" s="1" customFormat="1" ht="19.7" hidden="1" customHeight="1">
      <c r="B178" s="152">
        <v>2021</v>
      </c>
      <c r="C178" s="153" t="s">
        <v>13</v>
      </c>
      <c r="D178" s="153" t="s">
        <v>14</v>
      </c>
      <c r="E178" s="153" t="s">
        <v>15</v>
      </c>
      <c r="F178" s="153" t="s">
        <v>21</v>
      </c>
      <c r="G178" s="153" t="s">
        <v>22</v>
      </c>
      <c r="H178" s="153" t="s">
        <v>40</v>
      </c>
      <c r="I178" s="154" t="str">
        <f>_xlfn.XLOOKUP('Data Source'!$H178,'NW Mapping'!A:A,'NW Mapping'!B:B)</f>
        <v>Low</v>
      </c>
      <c r="J178" s="154" t="str">
        <f>_xlfn.XLOOKUP('Data Source'!$H178,'NW Mapping'!A:A,'NW Mapping'!C:C)</f>
        <v>Non-Core NW</v>
      </c>
      <c r="K178" s="154" t="str">
        <f>_xlfn.XLOOKUP(H178,'NW Mapping'!A:A,'NW Mapping'!D:D)</f>
        <v>MERCH MENU</v>
      </c>
      <c r="L178" s="8" t="str">
        <f>_xlfn.XLOOKUP('Data Source'!$H178,'NW Mapping'!A:A,'NW Mapping'!E:E)</f>
        <v>MERCH MENU</v>
      </c>
      <c r="M178" s="155">
        <v>0</v>
      </c>
      <c r="N178" s="155">
        <v>0</v>
      </c>
    </row>
    <row r="179" spans="2:14" s="1" customFormat="1" ht="19.7" hidden="1" customHeight="1">
      <c r="B179" s="156">
        <v>2021</v>
      </c>
      <c r="C179" s="154" t="s">
        <v>13</v>
      </c>
      <c r="D179" s="154" t="s">
        <v>14</v>
      </c>
      <c r="E179" s="154" t="s">
        <v>15</v>
      </c>
      <c r="F179" s="154" t="s">
        <v>23</v>
      </c>
      <c r="G179" s="154" t="s">
        <v>24</v>
      </c>
      <c r="H179" s="154" t="s">
        <v>40</v>
      </c>
      <c r="I179" s="154" t="str">
        <f>_xlfn.XLOOKUP('Data Source'!$H179,'NW Mapping'!A:A,'NW Mapping'!B:B)</f>
        <v>Low</v>
      </c>
      <c r="J179" s="154" t="str">
        <f>_xlfn.XLOOKUP('Data Source'!$H179,'NW Mapping'!A:A,'NW Mapping'!C:C)</f>
        <v>Non-Core NW</v>
      </c>
      <c r="K179" s="154" t="str">
        <f>_xlfn.XLOOKUP(H179,'NW Mapping'!A:A,'NW Mapping'!D:D)</f>
        <v>MERCH MENU</v>
      </c>
      <c r="L179" s="8" t="str">
        <f>_xlfn.XLOOKUP('Data Source'!$H179,'NW Mapping'!A:A,'NW Mapping'!E:E)</f>
        <v>MERCH MENU</v>
      </c>
      <c r="M179" s="157">
        <v>0</v>
      </c>
      <c r="N179" s="157">
        <v>0</v>
      </c>
    </row>
    <row r="180" spans="2:14" s="1" customFormat="1" ht="19.7" hidden="1" customHeight="1">
      <c r="B180" s="152">
        <v>2021</v>
      </c>
      <c r="C180" s="153" t="s">
        <v>13</v>
      </c>
      <c r="D180" s="153" t="s">
        <v>14</v>
      </c>
      <c r="E180" s="153" t="s">
        <v>25</v>
      </c>
      <c r="F180" s="153" t="s">
        <v>16</v>
      </c>
      <c r="G180" s="153" t="s">
        <v>17</v>
      </c>
      <c r="H180" s="153" t="s">
        <v>40</v>
      </c>
      <c r="I180" s="154" t="str">
        <f>_xlfn.XLOOKUP('Data Source'!$H180,'NW Mapping'!A:A,'NW Mapping'!B:B)</f>
        <v>Low</v>
      </c>
      <c r="J180" s="154" t="str">
        <f>_xlfn.XLOOKUP('Data Source'!$H180,'NW Mapping'!A:A,'NW Mapping'!C:C)</f>
        <v>Non-Core NW</v>
      </c>
      <c r="K180" s="154" t="str">
        <f>_xlfn.XLOOKUP(H180,'NW Mapping'!A:A,'NW Mapping'!D:D)</f>
        <v>MERCH MENU</v>
      </c>
      <c r="L180" s="8" t="str">
        <f>_xlfn.XLOOKUP('Data Source'!$H180,'NW Mapping'!A:A,'NW Mapping'!E:E)</f>
        <v>MERCH MENU</v>
      </c>
      <c r="M180" s="155">
        <v>4666.6399999978003</v>
      </c>
      <c r="N180" s="155">
        <v>0</v>
      </c>
    </row>
    <row r="181" spans="2:14" s="1" customFormat="1" ht="19.7" hidden="1" customHeight="1">
      <c r="B181" s="156">
        <v>2021</v>
      </c>
      <c r="C181" s="154" t="s">
        <v>13</v>
      </c>
      <c r="D181" s="154" t="s">
        <v>14</v>
      </c>
      <c r="E181" s="154" t="s">
        <v>25</v>
      </c>
      <c r="F181" s="154" t="s">
        <v>16</v>
      </c>
      <c r="G181" s="154" t="s">
        <v>19</v>
      </c>
      <c r="H181" s="154" t="s">
        <v>40</v>
      </c>
      <c r="I181" s="154" t="str">
        <f>_xlfn.XLOOKUP('Data Source'!$H181,'NW Mapping'!A:A,'NW Mapping'!B:B)</f>
        <v>Low</v>
      </c>
      <c r="J181" s="154" t="str">
        <f>_xlfn.XLOOKUP('Data Source'!$H181,'NW Mapping'!A:A,'NW Mapping'!C:C)</f>
        <v>Non-Core NW</v>
      </c>
      <c r="K181" s="154" t="str">
        <f>_xlfn.XLOOKUP(H181,'NW Mapping'!A:A,'NW Mapping'!D:D)</f>
        <v>MERCH MENU</v>
      </c>
      <c r="L181" s="8" t="str">
        <f>_xlfn.XLOOKUP('Data Source'!$H181,'NW Mapping'!A:A,'NW Mapping'!E:E)</f>
        <v>MERCH MENU</v>
      </c>
      <c r="M181" s="157">
        <v>1136.32</v>
      </c>
      <c r="N181" s="157">
        <v>1136.32</v>
      </c>
    </row>
    <row r="182" spans="2:14" s="1" customFormat="1" ht="19.7" hidden="1" customHeight="1">
      <c r="B182" s="152">
        <v>2021</v>
      </c>
      <c r="C182" s="153" t="s">
        <v>13</v>
      </c>
      <c r="D182" s="153" t="s">
        <v>14</v>
      </c>
      <c r="E182" s="153" t="s">
        <v>25</v>
      </c>
      <c r="F182" s="153" t="s">
        <v>16</v>
      </c>
      <c r="G182" s="153" t="s">
        <v>20</v>
      </c>
      <c r="H182" s="153" t="s">
        <v>40</v>
      </c>
      <c r="I182" s="154" t="str">
        <f>_xlfn.XLOOKUP('Data Source'!$H182,'NW Mapping'!A:A,'NW Mapping'!B:B)</f>
        <v>Low</v>
      </c>
      <c r="J182" s="154" t="str">
        <f>_xlfn.XLOOKUP('Data Source'!$H182,'NW Mapping'!A:A,'NW Mapping'!C:C)</f>
        <v>Non-Core NW</v>
      </c>
      <c r="K182" s="154" t="str">
        <f>_xlfn.XLOOKUP(H182,'NW Mapping'!A:A,'NW Mapping'!D:D)</f>
        <v>MERCH MENU</v>
      </c>
      <c r="L182" s="8" t="str">
        <f>_xlfn.XLOOKUP('Data Source'!$H182,'NW Mapping'!A:A,'NW Mapping'!E:E)</f>
        <v>MERCH MENU</v>
      </c>
      <c r="M182" s="155">
        <v>3406.74</v>
      </c>
      <c r="N182" s="155">
        <v>3406.72</v>
      </c>
    </row>
    <row r="183" spans="2:14" s="1" customFormat="1" ht="19.7" hidden="1" customHeight="1">
      <c r="B183" s="156">
        <v>2021</v>
      </c>
      <c r="C183" s="154" t="s">
        <v>13</v>
      </c>
      <c r="D183" s="154" t="s">
        <v>14</v>
      </c>
      <c r="E183" s="154" t="s">
        <v>25</v>
      </c>
      <c r="F183" s="154" t="s">
        <v>21</v>
      </c>
      <c r="G183" s="154" t="s">
        <v>22</v>
      </c>
      <c r="H183" s="154" t="s">
        <v>40</v>
      </c>
      <c r="I183" s="154" t="str">
        <f>_xlfn.XLOOKUP('Data Source'!$H183,'NW Mapping'!A:A,'NW Mapping'!B:B)</f>
        <v>Low</v>
      </c>
      <c r="J183" s="154" t="str">
        <f>_xlfn.XLOOKUP('Data Source'!$H183,'NW Mapping'!A:A,'NW Mapping'!C:C)</f>
        <v>Non-Core NW</v>
      </c>
      <c r="K183" s="154" t="str">
        <f>_xlfn.XLOOKUP(H183,'NW Mapping'!A:A,'NW Mapping'!D:D)</f>
        <v>MERCH MENU</v>
      </c>
      <c r="L183" s="8" t="str">
        <f>_xlfn.XLOOKUP('Data Source'!$H183,'NW Mapping'!A:A,'NW Mapping'!E:E)</f>
        <v>MERCH MENU</v>
      </c>
      <c r="M183" s="157">
        <v>3119.31</v>
      </c>
      <c r="N183" s="157">
        <v>1267</v>
      </c>
    </row>
    <row r="184" spans="2:14" s="1" customFormat="1" ht="19.7" hidden="1" customHeight="1">
      <c r="B184" s="152">
        <v>2021</v>
      </c>
      <c r="C184" s="153" t="s">
        <v>13</v>
      </c>
      <c r="D184" s="153" t="s">
        <v>14</v>
      </c>
      <c r="E184" s="153" t="s">
        <v>25</v>
      </c>
      <c r="F184" s="153" t="s">
        <v>23</v>
      </c>
      <c r="G184" s="153" t="s">
        <v>24</v>
      </c>
      <c r="H184" s="153" t="s">
        <v>40</v>
      </c>
      <c r="I184" s="154" t="str">
        <f>_xlfn.XLOOKUP('Data Source'!$H184,'NW Mapping'!A:A,'NW Mapping'!B:B)</f>
        <v>Low</v>
      </c>
      <c r="J184" s="154" t="str">
        <f>_xlfn.XLOOKUP('Data Source'!$H184,'NW Mapping'!A:A,'NW Mapping'!C:C)</f>
        <v>Non-Core NW</v>
      </c>
      <c r="K184" s="154" t="str">
        <f>_xlfn.XLOOKUP(H184,'NW Mapping'!A:A,'NW Mapping'!D:D)</f>
        <v>MERCH MENU</v>
      </c>
      <c r="L184" s="8" t="str">
        <f>_xlfn.XLOOKUP('Data Source'!$H184,'NW Mapping'!A:A,'NW Mapping'!E:E)</f>
        <v>MERCH MENU</v>
      </c>
      <c r="M184" s="155">
        <v>36083.740000143203</v>
      </c>
      <c r="N184" s="155">
        <v>6451.08</v>
      </c>
    </row>
    <row r="185" spans="2:14" s="1" customFormat="1" ht="19.7" customHeight="1">
      <c r="B185" s="156">
        <v>2021</v>
      </c>
      <c r="C185" s="154" t="s">
        <v>13</v>
      </c>
      <c r="D185" s="154" t="s">
        <v>14</v>
      </c>
      <c r="E185" s="154" t="s">
        <v>26</v>
      </c>
      <c r="F185" s="154" t="s">
        <v>16</v>
      </c>
      <c r="G185" s="154" t="s">
        <v>17</v>
      </c>
      <c r="H185" s="154" t="s">
        <v>40</v>
      </c>
      <c r="I185" s="154" t="str">
        <f>_xlfn.XLOOKUP('Data Source'!$H185,'NW Mapping'!A:A,'NW Mapping'!B:B)</f>
        <v>Low</v>
      </c>
      <c r="J185" s="154" t="str">
        <f>_xlfn.XLOOKUP('Data Source'!$H185,'NW Mapping'!A:A,'NW Mapping'!C:C)</f>
        <v>Non-Core NW</v>
      </c>
      <c r="K185" s="154" t="str">
        <f>_xlfn.XLOOKUP(H185,'NW Mapping'!A:A,'NW Mapping'!D:D)</f>
        <v>MERCH MENU</v>
      </c>
      <c r="L185" s="8" t="str">
        <f>_xlfn.XLOOKUP('Data Source'!$H185,'NW Mapping'!A:A,'NW Mapping'!E:E)</f>
        <v>MERCH MENU</v>
      </c>
      <c r="M185" s="157">
        <v>0</v>
      </c>
      <c r="N185" s="157">
        <v>0</v>
      </c>
    </row>
    <row r="186" spans="2:14" s="1" customFormat="1" ht="19.7" customHeight="1">
      <c r="B186" s="152">
        <v>2021</v>
      </c>
      <c r="C186" s="153" t="s">
        <v>13</v>
      </c>
      <c r="D186" s="153" t="s">
        <v>14</v>
      </c>
      <c r="E186" s="153" t="s">
        <v>26</v>
      </c>
      <c r="F186" s="153" t="s">
        <v>16</v>
      </c>
      <c r="G186" s="153" t="s">
        <v>19</v>
      </c>
      <c r="H186" s="153" t="s">
        <v>40</v>
      </c>
      <c r="I186" s="154" t="str">
        <f>_xlfn.XLOOKUP('Data Source'!$H186,'NW Mapping'!A:A,'NW Mapping'!B:B)</f>
        <v>Low</v>
      </c>
      <c r="J186" s="154" t="str">
        <f>_xlfn.XLOOKUP('Data Source'!$H186,'NW Mapping'!A:A,'NW Mapping'!C:C)</f>
        <v>Non-Core NW</v>
      </c>
      <c r="K186" s="154" t="str">
        <f>_xlfn.XLOOKUP(H186,'NW Mapping'!A:A,'NW Mapping'!D:D)</f>
        <v>MERCH MENU</v>
      </c>
      <c r="L186" s="8" t="str">
        <f>_xlfn.XLOOKUP('Data Source'!$H186,'NW Mapping'!A:A,'NW Mapping'!E:E)</f>
        <v>MERCH MENU</v>
      </c>
      <c r="M186" s="155">
        <v>0</v>
      </c>
      <c r="N186" s="155">
        <v>0</v>
      </c>
    </row>
    <row r="187" spans="2:14" s="1" customFormat="1" ht="19.7" customHeight="1">
      <c r="B187" s="156">
        <v>2021</v>
      </c>
      <c r="C187" s="154" t="s">
        <v>13</v>
      </c>
      <c r="D187" s="154" t="s">
        <v>14</v>
      </c>
      <c r="E187" s="154" t="s">
        <v>26</v>
      </c>
      <c r="F187" s="154" t="s">
        <v>21</v>
      </c>
      <c r="G187" s="154" t="s">
        <v>22</v>
      </c>
      <c r="H187" s="154" t="s">
        <v>40</v>
      </c>
      <c r="I187" s="154" t="str">
        <f>_xlfn.XLOOKUP('Data Source'!$H187,'NW Mapping'!A:A,'NW Mapping'!B:B)</f>
        <v>Low</v>
      </c>
      <c r="J187" s="154" t="str">
        <f>_xlfn.XLOOKUP('Data Source'!$H187,'NW Mapping'!A:A,'NW Mapping'!C:C)</f>
        <v>Non-Core NW</v>
      </c>
      <c r="K187" s="154" t="str">
        <f>_xlfn.XLOOKUP(H187,'NW Mapping'!A:A,'NW Mapping'!D:D)</f>
        <v>MERCH MENU</v>
      </c>
      <c r="L187" s="8" t="str">
        <f>_xlfn.XLOOKUP('Data Source'!$H187,'NW Mapping'!A:A,'NW Mapping'!E:E)</f>
        <v>MERCH MENU</v>
      </c>
      <c r="M187" s="157">
        <v>0</v>
      </c>
      <c r="N187" s="157">
        <v>0</v>
      </c>
    </row>
    <row r="188" spans="2:14" s="1" customFormat="1" ht="19.7" customHeight="1">
      <c r="B188" s="152">
        <v>2021</v>
      </c>
      <c r="C188" s="153" t="s">
        <v>13</v>
      </c>
      <c r="D188" s="153" t="s">
        <v>14</v>
      </c>
      <c r="E188" s="153" t="s">
        <v>26</v>
      </c>
      <c r="F188" s="153" t="s">
        <v>23</v>
      </c>
      <c r="G188" s="153" t="s">
        <v>24</v>
      </c>
      <c r="H188" s="153" t="s">
        <v>40</v>
      </c>
      <c r="I188" s="154" t="str">
        <f>_xlfn.XLOOKUP('Data Source'!$H188,'NW Mapping'!A:A,'NW Mapping'!B:B)</f>
        <v>Low</v>
      </c>
      <c r="J188" s="154" t="str">
        <f>_xlfn.XLOOKUP('Data Source'!$H188,'NW Mapping'!A:A,'NW Mapping'!C:C)</f>
        <v>Non-Core NW</v>
      </c>
      <c r="K188" s="154" t="str">
        <f>_xlfn.XLOOKUP(H188,'NW Mapping'!A:A,'NW Mapping'!D:D)</f>
        <v>MERCH MENU</v>
      </c>
      <c r="L188" s="8" t="str">
        <f>_xlfn.XLOOKUP('Data Source'!$H188,'NW Mapping'!A:A,'NW Mapping'!E:E)</f>
        <v>MERCH MENU</v>
      </c>
      <c r="M188" s="155">
        <v>0</v>
      </c>
      <c r="N188" s="155">
        <v>0</v>
      </c>
    </row>
    <row r="189" spans="2:14" s="1" customFormat="1" ht="19.7" hidden="1" customHeight="1">
      <c r="B189" s="156">
        <v>2021</v>
      </c>
      <c r="C189" s="154" t="s">
        <v>13</v>
      </c>
      <c r="D189" s="154" t="s">
        <v>14</v>
      </c>
      <c r="E189" s="154" t="s">
        <v>27</v>
      </c>
      <c r="F189" s="154" t="s">
        <v>16</v>
      </c>
      <c r="G189" s="154" t="s">
        <v>17</v>
      </c>
      <c r="H189" s="154" t="s">
        <v>40</v>
      </c>
      <c r="I189" s="154" t="str">
        <f>_xlfn.XLOOKUP('Data Source'!$H189,'NW Mapping'!A:A,'NW Mapping'!B:B)</f>
        <v>Low</v>
      </c>
      <c r="J189" s="154" t="str">
        <f>_xlfn.XLOOKUP('Data Source'!$H189,'NW Mapping'!A:A,'NW Mapping'!C:C)</f>
        <v>Non-Core NW</v>
      </c>
      <c r="K189" s="154" t="str">
        <f>_xlfn.XLOOKUP(H189,'NW Mapping'!A:A,'NW Mapping'!D:D)</f>
        <v>MERCH MENU</v>
      </c>
      <c r="L189" s="8" t="str">
        <f>_xlfn.XLOOKUP('Data Source'!$H189,'NW Mapping'!A:A,'NW Mapping'!E:E)</f>
        <v>MERCH MENU</v>
      </c>
      <c r="M189" s="157">
        <v>5510</v>
      </c>
      <c r="N189" s="157">
        <v>1000</v>
      </c>
    </row>
    <row r="190" spans="2:14" s="1" customFormat="1" ht="19.7" hidden="1" customHeight="1">
      <c r="B190" s="152">
        <v>2021</v>
      </c>
      <c r="C190" s="153" t="s">
        <v>13</v>
      </c>
      <c r="D190" s="153" t="s">
        <v>14</v>
      </c>
      <c r="E190" s="153" t="s">
        <v>27</v>
      </c>
      <c r="F190" s="153" t="s">
        <v>21</v>
      </c>
      <c r="G190" s="153" t="s">
        <v>22</v>
      </c>
      <c r="H190" s="153" t="s">
        <v>40</v>
      </c>
      <c r="I190" s="154" t="str">
        <f>_xlfn.XLOOKUP('Data Source'!$H190,'NW Mapping'!A:A,'NW Mapping'!B:B)</f>
        <v>Low</v>
      </c>
      <c r="J190" s="154" t="str">
        <f>_xlfn.XLOOKUP('Data Source'!$H190,'NW Mapping'!A:A,'NW Mapping'!C:C)</f>
        <v>Non-Core NW</v>
      </c>
      <c r="K190" s="154" t="str">
        <f>_xlfn.XLOOKUP(H190,'NW Mapping'!A:A,'NW Mapping'!D:D)</f>
        <v>MERCH MENU</v>
      </c>
      <c r="L190" s="8" t="str">
        <f>_xlfn.XLOOKUP('Data Source'!$H190,'NW Mapping'!A:A,'NW Mapping'!E:E)</f>
        <v>MERCH MENU</v>
      </c>
      <c r="M190" s="155">
        <v>57359.019999993398</v>
      </c>
      <c r="N190" s="155">
        <v>28952.52</v>
      </c>
    </row>
    <row r="191" spans="2:14" s="1" customFormat="1" ht="19.7" hidden="1" customHeight="1">
      <c r="B191" s="156">
        <v>2021</v>
      </c>
      <c r="C191" s="154" t="s">
        <v>13</v>
      </c>
      <c r="D191" s="154" t="s">
        <v>14</v>
      </c>
      <c r="E191" s="154" t="s">
        <v>27</v>
      </c>
      <c r="F191" s="154" t="s">
        <v>23</v>
      </c>
      <c r="G191" s="154" t="s">
        <v>24</v>
      </c>
      <c r="H191" s="154" t="s">
        <v>40</v>
      </c>
      <c r="I191" s="154" t="str">
        <f>_xlfn.XLOOKUP('Data Source'!$H191,'NW Mapping'!A:A,'NW Mapping'!B:B)</f>
        <v>Low</v>
      </c>
      <c r="J191" s="154" t="str">
        <f>_xlfn.XLOOKUP('Data Source'!$H191,'NW Mapping'!A:A,'NW Mapping'!C:C)</f>
        <v>Non-Core NW</v>
      </c>
      <c r="K191" s="154" t="str">
        <f>_xlfn.XLOOKUP(H191,'NW Mapping'!A:A,'NW Mapping'!D:D)</f>
        <v>MERCH MENU</v>
      </c>
      <c r="L191" s="8" t="str">
        <f>_xlfn.XLOOKUP('Data Source'!$H191,'NW Mapping'!A:A,'NW Mapping'!E:E)</f>
        <v>MERCH MENU</v>
      </c>
      <c r="M191" s="157">
        <v>33607.599999999999</v>
      </c>
      <c r="N191" s="157">
        <v>0</v>
      </c>
    </row>
    <row r="192" spans="2:14" s="1" customFormat="1" ht="19.7" hidden="1" customHeight="1">
      <c r="B192" s="156">
        <v>2021</v>
      </c>
      <c r="C192" s="154" t="s">
        <v>13</v>
      </c>
      <c r="D192" s="154" t="s">
        <v>14</v>
      </c>
      <c r="E192" s="154" t="s">
        <v>27</v>
      </c>
      <c r="F192" s="154" t="s">
        <v>23</v>
      </c>
      <c r="G192" s="154" t="s">
        <v>24</v>
      </c>
      <c r="H192" s="154" t="s">
        <v>41</v>
      </c>
      <c r="I192" s="154" t="str">
        <f>_xlfn.XLOOKUP('Data Source'!$H192,'NW Mapping'!A:A,'NW Mapping'!B:B)</f>
        <v>Low</v>
      </c>
      <c r="J192" s="154" t="str">
        <f>_xlfn.XLOOKUP('Data Source'!$H192,'NW Mapping'!A:A,'NW Mapping'!C:C)</f>
        <v>Non-Core NW</v>
      </c>
      <c r="K192" s="154" t="str">
        <f>_xlfn.XLOOKUP(H192,'NW Mapping'!A:A,'NW Mapping'!D:D)</f>
        <v>MERCH MENU</v>
      </c>
      <c r="L192" s="8" t="str">
        <f>_xlfn.XLOOKUP('Data Source'!$H192,'NW Mapping'!A:A,'NW Mapping'!E:E)</f>
        <v>MERCH MENU</v>
      </c>
      <c r="M192" s="157">
        <v>0</v>
      </c>
      <c r="N192" s="157">
        <v>0</v>
      </c>
    </row>
    <row r="193" spans="2:14" s="1" customFormat="1" ht="19.7" hidden="1" customHeight="1">
      <c r="B193" s="152">
        <v>2021</v>
      </c>
      <c r="C193" s="153" t="s">
        <v>13</v>
      </c>
      <c r="D193" s="153" t="s">
        <v>14</v>
      </c>
      <c r="E193" s="153" t="s">
        <v>25</v>
      </c>
      <c r="F193" s="153" t="s">
        <v>16</v>
      </c>
      <c r="G193" s="153" t="s">
        <v>19</v>
      </c>
      <c r="H193" s="153" t="s">
        <v>42</v>
      </c>
      <c r="I193" s="154" t="str">
        <f>_xlfn.XLOOKUP('Data Source'!$H193,'NW Mapping'!A:A,'NW Mapping'!B:B)</f>
        <v>Low</v>
      </c>
      <c r="J193" s="154" t="str">
        <f>_xlfn.XLOOKUP('Data Source'!$H193,'NW Mapping'!A:A,'NW Mapping'!C:C)</f>
        <v>Non-Core NW</v>
      </c>
      <c r="K193" s="154" t="str">
        <f>_xlfn.XLOOKUP(H193,'NW Mapping'!A:A,'NW Mapping'!D:D)</f>
        <v>MERCH MENU</v>
      </c>
      <c r="L193" s="8" t="str">
        <f>_xlfn.XLOOKUP('Data Source'!$H193,'NW Mapping'!A:A,'NW Mapping'!E:E)</f>
        <v>MERCH MENU</v>
      </c>
      <c r="M193" s="155">
        <v>0</v>
      </c>
      <c r="N193" s="155">
        <v>0</v>
      </c>
    </row>
    <row r="194" spans="2:14" s="1" customFormat="1" ht="19.7" hidden="1" customHeight="1">
      <c r="B194" s="156">
        <v>2021</v>
      </c>
      <c r="C194" s="154" t="s">
        <v>13</v>
      </c>
      <c r="D194" s="154" t="s">
        <v>14</v>
      </c>
      <c r="E194" s="154" t="s">
        <v>25</v>
      </c>
      <c r="F194" s="154" t="s">
        <v>21</v>
      </c>
      <c r="G194" s="154" t="s">
        <v>22</v>
      </c>
      <c r="H194" s="154" t="s">
        <v>42</v>
      </c>
      <c r="I194" s="154" t="str">
        <f>_xlfn.XLOOKUP('Data Source'!$H194,'NW Mapping'!A:A,'NW Mapping'!B:B)</f>
        <v>Low</v>
      </c>
      <c r="J194" s="154" t="str">
        <f>_xlfn.XLOOKUP('Data Source'!$H194,'NW Mapping'!A:A,'NW Mapping'!C:C)</f>
        <v>Non-Core NW</v>
      </c>
      <c r="K194" s="154" t="str">
        <f>_xlfn.XLOOKUP(H194,'NW Mapping'!A:A,'NW Mapping'!D:D)</f>
        <v>MERCH MENU</v>
      </c>
      <c r="L194" s="8" t="str">
        <f>_xlfn.XLOOKUP('Data Source'!$H194,'NW Mapping'!A:A,'NW Mapping'!E:E)</f>
        <v>MERCH MENU</v>
      </c>
      <c r="M194" s="157">
        <v>0</v>
      </c>
      <c r="N194" s="157">
        <v>0</v>
      </c>
    </row>
    <row r="195" spans="2:14" s="1" customFormat="1" ht="19.7" hidden="1" customHeight="1">
      <c r="B195" s="152">
        <v>2021</v>
      </c>
      <c r="C195" s="153" t="s">
        <v>13</v>
      </c>
      <c r="D195" s="153" t="s">
        <v>14</v>
      </c>
      <c r="E195" s="153" t="s">
        <v>25</v>
      </c>
      <c r="F195" s="153" t="s">
        <v>23</v>
      </c>
      <c r="G195" s="153" t="s">
        <v>24</v>
      </c>
      <c r="H195" s="153" t="s">
        <v>42</v>
      </c>
      <c r="I195" s="154" t="str">
        <f>_xlfn.XLOOKUP('Data Source'!$H195,'NW Mapping'!A:A,'NW Mapping'!B:B)</f>
        <v>Low</v>
      </c>
      <c r="J195" s="154" t="str">
        <f>_xlfn.XLOOKUP('Data Source'!$H195,'NW Mapping'!A:A,'NW Mapping'!C:C)</f>
        <v>Non-Core NW</v>
      </c>
      <c r="K195" s="154" t="str">
        <f>_xlfn.XLOOKUP(H195,'NW Mapping'!A:A,'NW Mapping'!D:D)</f>
        <v>MERCH MENU</v>
      </c>
      <c r="L195" s="8" t="str">
        <f>_xlfn.XLOOKUP('Data Source'!$H195,'NW Mapping'!A:A,'NW Mapping'!E:E)</f>
        <v>MERCH MENU</v>
      </c>
      <c r="M195" s="155">
        <v>8000</v>
      </c>
      <c r="N195" s="155">
        <v>8000</v>
      </c>
    </row>
    <row r="196" spans="2:14" s="1" customFormat="1" ht="19.7" hidden="1" customHeight="1">
      <c r="B196" s="152">
        <v>2021</v>
      </c>
      <c r="C196" s="153" t="s">
        <v>13</v>
      </c>
      <c r="D196" s="153" t="s">
        <v>14</v>
      </c>
      <c r="E196" s="153" t="s">
        <v>27</v>
      </c>
      <c r="F196" s="153" t="s">
        <v>23</v>
      </c>
      <c r="G196" s="153" t="s">
        <v>24</v>
      </c>
      <c r="H196" s="153" t="s">
        <v>42</v>
      </c>
      <c r="I196" s="154" t="str">
        <f>_xlfn.XLOOKUP('Data Source'!$H196,'NW Mapping'!A:A,'NW Mapping'!B:B)</f>
        <v>Low</v>
      </c>
      <c r="J196" s="154" t="str">
        <f>_xlfn.XLOOKUP('Data Source'!$H196,'NW Mapping'!A:A,'NW Mapping'!C:C)</f>
        <v>Non-Core NW</v>
      </c>
      <c r="K196" s="154" t="str">
        <f>_xlfn.XLOOKUP(H196,'NW Mapping'!A:A,'NW Mapping'!D:D)</f>
        <v>MERCH MENU</v>
      </c>
      <c r="L196" s="8" t="str">
        <f>_xlfn.XLOOKUP('Data Source'!$H196,'NW Mapping'!A:A,'NW Mapping'!E:E)</f>
        <v>MERCH MENU</v>
      </c>
      <c r="M196" s="155">
        <v>0</v>
      </c>
      <c r="N196" s="155">
        <v>0</v>
      </c>
    </row>
    <row r="197" spans="2:14" s="1" customFormat="1" ht="19.7" hidden="1" customHeight="1">
      <c r="B197" s="156">
        <v>2021</v>
      </c>
      <c r="C197" s="154" t="s">
        <v>13</v>
      </c>
      <c r="D197" s="154" t="s">
        <v>14</v>
      </c>
      <c r="E197" s="154" t="s">
        <v>15</v>
      </c>
      <c r="F197" s="154" t="s">
        <v>16</v>
      </c>
      <c r="G197" s="154" t="s">
        <v>17</v>
      </c>
      <c r="H197" s="154" t="s">
        <v>43</v>
      </c>
      <c r="I197" s="154" t="str">
        <f>_xlfn.XLOOKUP('Data Source'!$H197,'NW Mapping'!A:A,'NW Mapping'!B:B)</f>
        <v>Low</v>
      </c>
      <c r="J197" s="154" t="str">
        <f>_xlfn.XLOOKUP('Data Source'!$H197,'NW Mapping'!A:A,'NW Mapping'!C:C)</f>
        <v>Core NW</v>
      </c>
      <c r="K197" s="154" t="str">
        <f>_xlfn.XLOOKUP(H197,'NW Mapping'!A:A,'NW Mapping'!D:D)</f>
        <v>Core NW</v>
      </c>
      <c r="L197" s="8" t="str">
        <f>_xlfn.XLOOKUP('Data Source'!$H197,'NW Mapping'!A:A,'NW Mapping'!E:E)</f>
        <v>OTHER</v>
      </c>
      <c r="M197" s="157">
        <v>0</v>
      </c>
      <c r="N197" s="157">
        <v>0</v>
      </c>
    </row>
    <row r="198" spans="2:14" s="1" customFormat="1" ht="19.7" hidden="1" customHeight="1">
      <c r="B198" s="152">
        <v>2021</v>
      </c>
      <c r="C198" s="153" t="s">
        <v>13</v>
      </c>
      <c r="D198" s="153" t="s">
        <v>14</v>
      </c>
      <c r="E198" s="153" t="s">
        <v>15</v>
      </c>
      <c r="F198" s="153" t="s">
        <v>16</v>
      </c>
      <c r="G198" s="153" t="s">
        <v>19</v>
      </c>
      <c r="H198" s="153" t="s">
        <v>43</v>
      </c>
      <c r="I198" s="154" t="str">
        <f>_xlfn.XLOOKUP('Data Source'!$H198,'NW Mapping'!A:A,'NW Mapping'!B:B)</f>
        <v>Low</v>
      </c>
      <c r="J198" s="154" t="str">
        <f>_xlfn.XLOOKUP('Data Source'!$H198,'NW Mapping'!A:A,'NW Mapping'!C:C)</f>
        <v>Core NW</v>
      </c>
      <c r="K198" s="154" t="str">
        <f>_xlfn.XLOOKUP(H198,'NW Mapping'!A:A,'NW Mapping'!D:D)</f>
        <v>Core NW</v>
      </c>
      <c r="L198" s="8" t="str">
        <f>_xlfn.XLOOKUP('Data Source'!$H198,'NW Mapping'!A:A,'NW Mapping'!E:E)</f>
        <v>OTHER</v>
      </c>
      <c r="M198" s="155">
        <v>0</v>
      </c>
      <c r="N198" s="155">
        <v>0</v>
      </c>
    </row>
    <row r="199" spans="2:14" s="1" customFormat="1" ht="19.7" hidden="1" customHeight="1">
      <c r="B199" s="156">
        <v>2021</v>
      </c>
      <c r="C199" s="154" t="s">
        <v>13</v>
      </c>
      <c r="D199" s="154" t="s">
        <v>14</v>
      </c>
      <c r="E199" s="154" t="s">
        <v>15</v>
      </c>
      <c r="F199" s="154" t="s">
        <v>16</v>
      </c>
      <c r="G199" s="154" t="s">
        <v>20</v>
      </c>
      <c r="H199" s="154" t="s">
        <v>43</v>
      </c>
      <c r="I199" s="154" t="str">
        <f>_xlfn.XLOOKUP('Data Source'!$H199,'NW Mapping'!A:A,'NW Mapping'!B:B)</f>
        <v>Low</v>
      </c>
      <c r="J199" s="154" t="str">
        <f>_xlfn.XLOOKUP('Data Source'!$H199,'NW Mapping'!A:A,'NW Mapping'!C:C)</f>
        <v>Core NW</v>
      </c>
      <c r="K199" s="154" t="str">
        <f>_xlfn.XLOOKUP(H199,'NW Mapping'!A:A,'NW Mapping'!D:D)</f>
        <v>Core NW</v>
      </c>
      <c r="L199" s="8" t="str">
        <f>_xlfn.XLOOKUP('Data Source'!$H199,'NW Mapping'!A:A,'NW Mapping'!E:E)</f>
        <v>OTHER</v>
      </c>
      <c r="M199" s="157">
        <v>0</v>
      </c>
      <c r="N199" s="157">
        <v>0</v>
      </c>
    </row>
    <row r="200" spans="2:14" s="1" customFormat="1" ht="19.7" hidden="1" customHeight="1">
      <c r="B200" s="152">
        <v>2021</v>
      </c>
      <c r="C200" s="153" t="s">
        <v>13</v>
      </c>
      <c r="D200" s="153" t="s">
        <v>14</v>
      </c>
      <c r="E200" s="153" t="s">
        <v>15</v>
      </c>
      <c r="F200" s="153" t="s">
        <v>21</v>
      </c>
      <c r="G200" s="153" t="s">
        <v>22</v>
      </c>
      <c r="H200" s="153" t="s">
        <v>43</v>
      </c>
      <c r="I200" s="154" t="str">
        <f>_xlfn.XLOOKUP('Data Source'!$H200,'NW Mapping'!A:A,'NW Mapping'!B:B)</f>
        <v>Low</v>
      </c>
      <c r="J200" s="154" t="str">
        <f>_xlfn.XLOOKUP('Data Source'!$H200,'NW Mapping'!A:A,'NW Mapping'!C:C)</f>
        <v>Core NW</v>
      </c>
      <c r="K200" s="154" t="str">
        <f>_xlfn.XLOOKUP(H200,'NW Mapping'!A:A,'NW Mapping'!D:D)</f>
        <v>Core NW</v>
      </c>
      <c r="L200" s="8" t="str">
        <f>_xlfn.XLOOKUP('Data Source'!$H200,'NW Mapping'!A:A,'NW Mapping'!E:E)</f>
        <v>OTHER</v>
      </c>
      <c r="M200" s="155">
        <v>0</v>
      </c>
      <c r="N200" s="155">
        <v>0</v>
      </c>
    </row>
    <row r="201" spans="2:14" s="1" customFormat="1" ht="19.7" hidden="1" customHeight="1">
      <c r="B201" s="156">
        <v>2021</v>
      </c>
      <c r="C201" s="154" t="s">
        <v>13</v>
      </c>
      <c r="D201" s="154" t="s">
        <v>14</v>
      </c>
      <c r="E201" s="154" t="s">
        <v>15</v>
      </c>
      <c r="F201" s="154" t="s">
        <v>23</v>
      </c>
      <c r="G201" s="154" t="s">
        <v>24</v>
      </c>
      <c r="H201" s="154" t="s">
        <v>43</v>
      </c>
      <c r="I201" s="154" t="str">
        <f>_xlfn.XLOOKUP('Data Source'!$H201,'NW Mapping'!A:A,'NW Mapping'!B:B)</f>
        <v>Low</v>
      </c>
      <c r="J201" s="154" t="str">
        <f>_xlfn.XLOOKUP('Data Source'!$H201,'NW Mapping'!A:A,'NW Mapping'!C:C)</f>
        <v>Core NW</v>
      </c>
      <c r="K201" s="154" t="str">
        <f>_xlfn.XLOOKUP(H201,'NW Mapping'!A:A,'NW Mapping'!D:D)</f>
        <v>Core NW</v>
      </c>
      <c r="L201" s="8" t="str">
        <f>_xlfn.XLOOKUP('Data Source'!$H201,'NW Mapping'!A:A,'NW Mapping'!E:E)</f>
        <v>OTHER</v>
      </c>
      <c r="M201" s="157">
        <v>0</v>
      </c>
      <c r="N201" s="157">
        <v>0</v>
      </c>
    </row>
    <row r="202" spans="2:14" s="1" customFormat="1" ht="19.7" hidden="1" customHeight="1">
      <c r="B202" s="152">
        <v>2021</v>
      </c>
      <c r="C202" s="153" t="s">
        <v>13</v>
      </c>
      <c r="D202" s="153" t="s">
        <v>14</v>
      </c>
      <c r="E202" s="153" t="s">
        <v>25</v>
      </c>
      <c r="F202" s="153" t="s">
        <v>16</v>
      </c>
      <c r="G202" s="153" t="s">
        <v>17</v>
      </c>
      <c r="H202" s="153" t="s">
        <v>43</v>
      </c>
      <c r="I202" s="154" t="str">
        <f>_xlfn.XLOOKUP('Data Source'!$H202,'NW Mapping'!A:A,'NW Mapping'!B:B)</f>
        <v>Low</v>
      </c>
      <c r="J202" s="154" t="str">
        <f>_xlfn.XLOOKUP('Data Source'!$H202,'NW Mapping'!A:A,'NW Mapping'!C:C)</f>
        <v>Core NW</v>
      </c>
      <c r="K202" s="154" t="str">
        <f>_xlfn.XLOOKUP(H202,'NW Mapping'!A:A,'NW Mapping'!D:D)</f>
        <v>Core NW</v>
      </c>
      <c r="L202" s="8" t="str">
        <f>_xlfn.XLOOKUP('Data Source'!$H202,'NW Mapping'!A:A,'NW Mapping'!E:E)</f>
        <v>OTHER</v>
      </c>
      <c r="M202" s="155">
        <v>0</v>
      </c>
      <c r="N202" s="155">
        <v>0</v>
      </c>
    </row>
    <row r="203" spans="2:14" s="1" customFormat="1" ht="19.7" hidden="1" customHeight="1">
      <c r="B203" s="156">
        <v>2021</v>
      </c>
      <c r="C203" s="154" t="s">
        <v>13</v>
      </c>
      <c r="D203" s="154" t="s">
        <v>14</v>
      </c>
      <c r="E203" s="154" t="s">
        <v>25</v>
      </c>
      <c r="F203" s="154" t="s">
        <v>16</v>
      </c>
      <c r="G203" s="154" t="s">
        <v>19</v>
      </c>
      <c r="H203" s="154" t="s">
        <v>43</v>
      </c>
      <c r="I203" s="154" t="str">
        <f>_xlfn.XLOOKUP('Data Source'!$H203,'NW Mapping'!A:A,'NW Mapping'!B:B)</f>
        <v>Low</v>
      </c>
      <c r="J203" s="154" t="str">
        <f>_xlfn.XLOOKUP('Data Source'!$H203,'NW Mapping'!A:A,'NW Mapping'!C:C)</f>
        <v>Core NW</v>
      </c>
      <c r="K203" s="154" t="str">
        <f>_xlfn.XLOOKUP(H203,'NW Mapping'!A:A,'NW Mapping'!D:D)</f>
        <v>Core NW</v>
      </c>
      <c r="L203" s="8" t="str">
        <f>_xlfn.XLOOKUP('Data Source'!$H203,'NW Mapping'!A:A,'NW Mapping'!E:E)</f>
        <v>OTHER</v>
      </c>
      <c r="M203" s="157">
        <v>0</v>
      </c>
      <c r="N203" s="157">
        <v>0</v>
      </c>
    </row>
    <row r="204" spans="2:14" s="1" customFormat="1" ht="19.7" hidden="1" customHeight="1">
      <c r="B204" s="152">
        <v>2021</v>
      </c>
      <c r="C204" s="153" t="s">
        <v>13</v>
      </c>
      <c r="D204" s="153" t="s">
        <v>14</v>
      </c>
      <c r="E204" s="153" t="s">
        <v>25</v>
      </c>
      <c r="F204" s="153" t="s">
        <v>23</v>
      </c>
      <c r="G204" s="153" t="s">
        <v>24</v>
      </c>
      <c r="H204" s="153" t="s">
        <v>43</v>
      </c>
      <c r="I204" s="154" t="str">
        <f>_xlfn.XLOOKUP('Data Source'!$H204,'NW Mapping'!A:A,'NW Mapping'!B:B)</f>
        <v>Low</v>
      </c>
      <c r="J204" s="154" t="str">
        <f>_xlfn.XLOOKUP('Data Source'!$H204,'NW Mapping'!A:A,'NW Mapping'!C:C)</f>
        <v>Core NW</v>
      </c>
      <c r="K204" s="154" t="str">
        <f>_xlfn.XLOOKUP(H204,'NW Mapping'!A:A,'NW Mapping'!D:D)</f>
        <v>Core NW</v>
      </c>
      <c r="L204" s="8" t="str">
        <f>_xlfn.XLOOKUP('Data Source'!$H204,'NW Mapping'!A:A,'NW Mapping'!E:E)</f>
        <v>OTHER</v>
      </c>
      <c r="M204" s="155">
        <v>0</v>
      </c>
      <c r="N204" s="155">
        <v>0</v>
      </c>
    </row>
    <row r="205" spans="2:14" s="1" customFormat="1" ht="19.7" customHeight="1">
      <c r="B205" s="152">
        <v>2021</v>
      </c>
      <c r="C205" s="153" t="s">
        <v>13</v>
      </c>
      <c r="D205" s="153" t="s">
        <v>14</v>
      </c>
      <c r="E205" s="153" t="s">
        <v>26</v>
      </c>
      <c r="F205" s="153" t="s">
        <v>16</v>
      </c>
      <c r="G205" s="153" t="s">
        <v>17</v>
      </c>
      <c r="H205" s="153" t="s">
        <v>43</v>
      </c>
      <c r="I205" s="154" t="str">
        <f>_xlfn.XLOOKUP('Data Source'!$H205,'NW Mapping'!A:A,'NW Mapping'!B:B)</f>
        <v>Low</v>
      </c>
      <c r="J205" s="154" t="str">
        <f>_xlfn.XLOOKUP('Data Source'!$H205,'NW Mapping'!A:A,'NW Mapping'!C:C)</f>
        <v>Core NW</v>
      </c>
      <c r="K205" s="154" t="str">
        <f>_xlfn.XLOOKUP(H205,'NW Mapping'!A:A,'NW Mapping'!D:D)</f>
        <v>Core NW</v>
      </c>
      <c r="L205" s="8" t="str">
        <f>_xlfn.XLOOKUP('Data Source'!$H205,'NW Mapping'!A:A,'NW Mapping'!E:E)</f>
        <v>OTHER</v>
      </c>
      <c r="M205" s="155">
        <v>0</v>
      </c>
      <c r="N205" s="155">
        <v>0</v>
      </c>
    </row>
    <row r="206" spans="2:14" s="1" customFormat="1" ht="19.7" customHeight="1">
      <c r="B206" s="156">
        <v>2021</v>
      </c>
      <c r="C206" s="154" t="s">
        <v>13</v>
      </c>
      <c r="D206" s="154" t="s">
        <v>14</v>
      </c>
      <c r="E206" s="154" t="s">
        <v>26</v>
      </c>
      <c r="F206" s="154" t="s">
        <v>16</v>
      </c>
      <c r="G206" s="154" t="s">
        <v>20</v>
      </c>
      <c r="H206" s="154" t="s">
        <v>43</v>
      </c>
      <c r="I206" s="154" t="str">
        <f>_xlfn.XLOOKUP('Data Source'!$H206,'NW Mapping'!A:A,'NW Mapping'!B:B)</f>
        <v>Low</v>
      </c>
      <c r="J206" s="154" t="str">
        <f>_xlfn.XLOOKUP('Data Source'!$H206,'NW Mapping'!A:A,'NW Mapping'!C:C)</f>
        <v>Core NW</v>
      </c>
      <c r="K206" s="154" t="str">
        <f>_xlfn.XLOOKUP(H206,'NW Mapping'!A:A,'NW Mapping'!D:D)</f>
        <v>Core NW</v>
      </c>
      <c r="L206" s="8" t="str">
        <f>_xlfn.XLOOKUP('Data Source'!$H206,'NW Mapping'!A:A,'NW Mapping'!E:E)</f>
        <v>OTHER</v>
      </c>
      <c r="M206" s="157">
        <v>1000</v>
      </c>
      <c r="N206" s="157">
        <v>1000</v>
      </c>
    </row>
    <row r="207" spans="2:14" s="1" customFormat="1" ht="19.7" customHeight="1">
      <c r="B207" s="152">
        <v>2021</v>
      </c>
      <c r="C207" s="153" t="s">
        <v>13</v>
      </c>
      <c r="D207" s="153" t="s">
        <v>14</v>
      </c>
      <c r="E207" s="153" t="s">
        <v>26</v>
      </c>
      <c r="F207" s="153" t="s">
        <v>21</v>
      </c>
      <c r="G207" s="153" t="s">
        <v>22</v>
      </c>
      <c r="H207" s="153" t="s">
        <v>43</v>
      </c>
      <c r="I207" s="154" t="str">
        <f>_xlfn.XLOOKUP('Data Source'!$H207,'NW Mapping'!A:A,'NW Mapping'!B:B)</f>
        <v>Low</v>
      </c>
      <c r="J207" s="154" t="str">
        <f>_xlfn.XLOOKUP('Data Source'!$H207,'NW Mapping'!A:A,'NW Mapping'!C:C)</f>
        <v>Core NW</v>
      </c>
      <c r="K207" s="154" t="str">
        <f>_xlfn.XLOOKUP(H207,'NW Mapping'!A:A,'NW Mapping'!D:D)</f>
        <v>Core NW</v>
      </c>
      <c r="L207" s="8" t="str">
        <f>_xlfn.XLOOKUP('Data Source'!$H207,'NW Mapping'!A:A,'NW Mapping'!E:E)</f>
        <v>OTHER</v>
      </c>
      <c r="M207" s="155">
        <v>4328.04</v>
      </c>
      <c r="N207" s="155">
        <v>4328.04</v>
      </c>
    </row>
    <row r="208" spans="2:14" s="1" customFormat="1" ht="19.7" hidden="1" customHeight="1">
      <c r="B208" s="156">
        <v>2021</v>
      </c>
      <c r="C208" s="154" t="s">
        <v>13</v>
      </c>
      <c r="D208" s="154" t="s">
        <v>14</v>
      </c>
      <c r="E208" s="154" t="s">
        <v>27</v>
      </c>
      <c r="F208" s="154" t="s">
        <v>16</v>
      </c>
      <c r="G208" s="154" t="s">
        <v>17</v>
      </c>
      <c r="H208" s="154" t="s">
        <v>43</v>
      </c>
      <c r="I208" s="154" t="str">
        <f>_xlfn.XLOOKUP('Data Source'!$H208,'NW Mapping'!A:A,'NW Mapping'!B:B)</f>
        <v>Low</v>
      </c>
      <c r="J208" s="154" t="str">
        <f>_xlfn.XLOOKUP('Data Source'!$H208,'NW Mapping'!A:A,'NW Mapping'!C:C)</f>
        <v>Core NW</v>
      </c>
      <c r="K208" s="154" t="str">
        <f>_xlfn.XLOOKUP(H208,'NW Mapping'!A:A,'NW Mapping'!D:D)</f>
        <v>Core NW</v>
      </c>
      <c r="L208" s="8" t="str">
        <f>_xlfn.XLOOKUP('Data Source'!$H208,'NW Mapping'!A:A,'NW Mapping'!E:E)</f>
        <v>OTHER</v>
      </c>
      <c r="M208" s="157">
        <v>0</v>
      </c>
      <c r="N208" s="157">
        <v>0</v>
      </c>
    </row>
    <row r="209" spans="2:14" s="1" customFormat="1" ht="19.7" hidden="1" customHeight="1">
      <c r="B209" s="152">
        <v>2021</v>
      </c>
      <c r="C209" s="153" t="s">
        <v>13</v>
      </c>
      <c r="D209" s="153" t="s">
        <v>14</v>
      </c>
      <c r="E209" s="153" t="s">
        <v>27</v>
      </c>
      <c r="F209" s="153" t="s">
        <v>16</v>
      </c>
      <c r="G209" s="153" t="s">
        <v>20</v>
      </c>
      <c r="H209" s="153" t="s">
        <v>43</v>
      </c>
      <c r="I209" s="154" t="str">
        <f>_xlfn.XLOOKUP('Data Source'!$H209,'NW Mapping'!A:A,'NW Mapping'!B:B)</f>
        <v>Low</v>
      </c>
      <c r="J209" s="154" t="str">
        <f>_xlfn.XLOOKUP('Data Source'!$H209,'NW Mapping'!A:A,'NW Mapping'!C:C)</f>
        <v>Core NW</v>
      </c>
      <c r="K209" s="154" t="str">
        <f>_xlfn.XLOOKUP(H209,'NW Mapping'!A:A,'NW Mapping'!D:D)</f>
        <v>Core NW</v>
      </c>
      <c r="L209" s="8" t="str">
        <f>_xlfn.XLOOKUP('Data Source'!$H209,'NW Mapping'!A:A,'NW Mapping'!E:E)</f>
        <v>OTHER</v>
      </c>
      <c r="M209" s="155">
        <v>35409.96</v>
      </c>
      <c r="N209" s="155">
        <v>35409.81</v>
      </c>
    </row>
    <row r="210" spans="2:14" s="1" customFormat="1" ht="19.7" hidden="1" customHeight="1">
      <c r="B210" s="156">
        <v>2021</v>
      </c>
      <c r="C210" s="154" t="s">
        <v>13</v>
      </c>
      <c r="D210" s="154" t="s">
        <v>14</v>
      </c>
      <c r="E210" s="154" t="s">
        <v>27</v>
      </c>
      <c r="F210" s="154" t="s">
        <v>21</v>
      </c>
      <c r="G210" s="154" t="s">
        <v>22</v>
      </c>
      <c r="H210" s="154" t="s">
        <v>43</v>
      </c>
      <c r="I210" s="154" t="str">
        <f>_xlfn.XLOOKUP('Data Source'!$H210,'NW Mapping'!A:A,'NW Mapping'!B:B)</f>
        <v>Low</v>
      </c>
      <c r="J210" s="154" t="str">
        <f>_xlfn.XLOOKUP('Data Source'!$H210,'NW Mapping'!A:A,'NW Mapping'!C:C)</f>
        <v>Core NW</v>
      </c>
      <c r="K210" s="154" t="str">
        <f>_xlfn.XLOOKUP(H210,'NW Mapping'!A:A,'NW Mapping'!D:D)</f>
        <v>Core NW</v>
      </c>
      <c r="L210" s="8" t="str">
        <f>_xlfn.XLOOKUP('Data Source'!$H210,'NW Mapping'!A:A,'NW Mapping'!E:E)</f>
        <v>OTHER</v>
      </c>
      <c r="M210" s="157">
        <v>0</v>
      </c>
      <c r="N210" s="157">
        <v>0</v>
      </c>
    </row>
    <row r="211" spans="2:14" s="1" customFormat="1" ht="19.7" hidden="1" customHeight="1">
      <c r="B211" s="152">
        <v>2021</v>
      </c>
      <c r="C211" s="153" t="s">
        <v>13</v>
      </c>
      <c r="D211" s="153" t="s">
        <v>14</v>
      </c>
      <c r="E211" s="153" t="s">
        <v>27</v>
      </c>
      <c r="F211" s="153" t="s">
        <v>23</v>
      </c>
      <c r="G211" s="153" t="s">
        <v>24</v>
      </c>
      <c r="H211" s="153" t="s">
        <v>43</v>
      </c>
      <c r="I211" s="154" t="str">
        <f>_xlfn.XLOOKUP('Data Source'!$H211,'NW Mapping'!A:A,'NW Mapping'!B:B)</f>
        <v>Low</v>
      </c>
      <c r="J211" s="154" t="str">
        <f>_xlfn.XLOOKUP('Data Source'!$H211,'NW Mapping'!A:A,'NW Mapping'!C:C)</f>
        <v>Core NW</v>
      </c>
      <c r="K211" s="154" t="str">
        <f>_xlfn.XLOOKUP(H211,'NW Mapping'!A:A,'NW Mapping'!D:D)</f>
        <v>Core NW</v>
      </c>
      <c r="L211" s="8" t="str">
        <f>_xlfn.XLOOKUP('Data Source'!$H211,'NW Mapping'!A:A,'NW Mapping'!E:E)</f>
        <v>OTHER</v>
      </c>
      <c r="M211" s="155">
        <v>13035.1</v>
      </c>
      <c r="N211" s="155">
        <v>13035.09</v>
      </c>
    </row>
    <row r="212" spans="2:14" s="1" customFormat="1" ht="19.7" hidden="1" customHeight="1">
      <c r="B212" s="152">
        <v>2021</v>
      </c>
      <c r="C212" s="153" t="s">
        <v>13</v>
      </c>
      <c r="D212" s="153" t="s">
        <v>14</v>
      </c>
      <c r="E212" s="153" t="s">
        <v>15</v>
      </c>
      <c r="F212" s="153" t="s">
        <v>16</v>
      </c>
      <c r="G212" s="153" t="s">
        <v>17</v>
      </c>
      <c r="H212" s="153" t="s">
        <v>44</v>
      </c>
      <c r="I212" s="154" t="str">
        <f>_xlfn.XLOOKUP('Data Source'!$H212,'NW Mapping'!A:A,'NW Mapping'!B:B)</f>
        <v>Low</v>
      </c>
      <c r="J212" s="154" t="str">
        <f>_xlfn.XLOOKUP('Data Source'!$H212,'NW Mapping'!A:A,'NW Mapping'!C:C)</f>
        <v>Non-Core NW</v>
      </c>
      <c r="K212" s="154" t="str">
        <f>_xlfn.XLOOKUP(H212,'NW Mapping'!A:A,'NW Mapping'!D:D)</f>
        <v>MERCH MENU</v>
      </c>
      <c r="L212" s="8" t="str">
        <f>_xlfn.XLOOKUP('Data Source'!$H212,'NW Mapping'!A:A,'NW Mapping'!E:E)</f>
        <v>MERCH MENU</v>
      </c>
      <c r="M212" s="155">
        <v>337958.63999999902</v>
      </c>
      <c r="N212" s="155">
        <v>0</v>
      </c>
    </row>
    <row r="213" spans="2:14" s="1" customFormat="1" ht="19.7" hidden="1" customHeight="1">
      <c r="B213" s="156">
        <v>2021</v>
      </c>
      <c r="C213" s="154" t="s">
        <v>13</v>
      </c>
      <c r="D213" s="154" t="s">
        <v>14</v>
      </c>
      <c r="E213" s="154" t="s">
        <v>15</v>
      </c>
      <c r="F213" s="154" t="s">
        <v>16</v>
      </c>
      <c r="G213" s="154" t="s">
        <v>19</v>
      </c>
      <c r="H213" s="154" t="s">
        <v>44</v>
      </c>
      <c r="I213" s="154" t="str">
        <f>_xlfn.XLOOKUP('Data Source'!$H213,'NW Mapping'!A:A,'NW Mapping'!B:B)</f>
        <v>Low</v>
      </c>
      <c r="J213" s="154" t="str">
        <f>_xlfn.XLOOKUP('Data Source'!$H213,'NW Mapping'!A:A,'NW Mapping'!C:C)</f>
        <v>Non-Core NW</v>
      </c>
      <c r="K213" s="154" t="str">
        <f>_xlfn.XLOOKUP(H213,'NW Mapping'!A:A,'NW Mapping'!D:D)</f>
        <v>MERCH MENU</v>
      </c>
      <c r="L213" s="8" t="str">
        <f>_xlfn.XLOOKUP('Data Source'!$H213,'NW Mapping'!A:A,'NW Mapping'!E:E)</f>
        <v>MERCH MENU</v>
      </c>
      <c r="M213" s="157">
        <v>93019.999999999607</v>
      </c>
      <c r="N213" s="157">
        <v>0</v>
      </c>
    </row>
    <row r="214" spans="2:14" s="1" customFormat="1" ht="19.7" hidden="1" customHeight="1">
      <c r="B214" s="152">
        <v>2021</v>
      </c>
      <c r="C214" s="153" t="s">
        <v>13</v>
      </c>
      <c r="D214" s="153" t="s">
        <v>14</v>
      </c>
      <c r="E214" s="153" t="s">
        <v>15</v>
      </c>
      <c r="F214" s="153" t="s">
        <v>16</v>
      </c>
      <c r="G214" s="153" t="s">
        <v>20</v>
      </c>
      <c r="H214" s="153" t="s">
        <v>44</v>
      </c>
      <c r="I214" s="154" t="str">
        <f>_xlfn.XLOOKUP('Data Source'!$H214,'NW Mapping'!A:A,'NW Mapping'!B:B)</f>
        <v>Low</v>
      </c>
      <c r="J214" s="154" t="str">
        <f>_xlfn.XLOOKUP('Data Source'!$H214,'NW Mapping'!A:A,'NW Mapping'!C:C)</f>
        <v>Non-Core NW</v>
      </c>
      <c r="K214" s="154" t="str">
        <f>_xlfn.XLOOKUP(H214,'NW Mapping'!A:A,'NW Mapping'!D:D)</f>
        <v>MERCH MENU</v>
      </c>
      <c r="L214" s="8" t="str">
        <f>_xlfn.XLOOKUP('Data Source'!$H214,'NW Mapping'!A:A,'NW Mapping'!E:E)</f>
        <v>MERCH MENU</v>
      </c>
      <c r="M214" s="155">
        <v>0</v>
      </c>
      <c r="N214" s="155">
        <v>0</v>
      </c>
    </row>
    <row r="215" spans="2:14" s="1" customFormat="1" ht="19.7" hidden="1" customHeight="1">
      <c r="B215" s="156">
        <v>2021</v>
      </c>
      <c r="C215" s="154" t="s">
        <v>13</v>
      </c>
      <c r="D215" s="154" t="s">
        <v>14</v>
      </c>
      <c r="E215" s="154" t="s">
        <v>15</v>
      </c>
      <c r="F215" s="154" t="s">
        <v>21</v>
      </c>
      <c r="G215" s="154" t="s">
        <v>22</v>
      </c>
      <c r="H215" s="154" t="s">
        <v>44</v>
      </c>
      <c r="I215" s="154" t="str">
        <f>_xlfn.XLOOKUP('Data Source'!$H215,'NW Mapping'!A:A,'NW Mapping'!B:B)</f>
        <v>Low</v>
      </c>
      <c r="J215" s="154" t="str">
        <f>_xlfn.XLOOKUP('Data Source'!$H215,'NW Mapping'!A:A,'NW Mapping'!C:C)</f>
        <v>Non-Core NW</v>
      </c>
      <c r="K215" s="154" t="str">
        <f>_xlfn.XLOOKUP(H215,'NW Mapping'!A:A,'NW Mapping'!D:D)</f>
        <v>MERCH MENU</v>
      </c>
      <c r="L215" s="8" t="str">
        <f>_xlfn.XLOOKUP('Data Source'!$H215,'NW Mapping'!A:A,'NW Mapping'!E:E)</f>
        <v>MERCH MENU</v>
      </c>
      <c r="M215" s="157">
        <v>4410.1399999995601</v>
      </c>
      <c r="N215" s="157">
        <v>0</v>
      </c>
    </row>
    <row r="216" spans="2:14" s="1" customFormat="1" ht="19.7" hidden="1" customHeight="1">
      <c r="B216" s="156">
        <v>2021</v>
      </c>
      <c r="C216" s="154" t="s">
        <v>13</v>
      </c>
      <c r="D216" s="154" t="s">
        <v>14</v>
      </c>
      <c r="E216" s="154" t="s">
        <v>25</v>
      </c>
      <c r="F216" s="154" t="s">
        <v>16</v>
      </c>
      <c r="G216" s="154" t="s">
        <v>17</v>
      </c>
      <c r="H216" s="154" t="s">
        <v>44</v>
      </c>
      <c r="I216" s="154" t="str">
        <f>_xlfn.XLOOKUP('Data Source'!$H216,'NW Mapping'!A:A,'NW Mapping'!B:B)</f>
        <v>Low</v>
      </c>
      <c r="J216" s="154" t="str">
        <f>_xlfn.XLOOKUP('Data Source'!$H216,'NW Mapping'!A:A,'NW Mapping'!C:C)</f>
        <v>Non-Core NW</v>
      </c>
      <c r="K216" s="154" t="str">
        <f>_xlfn.XLOOKUP(H216,'NW Mapping'!A:A,'NW Mapping'!D:D)</f>
        <v>MERCH MENU</v>
      </c>
      <c r="L216" s="8" t="str">
        <f>_xlfn.XLOOKUP('Data Source'!$H216,'NW Mapping'!A:A,'NW Mapping'!E:E)</f>
        <v>MERCH MENU</v>
      </c>
      <c r="M216" s="157">
        <v>1267701.61999669</v>
      </c>
      <c r="N216" s="157">
        <v>3200</v>
      </c>
    </row>
    <row r="217" spans="2:14" s="1" customFormat="1" ht="19.7" customHeight="1">
      <c r="B217" s="156">
        <v>2021</v>
      </c>
      <c r="C217" s="154" t="s">
        <v>13</v>
      </c>
      <c r="D217" s="154" t="s">
        <v>14</v>
      </c>
      <c r="E217" s="154" t="s">
        <v>26</v>
      </c>
      <c r="F217" s="154" t="s">
        <v>16</v>
      </c>
      <c r="G217" s="154" t="s">
        <v>17</v>
      </c>
      <c r="H217" s="154" t="s">
        <v>44</v>
      </c>
      <c r="I217" s="154" t="str">
        <f>_xlfn.XLOOKUP('Data Source'!$H217,'NW Mapping'!A:A,'NW Mapping'!B:B)</f>
        <v>Low</v>
      </c>
      <c r="J217" s="154" t="str">
        <f>_xlfn.XLOOKUP('Data Source'!$H217,'NW Mapping'!A:A,'NW Mapping'!C:C)</f>
        <v>Non-Core NW</v>
      </c>
      <c r="K217" s="154" t="str">
        <f>_xlfn.XLOOKUP(H217,'NW Mapping'!A:A,'NW Mapping'!D:D)</f>
        <v>MERCH MENU</v>
      </c>
      <c r="L217" s="8" t="str">
        <f>_xlfn.XLOOKUP('Data Source'!$H217,'NW Mapping'!A:A,'NW Mapping'!E:E)</f>
        <v>MERCH MENU</v>
      </c>
      <c r="M217" s="157">
        <v>11417.7</v>
      </c>
      <c r="N217" s="157">
        <v>0</v>
      </c>
    </row>
    <row r="218" spans="2:14" s="1" customFormat="1" ht="19.7" customHeight="1">
      <c r="B218" s="152">
        <v>2021</v>
      </c>
      <c r="C218" s="153" t="s">
        <v>13</v>
      </c>
      <c r="D218" s="153" t="s">
        <v>14</v>
      </c>
      <c r="E218" s="153" t="s">
        <v>26</v>
      </c>
      <c r="F218" s="153" t="s">
        <v>16</v>
      </c>
      <c r="G218" s="153" t="s">
        <v>19</v>
      </c>
      <c r="H218" s="153" t="s">
        <v>44</v>
      </c>
      <c r="I218" s="154" t="str">
        <f>_xlfn.XLOOKUP('Data Source'!$H218,'NW Mapping'!A:A,'NW Mapping'!B:B)</f>
        <v>Low</v>
      </c>
      <c r="J218" s="154" t="str">
        <f>_xlfn.XLOOKUP('Data Source'!$H218,'NW Mapping'!A:A,'NW Mapping'!C:C)</f>
        <v>Non-Core NW</v>
      </c>
      <c r="K218" s="154" t="str">
        <f>_xlfn.XLOOKUP(H218,'NW Mapping'!A:A,'NW Mapping'!D:D)</f>
        <v>MERCH MENU</v>
      </c>
      <c r="L218" s="8" t="str">
        <f>_xlfn.XLOOKUP('Data Source'!$H218,'NW Mapping'!A:A,'NW Mapping'!E:E)</f>
        <v>MERCH MENU</v>
      </c>
      <c r="M218" s="155">
        <v>0</v>
      </c>
      <c r="N218" s="155">
        <v>0</v>
      </c>
    </row>
    <row r="219" spans="2:14" s="1" customFormat="1" ht="19.7" hidden="1" customHeight="1">
      <c r="B219" s="156">
        <v>2021</v>
      </c>
      <c r="C219" s="154" t="s">
        <v>13</v>
      </c>
      <c r="D219" s="154" t="s">
        <v>14</v>
      </c>
      <c r="E219" s="154" t="s">
        <v>27</v>
      </c>
      <c r="F219" s="154" t="s">
        <v>16</v>
      </c>
      <c r="G219" s="154" t="s">
        <v>17</v>
      </c>
      <c r="H219" s="154" t="s">
        <v>44</v>
      </c>
      <c r="I219" s="154" t="str">
        <f>_xlfn.XLOOKUP('Data Source'!$H219,'NW Mapping'!A:A,'NW Mapping'!B:B)</f>
        <v>Low</v>
      </c>
      <c r="J219" s="154" t="str">
        <f>_xlfn.XLOOKUP('Data Source'!$H219,'NW Mapping'!A:A,'NW Mapping'!C:C)</f>
        <v>Non-Core NW</v>
      </c>
      <c r="K219" s="154" t="str">
        <f>_xlfn.XLOOKUP(H219,'NW Mapping'!A:A,'NW Mapping'!D:D)</f>
        <v>MERCH MENU</v>
      </c>
      <c r="L219" s="8" t="str">
        <f>_xlfn.XLOOKUP('Data Source'!$H219,'NW Mapping'!A:A,'NW Mapping'!E:E)</f>
        <v>MERCH MENU</v>
      </c>
      <c r="M219" s="157">
        <v>143506.49999990701</v>
      </c>
      <c r="N219" s="157">
        <v>1500</v>
      </c>
    </row>
    <row r="220" spans="2:14" s="1" customFormat="1" ht="19.7" hidden="1" customHeight="1">
      <c r="B220" s="152">
        <v>2021</v>
      </c>
      <c r="C220" s="153" t="s">
        <v>13</v>
      </c>
      <c r="D220" s="153" t="s">
        <v>14</v>
      </c>
      <c r="E220" s="153" t="s">
        <v>27</v>
      </c>
      <c r="F220" s="153" t="s">
        <v>16</v>
      </c>
      <c r="G220" s="153" t="s">
        <v>19</v>
      </c>
      <c r="H220" s="153" t="s">
        <v>44</v>
      </c>
      <c r="I220" s="154" t="str">
        <f>_xlfn.XLOOKUP('Data Source'!$H220,'NW Mapping'!A:A,'NW Mapping'!B:B)</f>
        <v>Low</v>
      </c>
      <c r="J220" s="154" t="str">
        <f>_xlfn.XLOOKUP('Data Source'!$H220,'NW Mapping'!A:A,'NW Mapping'!C:C)</f>
        <v>Non-Core NW</v>
      </c>
      <c r="K220" s="154" t="str">
        <f>_xlfn.XLOOKUP(H220,'NW Mapping'!A:A,'NW Mapping'!D:D)</f>
        <v>MERCH MENU</v>
      </c>
      <c r="L220" s="8" t="str">
        <f>_xlfn.XLOOKUP('Data Source'!$H220,'NW Mapping'!A:A,'NW Mapping'!E:E)</f>
        <v>MERCH MENU</v>
      </c>
      <c r="M220" s="155">
        <v>3616.2</v>
      </c>
      <c r="N220" s="155">
        <v>0</v>
      </c>
    </row>
    <row r="221" spans="2:14" s="1" customFormat="1" ht="19.7" hidden="1" customHeight="1">
      <c r="B221" s="156">
        <v>2021</v>
      </c>
      <c r="C221" s="154" t="s">
        <v>13</v>
      </c>
      <c r="D221" s="154" t="s">
        <v>14</v>
      </c>
      <c r="E221" s="154" t="s">
        <v>27</v>
      </c>
      <c r="F221" s="154" t="s">
        <v>16</v>
      </c>
      <c r="G221" s="154" t="s">
        <v>20</v>
      </c>
      <c r="H221" s="154" t="s">
        <v>44</v>
      </c>
      <c r="I221" s="154" t="str">
        <f>_xlfn.XLOOKUP('Data Source'!$H221,'NW Mapping'!A:A,'NW Mapping'!B:B)</f>
        <v>Low</v>
      </c>
      <c r="J221" s="154" t="str">
        <f>_xlfn.XLOOKUP('Data Source'!$H221,'NW Mapping'!A:A,'NW Mapping'!C:C)</f>
        <v>Non-Core NW</v>
      </c>
      <c r="K221" s="154" t="str">
        <f>_xlfn.XLOOKUP(H221,'NW Mapping'!A:A,'NW Mapping'!D:D)</f>
        <v>MERCH MENU</v>
      </c>
      <c r="L221" s="8" t="str">
        <f>_xlfn.XLOOKUP('Data Source'!$H221,'NW Mapping'!A:A,'NW Mapping'!E:E)</f>
        <v>MERCH MENU</v>
      </c>
      <c r="M221" s="157">
        <v>0</v>
      </c>
      <c r="N221" s="157">
        <v>0</v>
      </c>
    </row>
    <row r="222" spans="2:14" s="1" customFormat="1" ht="19.7" hidden="1" customHeight="1">
      <c r="B222" s="152">
        <v>2021</v>
      </c>
      <c r="C222" s="153" t="s">
        <v>13</v>
      </c>
      <c r="D222" s="153" t="s">
        <v>14</v>
      </c>
      <c r="E222" s="153" t="s">
        <v>27</v>
      </c>
      <c r="F222" s="153" t="s">
        <v>21</v>
      </c>
      <c r="G222" s="153" t="s">
        <v>22</v>
      </c>
      <c r="H222" s="153" t="s">
        <v>44</v>
      </c>
      <c r="I222" s="154" t="str">
        <f>_xlfn.XLOOKUP('Data Source'!$H222,'NW Mapping'!A:A,'NW Mapping'!B:B)</f>
        <v>Low</v>
      </c>
      <c r="J222" s="154" t="str">
        <f>_xlfn.XLOOKUP('Data Source'!$H222,'NW Mapping'!A:A,'NW Mapping'!C:C)</f>
        <v>Non-Core NW</v>
      </c>
      <c r="K222" s="154" t="str">
        <f>_xlfn.XLOOKUP(H222,'NW Mapping'!A:A,'NW Mapping'!D:D)</f>
        <v>MERCH MENU</v>
      </c>
      <c r="L222" s="8" t="str">
        <f>_xlfn.XLOOKUP('Data Source'!$H222,'NW Mapping'!A:A,'NW Mapping'!E:E)</f>
        <v>MERCH MENU</v>
      </c>
      <c r="M222" s="155">
        <v>12777.6</v>
      </c>
      <c r="N222" s="155">
        <v>72</v>
      </c>
    </row>
    <row r="223" spans="2:14" s="1" customFormat="1" ht="19.7" hidden="1" customHeight="1">
      <c r="B223" s="156">
        <v>2021</v>
      </c>
      <c r="C223" s="154" t="s">
        <v>13</v>
      </c>
      <c r="D223" s="154" t="s">
        <v>14</v>
      </c>
      <c r="E223" s="154" t="s">
        <v>27</v>
      </c>
      <c r="F223" s="154" t="s">
        <v>23</v>
      </c>
      <c r="G223" s="154" t="s">
        <v>24</v>
      </c>
      <c r="H223" s="154" t="s">
        <v>44</v>
      </c>
      <c r="I223" s="154" t="str">
        <f>_xlfn.XLOOKUP('Data Source'!$H223,'NW Mapping'!A:A,'NW Mapping'!B:B)</f>
        <v>Low</v>
      </c>
      <c r="J223" s="154" t="str">
        <f>_xlfn.XLOOKUP('Data Source'!$H223,'NW Mapping'!A:A,'NW Mapping'!C:C)</f>
        <v>Non-Core NW</v>
      </c>
      <c r="K223" s="154" t="str">
        <f>_xlfn.XLOOKUP(H223,'NW Mapping'!A:A,'NW Mapping'!D:D)</f>
        <v>MERCH MENU</v>
      </c>
      <c r="L223" s="8" t="str">
        <f>_xlfn.XLOOKUP('Data Source'!$H223,'NW Mapping'!A:A,'NW Mapping'!E:E)</f>
        <v>MERCH MENU</v>
      </c>
      <c r="M223" s="157">
        <v>0</v>
      </c>
      <c r="N223" s="157">
        <v>0</v>
      </c>
    </row>
    <row r="224" spans="2:14" s="1" customFormat="1" ht="19.7" hidden="1" customHeight="1">
      <c r="B224" s="152">
        <v>2021</v>
      </c>
      <c r="C224" s="153" t="s">
        <v>13</v>
      </c>
      <c r="D224" s="153" t="s">
        <v>14</v>
      </c>
      <c r="E224" s="153" t="s">
        <v>15</v>
      </c>
      <c r="F224" s="153" t="s">
        <v>16</v>
      </c>
      <c r="G224" s="153" t="s">
        <v>17</v>
      </c>
      <c r="H224" s="153" t="s">
        <v>45</v>
      </c>
      <c r="I224" s="154" t="str">
        <f>_xlfn.XLOOKUP('Data Source'!$H224,'NW Mapping'!A:A,'NW Mapping'!B:B)</f>
        <v>Low</v>
      </c>
      <c r="J224" s="154" t="str">
        <f>_xlfn.XLOOKUP('Data Source'!$H224,'NW Mapping'!A:A,'NW Mapping'!C:C)</f>
        <v>Core NW</v>
      </c>
      <c r="K224" s="154" t="str">
        <f>_xlfn.XLOOKUP(H224,'NW Mapping'!A:A,'NW Mapping'!D:D)</f>
        <v>Core NW</v>
      </c>
      <c r="L224" s="8" t="str">
        <f>_xlfn.XLOOKUP('Data Source'!$H224,'NW Mapping'!A:A,'NW Mapping'!E:E)</f>
        <v>SINGLE FUNDING</v>
      </c>
      <c r="M224" s="155">
        <v>0</v>
      </c>
      <c r="N224" s="155">
        <v>0</v>
      </c>
    </row>
    <row r="225" spans="2:14" s="1" customFormat="1" ht="19.7" hidden="1" customHeight="1">
      <c r="B225" s="156">
        <v>2021</v>
      </c>
      <c r="C225" s="154" t="s">
        <v>13</v>
      </c>
      <c r="D225" s="154" t="s">
        <v>14</v>
      </c>
      <c r="E225" s="154" t="s">
        <v>15</v>
      </c>
      <c r="F225" s="154" t="s">
        <v>16</v>
      </c>
      <c r="G225" s="154" t="s">
        <v>19</v>
      </c>
      <c r="H225" s="154" t="s">
        <v>45</v>
      </c>
      <c r="I225" s="154" t="str">
        <f>_xlfn.XLOOKUP('Data Source'!$H225,'NW Mapping'!A:A,'NW Mapping'!B:B)</f>
        <v>Low</v>
      </c>
      <c r="J225" s="154" t="str">
        <f>_xlfn.XLOOKUP('Data Source'!$H225,'NW Mapping'!A:A,'NW Mapping'!C:C)</f>
        <v>Core NW</v>
      </c>
      <c r="K225" s="154" t="str">
        <f>_xlfn.XLOOKUP(H225,'NW Mapping'!A:A,'NW Mapping'!D:D)</f>
        <v>Core NW</v>
      </c>
      <c r="L225" s="8" t="str">
        <f>_xlfn.XLOOKUP('Data Source'!$H225,'NW Mapping'!A:A,'NW Mapping'!E:E)</f>
        <v>SINGLE FUNDING</v>
      </c>
      <c r="M225" s="157">
        <v>1404</v>
      </c>
      <c r="N225" s="157">
        <v>1404</v>
      </c>
    </row>
    <row r="226" spans="2:14" s="1" customFormat="1" ht="19.7" hidden="1" customHeight="1">
      <c r="B226" s="152">
        <v>2021</v>
      </c>
      <c r="C226" s="153" t="s">
        <v>13</v>
      </c>
      <c r="D226" s="153" t="s">
        <v>14</v>
      </c>
      <c r="E226" s="153" t="s">
        <v>15</v>
      </c>
      <c r="F226" s="153" t="s">
        <v>16</v>
      </c>
      <c r="G226" s="153" t="s">
        <v>20</v>
      </c>
      <c r="H226" s="153" t="s">
        <v>45</v>
      </c>
      <c r="I226" s="154" t="str">
        <f>_xlfn.XLOOKUP('Data Source'!$H226,'NW Mapping'!A:A,'NW Mapping'!B:B)</f>
        <v>Low</v>
      </c>
      <c r="J226" s="154" t="str">
        <f>_xlfn.XLOOKUP('Data Source'!$H226,'NW Mapping'!A:A,'NW Mapping'!C:C)</f>
        <v>Core NW</v>
      </c>
      <c r="K226" s="154" t="str">
        <f>_xlfn.XLOOKUP(H226,'NW Mapping'!A:A,'NW Mapping'!D:D)</f>
        <v>Core NW</v>
      </c>
      <c r="L226" s="8" t="str">
        <f>_xlfn.XLOOKUP('Data Source'!$H226,'NW Mapping'!A:A,'NW Mapping'!E:E)</f>
        <v>SINGLE FUNDING</v>
      </c>
      <c r="M226" s="155">
        <v>0</v>
      </c>
      <c r="N226" s="155">
        <v>0</v>
      </c>
    </row>
    <row r="227" spans="2:14" s="1" customFormat="1" ht="19.7" hidden="1" customHeight="1">
      <c r="B227" s="156">
        <v>2021</v>
      </c>
      <c r="C227" s="154" t="s">
        <v>13</v>
      </c>
      <c r="D227" s="154" t="s">
        <v>14</v>
      </c>
      <c r="E227" s="154" t="s">
        <v>15</v>
      </c>
      <c r="F227" s="154" t="s">
        <v>21</v>
      </c>
      <c r="G227" s="154" t="s">
        <v>22</v>
      </c>
      <c r="H227" s="154" t="s">
        <v>45</v>
      </c>
      <c r="I227" s="154" t="str">
        <f>_xlfn.XLOOKUP('Data Source'!$H227,'NW Mapping'!A:A,'NW Mapping'!B:B)</f>
        <v>Low</v>
      </c>
      <c r="J227" s="154" t="str">
        <f>_xlfn.XLOOKUP('Data Source'!$H227,'NW Mapping'!A:A,'NW Mapping'!C:C)</f>
        <v>Core NW</v>
      </c>
      <c r="K227" s="154" t="str">
        <f>_xlfn.XLOOKUP(H227,'NW Mapping'!A:A,'NW Mapping'!D:D)</f>
        <v>Core NW</v>
      </c>
      <c r="L227" s="8" t="str">
        <f>_xlfn.XLOOKUP('Data Source'!$H227,'NW Mapping'!A:A,'NW Mapping'!E:E)</f>
        <v>SINGLE FUNDING</v>
      </c>
      <c r="M227" s="157">
        <v>1209.5999999999999</v>
      </c>
      <c r="N227" s="157">
        <v>1209.5999999999999</v>
      </c>
    </row>
    <row r="228" spans="2:14" s="1" customFormat="1" ht="19.7" hidden="1" customHeight="1">
      <c r="B228" s="152">
        <v>2021</v>
      </c>
      <c r="C228" s="153" t="s">
        <v>13</v>
      </c>
      <c r="D228" s="153" t="s">
        <v>14</v>
      </c>
      <c r="E228" s="153" t="s">
        <v>15</v>
      </c>
      <c r="F228" s="153" t="s">
        <v>23</v>
      </c>
      <c r="G228" s="153" t="s">
        <v>24</v>
      </c>
      <c r="H228" s="153" t="s">
        <v>45</v>
      </c>
      <c r="I228" s="154" t="str">
        <f>_xlfn.XLOOKUP('Data Source'!$H228,'NW Mapping'!A:A,'NW Mapping'!B:B)</f>
        <v>Low</v>
      </c>
      <c r="J228" s="154" t="str">
        <f>_xlfn.XLOOKUP('Data Source'!$H228,'NW Mapping'!A:A,'NW Mapping'!C:C)</f>
        <v>Core NW</v>
      </c>
      <c r="K228" s="154" t="str">
        <f>_xlfn.XLOOKUP(H228,'NW Mapping'!A:A,'NW Mapping'!D:D)</f>
        <v>Core NW</v>
      </c>
      <c r="L228" s="8" t="str">
        <f>_xlfn.XLOOKUP('Data Source'!$H228,'NW Mapping'!A:A,'NW Mapping'!E:E)</f>
        <v>SINGLE FUNDING</v>
      </c>
      <c r="M228" s="155">
        <v>0</v>
      </c>
      <c r="N228" s="155">
        <v>0</v>
      </c>
    </row>
    <row r="229" spans="2:14" s="1" customFormat="1" ht="19.7" hidden="1" customHeight="1">
      <c r="B229" s="152">
        <v>2021</v>
      </c>
      <c r="C229" s="153" t="s">
        <v>13</v>
      </c>
      <c r="D229" s="153" t="s">
        <v>14</v>
      </c>
      <c r="E229" s="153" t="s">
        <v>27</v>
      </c>
      <c r="F229" s="153" t="s">
        <v>16</v>
      </c>
      <c r="G229" s="153" t="s">
        <v>17</v>
      </c>
      <c r="H229" s="153" t="s">
        <v>45</v>
      </c>
      <c r="I229" s="154" t="str">
        <f>_xlfn.XLOOKUP('Data Source'!$H229,'NW Mapping'!A:A,'NW Mapping'!B:B)</f>
        <v>Low</v>
      </c>
      <c r="J229" s="154" t="str">
        <f>_xlfn.XLOOKUP('Data Source'!$H229,'NW Mapping'!A:A,'NW Mapping'!C:C)</f>
        <v>Core NW</v>
      </c>
      <c r="K229" s="154" t="str">
        <f>_xlfn.XLOOKUP(H229,'NW Mapping'!A:A,'NW Mapping'!D:D)</f>
        <v>Core NW</v>
      </c>
      <c r="L229" s="8" t="str">
        <f>_xlfn.XLOOKUP('Data Source'!$H229,'NW Mapping'!A:A,'NW Mapping'!E:E)</f>
        <v>SINGLE FUNDING</v>
      </c>
      <c r="M229" s="155">
        <v>126273.836923077</v>
      </c>
      <c r="N229" s="155">
        <v>126273.68</v>
      </c>
    </row>
    <row r="230" spans="2:14" s="1" customFormat="1" ht="19.7" hidden="1" customHeight="1">
      <c r="B230" s="156">
        <v>2021</v>
      </c>
      <c r="C230" s="154" t="s">
        <v>13</v>
      </c>
      <c r="D230" s="154" t="s">
        <v>14</v>
      </c>
      <c r="E230" s="154" t="s">
        <v>27</v>
      </c>
      <c r="F230" s="154" t="s">
        <v>16</v>
      </c>
      <c r="G230" s="154" t="s">
        <v>19</v>
      </c>
      <c r="H230" s="154" t="s">
        <v>45</v>
      </c>
      <c r="I230" s="154" t="str">
        <f>_xlfn.XLOOKUP('Data Source'!$H230,'NW Mapping'!A:A,'NW Mapping'!B:B)</f>
        <v>Low</v>
      </c>
      <c r="J230" s="154" t="str">
        <f>_xlfn.XLOOKUP('Data Source'!$H230,'NW Mapping'!A:A,'NW Mapping'!C:C)</f>
        <v>Core NW</v>
      </c>
      <c r="K230" s="154" t="str">
        <f>_xlfn.XLOOKUP(H230,'NW Mapping'!A:A,'NW Mapping'!D:D)</f>
        <v>Core NW</v>
      </c>
      <c r="L230" s="8" t="str">
        <f>_xlfn.XLOOKUP('Data Source'!$H230,'NW Mapping'!A:A,'NW Mapping'!E:E)</f>
        <v>SINGLE FUNDING</v>
      </c>
      <c r="M230" s="157">
        <v>4585.5600000000004</v>
      </c>
      <c r="N230" s="157">
        <v>4585.6000000000004</v>
      </c>
    </row>
    <row r="231" spans="2:14" s="1" customFormat="1" ht="19.7" hidden="1" customHeight="1">
      <c r="B231" s="152">
        <v>2021</v>
      </c>
      <c r="C231" s="153" t="s">
        <v>13</v>
      </c>
      <c r="D231" s="153" t="s">
        <v>14</v>
      </c>
      <c r="E231" s="153" t="s">
        <v>27</v>
      </c>
      <c r="F231" s="153" t="s">
        <v>16</v>
      </c>
      <c r="G231" s="153" t="s">
        <v>20</v>
      </c>
      <c r="H231" s="153" t="s">
        <v>45</v>
      </c>
      <c r="I231" s="154" t="str">
        <f>_xlfn.XLOOKUP('Data Source'!$H231,'NW Mapping'!A:A,'NW Mapping'!B:B)</f>
        <v>Low</v>
      </c>
      <c r="J231" s="154" t="str">
        <f>_xlfn.XLOOKUP('Data Source'!$H231,'NW Mapping'!A:A,'NW Mapping'!C:C)</f>
        <v>Core NW</v>
      </c>
      <c r="K231" s="154" t="str">
        <f>_xlfn.XLOOKUP(H231,'NW Mapping'!A:A,'NW Mapping'!D:D)</f>
        <v>Core NW</v>
      </c>
      <c r="L231" s="8" t="str">
        <f>_xlfn.XLOOKUP('Data Source'!$H231,'NW Mapping'!A:A,'NW Mapping'!E:E)</f>
        <v>SINGLE FUNDING</v>
      </c>
      <c r="M231" s="155">
        <v>16382.0407692308</v>
      </c>
      <c r="N231" s="155">
        <v>16382.08</v>
      </c>
    </row>
    <row r="232" spans="2:14" s="1" customFormat="1" ht="19.7" hidden="1" customHeight="1">
      <c r="B232" s="156">
        <v>2021</v>
      </c>
      <c r="C232" s="154" t="s">
        <v>13</v>
      </c>
      <c r="D232" s="154" t="s">
        <v>14</v>
      </c>
      <c r="E232" s="154" t="s">
        <v>27</v>
      </c>
      <c r="F232" s="154" t="s">
        <v>21</v>
      </c>
      <c r="G232" s="154" t="s">
        <v>22</v>
      </c>
      <c r="H232" s="154" t="s">
        <v>45</v>
      </c>
      <c r="I232" s="154" t="str">
        <f>_xlfn.XLOOKUP('Data Source'!$H232,'NW Mapping'!A:A,'NW Mapping'!B:B)</f>
        <v>Low</v>
      </c>
      <c r="J232" s="154" t="str">
        <f>_xlfn.XLOOKUP('Data Source'!$H232,'NW Mapping'!A:A,'NW Mapping'!C:C)</f>
        <v>Core NW</v>
      </c>
      <c r="K232" s="154" t="str">
        <f>_xlfn.XLOOKUP(H232,'NW Mapping'!A:A,'NW Mapping'!D:D)</f>
        <v>Core NW</v>
      </c>
      <c r="L232" s="8" t="str">
        <f>_xlfn.XLOOKUP('Data Source'!$H232,'NW Mapping'!A:A,'NW Mapping'!E:E)</f>
        <v>SINGLE FUNDING</v>
      </c>
      <c r="M232" s="157">
        <v>125197.299615385</v>
      </c>
      <c r="N232" s="157">
        <v>125197.28</v>
      </c>
    </row>
    <row r="233" spans="2:14" s="1" customFormat="1" ht="19.7" hidden="1" customHeight="1">
      <c r="B233" s="152">
        <v>2021</v>
      </c>
      <c r="C233" s="153" t="s">
        <v>13</v>
      </c>
      <c r="D233" s="153" t="s">
        <v>14</v>
      </c>
      <c r="E233" s="153" t="s">
        <v>27</v>
      </c>
      <c r="F233" s="153" t="s">
        <v>23</v>
      </c>
      <c r="G233" s="153" t="s">
        <v>24</v>
      </c>
      <c r="H233" s="153" t="s">
        <v>45</v>
      </c>
      <c r="I233" s="154" t="str">
        <f>_xlfn.XLOOKUP('Data Source'!$H233,'NW Mapping'!A:A,'NW Mapping'!B:B)</f>
        <v>Low</v>
      </c>
      <c r="J233" s="154" t="str">
        <f>_xlfn.XLOOKUP('Data Source'!$H233,'NW Mapping'!A:A,'NW Mapping'!C:C)</f>
        <v>Core NW</v>
      </c>
      <c r="K233" s="154" t="str">
        <f>_xlfn.XLOOKUP(H233,'NW Mapping'!A:A,'NW Mapping'!D:D)</f>
        <v>Core NW</v>
      </c>
      <c r="L233" s="8" t="str">
        <f>_xlfn.XLOOKUP('Data Source'!$H233,'NW Mapping'!A:A,'NW Mapping'!E:E)</f>
        <v>SINGLE FUNDING</v>
      </c>
      <c r="M233" s="155">
        <v>84260.358461538504</v>
      </c>
      <c r="N233" s="155">
        <v>84260.28</v>
      </c>
    </row>
    <row r="234" spans="2:14" s="1" customFormat="1" ht="19.7" hidden="1" customHeight="1">
      <c r="B234" s="152">
        <v>2021</v>
      </c>
      <c r="C234" s="153" t="s">
        <v>13</v>
      </c>
      <c r="D234" s="153" t="s">
        <v>14</v>
      </c>
      <c r="E234" s="153" t="s">
        <v>15</v>
      </c>
      <c r="F234" s="153" t="s">
        <v>16</v>
      </c>
      <c r="G234" s="153" t="s">
        <v>17</v>
      </c>
      <c r="H234" s="153" t="s">
        <v>46</v>
      </c>
      <c r="I234" s="154" t="str">
        <f>_xlfn.XLOOKUP('Data Source'!$H234,'NW Mapping'!A:A,'NW Mapping'!B:B)</f>
        <v>Low</v>
      </c>
      <c r="J234" s="154" t="str">
        <f>_xlfn.XLOOKUP('Data Source'!$H234,'NW Mapping'!A:A,'NW Mapping'!C:C)</f>
        <v>Core NW</v>
      </c>
      <c r="K234" s="154" t="str">
        <f>_xlfn.XLOOKUP(H234,'NW Mapping'!A:A,'NW Mapping'!D:D)</f>
        <v>Core NW</v>
      </c>
      <c r="L234" s="8" t="str">
        <f>_xlfn.XLOOKUP('Data Source'!$H234,'NW Mapping'!A:A,'NW Mapping'!E:E)</f>
        <v>SINGLE FUNDING</v>
      </c>
      <c r="M234" s="155">
        <v>0</v>
      </c>
      <c r="N234" s="155">
        <v>0</v>
      </c>
    </row>
    <row r="235" spans="2:14" s="1" customFormat="1" ht="19.7" hidden="1" customHeight="1">
      <c r="B235" s="156">
        <v>2021</v>
      </c>
      <c r="C235" s="154" t="s">
        <v>13</v>
      </c>
      <c r="D235" s="154" t="s">
        <v>14</v>
      </c>
      <c r="E235" s="154" t="s">
        <v>25</v>
      </c>
      <c r="F235" s="154" t="s">
        <v>16</v>
      </c>
      <c r="G235" s="154" t="s">
        <v>19</v>
      </c>
      <c r="H235" s="154" t="s">
        <v>46</v>
      </c>
      <c r="I235" s="154" t="str">
        <f>_xlfn.XLOOKUP('Data Source'!$H235,'NW Mapping'!A:A,'NW Mapping'!B:B)</f>
        <v>Low</v>
      </c>
      <c r="J235" s="154" t="str">
        <f>_xlfn.XLOOKUP('Data Source'!$H235,'NW Mapping'!A:A,'NW Mapping'!C:C)</f>
        <v>Core NW</v>
      </c>
      <c r="K235" s="154" t="str">
        <f>_xlfn.XLOOKUP(H235,'NW Mapping'!A:A,'NW Mapping'!D:D)</f>
        <v>Core NW</v>
      </c>
      <c r="L235" s="8" t="str">
        <f>_xlfn.XLOOKUP('Data Source'!$H235,'NW Mapping'!A:A,'NW Mapping'!E:E)</f>
        <v>SINGLE FUNDING</v>
      </c>
      <c r="M235" s="157">
        <v>2950</v>
      </c>
      <c r="N235" s="157">
        <v>2950</v>
      </c>
    </row>
    <row r="236" spans="2:14" s="1" customFormat="1" ht="19.7" customHeight="1">
      <c r="B236" s="156">
        <v>2021</v>
      </c>
      <c r="C236" s="154" t="s">
        <v>13</v>
      </c>
      <c r="D236" s="154" t="s">
        <v>14</v>
      </c>
      <c r="E236" s="154" t="s">
        <v>26</v>
      </c>
      <c r="F236" s="154" t="s">
        <v>16</v>
      </c>
      <c r="G236" s="154" t="s">
        <v>19</v>
      </c>
      <c r="H236" s="154" t="s">
        <v>46</v>
      </c>
      <c r="I236" s="154" t="str">
        <f>_xlfn.XLOOKUP('Data Source'!$H236,'NW Mapping'!A:A,'NW Mapping'!B:B)</f>
        <v>Low</v>
      </c>
      <c r="J236" s="154" t="str">
        <f>_xlfn.XLOOKUP('Data Source'!$H236,'NW Mapping'!A:A,'NW Mapping'!C:C)</f>
        <v>Core NW</v>
      </c>
      <c r="K236" s="154" t="str">
        <f>_xlfn.XLOOKUP(H236,'NW Mapping'!A:A,'NW Mapping'!D:D)</f>
        <v>Core NW</v>
      </c>
      <c r="L236" s="8" t="str">
        <f>_xlfn.XLOOKUP('Data Source'!$H236,'NW Mapping'!A:A,'NW Mapping'!E:E)</f>
        <v>SINGLE FUNDING</v>
      </c>
      <c r="M236" s="157">
        <v>0</v>
      </c>
      <c r="N236" s="157">
        <v>0</v>
      </c>
    </row>
    <row r="237" spans="2:14" s="1" customFormat="1" ht="19.7" customHeight="1">
      <c r="B237" s="152">
        <v>2021</v>
      </c>
      <c r="C237" s="153" t="s">
        <v>13</v>
      </c>
      <c r="D237" s="153" t="s">
        <v>14</v>
      </c>
      <c r="E237" s="153" t="s">
        <v>26</v>
      </c>
      <c r="F237" s="153" t="s">
        <v>16</v>
      </c>
      <c r="G237" s="153" t="s">
        <v>20</v>
      </c>
      <c r="H237" s="153" t="s">
        <v>46</v>
      </c>
      <c r="I237" s="154" t="str">
        <f>_xlfn.XLOOKUP('Data Source'!$H237,'NW Mapping'!A:A,'NW Mapping'!B:B)</f>
        <v>Low</v>
      </c>
      <c r="J237" s="154" t="str">
        <f>_xlfn.XLOOKUP('Data Source'!$H237,'NW Mapping'!A:A,'NW Mapping'!C:C)</f>
        <v>Core NW</v>
      </c>
      <c r="K237" s="154" t="str">
        <f>_xlfn.XLOOKUP(H237,'NW Mapping'!A:A,'NW Mapping'!D:D)</f>
        <v>Core NW</v>
      </c>
      <c r="L237" s="8" t="str">
        <f>_xlfn.XLOOKUP('Data Source'!$H237,'NW Mapping'!A:A,'NW Mapping'!E:E)</f>
        <v>SINGLE FUNDING</v>
      </c>
      <c r="M237" s="155">
        <v>5724.9646153846197</v>
      </c>
      <c r="N237" s="155">
        <v>5725.2</v>
      </c>
    </row>
    <row r="238" spans="2:14" s="1" customFormat="1" ht="19.7" customHeight="1">
      <c r="B238" s="156">
        <v>2021</v>
      </c>
      <c r="C238" s="154" t="s">
        <v>13</v>
      </c>
      <c r="D238" s="154" t="s">
        <v>14</v>
      </c>
      <c r="E238" s="154" t="s">
        <v>26</v>
      </c>
      <c r="F238" s="154" t="s">
        <v>21</v>
      </c>
      <c r="G238" s="154" t="s">
        <v>22</v>
      </c>
      <c r="H238" s="154" t="s">
        <v>46</v>
      </c>
      <c r="I238" s="154" t="str">
        <f>_xlfn.XLOOKUP('Data Source'!$H238,'NW Mapping'!A:A,'NW Mapping'!B:B)</f>
        <v>Low</v>
      </c>
      <c r="J238" s="154" t="str">
        <f>_xlfn.XLOOKUP('Data Source'!$H238,'NW Mapping'!A:A,'NW Mapping'!C:C)</f>
        <v>Core NW</v>
      </c>
      <c r="K238" s="154" t="str">
        <f>_xlfn.XLOOKUP(H238,'NW Mapping'!A:A,'NW Mapping'!D:D)</f>
        <v>Core NW</v>
      </c>
      <c r="L238" s="8" t="str">
        <f>_xlfn.XLOOKUP('Data Source'!$H238,'NW Mapping'!A:A,'NW Mapping'!E:E)</f>
        <v>SINGLE FUNDING</v>
      </c>
      <c r="M238" s="157">
        <v>426.74</v>
      </c>
      <c r="N238" s="157">
        <v>426.74</v>
      </c>
    </row>
    <row r="239" spans="2:14" s="1" customFormat="1" ht="19.7" hidden="1" customHeight="1">
      <c r="B239" s="156">
        <v>2021</v>
      </c>
      <c r="C239" s="154" t="s">
        <v>13</v>
      </c>
      <c r="D239" s="154" t="s">
        <v>14</v>
      </c>
      <c r="E239" s="154" t="s">
        <v>25</v>
      </c>
      <c r="F239" s="154" t="s">
        <v>23</v>
      </c>
      <c r="G239" s="154" t="s">
        <v>24</v>
      </c>
      <c r="H239" s="154" t="s">
        <v>47</v>
      </c>
      <c r="I239" s="154" t="str">
        <f>_xlfn.XLOOKUP('Data Source'!$H239,'NW Mapping'!A:A,'NW Mapping'!B:B)</f>
        <v>Low</v>
      </c>
      <c r="J239" s="154" t="str">
        <f>_xlfn.XLOOKUP('Data Source'!$H239,'NW Mapping'!A:A,'NW Mapping'!C:C)</f>
        <v>Core NW</v>
      </c>
      <c r="K239" s="154" t="str">
        <f>_xlfn.XLOOKUP(H239,'NW Mapping'!A:A,'NW Mapping'!D:D)</f>
        <v>Core NW</v>
      </c>
      <c r="L239" s="8" t="str">
        <f>_xlfn.XLOOKUP('Data Source'!$H239,'NW Mapping'!A:A,'NW Mapping'!E:E)</f>
        <v>SINGLE FUNDING</v>
      </c>
      <c r="M239" s="157">
        <v>0</v>
      </c>
      <c r="N239" s="157">
        <v>0</v>
      </c>
    </row>
    <row r="240" spans="2:14" s="1" customFormat="1" ht="19.7" customHeight="1">
      <c r="B240" s="152">
        <v>2021</v>
      </c>
      <c r="C240" s="153" t="s">
        <v>13</v>
      </c>
      <c r="D240" s="153" t="s">
        <v>14</v>
      </c>
      <c r="E240" s="153" t="s">
        <v>26</v>
      </c>
      <c r="F240" s="153" t="s">
        <v>16</v>
      </c>
      <c r="G240" s="153" t="s">
        <v>17</v>
      </c>
      <c r="H240" s="153" t="s">
        <v>47</v>
      </c>
      <c r="I240" s="154" t="str">
        <f>_xlfn.XLOOKUP('Data Source'!$H240,'NW Mapping'!A:A,'NW Mapping'!B:B)</f>
        <v>Low</v>
      </c>
      <c r="J240" s="154" t="str">
        <f>_xlfn.XLOOKUP('Data Source'!$H240,'NW Mapping'!A:A,'NW Mapping'!C:C)</f>
        <v>Core NW</v>
      </c>
      <c r="K240" s="154" t="str">
        <f>_xlfn.XLOOKUP(H240,'NW Mapping'!A:A,'NW Mapping'!D:D)</f>
        <v>Core NW</v>
      </c>
      <c r="L240" s="8" t="str">
        <f>_xlfn.XLOOKUP('Data Source'!$H240,'NW Mapping'!A:A,'NW Mapping'!E:E)</f>
        <v>SINGLE FUNDING</v>
      </c>
      <c r="M240" s="155">
        <v>0</v>
      </c>
      <c r="N240" s="155">
        <v>0</v>
      </c>
    </row>
    <row r="241" spans="2:14" s="1" customFormat="1" ht="19.7" customHeight="1">
      <c r="B241" s="156">
        <v>2021</v>
      </c>
      <c r="C241" s="154" t="s">
        <v>13</v>
      </c>
      <c r="D241" s="154" t="s">
        <v>14</v>
      </c>
      <c r="E241" s="154" t="s">
        <v>26</v>
      </c>
      <c r="F241" s="154" t="s">
        <v>16</v>
      </c>
      <c r="G241" s="154" t="s">
        <v>19</v>
      </c>
      <c r="H241" s="154" t="s">
        <v>47</v>
      </c>
      <c r="I241" s="154" t="str">
        <f>_xlfn.XLOOKUP('Data Source'!$H241,'NW Mapping'!A:A,'NW Mapping'!B:B)</f>
        <v>Low</v>
      </c>
      <c r="J241" s="154" t="str">
        <f>_xlfn.XLOOKUP('Data Source'!$H241,'NW Mapping'!A:A,'NW Mapping'!C:C)</f>
        <v>Core NW</v>
      </c>
      <c r="K241" s="154" t="str">
        <f>_xlfn.XLOOKUP(H241,'NW Mapping'!A:A,'NW Mapping'!D:D)</f>
        <v>Core NW</v>
      </c>
      <c r="L241" s="8" t="str">
        <f>_xlfn.XLOOKUP('Data Source'!$H241,'NW Mapping'!A:A,'NW Mapping'!E:E)</f>
        <v>SINGLE FUNDING</v>
      </c>
      <c r="M241" s="157">
        <v>0</v>
      </c>
      <c r="N241" s="157">
        <v>0</v>
      </c>
    </row>
    <row r="242" spans="2:14" s="1" customFormat="1" ht="19.7" customHeight="1">
      <c r="B242" s="152">
        <v>2021</v>
      </c>
      <c r="C242" s="153" t="s">
        <v>13</v>
      </c>
      <c r="D242" s="153" t="s">
        <v>14</v>
      </c>
      <c r="E242" s="153" t="s">
        <v>26</v>
      </c>
      <c r="F242" s="153" t="s">
        <v>16</v>
      </c>
      <c r="G242" s="153" t="s">
        <v>20</v>
      </c>
      <c r="H242" s="153" t="s">
        <v>47</v>
      </c>
      <c r="I242" s="154" t="str">
        <f>_xlfn.XLOOKUP('Data Source'!$H242,'NW Mapping'!A:A,'NW Mapping'!B:B)</f>
        <v>Low</v>
      </c>
      <c r="J242" s="154" t="str">
        <f>_xlfn.XLOOKUP('Data Source'!$H242,'NW Mapping'!A:A,'NW Mapping'!C:C)</f>
        <v>Core NW</v>
      </c>
      <c r="K242" s="154" t="str">
        <f>_xlfn.XLOOKUP(H242,'NW Mapping'!A:A,'NW Mapping'!D:D)</f>
        <v>Core NW</v>
      </c>
      <c r="L242" s="8" t="str">
        <f>_xlfn.XLOOKUP('Data Source'!$H242,'NW Mapping'!A:A,'NW Mapping'!E:E)</f>
        <v>SINGLE FUNDING</v>
      </c>
      <c r="M242" s="155">
        <v>0</v>
      </c>
      <c r="N242" s="155">
        <v>0</v>
      </c>
    </row>
    <row r="243" spans="2:14" s="1" customFormat="1" ht="19.7" customHeight="1">
      <c r="B243" s="156">
        <v>2021</v>
      </c>
      <c r="C243" s="154" t="s">
        <v>13</v>
      </c>
      <c r="D243" s="154" t="s">
        <v>14</v>
      </c>
      <c r="E243" s="154" t="s">
        <v>26</v>
      </c>
      <c r="F243" s="154" t="s">
        <v>21</v>
      </c>
      <c r="G243" s="154" t="s">
        <v>22</v>
      </c>
      <c r="H243" s="154" t="s">
        <v>47</v>
      </c>
      <c r="I243" s="154" t="str">
        <f>_xlfn.XLOOKUP('Data Source'!$H243,'NW Mapping'!A:A,'NW Mapping'!B:B)</f>
        <v>Low</v>
      </c>
      <c r="J243" s="154" t="str">
        <f>_xlfn.XLOOKUP('Data Source'!$H243,'NW Mapping'!A:A,'NW Mapping'!C:C)</f>
        <v>Core NW</v>
      </c>
      <c r="K243" s="154" t="str">
        <f>_xlfn.XLOOKUP(H243,'NW Mapping'!A:A,'NW Mapping'!D:D)</f>
        <v>Core NW</v>
      </c>
      <c r="L243" s="8" t="str">
        <f>_xlfn.XLOOKUP('Data Source'!$H243,'NW Mapping'!A:A,'NW Mapping'!E:E)</f>
        <v>SINGLE FUNDING</v>
      </c>
      <c r="M243" s="157">
        <v>0</v>
      </c>
      <c r="N243" s="157">
        <v>0</v>
      </c>
    </row>
    <row r="244" spans="2:14" s="1" customFormat="1" ht="19.7" hidden="1" customHeight="1">
      <c r="B244" s="156">
        <v>2021</v>
      </c>
      <c r="C244" s="154" t="s">
        <v>13</v>
      </c>
      <c r="D244" s="154" t="s">
        <v>14</v>
      </c>
      <c r="E244" s="154" t="s">
        <v>27</v>
      </c>
      <c r="F244" s="154" t="s">
        <v>16</v>
      </c>
      <c r="G244" s="154" t="s">
        <v>17</v>
      </c>
      <c r="H244" s="154" t="s">
        <v>47</v>
      </c>
      <c r="I244" s="154" t="str">
        <f>_xlfn.XLOOKUP('Data Source'!$H244,'NW Mapping'!A:A,'NW Mapping'!B:B)</f>
        <v>Low</v>
      </c>
      <c r="J244" s="154" t="str">
        <f>_xlfn.XLOOKUP('Data Source'!$H244,'NW Mapping'!A:A,'NW Mapping'!C:C)</f>
        <v>Core NW</v>
      </c>
      <c r="K244" s="154" t="str">
        <f>_xlfn.XLOOKUP(H244,'NW Mapping'!A:A,'NW Mapping'!D:D)</f>
        <v>Core NW</v>
      </c>
      <c r="L244" s="8" t="str">
        <f>_xlfn.XLOOKUP('Data Source'!$H244,'NW Mapping'!A:A,'NW Mapping'!E:E)</f>
        <v>SINGLE FUNDING</v>
      </c>
      <c r="M244" s="157">
        <v>0</v>
      </c>
      <c r="N244" s="157">
        <v>0</v>
      </c>
    </row>
    <row r="245" spans="2:14" s="1" customFormat="1" ht="19.7" hidden="1" customHeight="1">
      <c r="B245" s="152">
        <v>2021</v>
      </c>
      <c r="C245" s="153" t="s">
        <v>13</v>
      </c>
      <c r="D245" s="153" t="s">
        <v>14</v>
      </c>
      <c r="E245" s="153" t="s">
        <v>27</v>
      </c>
      <c r="F245" s="153" t="s">
        <v>16</v>
      </c>
      <c r="G245" s="153" t="s">
        <v>19</v>
      </c>
      <c r="H245" s="153" t="s">
        <v>47</v>
      </c>
      <c r="I245" s="154" t="str">
        <f>_xlfn.XLOOKUP('Data Source'!$H245,'NW Mapping'!A:A,'NW Mapping'!B:B)</f>
        <v>Low</v>
      </c>
      <c r="J245" s="154" t="str">
        <f>_xlfn.XLOOKUP('Data Source'!$H245,'NW Mapping'!A:A,'NW Mapping'!C:C)</f>
        <v>Core NW</v>
      </c>
      <c r="K245" s="154" t="str">
        <f>_xlfn.XLOOKUP(H245,'NW Mapping'!A:A,'NW Mapping'!D:D)</f>
        <v>Core NW</v>
      </c>
      <c r="L245" s="8" t="str">
        <f>_xlfn.XLOOKUP('Data Source'!$H245,'NW Mapping'!A:A,'NW Mapping'!E:E)</f>
        <v>SINGLE FUNDING</v>
      </c>
      <c r="M245" s="155">
        <v>0</v>
      </c>
      <c r="N245" s="155">
        <v>0</v>
      </c>
    </row>
    <row r="246" spans="2:14" s="1" customFormat="1" ht="19.7" hidden="1" customHeight="1">
      <c r="B246" s="156">
        <v>2021</v>
      </c>
      <c r="C246" s="154" t="s">
        <v>13</v>
      </c>
      <c r="D246" s="154" t="s">
        <v>14</v>
      </c>
      <c r="E246" s="154" t="s">
        <v>27</v>
      </c>
      <c r="F246" s="154" t="s">
        <v>16</v>
      </c>
      <c r="G246" s="154" t="s">
        <v>20</v>
      </c>
      <c r="H246" s="154" t="s">
        <v>47</v>
      </c>
      <c r="I246" s="154" t="str">
        <f>_xlfn.XLOOKUP('Data Source'!$H246,'NW Mapping'!A:A,'NW Mapping'!B:B)</f>
        <v>Low</v>
      </c>
      <c r="J246" s="154" t="str">
        <f>_xlfn.XLOOKUP('Data Source'!$H246,'NW Mapping'!A:A,'NW Mapping'!C:C)</f>
        <v>Core NW</v>
      </c>
      <c r="K246" s="154" t="str">
        <f>_xlfn.XLOOKUP(H246,'NW Mapping'!A:A,'NW Mapping'!D:D)</f>
        <v>Core NW</v>
      </c>
      <c r="L246" s="8" t="str">
        <f>_xlfn.XLOOKUP('Data Source'!$H246,'NW Mapping'!A:A,'NW Mapping'!E:E)</f>
        <v>SINGLE FUNDING</v>
      </c>
      <c r="M246" s="157">
        <v>0</v>
      </c>
      <c r="N246" s="157">
        <v>0</v>
      </c>
    </row>
    <row r="247" spans="2:14" s="1" customFormat="1" ht="19.7" hidden="1" customHeight="1">
      <c r="B247" s="152">
        <v>2021</v>
      </c>
      <c r="C247" s="153" t="s">
        <v>13</v>
      </c>
      <c r="D247" s="153" t="s">
        <v>14</v>
      </c>
      <c r="E247" s="153" t="s">
        <v>27</v>
      </c>
      <c r="F247" s="153" t="s">
        <v>21</v>
      </c>
      <c r="G247" s="153" t="s">
        <v>22</v>
      </c>
      <c r="H247" s="153" t="s">
        <v>47</v>
      </c>
      <c r="I247" s="154" t="str">
        <f>_xlfn.XLOOKUP('Data Source'!$H247,'NW Mapping'!A:A,'NW Mapping'!B:B)</f>
        <v>Low</v>
      </c>
      <c r="J247" s="154" t="str">
        <f>_xlfn.XLOOKUP('Data Source'!$H247,'NW Mapping'!A:A,'NW Mapping'!C:C)</f>
        <v>Core NW</v>
      </c>
      <c r="K247" s="154" t="str">
        <f>_xlfn.XLOOKUP(H247,'NW Mapping'!A:A,'NW Mapping'!D:D)</f>
        <v>Core NW</v>
      </c>
      <c r="L247" s="8" t="str">
        <f>_xlfn.XLOOKUP('Data Source'!$H247,'NW Mapping'!A:A,'NW Mapping'!E:E)</f>
        <v>SINGLE FUNDING</v>
      </c>
      <c r="M247" s="155">
        <v>31953.432499999999</v>
      </c>
      <c r="N247" s="155">
        <v>31953.439999999999</v>
      </c>
    </row>
    <row r="248" spans="2:14" s="1" customFormat="1" ht="19.7" hidden="1" customHeight="1">
      <c r="B248" s="156">
        <v>2021</v>
      </c>
      <c r="C248" s="154" t="s">
        <v>13</v>
      </c>
      <c r="D248" s="154" t="s">
        <v>14</v>
      </c>
      <c r="E248" s="154" t="s">
        <v>27</v>
      </c>
      <c r="F248" s="154" t="s">
        <v>23</v>
      </c>
      <c r="G248" s="154" t="s">
        <v>24</v>
      </c>
      <c r="H248" s="154" t="s">
        <v>47</v>
      </c>
      <c r="I248" s="154" t="str">
        <f>_xlfn.XLOOKUP('Data Source'!$H248,'NW Mapping'!A:A,'NW Mapping'!B:B)</f>
        <v>Low</v>
      </c>
      <c r="J248" s="154" t="str">
        <f>_xlfn.XLOOKUP('Data Source'!$H248,'NW Mapping'!A:A,'NW Mapping'!C:C)</f>
        <v>Core NW</v>
      </c>
      <c r="K248" s="154" t="str">
        <f>_xlfn.XLOOKUP(H248,'NW Mapping'!A:A,'NW Mapping'!D:D)</f>
        <v>Core NW</v>
      </c>
      <c r="L248" s="8" t="str">
        <f>_xlfn.XLOOKUP('Data Source'!$H248,'NW Mapping'!A:A,'NW Mapping'!E:E)</f>
        <v>SINGLE FUNDING</v>
      </c>
      <c r="M248" s="157">
        <v>0</v>
      </c>
      <c r="N248" s="157">
        <v>0</v>
      </c>
    </row>
    <row r="249" spans="2:14" s="1" customFormat="1" ht="19.7" hidden="1" customHeight="1">
      <c r="B249" s="156">
        <v>2021</v>
      </c>
      <c r="C249" s="154" t="s">
        <v>13</v>
      </c>
      <c r="D249" s="154" t="s">
        <v>14</v>
      </c>
      <c r="E249" s="154" t="s">
        <v>15</v>
      </c>
      <c r="F249" s="154" t="s">
        <v>16</v>
      </c>
      <c r="G249" s="154" t="s">
        <v>19</v>
      </c>
      <c r="H249" s="154" t="s">
        <v>48</v>
      </c>
      <c r="I249" s="154" t="str">
        <f>_xlfn.XLOOKUP('Data Source'!$H249,'NW Mapping'!A:A,'NW Mapping'!B:B)</f>
        <v>Low</v>
      </c>
      <c r="J249" s="154" t="str">
        <f>_xlfn.XLOOKUP('Data Source'!$H249,'NW Mapping'!A:A,'NW Mapping'!C:C)</f>
        <v>Core NW</v>
      </c>
      <c r="K249" s="154" t="str">
        <f>_xlfn.XLOOKUP(H249,'NW Mapping'!A:A,'NW Mapping'!D:D)</f>
        <v>Core NW</v>
      </c>
      <c r="L249" s="8" t="str">
        <f>_xlfn.XLOOKUP('Data Source'!$H249,'NW Mapping'!A:A,'NW Mapping'!E:E)</f>
        <v>SINGLE FUNDING</v>
      </c>
      <c r="M249" s="157">
        <v>0</v>
      </c>
      <c r="N249" s="157">
        <v>0</v>
      </c>
    </row>
    <row r="250" spans="2:14" s="1" customFormat="1" ht="19.7" customHeight="1">
      <c r="B250" s="156">
        <v>2021</v>
      </c>
      <c r="C250" s="154" t="s">
        <v>13</v>
      </c>
      <c r="D250" s="154" t="s">
        <v>14</v>
      </c>
      <c r="E250" s="154" t="s">
        <v>26</v>
      </c>
      <c r="F250" s="154" t="s">
        <v>16</v>
      </c>
      <c r="G250" s="154" t="s">
        <v>17</v>
      </c>
      <c r="H250" s="154" t="s">
        <v>48</v>
      </c>
      <c r="I250" s="154" t="str">
        <f>_xlfn.XLOOKUP('Data Source'!$H250,'NW Mapping'!A:A,'NW Mapping'!B:B)</f>
        <v>Low</v>
      </c>
      <c r="J250" s="154" t="str">
        <f>_xlfn.XLOOKUP('Data Source'!$H250,'NW Mapping'!A:A,'NW Mapping'!C:C)</f>
        <v>Core NW</v>
      </c>
      <c r="K250" s="154" t="str">
        <f>_xlfn.XLOOKUP(H250,'NW Mapping'!A:A,'NW Mapping'!D:D)</f>
        <v>Core NW</v>
      </c>
      <c r="L250" s="8" t="str">
        <f>_xlfn.XLOOKUP('Data Source'!$H250,'NW Mapping'!A:A,'NW Mapping'!E:E)</f>
        <v>SINGLE FUNDING</v>
      </c>
      <c r="M250" s="157">
        <v>3838.86418604651</v>
      </c>
      <c r="N250" s="157">
        <v>3839.04</v>
      </c>
    </row>
    <row r="251" spans="2:14" s="1" customFormat="1" ht="19.7" customHeight="1">
      <c r="B251" s="152">
        <v>2021</v>
      </c>
      <c r="C251" s="153" t="s">
        <v>13</v>
      </c>
      <c r="D251" s="153" t="s">
        <v>14</v>
      </c>
      <c r="E251" s="153" t="s">
        <v>26</v>
      </c>
      <c r="F251" s="153" t="s">
        <v>21</v>
      </c>
      <c r="G251" s="153" t="s">
        <v>22</v>
      </c>
      <c r="H251" s="153" t="s">
        <v>48</v>
      </c>
      <c r="I251" s="154" t="str">
        <f>_xlfn.XLOOKUP('Data Source'!$H251,'NW Mapping'!A:A,'NW Mapping'!B:B)</f>
        <v>Low</v>
      </c>
      <c r="J251" s="154" t="str">
        <f>_xlfn.XLOOKUP('Data Source'!$H251,'NW Mapping'!A:A,'NW Mapping'!C:C)</f>
        <v>Core NW</v>
      </c>
      <c r="K251" s="154" t="str">
        <f>_xlfn.XLOOKUP(H251,'NW Mapping'!A:A,'NW Mapping'!D:D)</f>
        <v>Core NW</v>
      </c>
      <c r="L251" s="8" t="str">
        <f>_xlfn.XLOOKUP('Data Source'!$H251,'NW Mapping'!A:A,'NW Mapping'!E:E)</f>
        <v>SINGLE FUNDING</v>
      </c>
      <c r="M251" s="155">
        <v>42468.7238461538</v>
      </c>
      <c r="N251" s="155">
        <v>42468.92</v>
      </c>
    </row>
    <row r="252" spans="2:14" s="1" customFormat="1" ht="19.7" customHeight="1">
      <c r="B252" s="156">
        <v>2021</v>
      </c>
      <c r="C252" s="154" t="s">
        <v>13</v>
      </c>
      <c r="D252" s="154" t="s">
        <v>14</v>
      </c>
      <c r="E252" s="154" t="s">
        <v>26</v>
      </c>
      <c r="F252" s="154" t="s">
        <v>23</v>
      </c>
      <c r="G252" s="154" t="s">
        <v>24</v>
      </c>
      <c r="H252" s="154" t="s">
        <v>48</v>
      </c>
      <c r="I252" s="154" t="str">
        <f>_xlfn.XLOOKUP('Data Source'!$H252,'NW Mapping'!A:A,'NW Mapping'!B:B)</f>
        <v>Low</v>
      </c>
      <c r="J252" s="154" t="str">
        <f>_xlfn.XLOOKUP('Data Source'!$H252,'NW Mapping'!A:A,'NW Mapping'!C:C)</f>
        <v>Core NW</v>
      </c>
      <c r="K252" s="154" t="str">
        <f>_xlfn.XLOOKUP(H252,'NW Mapping'!A:A,'NW Mapping'!D:D)</f>
        <v>Core NW</v>
      </c>
      <c r="L252" s="8" t="str">
        <f>_xlfn.XLOOKUP('Data Source'!$H252,'NW Mapping'!A:A,'NW Mapping'!E:E)</f>
        <v>SINGLE FUNDING</v>
      </c>
      <c r="M252" s="157">
        <v>3.79692307692308</v>
      </c>
      <c r="N252" s="157">
        <v>3.64</v>
      </c>
    </row>
    <row r="253" spans="2:14" s="1" customFormat="1" ht="19.7" hidden="1" customHeight="1">
      <c r="B253" s="152">
        <v>2021</v>
      </c>
      <c r="C253" s="153" t="s">
        <v>13</v>
      </c>
      <c r="D253" s="153" t="s">
        <v>14</v>
      </c>
      <c r="E253" s="153" t="s">
        <v>27</v>
      </c>
      <c r="F253" s="153" t="s">
        <v>16</v>
      </c>
      <c r="G253" s="153" t="s">
        <v>17</v>
      </c>
      <c r="H253" s="153" t="s">
        <v>48</v>
      </c>
      <c r="I253" s="154" t="str">
        <f>_xlfn.XLOOKUP('Data Source'!$H253,'NW Mapping'!A:A,'NW Mapping'!B:B)</f>
        <v>Low</v>
      </c>
      <c r="J253" s="154" t="str">
        <f>_xlfn.XLOOKUP('Data Source'!$H253,'NW Mapping'!A:A,'NW Mapping'!C:C)</f>
        <v>Core NW</v>
      </c>
      <c r="K253" s="154" t="str">
        <f>_xlfn.XLOOKUP(H253,'NW Mapping'!A:A,'NW Mapping'!D:D)</f>
        <v>Core NW</v>
      </c>
      <c r="L253" s="8" t="str">
        <f>_xlfn.XLOOKUP('Data Source'!$H253,'NW Mapping'!A:A,'NW Mapping'!E:E)</f>
        <v>SINGLE FUNDING</v>
      </c>
      <c r="M253" s="155">
        <v>0</v>
      </c>
      <c r="N253" s="155">
        <v>0</v>
      </c>
    </row>
    <row r="254" spans="2:14" s="1" customFormat="1" ht="19.7" hidden="1" customHeight="1">
      <c r="B254" s="156">
        <v>2021</v>
      </c>
      <c r="C254" s="154" t="s">
        <v>13</v>
      </c>
      <c r="D254" s="154" t="s">
        <v>14</v>
      </c>
      <c r="E254" s="154" t="s">
        <v>27</v>
      </c>
      <c r="F254" s="154" t="s">
        <v>16</v>
      </c>
      <c r="G254" s="154" t="s">
        <v>19</v>
      </c>
      <c r="H254" s="154" t="s">
        <v>48</v>
      </c>
      <c r="I254" s="154" t="str">
        <f>_xlfn.XLOOKUP('Data Source'!$H254,'NW Mapping'!A:A,'NW Mapping'!B:B)</f>
        <v>Low</v>
      </c>
      <c r="J254" s="154" t="str">
        <f>_xlfn.XLOOKUP('Data Source'!$H254,'NW Mapping'!A:A,'NW Mapping'!C:C)</f>
        <v>Core NW</v>
      </c>
      <c r="K254" s="154" t="str">
        <f>_xlfn.XLOOKUP(H254,'NW Mapping'!A:A,'NW Mapping'!D:D)</f>
        <v>Core NW</v>
      </c>
      <c r="L254" s="8" t="str">
        <f>_xlfn.XLOOKUP('Data Source'!$H254,'NW Mapping'!A:A,'NW Mapping'!E:E)</f>
        <v>SINGLE FUNDING</v>
      </c>
      <c r="M254" s="157">
        <v>0</v>
      </c>
      <c r="N254" s="157">
        <v>0</v>
      </c>
    </row>
    <row r="255" spans="2:14" s="1" customFormat="1" ht="19.7" hidden="1" customHeight="1">
      <c r="B255" s="152">
        <v>2021</v>
      </c>
      <c r="C255" s="153" t="s">
        <v>13</v>
      </c>
      <c r="D255" s="153" t="s">
        <v>14</v>
      </c>
      <c r="E255" s="153" t="s">
        <v>27</v>
      </c>
      <c r="F255" s="153" t="s">
        <v>16</v>
      </c>
      <c r="G255" s="153" t="s">
        <v>20</v>
      </c>
      <c r="H255" s="153" t="s">
        <v>48</v>
      </c>
      <c r="I255" s="154" t="str">
        <f>_xlfn.XLOOKUP('Data Source'!$H255,'NW Mapping'!A:A,'NW Mapping'!B:B)</f>
        <v>Low</v>
      </c>
      <c r="J255" s="154" t="str">
        <f>_xlfn.XLOOKUP('Data Source'!$H255,'NW Mapping'!A:A,'NW Mapping'!C:C)</f>
        <v>Core NW</v>
      </c>
      <c r="K255" s="154" t="str">
        <f>_xlfn.XLOOKUP(H255,'NW Mapping'!A:A,'NW Mapping'!D:D)</f>
        <v>Core NW</v>
      </c>
      <c r="L255" s="8" t="str">
        <f>_xlfn.XLOOKUP('Data Source'!$H255,'NW Mapping'!A:A,'NW Mapping'!E:E)</f>
        <v>SINGLE FUNDING</v>
      </c>
      <c r="M255" s="155">
        <v>0</v>
      </c>
      <c r="N255" s="155">
        <v>0</v>
      </c>
    </row>
    <row r="256" spans="2:14" s="1" customFormat="1" ht="19.7" hidden="1" customHeight="1">
      <c r="B256" s="156">
        <v>2021</v>
      </c>
      <c r="C256" s="154" t="s">
        <v>13</v>
      </c>
      <c r="D256" s="154" t="s">
        <v>14</v>
      </c>
      <c r="E256" s="154" t="s">
        <v>27</v>
      </c>
      <c r="F256" s="154" t="s">
        <v>21</v>
      </c>
      <c r="G256" s="154" t="s">
        <v>22</v>
      </c>
      <c r="H256" s="154" t="s">
        <v>48</v>
      </c>
      <c r="I256" s="154" t="str">
        <f>_xlfn.XLOOKUP('Data Source'!$H256,'NW Mapping'!A:A,'NW Mapping'!B:B)</f>
        <v>Low</v>
      </c>
      <c r="J256" s="154" t="str">
        <f>_xlfn.XLOOKUP('Data Source'!$H256,'NW Mapping'!A:A,'NW Mapping'!C:C)</f>
        <v>Core NW</v>
      </c>
      <c r="K256" s="154" t="str">
        <f>_xlfn.XLOOKUP(H256,'NW Mapping'!A:A,'NW Mapping'!D:D)</f>
        <v>Core NW</v>
      </c>
      <c r="L256" s="8" t="str">
        <f>_xlfn.XLOOKUP('Data Source'!$H256,'NW Mapping'!A:A,'NW Mapping'!E:E)</f>
        <v>SINGLE FUNDING</v>
      </c>
      <c r="M256" s="157">
        <v>5709.4</v>
      </c>
      <c r="N256" s="157">
        <v>5709.4</v>
      </c>
    </row>
    <row r="257" spans="2:14" s="1" customFormat="1" ht="19.7" hidden="1" customHeight="1">
      <c r="B257" s="152">
        <v>2021</v>
      </c>
      <c r="C257" s="153" t="s">
        <v>13</v>
      </c>
      <c r="D257" s="153" t="s">
        <v>14</v>
      </c>
      <c r="E257" s="153" t="s">
        <v>27</v>
      </c>
      <c r="F257" s="153" t="s">
        <v>16</v>
      </c>
      <c r="G257" s="153" t="s">
        <v>20</v>
      </c>
      <c r="H257" s="153" t="s">
        <v>49</v>
      </c>
      <c r="I257" s="154" t="str">
        <f>_xlfn.XLOOKUP('Data Source'!$H257,'NW Mapping'!A:A,'NW Mapping'!B:B)</f>
        <v>Low</v>
      </c>
      <c r="J257" s="154" t="str">
        <f>_xlfn.XLOOKUP('Data Source'!$H257,'NW Mapping'!A:A,'NW Mapping'!C:C)</f>
        <v>Core NW</v>
      </c>
      <c r="K257" s="154" t="str">
        <f>_xlfn.XLOOKUP(H257,'NW Mapping'!A:A,'NW Mapping'!D:D)</f>
        <v>Core NW</v>
      </c>
      <c r="L257" s="8" t="str">
        <f>_xlfn.XLOOKUP('Data Source'!$H257,'NW Mapping'!A:A,'NW Mapping'!E:E)</f>
        <v>SINGLE FUNDING</v>
      </c>
      <c r="M257" s="155">
        <v>3101.8294230769202</v>
      </c>
      <c r="N257" s="155">
        <v>3101.8</v>
      </c>
    </row>
    <row r="258" spans="2:14" s="1" customFormat="1" ht="19.7" hidden="1" customHeight="1">
      <c r="B258" s="156">
        <v>2021</v>
      </c>
      <c r="C258" s="154" t="s">
        <v>13</v>
      </c>
      <c r="D258" s="154" t="s">
        <v>14</v>
      </c>
      <c r="E258" s="154" t="s">
        <v>27</v>
      </c>
      <c r="F258" s="154" t="s">
        <v>21</v>
      </c>
      <c r="G258" s="154" t="s">
        <v>22</v>
      </c>
      <c r="H258" s="154" t="s">
        <v>49</v>
      </c>
      <c r="I258" s="154" t="str">
        <f>_xlfn.XLOOKUP('Data Source'!$H258,'NW Mapping'!A:A,'NW Mapping'!B:B)</f>
        <v>Low</v>
      </c>
      <c r="J258" s="154" t="str">
        <f>_xlfn.XLOOKUP('Data Source'!$H258,'NW Mapping'!A:A,'NW Mapping'!C:C)</f>
        <v>Core NW</v>
      </c>
      <c r="K258" s="154" t="str">
        <f>_xlfn.XLOOKUP(H258,'NW Mapping'!A:A,'NW Mapping'!D:D)</f>
        <v>Core NW</v>
      </c>
      <c r="L258" s="8" t="str">
        <f>_xlfn.XLOOKUP('Data Source'!$H258,'NW Mapping'!A:A,'NW Mapping'!E:E)</f>
        <v>SINGLE FUNDING</v>
      </c>
      <c r="M258" s="157">
        <v>1571.76</v>
      </c>
      <c r="N258" s="157">
        <v>1571.76</v>
      </c>
    </row>
    <row r="259" spans="2:14" s="1" customFormat="1" ht="19.7" hidden="1" customHeight="1">
      <c r="B259" s="156">
        <v>2021</v>
      </c>
      <c r="C259" s="154" t="s">
        <v>13</v>
      </c>
      <c r="D259" s="154" t="s">
        <v>14</v>
      </c>
      <c r="E259" s="154" t="s">
        <v>15</v>
      </c>
      <c r="F259" s="154" t="s">
        <v>16</v>
      </c>
      <c r="G259" s="154" t="s">
        <v>17</v>
      </c>
      <c r="H259" s="154" t="s">
        <v>50</v>
      </c>
      <c r="I259" s="154" t="str">
        <f>_xlfn.XLOOKUP('Data Source'!$H259,'NW Mapping'!A:A,'NW Mapping'!B:B)</f>
        <v>Low</v>
      </c>
      <c r="J259" s="154" t="str">
        <f>_xlfn.XLOOKUP('Data Source'!$H259,'NW Mapping'!A:A,'NW Mapping'!C:C)</f>
        <v>Core NW</v>
      </c>
      <c r="K259" s="154" t="str">
        <f>_xlfn.XLOOKUP(H259,'NW Mapping'!A:A,'NW Mapping'!D:D)</f>
        <v>Core NW</v>
      </c>
      <c r="L259" s="8" t="str">
        <f>_xlfn.XLOOKUP('Data Source'!$H259,'NW Mapping'!A:A,'NW Mapping'!E:E)</f>
        <v>SINGLE FUNDING</v>
      </c>
      <c r="M259" s="157">
        <v>1258.8699999999999</v>
      </c>
      <c r="N259" s="157">
        <v>1258.8699999999999</v>
      </c>
    </row>
    <row r="260" spans="2:14" s="1" customFormat="1" ht="19.7" hidden="1" customHeight="1">
      <c r="B260" s="152">
        <v>2021</v>
      </c>
      <c r="C260" s="153" t="s">
        <v>13</v>
      </c>
      <c r="D260" s="153" t="s">
        <v>14</v>
      </c>
      <c r="E260" s="153" t="s">
        <v>15</v>
      </c>
      <c r="F260" s="153" t="s">
        <v>16</v>
      </c>
      <c r="G260" s="153" t="s">
        <v>20</v>
      </c>
      <c r="H260" s="153" t="s">
        <v>50</v>
      </c>
      <c r="I260" s="154" t="str">
        <f>_xlfn.XLOOKUP('Data Source'!$H260,'NW Mapping'!A:A,'NW Mapping'!B:B)</f>
        <v>Low</v>
      </c>
      <c r="J260" s="154" t="str">
        <f>_xlfn.XLOOKUP('Data Source'!$H260,'NW Mapping'!A:A,'NW Mapping'!C:C)</f>
        <v>Core NW</v>
      </c>
      <c r="K260" s="154" t="str">
        <f>_xlfn.XLOOKUP(H260,'NW Mapping'!A:A,'NW Mapping'!D:D)</f>
        <v>Core NW</v>
      </c>
      <c r="L260" s="8" t="str">
        <f>_xlfn.XLOOKUP('Data Source'!$H260,'NW Mapping'!A:A,'NW Mapping'!E:E)</f>
        <v>SINGLE FUNDING</v>
      </c>
      <c r="M260" s="155">
        <v>748.19</v>
      </c>
      <c r="N260" s="155">
        <v>748.02</v>
      </c>
    </row>
    <row r="261" spans="2:14" s="1" customFormat="1" ht="19.7" customHeight="1">
      <c r="B261" s="152">
        <v>2021</v>
      </c>
      <c r="C261" s="153" t="s">
        <v>13</v>
      </c>
      <c r="D261" s="153" t="s">
        <v>14</v>
      </c>
      <c r="E261" s="153" t="s">
        <v>26</v>
      </c>
      <c r="F261" s="153" t="s">
        <v>16</v>
      </c>
      <c r="G261" s="153" t="s">
        <v>17</v>
      </c>
      <c r="H261" s="153" t="s">
        <v>50</v>
      </c>
      <c r="I261" s="154" t="str">
        <f>_xlfn.XLOOKUP('Data Source'!$H261,'NW Mapping'!A:A,'NW Mapping'!B:B)</f>
        <v>Low</v>
      </c>
      <c r="J261" s="154" t="str">
        <f>_xlfn.XLOOKUP('Data Source'!$H261,'NW Mapping'!A:A,'NW Mapping'!C:C)</f>
        <v>Core NW</v>
      </c>
      <c r="K261" s="154" t="str">
        <f>_xlfn.XLOOKUP(H261,'NW Mapping'!A:A,'NW Mapping'!D:D)</f>
        <v>Core NW</v>
      </c>
      <c r="L261" s="8" t="str">
        <f>_xlfn.XLOOKUP('Data Source'!$H261,'NW Mapping'!A:A,'NW Mapping'!E:E)</f>
        <v>SINGLE FUNDING</v>
      </c>
      <c r="M261" s="155">
        <v>0</v>
      </c>
      <c r="N261" s="155">
        <v>0</v>
      </c>
    </row>
    <row r="262" spans="2:14" s="1" customFormat="1" ht="19.7" customHeight="1">
      <c r="B262" s="156">
        <v>2021</v>
      </c>
      <c r="C262" s="154" t="s">
        <v>13</v>
      </c>
      <c r="D262" s="154" t="s">
        <v>14</v>
      </c>
      <c r="E262" s="154" t="s">
        <v>26</v>
      </c>
      <c r="F262" s="154" t="s">
        <v>16</v>
      </c>
      <c r="G262" s="154" t="s">
        <v>19</v>
      </c>
      <c r="H262" s="154" t="s">
        <v>50</v>
      </c>
      <c r="I262" s="154" t="str">
        <f>_xlfn.XLOOKUP('Data Source'!$H262,'NW Mapping'!A:A,'NW Mapping'!B:B)</f>
        <v>Low</v>
      </c>
      <c r="J262" s="154" t="str">
        <f>_xlfn.XLOOKUP('Data Source'!$H262,'NW Mapping'!A:A,'NW Mapping'!C:C)</f>
        <v>Core NW</v>
      </c>
      <c r="K262" s="154" t="str">
        <f>_xlfn.XLOOKUP(H262,'NW Mapping'!A:A,'NW Mapping'!D:D)</f>
        <v>Core NW</v>
      </c>
      <c r="L262" s="8" t="str">
        <f>_xlfn.XLOOKUP('Data Source'!$H262,'NW Mapping'!A:A,'NW Mapping'!E:E)</f>
        <v>SINGLE FUNDING</v>
      </c>
      <c r="M262" s="157">
        <v>0</v>
      </c>
      <c r="N262" s="157">
        <v>0</v>
      </c>
    </row>
    <row r="263" spans="2:14" s="1" customFormat="1" ht="19.7" customHeight="1">
      <c r="B263" s="152">
        <v>2021</v>
      </c>
      <c r="C263" s="153" t="s">
        <v>13</v>
      </c>
      <c r="D263" s="153" t="s">
        <v>14</v>
      </c>
      <c r="E263" s="153" t="s">
        <v>26</v>
      </c>
      <c r="F263" s="153" t="s">
        <v>16</v>
      </c>
      <c r="G263" s="153" t="s">
        <v>20</v>
      </c>
      <c r="H263" s="153" t="s">
        <v>50</v>
      </c>
      <c r="I263" s="154" t="str">
        <f>_xlfn.XLOOKUP('Data Source'!$H263,'NW Mapping'!A:A,'NW Mapping'!B:B)</f>
        <v>Low</v>
      </c>
      <c r="J263" s="154" t="str">
        <f>_xlfn.XLOOKUP('Data Source'!$H263,'NW Mapping'!A:A,'NW Mapping'!C:C)</f>
        <v>Core NW</v>
      </c>
      <c r="K263" s="154" t="str">
        <f>_xlfn.XLOOKUP(H263,'NW Mapping'!A:A,'NW Mapping'!D:D)</f>
        <v>Core NW</v>
      </c>
      <c r="L263" s="8" t="str">
        <f>_xlfn.XLOOKUP('Data Source'!$H263,'NW Mapping'!A:A,'NW Mapping'!E:E)</f>
        <v>SINGLE FUNDING</v>
      </c>
      <c r="M263" s="155">
        <v>900</v>
      </c>
      <c r="N263" s="155">
        <v>900</v>
      </c>
    </row>
    <row r="264" spans="2:14" s="1" customFormat="1" ht="19.7" customHeight="1">
      <c r="B264" s="156">
        <v>2021</v>
      </c>
      <c r="C264" s="154" t="s">
        <v>13</v>
      </c>
      <c r="D264" s="154" t="s">
        <v>14</v>
      </c>
      <c r="E264" s="154" t="s">
        <v>26</v>
      </c>
      <c r="F264" s="154" t="s">
        <v>21</v>
      </c>
      <c r="G264" s="154" t="s">
        <v>22</v>
      </c>
      <c r="H264" s="154" t="s">
        <v>50</v>
      </c>
      <c r="I264" s="154" t="str">
        <f>_xlfn.XLOOKUP('Data Source'!$H264,'NW Mapping'!A:A,'NW Mapping'!B:B)</f>
        <v>Low</v>
      </c>
      <c r="J264" s="154" t="str">
        <f>_xlfn.XLOOKUP('Data Source'!$H264,'NW Mapping'!A:A,'NW Mapping'!C:C)</f>
        <v>Core NW</v>
      </c>
      <c r="K264" s="154" t="str">
        <f>_xlfn.XLOOKUP(H264,'NW Mapping'!A:A,'NW Mapping'!D:D)</f>
        <v>Core NW</v>
      </c>
      <c r="L264" s="8" t="str">
        <f>_xlfn.XLOOKUP('Data Source'!$H264,'NW Mapping'!A:A,'NW Mapping'!E:E)</f>
        <v>SINGLE FUNDING</v>
      </c>
      <c r="M264" s="157">
        <v>500</v>
      </c>
      <c r="N264" s="157">
        <v>500</v>
      </c>
    </row>
    <row r="265" spans="2:14" s="1" customFormat="1" ht="19.7" customHeight="1">
      <c r="B265" s="152">
        <v>2021</v>
      </c>
      <c r="C265" s="153" t="s">
        <v>13</v>
      </c>
      <c r="D265" s="153" t="s">
        <v>14</v>
      </c>
      <c r="E265" s="153" t="s">
        <v>26</v>
      </c>
      <c r="F265" s="153" t="s">
        <v>23</v>
      </c>
      <c r="G265" s="153" t="s">
        <v>24</v>
      </c>
      <c r="H265" s="153" t="s">
        <v>50</v>
      </c>
      <c r="I265" s="154" t="str">
        <f>_xlfn.XLOOKUP('Data Source'!$H265,'NW Mapping'!A:A,'NW Mapping'!B:B)</f>
        <v>Low</v>
      </c>
      <c r="J265" s="154" t="str">
        <f>_xlfn.XLOOKUP('Data Source'!$H265,'NW Mapping'!A:A,'NW Mapping'!C:C)</f>
        <v>Core NW</v>
      </c>
      <c r="K265" s="154" t="str">
        <f>_xlfn.XLOOKUP(H265,'NW Mapping'!A:A,'NW Mapping'!D:D)</f>
        <v>Core NW</v>
      </c>
      <c r="L265" s="8" t="str">
        <f>_xlfn.XLOOKUP('Data Source'!$H265,'NW Mapping'!A:A,'NW Mapping'!E:E)</f>
        <v>SINGLE FUNDING</v>
      </c>
      <c r="M265" s="155">
        <v>0</v>
      </c>
      <c r="N265" s="155">
        <v>0</v>
      </c>
    </row>
    <row r="266" spans="2:14" s="1" customFormat="1" ht="19.7" hidden="1" customHeight="1">
      <c r="B266" s="152">
        <v>2021</v>
      </c>
      <c r="C266" s="153" t="s">
        <v>13</v>
      </c>
      <c r="D266" s="153" t="s">
        <v>14</v>
      </c>
      <c r="E266" s="153" t="s">
        <v>27</v>
      </c>
      <c r="F266" s="153" t="s">
        <v>21</v>
      </c>
      <c r="G266" s="153" t="s">
        <v>22</v>
      </c>
      <c r="H266" s="153" t="s">
        <v>50</v>
      </c>
      <c r="I266" s="154" t="str">
        <f>_xlfn.XLOOKUP('Data Source'!$H266,'NW Mapping'!A:A,'NW Mapping'!B:B)</f>
        <v>Low</v>
      </c>
      <c r="J266" s="154" t="str">
        <f>_xlfn.XLOOKUP('Data Source'!$H266,'NW Mapping'!A:A,'NW Mapping'!C:C)</f>
        <v>Core NW</v>
      </c>
      <c r="K266" s="154" t="str">
        <f>_xlfn.XLOOKUP(H266,'NW Mapping'!A:A,'NW Mapping'!D:D)</f>
        <v>Core NW</v>
      </c>
      <c r="L266" s="8" t="str">
        <f>_xlfn.XLOOKUP('Data Source'!$H266,'NW Mapping'!A:A,'NW Mapping'!E:E)</f>
        <v>SINGLE FUNDING</v>
      </c>
      <c r="M266" s="155">
        <v>656</v>
      </c>
      <c r="N266" s="155">
        <v>656</v>
      </c>
    </row>
    <row r="267" spans="2:14" s="1" customFormat="1" ht="19.7" hidden="1" customHeight="1">
      <c r="B267" s="156">
        <v>2021</v>
      </c>
      <c r="C267" s="154" t="s">
        <v>13</v>
      </c>
      <c r="D267" s="154" t="s">
        <v>14</v>
      </c>
      <c r="E267" s="154" t="s">
        <v>25</v>
      </c>
      <c r="F267" s="154" t="s">
        <v>16</v>
      </c>
      <c r="G267" s="154" t="s">
        <v>17</v>
      </c>
      <c r="H267" s="154" t="s">
        <v>51</v>
      </c>
      <c r="I267" s="154" t="str">
        <f>_xlfn.XLOOKUP('Data Source'!$H267,'NW Mapping'!A:A,'NW Mapping'!B:B)</f>
        <v>Low</v>
      </c>
      <c r="J267" s="154" t="str">
        <f>_xlfn.XLOOKUP('Data Source'!$H267,'NW Mapping'!A:A,'NW Mapping'!C:C)</f>
        <v>Core NW</v>
      </c>
      <c r="K267" s="154" t="str">
        <f>_xlfn.XLOOKUP(H267,'NW Mapping'!A:A,'NW Mapping'!D:D)</f>
        <v>Core NW</v>
      </c>
      <c r="L267" s="8" t="str">
        <f>_xlfn.XLOOKUP('Data Source'!$H267,'NW Mapping'!A:A,'NW Mapping'!E:E)</f>
        <v>SINGLE FUNDING</v>
      </c>
      <c r="M267" s="157">
        <v>0</v>
      </c>
      <c r="N267" s="157">
        <v>0</v>
      </c>
    </row>
    <row r="268" spans="2:14" s="1" customFormat="1" ht="19.7" hidden="1" customHeight="1">
      <c r="B268" s="152">
        <v>2021</v>
      </c>
      <c r="C268" s="153" t="s">
        <v>13</v>
      </c>
      <c r="D268" s="153" t="s">
        <v>14</v>
      </c>
      <c r="E268" s="153" t="s">
        <v>25</v>
      </c>
      <c r="F268" s="153" t="s">
        <v>16</v>
      </c>
      <c r="G268" s="153" t="s">
        <v>19</v>
      </c>
      <c r="H268" s="153" t="s">
        <v>51</v>
      </c>
      <c r="I268" s="154" t="str">
        <f>_xlfn.XLOOKUP('Data Source'!$H268,'NW Mapping'!A:A,'NW Mapping'!B:B)</f>
        <v>Low</v>
      </c>
      <c r="J268" s="154" t="str">
        <f>_xlfn.XLOOKUP('Data Source'!$H268,'NW Mapping'!A:A,'NW Mapping'!C:C)</f>
        <v>Core NW</v>
      </c>
      <c r="K268" s="154" t="str">
        <f>_xlfn.XLOOKUP(H268,'NW Mapping'!A:A,'NW Mapping'!D:D)</f>
        <v>Core NW</v>
      </c>
      <c r="L268" s="8" t="str">
        <f>_xlfn.XLOOKUP('Data Source'!$H268,'NW Mapping'!A:A,'NW Mapping'!E:E)</f>
        <v>SINGLE FUNDING</v>
      </c>
      <c r="M268" s="155">
        <v>0</v>
      </c>
      <c r="N268" s="155">
        <v>0</v>
      </c>
    </row>
    <row r="269" spans="2:14" s="1" customFormat="1" ht="19.7" hidden="1" customHeight="1">
      <c r="B269" s="156">
        <v>2021</v>
      </c>
      <c r="C269" s="154" t="s">
        <v>13</v>
      </c>
      <c r="D269" s="154" t="s">
        <v>14</v>
      </c>
      <c r="E269" s="154" t="s">
        <v>25</v>
      </c>
      <c r="F269" s="154" t="s">
        <v>16</v>
      </c>
      <c r="G269" s="154" t="s">
        <v>20</v>
      </c>
      <c r="H269" s="154" t="s">
        <v>51</v>
      </c>
      <c r="I269" s="154" t="str">
        <f>_xlfn.XLOOKUP('Data Source'!$H269,'NW Mapping'!A:A,'NW Mapping'!B:B)</f>
        <v>Low</v>
      </c>
      <c r="J269" s="154" t="str">
        <f>_xlfn.XLOOKUP('Data Source'!$H269,'NW Mapping'!A:A,'NW Mapping'!C:C)</f>
        <v>Core NW</v>
      </c>
      <c r="K269" s="154" t="str">
        <f>_xlfn.XLOOKUP(H269,'NW Mapping'!A:A,'NW Mapping'!D:D)</f>
        <v>Core NW</v>
      </c>
      <c r="L269" s="8" t="str">
        <f>_xlfn.XLOOKUP('Data Source'!$H269,'NW Mapping'!A:A,'NW Mapping'!E:E)</f>
        <v>SINGLE FUNDING</v>
      </c>
      <c r="M269" s="157">
        <v>0</v>
      </c>
      <c r="N269" s="157">
        <v>0</v>
      </c>
    </row>
    <row r="270" spans="2:14" s="1" customFormat="1" ht="19.7" hidden="1" customHeight="1">
      <c r="B270" s="152">
        <v>2021</v>
      </c>
      <c r="C270" s="153" t="s">
        <v>13</v>
      </c>
      <c r="D270" s="153" t="s">
        <v>14</v>
      </c>
      <c r="E270" s="153" t="s">
        <v>25</v>
      </c>
      <c r="F270" s="153" t="s">
        <v>21</v>
      </c>
      <c r="G270" s="153" t="s">
        <v>22</v>
      </c>
      <c r="H270" s="153" t="s">
        <v>51</v>
      </c>
      <c r="I270" s="154" t="str">
        <f>_xlfn.XLOOKUP('Data Source'!$H270,'NW Mapping'!A:A,'NW Mapping'!B:B)</f>
        <v>Low</v>
      </c>
      <c r="J270" s="154" t="str">
        <f>_xlfn.XLOOKUP('Data Source'!$H270,'NW Mapping'!A:A,'NW Mapping'!C:C)</f>
        <v>Core NW</v>
      </c>
      <c r="K270" s="154" t="str">
        <f>_xlfn.XLOOKUP(H270,'NW Mapping'!A:A,'NW Mapping'!D:D)</f>
        <v>Core NW</v>
      </c>
      <c r="L270" s="8" t="str">
        <f>_xlfn.XLOOKUP('Data Source'!$H270,'NW Mapping'!A:A,'NW Mapping'!E:E)</f>
        <v>SINGLE FUNDING</v>
      </c>
      <c r="M270" s="155">
        <v>0</v>
      </c>
      <c r="N270" s="155">
        <v>0</v>
      </c>
    </row>
    <row r="271" spans="2:14" s="1" customFormat="1" ht="19.7" hidden="1" customHeight="1">
      <c r="B271" s="156">
        <v>2021</v>
      </c>
      <c r="C271" s="154" t="s">
        <v>13</v>
      </c>
      <c r="D271" s="154" t="s">
        <v>14</v>
      </c>
      <c r="E271" s="154" t="s">
        <v>25</v>
      </c>
      <c r="F271" s="154" t="s">
        <v>23</v>
      </c>
      <c r="G271" s="154" t="s">
        <v>24</v>
      </c>
      <c r="H271" s="154" t="s">
        <v>51</v>
      </c>
      <c r="I271" s="154" t="str">
        <f>_xlfn.XLOOKUP('Data Source'!$H271,'NW Mapping'!A:A,'NW Mapping'!B:B)</f>
        <v>Low</v>
      </c>
      <c r="J271" s="154" t="str">
        <f>_xlfn.XLOOKUP('Data Source'!$H271,'NW Mapping'!A:A,'NW Mapping'!C:C)</f>
        <v>Core NW</v>
      </c>
      <c r="K271" s="154" t="str">
        <f>_xlfn.XLOOKUP(H271,'NW Mapping'!A:A,'NW Mapping'!D:D)</f>
        <v>Core NW</v>
      </c>
      <c r="L271" s="8" t="str">
        <f>_xlfn.XLOOKUP('Data Source'!$H271,'NW Mapping'!A:A,'NW Mapping'!E:E)</f>
        <v>SINGLE FUNDING</v>
      </c>
      <c r="M271" s="157">
        <v>0</v>
      </c>
      <c r="N271" s="157">
        <v>0</v>
      </c>
    </row>
    <row r="272" spans="2:14" s="1" customFormat="1" ht="19.7" customHeight="1">
      <c r="B272" s="156">
        <v>2021</v>
      </c>
      <c r="C272" s="154" t="s">
        <v>13</v>
      </c>
      <c r="D272" s="154" t="s">
        <v>14</v>
      </c>
      <c r="E272" s="154" t="s">
        <v>26</v>
      </c>
      <c r="F272" s="154" t="s">
        <v>16</v>
      </c>
      <c r="G272" s="154" t="s">
        <v>17</v>
      </c>
      <c r="H272" s="154" t="s">
        <v>51</v>
      </c>
      <c r="I272" s="154" t="str">
        <f>_xlfn.XLOOKUP('Data Source'!$H272,'NW Mapping'!A:A,'NW Mapping'!B:B)</f>
        <v>Low</v>
      </c>
      <c r="J272" s="154" t="str">
        <f>_xlfn.XLOOKUP('Data Source'!$H272,'NW Mapping'!A:A,'NW Mapping'!C:C)</f>
        <v>Core NW</v>
      </c>
      <c r="K272" s="154" t="str">
        <f>_xlfn.XLOOKUP(H272,'NW Mapping'!A:A,'NW Mapping'!D:D)</f>
        <v>Core NW</v>
      </c>
      <c r="L272" s="8" t="str">
        <f>_xlfn.XLOOKUP('Data Source'!$H272,'NW Mapping'!A:A,'NW Mapping'!E:E)</f>
        <v>SINGLE FUNDING</v>
      </c>
      <c r="M272" s="157">
        <v>941.16</v>
      </c>
      <c r="N272" s="157">
        <v>941.16</v>
      </c>
    </row>
    <row r="273" spans="2:14" s="1" customFormat="1" ht="19.7" customHeight="1">
      <c r="B273" s="152">
        <v>2021</v>
      </c>
      <c r="C273" s="153" t="s">
        <v>13</v>
      </c>
      <c r="D273" s="153" t="s">
        <v>14</v>
      </c>
      <c r="E273" s="153" t="s">
        <v>26</v>
      </c>
      <c r="F273" s="153" t="s">
        <v>21</v>
      </c>
      <c r="G273" s="153" t="s">
        <v>22</v>
      </c>
      <c r="H273" s="153" t="s">
        <v>51</v>
      </c>
      <c r="I273" s="154" t="str">
        <f>_xlfn.XLOOKUP('Data Source'!$H273,'NW Mapping'!A:A,'NW Mapping'!B:B)</f>
        <v>Low</v>
      </c>
      <c r="J273" s="154" t="str">
        <f>_xlfn.XLOOKUP('Data Source'!$H273,'NW Mapping'!A:A,'NW Mapping'!C:C)</f>
        <v>Core NW</v>
      </c>
      <c r="K273" s="154" t="str">
        <f>_xlfn.XLOOKUP(H273,'NW Mapping'!A:A,'NW Mapping'!D:D)</f>
        <v>Core NW</v>
      </c>
      <c r="L273" s="8" t="str">
        <f>_xlfn.XLOOKUP('Data Source'!$H273,'NW Mapping'!A:A,'NW Mapping'!E:E)</f>
        <v>SINGLE FUNDING</v>
      </c>
      <c r="M273" s="155">
        <v>0</v>
      </c>
      <c r="N273" s="155">
        <v>0</v>
      </c>
    </row>
    <row r="274" spans="2:14" s="1" customFormat="1" ht="19.7" hidden="1" customHeight="1">
      <c r="B274" s="156">
        <v>2021</v>
      </c>
      <c r="C274" s="154" t="s">
        <v>13</v>
      </c>
      <c r="D274" s="154" t="s">
        <v>14</v>
      </c>
      <c r="E274" s="154" t="s">
        <v>27</v>
      </c>
      <c r="F274" s="154" t="s">
        <v>21</v>
      </c>
      <c r="G274" s="154" t="s">
        <v>22</v>
      </c>
      <c r="H274" s="154" t="s">
        <v>51</v>
      </c>
      <c r="I274" s="154" t="str">
        <f>_xlfn.XLOOKUP('Data Source'!$H274,'NW Mapping'!A:A,'NW Mapping'!B:B)</f>
        <v>Low</v>
      </c>
      <c r="J274" s="154" t="str">
        <f>_xlfn.XLOOKUP('Data Source'!$H274,'NW Mapping'!A:A,'NW Mapping'!C:C)</f>
        <v>Core NW</v>
      </c>
      <c r="K274" s="154" t="str">
        <f>_xlfn.XLOOKUP(H274,'NW Mapping'!A:A,'NW Mapping'!D:D)</f>
        <v>Core NW</v>
      </c>
      <c r="L274" s="8" t="str">
        <f>_xlfn.XLOOKUP('Data Source'!$H274,'NW Mapping'!A:A,'NW Mapping'!E:E)</f>
        <v>SINGLE FUNDING</v>
      </c>
      <c r="M274" s="157">
        <v>0</v>
      </c>
      <c r="N274" s="157">
        <v>0</v>
      </c>
    </row>
    <row r="275" spans="2:14" s="1" customFormat="1" ht="19.7" hidden="1" customHeight="1">
      <c r="B275" s="152">
        <v>2021</v>
      </c>
      <c r="C275" s="153" t="s">
        <v>13</v>
      </c>
      <c r="D275" s="153" t="s">
        <v>14</v>
      </c>
      <c r="E275" s="153" t="s">
        <v>27</v>
      </c>
      <c r="F275" s="153" t="s">
        <v>23</v>
      </c>
      <c r="G275" s="153" t="s">
        <v>24</v>
      </c>
      <c r="H275" s="153" t="s">
        <v>51</v>
      </c>
      <c r="I275" s="154" t="str">
        <f>_xlfn.XLOOKUP('Data Source'!$H275,'NW Mapping'!A:A,'NW Mapping'!B:B)</f>
        <v>Low</v>
      </c>
      <c r="J275" s="154" t="str">
        <f>_xlfn.XLOOKUP('Data Source'!$H275,'NW Mapping'!A:A,'NW Mapping'!C:C)</f>
        <v>Core NW</v>
      </c>
      <c r="K275" s="154" t="str">
        <f>_xlfn.XLOOKUP(H275,'NW Mapping'!A:A,'NW Mapping'!D:D)</f>
        <v>Core NW</v>
      </c>
      <c r="L275" s="8" t="str">
        <f>_xlfn.XLOOKUP('Data Source'!$H275,'NW Mapping'!A:A,'NW Mapping'!E:E)</f>
        <v>SINGLE FUNDING</v>
      </c>
      <c r="M275" s="155">
        <v>0</v>
      </c>
      <c r="N275" s="155">
        <v>0</v>
      </c>
    </row>
    <row r="276" spans="2:14" s="1" customFormat="1" ht="19.7" hidden="1" customHeight="1">
      <c r="B276" s="156">
        <v>2021</v>
      </c>
      <c r="C276" s="154" t="s">
        <v>13</v>
      </c>
      <c r="D276" s="154" t="s">
        <v>14</v>
      </c>
      <c r="E276" s="154" t="s">
        <v>15</v>
      </c>
      <c r="F276" s="154" t="s">
        <v>16</v>
      </c>
      <c r="G276" s="154" t="s">
        <v>17</v>
      </c>
      <c r="H276" s="154" t="s">
        <v>52</v>
      </c>
      <c r="I276" s="154" t="str">
        <f>_xlfn.XLOOKUP('Data Source'!$H276,'NW Mapping'!A:A,'NW Mapping'!B:B)</f>
        <v>Low</v>
      </c>
      <c r="J276" s="154" t="str">
        <f>_xlfn.XLOOKUP('Data Source'!$H276,'NW Mapping'!A:A,'NW Mapping'!C:C)</f>
        <v>Core NW</v>
      </c>
      <c r="K276" s="154" t="str">
        <f>_xlfn.XLOOKUP(H276,'NW Mapping'!A:A,'NW Mapping'!D:D)</f>
        <v>Core NW</v>
      </c>
      <c r="L276" s="8" t="str">
        <f>_xlfn.XLOOKUP('Data Source'!$H276,'NW Mapping'!A:A,'NW Mapping'!E:E)</f>
        <v>SINGLE FUNDING</v>
      </c>
      <c r="M276" s="157">
        <v>0</v>
      </c>
      <c r="N276" s="157">
        <v>0</v>
      </c>
    </row>
    <row r="277" spans="2:14" s="1" customFormat="1" ht="19.7" hidden="1" customHeight="1">
      <c r="B277" s="152">
        <v>2021</v>
      </c>
      <c r="C277" s="153" t="s">
        <v>13</v>
      </c>
      <c r="D277" s="153" t="s">
        <v>14</v>
      </c>
      <c r="E277" s="153" t="s">
        <v>15</v>
      </c>
      <c r="F277" s="153" t="s">
        <v>16</v>
      </c>
      <c r="G277" s="153" t="s">
        <v>20</v>
      </c>
      <c r="H277" s="153" t="s">
        <v>52</v>
      </c>
      <c r="I277" s="154" t="str">
        <f>_xlfn.XLOOKUP('Data Source'!$H277,'NW Mapping'!A:A,'NW Mapping'!B:B)</f>
        <v>Low</v>
      </c>
      <c r="J277" s="154" t="str">
        <f>_xlfn.XLOOKUP('Data Source'!$H277,'NW Mapping'!A:A,'NW Mapping'!C:C)</f>
        <v>Core NW</v>
      </c>
      <c r="K277" s="154" t="str">
        <f>_xlfn.XLOOKUP(H277,'NW Mapping'!A:A,'NW Mapping'!D:D)</f>
        <v>Core NW</v>
      </c>
      <c r="L277" s="8" t="str">
        <f>_xlfn.XLOOKUP('Data Source'!$H277,'NW Mapping'!A:A,'NW Mapping'!E:E)</f>
        <v>SINGLE FUNDING</v>
      </c>
      <c r="M277" s="155">
        <v>1</v>
      </c>
      <c r="N277" s="155">
        <v>0.86</v>
      </c>
    </row>
    <row r="278" spans="2:14" s="1" customFormat="1" ht="19.7" hidden="1" customHeight="1">
      <c r="B278" s="156">
        <v>2021</v>
      </c>
      <c r="C278" s="154" t="s">
        <v>13</v>
      </c>
      <c r="D278" s="154" t="s">
        <v>14</v>
      </c>
      <c r="E278" s="154" t="s">
        <v>15</v>
      </c>
      <c r="F278" s="154" t="s">
        <v>21</v>
      </c>
      <c r="G278" s="154" t="s">
        <v>22</v>
      </c>
      <c r="H278" s="154" t="s">
        <v>52</v>
      </c>
      <c r="I278" s="154" t="str">
        <f>_xlfn.XLOOKUP('Data Source'!$H278,'NW Mapping'!A:A,'NW Mapping'!B:B)</f>
        <v>Low</v>
      </c>
      <c r="J278" s="154" t="str">
        <f>_xlfn.XLOOKUP('Data Source'!$H278,'NW Mapping'!A:A,'NW Mapping'!C:C)</f>
        <v>Core NW</v>
      </c>
      <c r="K278" s="154" t="str">
        <f>_xlfn.XLOOKUP(H278,'NW Mapping'!A:A,'NW Mapping'!D:D)</f>
        <v>Core NW</v>
      </c>
      <c r="L278" s="8" t="str">
        <f>_xlfn.XLOOKUP('Data Source'!$H278,'NW Mapping'!A:A,'NW Mapping'!E:E)</f>
        <v>SINGLE FUNDING</v>
      </c>
      <c r="M278" s="157">
        <v>0</v>
      </c>
      <c r="N278" s="157">
        <v>0</v>
      </c>
    </row>
    <row r="279" spans="2:14" s="1" customFormat="1" ht="19.7" hidden="1" customHeight="1">
      <c r="B279" s="152">
        <v>2021</v>
      </c>
      <c r="C279" s="153" t="s">
        <v>13</v>
      </c>
      <c r="D279" s="153" t="s">
        <v>14</v>
      </c>
      <c r="E279" s="153" t="s">
        <v>15</v>
      </c>
      <c r="F279" s="153" t="s">
        <v>23</v>
      </c>
      <c r="G279" s="153" t="s">
        <v>24</v>
      </c>
      <c r="H279" s="153" t="s">
        <v>52</v>
      </c>
      <c r="I279" s="154" t="str">
        <f>_xlfn.XLOOKUP('Data Source'!$H279,'NW Mapping'!A:A,'NW Mapping'!B:B)</f>
        <v>Low</v>
      </c>
      <c r="J279" s="154" t="str">
        <f>_xlfn.XLOOKUP('Data Source'!$H279,'NW Mapping'!A:A,'NW Mapping'!C:C)</f>
        <v>Core NW</v>
      </c>
      <c r="K279" s="154" t="str">
        <f>_xlfn.XLOOKUP(H279,'NW Mapping'!A:A,'NW Mapping'!D:D)</f>
        <v>Core NW</v>
      </c>
      <c r="L279" s="8" t="str">
        <f>_xlfn.XLOOKUP('Data Source'!$H279,'NW Mapping'!A:A,'NW Mapping'!E:E)</f>
        <v>SINGLE FUNDING</v>
      </c>
      <c r="M279" s="155">
        <v>0</v>
      </c>
      <c r="N279" s="155">
        <v>0</v>
      </c>
    </row>
    <row r="280" spans="2:14" s="1" customFormat="1" ht="19.7" hidden="1" customHeight="1">
      <c r="B280" s="152">
        <v>2021</v>
      </c>
      <c r="C280" s="153" t="s">
        <v>13</v>
      </c>
      <c r="D280" s="153" t="s">
        <v>14</v>
      </c>
      <c r="E280" s="153" t="s">
        <v>25</v>
      </c>
      <c r="F280" s="153" t="s">
        <v>16</v>
      </c>
      <c r="G280" s="153" t="s">
        <v>17</v>
      </c>
      <c r="H280" s="153" t="s">
        <v>52</v>
      </c>
      <c r="I280" s="154" t="str">
        <f>_xlfn.XLOOKUP('Data Source'!$H280,'NW Mapping'!A:A,'NW Mapping'!B:B)</f>
        <v>Low</v>
      </c>
      <c r="J280" s="154" t="str">
        <f>_xlfn.XLOOKUP('Data Source'!$H280,'NW Mapping'!A:A,'NW Mapping'!C:C)</f>
        <v>Core NW</v>
      </c>
      <c r="K280" s="154" t="str">
        <f>_xlfn.XLOOKUP(H280,'NW Mapping'!A:A,'NW Mapping'!D:D)</f>
        <v>Core NW</v>
      </c>
      <c r="L280" s="8" t="str">
        <f>_xlfn.XLOOKUP('Data Source'!$H280,'NW Mapping'!A:A,'NW Mapping'!E:E)</f>
        <v>SINGLE FUNDING</v>
      </c>
      <c r="M280" s="155">
        <v>4754.7641860465101</v>
      </c>
      <c r="N280" s="155">
        <v>4754.9399999999996</v>
      </c>
    </row>
    <row r="281" spans="2:14" s="1" customFormat="1" ht="19.7" hidden="1" customHeight="1">
      <c r="B281" s="156">
        <v>2021</v>
      </c>
      <c r="C281" s="154" t="s">
        <v>13</v>
      </c>
      <c r="D281" s="154" t="s">
        <v>14</v>
      </c>
      <c r="E281" s="154" t="s">
        <v>25</v>
      </c>
      <c r="F281" s="154" t="s">
        <v>16</v>
      </c>
      <c r="G281" s="154" t="s">
        <v>19</v>
      </c>
      <c r="H281" s="154" t="s">
        <v>52</v>
      </c>
      <c r="I281" s="154" t="str">
        <f>_xlfn.XLOOKUP('Data Source'!$H281,'NW Mapping'!A:A,'NW Mapping'!B:B)</f>
        <v>Low</v>
      </c>
      <c r="J281" s="154" t="str">
        <f>_xlfn.XLOOKUP('Data Source'!$H281,'NW Mapping'!A:A,'NW Mapping'!C:C)</f>
        <v>Core NW</v>
      </c>
      <c r="K281" s="154" t="str">
        <f>_xlfn.XLOOKUP(H281,'NW Mapping'!A:A,'NW Mapping'!D:D)</f>
        <v>Core NW</v>
      </c>
      <c r="L281" s="8" t="str">
        <f>_xlfn.XLOOKUP('Data Source'!$H281,'NW Mapping'!A:A,'NW Mapping'!E:E)</f>
        <v>SINGLE FUNDING</v>
      </c>
      <c r="M281" s="157">
        <v>2813.8418604651201</v>
      </c>
      <c r="N281" s="157">
        <v>2813.92</v>
      </c>
    </row>
    <row r="282" spans="2:14" s="1" customFormat="1" ht="19.7" hidden="1" customHeight="1">
      <c r="B282" s="152">
        <v>2021</v>
      </c>
      <c r="C282" s="153" t="s">
        <v>13</v>
      </c>
      <c r="D282" s="153" t="s">
        <v>14</v>
      </c>
      <c r="E282" s="153" t="s">
        <v>25</v>
      </c>
      <c r="F282" s="153" t="s">
        <v>16</v>
      </c>
      <c r="G282" s="153" t="s">
        <v>20</v>
      </c>
      <c r="H282" s="153" t="s">
        <v>52</v>
      </c>
      <c r="I282" s="154" t="str">
        <f>_xlfn.XLOOKUP('Data Source'!$H282,'NW Mapping'!A:A,'NW Mapping'!B:B)</f>
        <v>Low</v>
      </c>
      <c r="J282" s="154" t="str">
        <f>_xlfn.XLOOKUP('Data Source'!$H282,'NW Mapping'!A:A,'NW Mapping'!C:C)</f>
        <v>Core NW</v>
      </c>
      <c r="K282" s="154" t="str">
        <f>_xlfn.XLOOKUP(H282,'NW Mapping'!A:A,'NW Mapping'!D:D)</f>
        <v>Core NW</v>
      </c>
      <c r="L282" s="8" t="str">
        <f>_xlfn.XLOOKUP('Data Source'!$H282,'NW Mapping'!A:A,'NW Mapping'!E:E)</f>
        <v>SINGLE FUNDING</v>
      </c>
      <c r="M282" s="155">
        <v>1</v>
      </c>
      <c r="N282" s="155">
        <v>0.86</v>
      </c>
    </row>
    <row r="283" spans="2:14" s="1" customFormat="1" ht="19.7" hidden="1" customHeight="1">
      <c r="B283" s="156">
        <v>2021</v>
      </c>
      <c r="C283" s="154" t="s">
        <v>13</v>
      </c>
      <c r="D283" s="154" t="s">
        <v>14</v>
      </c>
      <c r="E283" s="154" t="s">
        <v>25</v>
      </c>
      <c r="F283" s="154" t="s">
        <v>21</v>
      </c>
      <c r="G283" s="154" t="s">
        <v>22</v>
      </c>
      <c r="H283" s="154" t="s">
        <v>52</v>
      </c>
      <c r="I283" s="154" t="str">
        <f>_xlfn.XLOOKUP('Data Source'!$H283,'NW Mapping'!A:A,'NW Mapping'!B:B)</f>
        <v>Low</v>
      </c>
      <c r="J283" s="154" t="str">
        <f>_xlfn.XLOOKUP('Data Source'!$H283,'NW Mapping'!A:A,'NW Mapping'!C:C)</f>
        <v>Core NW</v>
      </c>
      <c r="K283" s="154" t="str">
        <f>_xlfn.XLOOKUP(H283,'NW Mapping'!A:A,'NW Mapping'!D:D)</f>
        <v>Core NW</v>
      </c>
      <c r="L283" s="8" t="str">
        <f>_xlfn.XLOOKUP('Data Source'!$H283,'NW Mapping'!A:A,'NW Mapping'!E:E)</f>
        <v>SINGLE FUNDING</v>
      </c>
      <c r="M283" s="157">
        <v>9625.9897674418607</v>
      </c>
      <c r="N283" s="157">
        <v>9625.98</v>
      </c>
    </row>
    <row r="284" spans="2:14" s="1" customFormat="1" ht="19.7" hidden="1" customHeight="1">
      <c r="B284" s="152">
        <v>2021</v>
      </c>
      <c r="C284" s="153" t="s">
        <v>13</v>
      </c>
      <c r="D284" s="153" t="s">
        <v>14</v>
      </c>
      <c r="E284" s="153" t="s">
        <v>25</v>
      </c>
      <c r="F284" s="153" t="s">
        <v>23</v>
      </c>
      <c r="G284" s="153" t="s">
        <v>24</v>
      </c>
      <c r="H284" s="153" t="s">
        <v>52</v>
      </c>
      <c r="I284" s="154" t="str">
        <f>_xlfn.XLOOKUP('Data Source'!$H284,'NW Mapping'!A:A,'NW Mapping'!B:B)</f>
        <v>Low</v>
      </c>
      <c r="J284" s="154" t="str">
        <f>_xlfn.XLOOKUP('Data Source'!$H284,'NW Mapping'!A:A,'NW Mapping'!C:C)</f>
        <v>Core NW</v>
      </c>
      <c r="K284" s="154" t="str">
        <f>_xlfn.XLOOKUP(H284,'NW Mapping'!A:A,'NW Mapping'!D:D)</f>
        <v>Core NW</v>
      </c>
      <c r="L284" s="8" t="str">
        <f>_xlfn.XLOOKUP('Data Source'!$H284,'NW Mapping'!A:A,'NW Mapping'!E:E)</f>
        <v>SINGLE FUNDING</v>
      </c>
      <c r="M284" s="155">
        <v>9164.2381395348802</v>
      </c>
      <c r="N284" s="155">
        <v>9164.16</v>
      </c>
    </row>
    <row r="285" spans="2:14" s="1" customFormat="1" ht="19.7" customHeight="1">
      <c r="B285" s="152">
        <v>2021</v>
      </c>
      <c r="C285" s="153" t="s">
        <v>13</v>
      </c>
      <c r="D285" s="153" t="s">
        <v>14</v>
      </c>
      <c r="E285" s="153" t="s">
        <v>26</v>
      </c>
      <c r="F285" s="153" t="s">
        <v>16</v>
      </c>
      <c r="G285" s="153" t="s">
        <v>17</v>
      </c>
      <c r="H285" s="153" t="s">
        <v>52</v>
      </c>
      <c r="I285" s="154" t="str">
        <f>_xlfn.XLOOKUP('Data Source'!$H285,'NW Mapping'!A:A,'NW Mapping'!B:B)</f>
        <v>Low</v>
      </c>
      <c r="J285" s="154" t="str">
        <f>_xlfn.XLOOKUP('Data Source'!$H285,'NW Mapping'!A:A,'NW Mapping'!C:C)</f>
        <v>Core NW</v>
      </c>
      <c r="K285" s="154" t="str">
        <f>_xlfn.XLOOKUP(H285,'NW Mapping'!A:A,'NW Mapping'!D:D)</f>
        <v>Core NW</v>
      </c>
      <c r="L285" s="8" t="str">
        <f>_xlfn.XLOOKUP('Data Source'!$H285,'NW Mapping'!A:A,'NW Mapping'!E:E)</f>
        <v>SINGLE FUNDING</v>
      </c>
      <c r="M285" s="155">
        <v>6079.0467441860501</v>
      </c>
      <c r="N285" s="155">
        <v>6078.91</v>
      </c>
    </row>
    <row r="286" spans="2:14" s="1" customFormat="1" ht="19.7" customHeight="1">
      <c r="B286" s="156">
        <v>2021</v>
      </c>
      <c r="C286" s="154" t="s">
        <v>13</v>
      </c>
      <c r="D286" s="154" t="s">
        <v>14</v>
      </c>
      <c r="E286" s="154" t="s">
        <v>26</v>
      </c>
      <c r="F286" s="154" t="s">
        <v>16</v>
      </c>
      <c r="G286" s="154" t="s">
        <v>19</v>
      </c>
      <c r="H286" s="154" t="s">
        <v>52</v>
      </c>
      <c r="I286" s="154" t="str">
        <f>_xlfn.XLOOKUP('Data Source'!$H286,'NW Mapping'!A:A,'NW Mapping'!B:B)</f>
        <v>Low</v>
      </c>
      <c r="J286" s="154" t="str">
        <f>_xlfn.XLOOKUP('Data Source'!$H286,'NW Mapping'!A:A,'NW Mapping'!C:C)</f>
        <v>Core NW</v>
      </c>
      <c r="K286" s="154" t="str">
        <f>_xlfn.XLOOKUP(H286,'NW Mapping'!A:A,'NW Mapping'!D:D)</f>
        <v>Core NW</v>
      </c>
      <c r="L286" s="8" t="str">
        <f>_xlfn.XLOOKUP('Data Source'!$H286,'NW Mapping'!A:A,'NW Mapping'!E:E)</f>
        <v>SINGLE FUNDING</v>
      </c>
      <c r="M286" s="157">
        <v>3518.0351162790698</v>
      </c>
      <c r="N286" s="157">
        <v>3517.83</v>
      </c>
    </row>
    <row r="287" spans="2:14" s="1" customFormat="1" ht="19.7" customHeight="1">
      <c r="B287" s="152">
        <v>2021</v>
      </c>
      <c r="C287" s="153" t="s">
        <v>13</v>
      </c>
      <c r="D287" s="153" t="s">
        <v>14</v>
      </c>
      <c r="E287" s="153" t="s">
        <v>26</v>
      </c>
      <c r="F287" s="153" t="s">
        <v>16</v>
      </c>
      <c r="G287" s="153" t="s">
        <v>20</v>
      </c>
      <c r="H287" s="153" t="s">
        <v>52</v>
      </c>
      <c r="I287" s="154" t="str">
        <f>_xlfn.XLOOKUP('Data Source'!$H287,'NW Mapping'!A:A,'NW Mapping'!B:B)</f>
        <v>Low</v>
      </c>
      <c r="J287" s="154" t="str">
        <f>_xlfn.XLOOKUP('Data Source'!$H287,'NW Mapping'!A:A,'NW Mapping'!C:C)</f>
        <v>Core NW</v>
      </c>
      <c r="K287" s="154" t="str">
        <f>_xlfn.XLOOKUP(H287,'NW Mapping'!A:A,'NW Mapping'!D:D)</f>
        <v>Core NW</v>
      </c>
      <c r="L287" s="8" t="str">
        <f>_xlfn.XLOOKUP('Data Source'!$H287,'NW Mapping'!A:A,'NW Mapping'!E:E)</f>
        <v>SINGLE FUNDING</v>
      </c>
      <c r="M287" s="155">
        <v>1</v>
      </c>
      <c r="N287" s="155">
        <v>0.86</v>
      </c>
    </row>
    <row r="288" spans="2:14" s="1" customFormat="1" ht="19.7" customHeight="1">
      <c r="B288" s="156">
        <v>2021</v>
      </c>
      <c r="C288" s="154" t="s">
        <v>13</v>
      </c>
      <c r="D288" s="154" t="s">
        <v>14</v>
      </c>
      <c r="E288" s="154" t="s">
        <v>26</v>
      </c>
      <c r="F288" s="154" t="s">
        <v>21</v>
      </c>
      <c r="G288" s="154" t="s">
        <v>22</v>
      </c>
      <c r="H288" s="154" t="s">
        <v>52</v>
      </c>
      <c r="I288" s="154" t="str">
        <f>_xlfn.XLOOKUP('Data Source'!$H288,'NW Mapping'!A:A,'NW Mapping'!B:B)</f>
        <v>Low</v>
      </c>
      <c r="J288" s="154" t="str">
        <f>_xlfn.XLOOKUP('Data Source'!$H288,'NW Mapping'!A:A,'NW Mapping'!C:C)</f>
        <v>Core NW</v>
      </c>
      <c r="K288" s="154" t="str">
        <f>_xlfn.XLOOKUP(H288,'NW Mapping'!A:A,'NW Mapping'!D:D)</f>
        <v>Core NW</v>
      </c>
      <c r="L288" s="8" t="str">
        <f>_xlfn.XLOOKUP('Data Source'!$H288,'NW Mapping'!A:A,'NW Mapping'!E:E)</f>
        <v>SINGLE FUNDING</v>
      </c>
      <c r="M288" s="157">
        <v>6370.0493023255804</v>
      </c>
      <c r="N288" s="157">
        <v>6370.02</v>
      </c>
    </row>
    <row r="289" spans="2:14" s="1" customFormat="1" ht="19.7" customHeight="1">
      <c r="B289" s="152">
        <v>2021</v>
      </c>
      <c r="C289" s="153" t="s">
        <v>13</v>
      </c>
      <c r="D289" s="153" t="s">
        <v>14</v>
      </c>
      <c r="E289" s="153" t="s">
        <v>26</v>
      </c>
      <c r="F289" s="153" t="s">
        <v>23</v>
      </c>
      <c r="G289" s="153" t="s">
        <v>24</v>
      </c>
      <c r="H289" s="153" t="s">
        <v>52</v>
      </c>
      <c r="I289" s="154" t="str">
        <f>_xlfn.XLOOKUP('Data Source'!$H289,'NW Mapping'!A:A,'NW Mapping'!B:B)</f>
        <v>Low</v>
      </c>
      <c r="J289" s="154" t="str">
        <f>_xlfn.XLOOKUP('Data Source'!$H289,'NW Mapping'!A:A,'NW Mapping'!C:C)</f>
        <v>Core NW</v>
      </c>
      <c r="K289" s="154" t="str">
        <f>_xlfn.XLOOKUP(H289,'NW Mapping'!A:A,'NW Mapping'!D:D)</f>
        <v>Core NW</v>
      </c>
      <c r="L289" s="8" t="str">
        <f>_xlfn.XLOOKUP('Data Source'!$H289,'NW Mapping'!A:A,'NW Mapping'!E:E)</f>
        <v>SINGLE FUNDING</v>
      </c>
      <c r="M289" s="155">
        <v>4457.11604651163</v>
      </c>
      <c r="N289" s="155">
        <v>4456.95</v>
      </c>
    </row>
    <row r="290" spans="2:14" s="1" customFormat="1" ht="19.7" hidden="1" customHeight="1">
      <c r="B290" s="156">
        <v>2021</v>
      </c>
      <c r="C290" s="154" t="s">
        <v>13</v>
      </c>
      <c r="D290" s="154" t="s">
        <v>14</v>
      </c>
      <c r="E290" s="154" t="s">
        <v>27</v>
      </c>
      <c r="F290" s="154" t="s">
        <v>16</v>
      </c>
      <c r="G290" s="154" t="s">
        <v>17</v>
      </c>
      <c r="H290" s="154" t="s">
        <v>52</v>
      </c>
      <c r="I290" s="154" t="str">
        <f>_xlfn.XLOOKUP('Data Source'!$H290,'NW Mapping'!A:A,'NW Mapping'!B:B)</f>
        <v>Low</v>
      </c>
      <c r="J290" s="154" t="str">
        <f>_xlfn.XLOOKUP('Data Source'!$H290,'NW Mapping'!A:A,'NW Mapping'!C:C)</f>
        <v>Core NW</v>
      </c>
      <c r="K290" s="154" t="str">
        <f>_xlfn.XLOOKUP(H290,'NW Mapping'!A:A,'NW Mapping'!D:D)</f>
        <v>Core NW</v>
      </c>
      <c r="L290" s="8" t="str">
        <f>_xlfn.XLOOKUP('Data Source'!$H290,'NW Mapping'!A:A,'NW Mapping'!E:E)</f>
        <v>SINGLE FUNDING</v>
      </c>
      <c r="M290" s="157">
        <v>12084.3290697674</v>
      </c>
      <c r="N290" s="157">
        <v>12084.29</v>
      </c>
    </row>
    <row r="291" spans="2:14" s="1" customFormat="1" ht="19.7" hidden="1" customHeight="1">
      <c r="B291" s="152">
        <v>2021</v>
      </c>
      <c r="C291" s="153" t="s">
        <v>13</v>
      </c>
      <c r="D291" s="153" t="s">
        <v>14</v>
      </c>
      <c r="E291" s="153" t="s">
        <v>27</v>
      </c>
      <c r="F291" s="153" t="s">
        <v>16</v>
      </c>
      <c r="G291" s="153" t="s">
        <v>19</v>
      </c>
      <c r="H291" s="153" t="s">
        <v>52</v>
      </c>
      <c r="I291" s="154" t="str">
        <f>_xlfn.XLOOKUP('Data Source'!$H291,'NW Mapping'!A:A,'NW Mapping'!B:B)</f>
        <v>Low</v>
      </c>
      <c r="J291" s="154" t="str">
        <f>_xlfn.XLOOKUP('Data Source'!$H291,'NW Mapping'!A:A,'NW Mapping'!C:C)</f>
        <v>Core NW</v>
      </c>
      <c r="K291" s="154" t="str">
        <f>_xlfn.XLOOKUP(H291,'NW Mapping'!A:A,'NW Mapping'!D:D)</f>
        <v>Core NW</v>
      </c>
      <c r="L291" s="8" t="str">
        <f>_xlfn.XLOOKUP('Data Source'!$H291,'NW Mapping'!A:A,'NW Mapping'!E:E)</f>
        <v>SINGLE FUNDING</v>
      </c>
      <c r="M291" s="155">
        <v>2358.5011627907002</v>
      </c>
      <c r="N291" s="155">
        <v>2358.5500000000002</v>
      </c>
    </row>
    <row r="292" spans="2:14" s="1" customFormat="1" ht="19.7" hidden="1" customHeight="1">
      <c r="B292" s="156">
        <v>2021</v>
      </c>
      <c r="C292" s="154" t="s">
        <v>13</v>
      </c>
      <c r="D292" s="154" t="s">
        <v>14</v>
      </c>
      <c r="E292" s="154" t="s">
        <v>27</v>
      </c>
      <c r="F292" s="154" t="s">
        <v>21</v>
      </c>
      <c r="G292" s="154" t="s">
        <v>22</v>
      </c>
      <c r="H292" s="154" t="s">
        <v>52</v>
      </c>
      <c r="I292" s="154" t="str">
        <f>_xlfn.XLOOKUP('Data Source'!$H292,'NW Mapping'!A:A,'NW Mapping'!B:B)</f>
        <v>Low</v>
      </c>
      <c r="J292" s="154" t="str">
        <f>_xlfn.XLOOKUP('Data Source'!$H292,'NW Mapping'!A:A,'NW Mapping'!C:C)</f>
        <v>Core NW</v>
      </c>
      <c r="K292" s="154" t="str">
        <f>_xlfn.XLOOKUP(H292,'NW Mapping'!A:A,'NW Mapping'!D:D)</f>
        <v>Core NW</v>
      </c>
      <c r="L292" s="8" t="str">
        <f>_xlfn.XLOOKUP('Data Source'!$H292,'NW Mapping'!A:A,'NW Mapping'!E:E)</f>
        <v>SINGLE FUNDING</v>
      </c>
      <c r="M292" s="157">
        <v>14729.776976744201</v>
      </c>
      <c r="N292" s="157">
        <v>14729.65</v>
      </c>
    </row>
    <row r="293" spans="2:14" s="1" customFormat="1" ht="19.7" hidden="1" customHeight="1">
      <c r="B293" s="152">
        <v>2021</v>
      </c>
      <c r="C293" s="153" t="s">
        <v>13</v>
      </c>
      <c r="D293" s="153" t="s">
        <v>14</v>
      </c>
      <c r="E293" s="153" t="s">
        <v>27</v>
      </c>
      <c r="F293" s="153" t="s">
        <v>23</v>
      </c>
      <c r="G293" s="153" t="s">
        <v>24</v>
      </c>
      <c r="H293" s="153" t="s">
        <v>52</v>
      </c>
      <c r="I293" s="154" t="str">
        <f>_xlfn.XLOOKUP('Data Source'!$H293,'NW Mapping'!A:A,'NW Mapping'!B:B)</f>
        <v>Low</v>
      </c>
      <c r="J293" s="154" t="str">
        <f>_xlfn.XLOOKUP('Data Source'!$H293,'NW Mapping'!A:A,'NW Mapping'!C:C)</f>
        <v>Core NW</v>
      </c>
      <c r="K293" s="154" t="str">
        <f>_xlfn.XLOOKUP(H293,'NW Mapping'!A:A,'NW Mapping'!D:D)</f>
        <v>Core NW</v>
      </c>
      <c r="L293" s="8" t="str">
        <f>_xlfn.XLOOKUP('Data Source'!$H293,'NW Mapping'!A:A,'NW Mapping'!E:E)</f>
        <v>SINGLE FUNDING</v>
      </c>
      <c r="M293" s="155">
        <v>9666.0579069767391</v>
      </c>
      <c r="N293" s="155">
        <v>9665.9699999999993</v>
      </c>
    </row>
    <row r="294" spans="2:14" s="1" customFormat="1" ht="19.7" hidden="1" customHeight="1">
      <c r="B294" s="156">
        <v>2021</v>
      </c>
      <c r="C294" s="154" t="s">
        <v>13</v>
      </c>
      <c r="D294" s="154" t="s">
        <v>14</v>
      </c>
      <c r="E294" s="154" t="s">
        <v>15</v>
      </c>
      <c r="F294" s="154" t="s">
        <v>16</v>
      </c>
      <c r="G294" s="154" t="s">
        <v>17</v>
      </c>
      <c r="H294" s="154" t="s">
        <v>53</v>
      </c>
      <c r="I294" s="154" t="str">
        <f>_xlfn.XLOOKUP('Data Source'!$H294,'NW Mapping'!A:A,'NW Mapping'!B:B)</f>
        <v>Low</v>
      </c>
      <c r="J294" s="154" t="str">
        <f>_xlfn.XLOOKUP('Data Source'!$H294,'NW Mapping'!A:A,'NW Mapping'!C:C)</f>
        <v>Core NW</v>
      </c>
      <c r="K294" s="154" t="str">
        <f>_xlfn.XLOOKUP(H294,'NW Mapping'!A:A,'NW Mapping'!D:D)</f>
        <v>Core NW</v>
      </c>
      <c r="L294" s="8" t="str">
        <f>_xlfn.XLOOKUP('Data Source'!$H294,'NW Mapping'!A:A,'NW Mapping'!E:E)</f>
        <v>SINGLE FUNDING</v>
      </c>
      <c r="M294" s="157">
        <v>0</v>
      </c>
      <c r="N294" s="157">
        <v>0</v>
      </c>
    </row>
    <row r="295" spans="2:14" s="1" customFormat="1" ht="19.7" hidden="1" customHeight="1">
      <c r="B295" s="152">
        <v>2021</v>
      </c>
      <c r="C295" s="153" t="s">
        <v>13</v>
      </c>
      <c r="D295" s="153" t="s">
        <v>14</v>
      </c>
      <c r="E295" s="153" t="s">
        <v>15</v>
      </c>
      <c r="F295" s="153" t="s">
        <v>16</v>
      </c>
      <c r="G295" s="153" t="s">
        <v>19</v>
      </c>
      <c r="H295" s="153" t="s">
        <v>53</v>
      </c>
      <c r="I295" s="154" t="str">
        <f>_xlfn.XLOOKUP('Data Source'!$H295,'NW Mapping'!A:A,'NW Mapping'!B:B)</f>
        <v>Low</v>
      </c>
      <c r="J295" s="154" t="str">
        <f>_xlfn.XLOOKUP('Data Source'!$H295,'NW Mapping'!A:A,'NW Mapping'!C:C)</f>
        <v>Core NW</v>
      </c>
      <c r="K295" s="154" t="str">
        <f>_xlfn.XLOOKUP(H295,'NW Mapping'!A:A,'NW Mapping'!D:D)</f>
        <v>Core NW</v>
      </c>
      <c r="L295" s="8" t="str">
        <f>_xlfn.XLOOKUP('Data Source'!$H295,'NW Mapping'!A:A,'NW Mapping'!E:E)</f>
        <v>SINGLE FUNDING</v>
      </c>
      <c r="M295" s="155">
        <v>585.17999999999995</v>
      </c>
      <c r="N295" s="155">
        <v>585.14</v>
      </c>
    </row>
    <row r="296" spans="2:14" s="1" customFormat="1" ht="19.7" hidden="1" customHeight="1">
      <c r="B296" s="156">
        <v>2021</v>
      </c>
      <c r="C296" s="154" t="s">
        <v>13</v>
      </c>
      <c r="D296" s="154" t="s">
        <v>14</v>
      </c>
      <c r="E296" s="154" t="s">
        <v>15</v>
      </c>
      <c r="F296" s="154" t="s">
        <v>16</v>
      </c>
      <c r="G296" s="154" t="s">
        <v>20</v>
      </c>
      <c r="H296" s="154" t="s">
        <v>53</v>
      </c>
      <c r="I296" s="154" t="str">
        <f>_xlfn.XLOOKUP('Data Source'!$H296,'NW Mapping'!A:A,'NW Mapping'!B:B)</f>
        <v>Low</v>
      </c>
      <c r="J296" s="154" t="str">
        <f>_xlfn.XLOOKUP('Data Source'!$H296,'NW Mapping'!A:A,'NW Mapping'!C:C)</f>
        <v>Core NW</v>
      </c>
      <c r="K296" s="154" t="str">
        <f>_xlfn.XLOOKUP(H296,'NW Mapping'!A:A,'NW Mapping'!D:D)</f>
        <v>Core NW</v>
      </c>
      <c r="L296" s="8" t="str">
        <f>_xlfn.XLOOKUP('Data Source'!$H296,'NW Mapping'!A:A,'NW Mapping'!E:E)</f>
        <v>SINGLE FUNDING</v>
      </c>
      <c r="M296" s="157">
        <v>15238.7863461538</v>
      </c>
      <c r="N296" s="157">
        <v>15238.6</v>
      </c>
    </row>
    <row r="297" spans="2:14" s="1" customFormat="1" ht="19.7" hidden="1" customHeight="1">
      <c r="B297" s="152">
        <v>2021</v>
      </c>
      <c r="C297" s="153" t="s">
        <v>13</v>
      </c>
      <c r="D297" s="153" t="s">
        <v>14</v>
      </c>
      <c r="E297" s="153" t="s">
        <v>15</v>
      </c>
      <c r="F297" s="153" t="s">
        <v>21</v>
      </c>
      <c r="G297" s="153" t="s">
        <v>22</v>
      </c>
      <c r="H297" s="153" t="s">
        <v>53</v>
      </c>
      <c r="I297" s="154" t="str">
        <f>_xlfn.XLOOKUP('Data Source'!$H297,'NW Mapping'!A:A,'NW Mapping'!B:B)</f>
        <v>Low</v>
      </c>
      <c r="J297" s="154" t="str">
        <f>_xlfn.XLOOKUP('Data Source'!$H297,'NW Mapping'!A:A,'NW Mapping'!C:C)</f>
        <v>Core NW</v>
      </c>
      <c r="K297" s="154" t="str">
        <f>_xlfn.XLOOKUP(H297,'NW Mapping'!A:A,'NW Mapping'!D:D)</f>
        <v>Core NW</v>
      </c>
      <c r="L297" s="8" t="str">
        <f>_xlfn.XLOOKUP('Data Source'!$H297,'NW Mapping'!A:A,'NW Mapping'!E:E)</f>
        <v>SINGLE FUNDING</v>
      </c>
      <c r="M297" s="155">
        <v>0</v>
      </c>
      <c r="N297" s="155">
        <v>0</v>
      </c>
    </row>
    <row r="298" spans="2:14" s="1" customFormat="1" ht="19.7" hidden="1" customHeight="1">
      <c r="B298" s="156">
        <v>2021</v>
      </c>
      <c r="C298" s="154" t="s">
        <v>13</v>
      </c>
      <c r="D298" s="154" t="s">
        <v>14</v>
      </c>
      <c r="E298" s="154" t="s">
        <v>15</v>
      </c>
      <c r="F298" s="154" t="s">
        <v>23</v>
      </c>
      <c r="G298" s="154" t="s">
        <v>24</v>
      </c>
      <c r="H298" s="154" t="s">
        <v>53</v>
      </c>
      <c r="I298" s="154" t="str">
        <f>_xlfn.XLOOKUP('Data Source'!$H298,'NW Mapping'!A:A,'NW Mapping'!B:B)</f>
        <v>Low</v>
      </c>
      <c r="J298" s="154" t="str">
        <f>_xlfn.XLOOKUP('Data Source'!$H298,'NW Mapping'!A:A,'NW Mapping'!C:C)</f>
        <v>Core NW</v>
      </c>
      <c r="K298" s="154" t="str">
        <f>_xlfn.XLOOKUP(H298,'NW Mapping'!A:A,'NW Mapping'!D:D)</f>
        <v>Core NW</v>
      </c>
      <c r="L298" s="8" t="str">
        <f>_xlfn.XLOOKUP('Data Source'!$H298,'NW Mapping'!A:A,'NW Mapping'!E:E)</f>
        <v>SINGLE FUNDING</v>
      </c>
      <c r="M298" s="157">
        <v>0</v>
      </c>
      <c r="N298" s="157">
        <v>0</v>
      </c>
    </row>
    <row r="299" spans="2:14" s="1" customFormat="1" ht="19.7" customHeight="1">
      <c r="B299" s="156">
        <v>2021</v>
      </c>
      <c r="C299" s="154" t="s">
        <v>13</v>
      </c>
      <c r="D299" s="154" t="s">
        <v>14</v>
      </c>
      <c r="E299" s="154" t="s">
        <v>26</v>
      </c>
      <c r="F299" s="154" t="s">
        <v>16</v>
      </c>
      <c r="G299" s="154" t="s">
        <v>17</v>
      </c>
      <c r="H299" s="154" t="s">
        <v>53</v>
      </c>
      <c r="I299" s="154" t="str">
        <f>_xlfn.XLOOKUP('Data Source'!$H299,'NW Mapping'!A:A,'NW Mapping'!B:B)</f>
        <v>Low</v>
      </c>
      <c r="J299" s="154" t="str">
        <f>_xlfn.XLOOKUP('Data Source'!$H299,'NW Mapping'!A:A,'NW Mapping'!C:C)</f>
        <v>Core NW</v>
      </c>
      <c r="K299" s="154" t="str">
        <f>_xlfn.XLOOKUP(H299,'NW Mapping'!A:A,'NW Mapping'!D:D)</f>
        <v>Core NW</v>
      </c>
      <c r="L299" s="8" t="str">
        <f>_xlfn.XLOOKUP('Data Source'!$H299,'NW Mapping'!A:A,'NW Mapping'!E:E)</f>
        <v>SINGLE FUNDING</v>
      </c>
      <c r="M299" s="157">
        <v>45478.23</v>
      </c>
      <c r="N299" s="157">
        <v>45478.37</v>
      </c>
    </row>
    <row r="300" spans="2:14" s="1" customFormat="1" ht="19.7" customHeight="1">
      <c r="B300" s="152">
        <v>2021</v>
      </c>
      <c r="C300" s="153" t="s">
        <v>13</v>
      </c>
      <c r="D300" s="153" t="s">
        <v>14</v>
      </c>
      <c r="E300" s="153" t="s">
        <v>26</v>
      </c>
      <c r="F300" s="153" t="s">
        <v>16</v>
      </c>
      <c r="G300" s="153" t="s">
        <v>19</v>
      </c>
      <c r="H300" s="153" t="s">
        <v>53</v>
      </c>
      <c r="I300" s="154" t="str">
        <f>_xlfn.XLOOKUP('Data Source'!$H300,'NW Mapping'!A:A,'NW Mapping'!B:B)</f>
        <v>Low</v>
      </c>
      <c r="J300" s="154" t="str">
        <f>_xlfn.XLOOKUP('Data Source'!$H300,'NW Mapping'!A:A,'NW Mapping'!C:C)</f>
        <v>Core NW</v>
      </c>
      <c r="K300" s="154" t="str">
        <f>_xlfn.XLOOKUP(H300,'NW Mapping'!A:A,'NW Mapping'!D:D)</f>
        <v>Core NW</v>
      </c>
      <c r="L300" s="8" t="str">
        <f>_xlfn.XLOOKUP('Data Source'!$H300,'NW Mapping'!A:A,'NW Mapping'!E:E)</f>
        <v>SINGLE FUNDING</v>
      </c>
      <c r="M300" s="155">
        <v>25294.261923076901</v>
      </c>
      <c r="N300" s="155">
        <v>25294.36</v>
      </c>
    </row>
    <row r="301" spans="2:14" s="1" customFormat="1" ht="19.7" customHeight="1">
      <c r="B301" s="156">
        <v>2021</v>
      </c>
      <c r="C301" s="154" t="s">
        <v>13</v>
      </c>
      <c r="D301" s="154" t="s">
        <v>14</v>
      </c>
      <c r="E301" s="154" t="s">
        <v>26</v>
      </c>
      <c r="F301" s="154" t="s">
        <v>16</v>
      </c>
      <c r="G301" s="154" t="s">
        <v>20</v>
      </c>
      <c r="H301" s="154" t="s">
        <v>53</v>
      </c>
      <c r="I301" s="154" t="str">
        <f>_xlfn.XLOOKUP('Data Source'!$H301,'NW Mapping'!A:A,'NW Mapping'!B:B)</f>
        <v>Low</v>
      </c>
      <c r="J301" s="154" t="str">
        <f>_xlfn.XLOOKUP('Data Source'!$H301,'NW Mapping'!A:A,'NW Mapping'!C:C)</f>
        <v>Core NW</v>
      </c>
      <c r="K301" s="154" t="str">
        <f>_xlfn.XLOOKUP(H301,'NW Mapping'!A:A,'NW Mapping'!D:D)</f>
        <v>Core NW</v>
      </c>
      <c r="L301" s="8" t="str">
        <f>_xlfn.XLOOKUP('Data Source'!$H301,'NW Mapping'!A:A,'NW Mapping'!E:E)</f>
        <v>SINGLE FUNDING</v>
      </c>
      <c r="M301" s="157">
        <v>23954.81</v>
      </c>
      <c r="N301" s="157">
        <v>23954.959999999999</v>
      </c>
    </row>
    <row r="302" spans="2:14" s="1" customFormat="1" ht="19.7" customHeight="1">
      <c r="B302" s="152">
        <v>2021</v>
      </c>
      <c r="C302" s="153" t="s">
        <v>13</v>
      </c>
      <c r="D302" s="153" t="s">
        <v>14</v>
      </c>
      <c r="E302" s="153" t="s">
        <v>26</v>
      </c>
      <c r="F302" s="153" t="s">
        <v>21</v>
      </c>
      <c r="G302" s="153" t="s">
        <v>22</v>
      </c>
      <c r="H302" s="153" t="s">
        <v>53</v>
      </c>
      <c r="I302" s="154" t="str">
        <f>_xlfn.XLOOKUP('Data Source'!$H302,'NW Mapping'!A:A,'NW Mapping'!B:B)</f>
        <v>Low</v>
      </c>
      <c r="J302" s="154" t="str">
        <f>_xlfn.XLOOKUP('Data Source'!$H302,'NW Mapping'!A:A,'NW Mapping'!C:C)</f>
        <v>Core NW</v>
      </c>
      <c r="K302" s="154" t="str">
        <f>_xlfn.XLOOKUP(H302,'NW Mapping'!A:A,'NW Mapping'!D:D)</f>
        <v>Core NW</v>
      </c>
      <c r="L302" s="8" t="str">
        <f>_xlfn.XLOOKUP('Data Source'!$H302,'NW Mapping'!A:A,'NW Mapping'!E:E)</f>
        <v>SINGLE FUNDING</v>
      </c>
      <c r="M302" s="155">
        <v>22681.200000000001</v>
      </c>
      <c r="N302" s="155">
        <v>22681.26</v>
      </c>
    </row>
    <row r="303" spans="2:14" s="1" customFormat="1" ht="19.7" customHeight="1">
      <c r="B303" s="156">
        <v>2021</v>
      </c>
      <c r="C303" s="154" t="s">
        <v>13</v>
      </c>
      <c r="D303" s="154" t="s">
        <v>14</v>
      </c>
      <c r="E303" s="154" t="s">
        <v>26</v>
      </c>
      <c r="F303" s="154" t="s">
        <v>23</v>
      </c>
      <c r="G303" s="154" t="s">
        <v>24</v>
      </c>
      <c r="H303" s="154" t="s">
        <v>53</v>
      </c>
      <c r="I303" s="154" t="str">
        <f>_xlfn.XLOOKUP('Data Source'!$H303,'NW Mapping'!A:A,'NW Mapping'!B:B)</f>
        <v>Low</v>
      </c>
      <c r="J303" s="154" t="str">
        <f>_xlfn.XLOOKUP('Data Source'!$H303,'NW Mapping'!A:A,'NW Mapping'!C:C)</f>
        <v>Core NW</v>
      </c>
      <c r="K303" s="154" t="str">
        <f>_xlfn.XLOOKUP(H303,'NW Mapping'!A:A,'NW Mapping'!D:D)</f>
        <v>Core NW</v>
      </c>
      <c r="L303" s="8" t="str">
        <f>_xlfn.XLOOKUP('Data Source'!$H303,'NW Mapping'!A:A,'NW Mapping'!E:E)</f>
        <v>SINGLE FUNDING</v>
      </c>
      <c r="M303" s="157">
        <v>18255.03</v>
      </c>
      <c r="N303" s="157">
        <v>18254.8</v>
      </c>
    </row>
    <row r="304" spans="2:14" s="1" customFormat="1" ht="19.7" hidden="1" customHeight="1">
      <c r="B304" s="156">
        <v>2021</v>
      </c>
      <c r="C304" s="154" t="s">
        <v>13</v>
      </c>
      <c r="D304" s="154" t="s">
        <v>14</v>
      </c>
      <c r="E304" s="154" t="s">
        <v>27</v>
      </c>
      <c r="F304" s="154" t="s">
        <v>16</v>
      </c>
      <c r="G304" s="154" t="s">
        <v>17</v>
      </c>
      <c r="H304" s="154" t="s">
        <v>53</v>
      </c>
      <c r="I304" s="154" t="str">
        <f>_xlfn.XLOOKUP('Data Source'!$H304,'NW Mapping'!A:A,'NW Mapping'!B:B)</f>
        <v>Low</v>
      </c>
      <c r="J304" s="154" t="str">
        <f>_xlfn.XLOOKUP('Data Source'!$H304,'NW Mapping'!A:A,'NW Mapping'!C:C)</f>
        <v>Core NW</v>
      </c>
      <c r="K304" s="154" t="str">
        <f>_xlfn.XLOOKUP(H304,'NW Mapping'!A:A,'NW Mapping'!D:D)</f>
        <v>Core NW</v>
      </c>
      <c r="L304" s="8" t="str">
        <f>_xlfn.XLOOKUP('Data Source'!$H304,'NW Mapping'!A:A,'NW Mapping'!E:E)</f>
        <v>SINGLE FUNDING</v>
      </c>
      <c r="M304" s="157">
        <v>646.58000000000004</v>
      </c>
      <c r="N304" s="157">
        <v>646.55999999999995</v>
      </c>
    </row>
    <row r="305" spans="2:14" s="1" customFormat="1" ht="19.7" hidden="1" customHeight="1">
      <c r="B305" s="152">
        <v>2021</v>
      </c>
      <c r="C305" s="153" t="s">
        <v>13</v>
      </c>
      <c r="D305" s="153" t="s">
        <v>14</v>
      </c>
      <c r="E305" s="153" t="s">
        <v>27</v>
      </c>
      <c r="F305" s="153" t="s">
        <v>16</v>
      </c>
      <c r="G305" s="153" t="s">
        <v>19</v>
      </c>
      <c r="H305" s="153" t="s">
        <v>53</v>
      </c>
      <c r="I305" s="154" t="str">
        <f>_xlfn.XLOOKUP('Data Source'!$H305,'NW Mapping'!A:A,'NW Mapping'!B:B)</f>
        <v>Low</v>
      </c>
      <c r="J305" s="154" t="str">
        <f>_xlfn.XLOOKUP('Data Source'!$H305,'NW Mapping'!A:A,'NW Mapping'!C:C)</f>
        <v>Core NW</v>
      </c>
      <c r="K305" s="154" t="str">
        <f>_xlfn.XLOOKUP(H305,'NW Mapping'!A:A,'NW Mapping'!D:D)</f>
        <v>Core NW</v>
      </c>
      <c r="L305" s="8" t="str">
        <f>_xlfn.XLOOKUP('Data Source'!$H305,'NW Mapping'!A:A,'NW Mapping'!E:E)</f>
        <v>SINGLE FUNDING</v>
      </c>
      <c r="M305" s="155">
        <v>552.9</v>
      </c>
      <c r="N305" s="155">
        <v>552.96</v>
      </c>
    </row>
    <row r="306" spans="2:14" s="1" customFormat="1" ht="19.7" hidden="1" customHeight="1">
      <c r="B306" s="156">
        <v>2021</v>
      </c>
      <c r="C306" s="154" t="s">
        <v>13</v>
      </c>
      <c r="D306" s="154" t="s">
        <v>14</v>
      </c>
      <c r="E306" s="154" t="s">
        <v>27</v>
      </c>
      <c r="F306" s="154" t="s">
        <v>16</v>
      </c>
      <c r="G306" s="154" t="s">
        <v>20</v>
      </c>
      <c r="H306" s="154" t="s">
        <v>53</v>
      </c>
      <c r="I306" s="154" t="str">
        <f>_xlfn.XLOOKUP('Data Source'!$H306,'NW Mapping'!A:A,'NW Mapping'!B:B)</f>
        <v>Low</v>
      </c>
      <c r="J306" s="154" t="str">
        <f>_xlfn.XLOOKUP('Data Source'!$H306,'NW Mapping'!A:A,'NW Mapping'!C:C)</f>
        <v>Core NW</v>
      </c>
      <c r="K306" s="154" t="str">
        <f>_xlfn.XLOOKUP(H306,'NW Mapping'!A:A,'NW Mapping'!D:D)</f>
        <v>Core NW</v>
      </c>
      <c r="L306" s="8" t="str">
        <f>_xlfn.XLOOKUP('Data Source'!$H306,'NW Mapping'!A:A,'NW Mapping'!E:E)</f>
        <v>SINGLE FUNDING</v>
      </c>
      <c r="M306" s="157">
        <v>0</v>
      </c>
      <c r="N306" s="157">
        <v>0</v>
      </c>
    </row>
    <row r="307" spans="2:14" s="1" customFormat="1" ht="19.7" hidden="1" customHeight="1">
      <c r="B307" s="152">
        <v>2021</v>
      </c>
      <c r="C307" s="153" t="s">
        <v>13</v>
      </c>
      <c r="D307" s="153" t="s">
        <v>14</v>
      </c>
      <c r="E307" s="153" t="s">
        <v>27</v>
      </c>
      <c r="F307" s="153" t="s">
        <v>21</v>
      </c>
      <c r="G307" s="153" t="s">
        <v>22</v>
      </c>
      <c r="H307" s="153" t="s">
        <v>53</v>
      </c>
      <c r="I307" s="154" t="str">
        <f>_xlfn.XLOOKUP('Data Source'!$H307,'NW Mapping'!A:A,'NW Mapping'!B:B)</f>
        <v>Low</v>
      </c>
      <c r="J307" s="154" t="str">
        <f>_xlfn.XLOOKUP('Data Source'!$H307,'NW Mapping'!A:A,'NW Mapping'!C:C)</f>
        <v>Core NW</v>
      </c>
      <c r="K307" s="154" t="str">
        <f>_xlfn.XLOOKUP(H307,'NW Mapping'!A:A,'NW Mapping'!D:D)</f>
        <v>Core NW</v>
      </c>
      <c r="L307" s="8" t="str">
        <f>_xlfn.XLOOKUP('Data Source'!$H307,'NW Mapping'!A:A,'NW Mapping'!E:E)</f>
        <v>SINGLE FUNDING</v>
      </c>
      <c r="M307" s="155">
        <v>758.95480769230801</v>
      </c>
      <c r="N307" s="155">
        <v>759.2</v>
      </c>
    </row>
    <row r="308" spans="2:14" s="1" customFormat="1" ht="19.7" hidden="1" customHeight="1">
      <c r="B308" s="156">
        <v>2021</v>
      </c>
      <c r="C308" s="154" t="s">
        <v>13</v>
      </c>
      <c r="D308" s="154" t="s">
        <v>14</v>
      </c>
      <c r="E308" s="154" t="s">
        <v>27</v>
      </c>
      <c r="F308" s="154" t="s">
        <v>23</v>
      </c>
      <c r="G308" s="154" t="s">
        <v>24</v>
      </c>
      <c r="H308" s="154" t="s">
        <v>53</v>
      </c>
      <c r="I308" s="154" t="str">
        <f>_xlfn.XLOOKUP('Data Source'!$H308,'NW Mapping'!A:A,'NW Mapping'!B:B)</f>
        <v>Low</v>
      </c>
      <c r="J308" s="154" t="str">
        <f>_xlfn.XLOOKUP('Data Source'!$H308,'NW Mapping'!A:A,'NW Mapping'!C:C)</f>
        <v>Core NW</v>
      </c>
      <c r="K308" s="154" t="str">
        <f>_xlfn.XLOOKUP(H308,'NW Mapping'!A:A,'NW Mapping'!D:D)</f>
        <v>Core NW</v>
      </c>
      <c r="L308" s="8" t="str">
        <f>_xlfn.XLOOKUP('Data Source'!$H308,'NW Mapping'!A:A,'NW Mapping'!E:E)</f>
        <v>SINGLE FUNDING</v>
      </c>
      <c r="M308" s="157">
        <v>1311.0769230769199</v>
      </c>
      <c r="N308" s="157">
        <v>1310.92</v>
      </c>
    </row>
    <row r="309" spans="2:14" s="1" customFormat="1" ht="19.7" hidden="1" customHeight="1">
      <c r="B309" s="156">
        <v>2021</v>
      </c>
      <c r="C309" s="154" t="s">
        <v>13</v>
      </c>
      <c r="D309" s="154" t="s">
        <v>14</v>
      </c>
      <c r="E309" s="154" t="s">
        <v>25</v>
      </c>
      <c r="F309" s="154" t="s">
        <v>16</v>
      </c>
      <c r="G309" s="154" t="s">
        <v>17</v>
      </c>
      <c r="H309" s="154" t="s">
        <v>54</v>
      </c>
      <c r="I309" s="154" t="str">
        <f>_xlfn.XLOOKUP('Data Source'!$H309,'NW Mapping'!A:A,'NW Mapping'!B:B)</f>
        <v>Low</v>
      </c>
      <c r="J309" s="154" t="str">
        <f>_xlfn.XLOOKUP('Data Source'!$H309,'NW Mapping'!A:A,'NW Mapping'!C:C)</f>
        <v>Core NW</v>
      </c>
      <c r="K309" s="154" t="str">
        <f>_xlfn.XLOOKUP(H309,'NW Mapping'!A:A,'NW Mapping'!D:D)</f>
        <v>Core NW</v>
      </c>
      <c r="L309" s="8" t="str">
        <f>_xlfn.XLOOKUP('Data Source'!$H309,'NW Mapping'!A:A,'NW Mapping'!E:E)</f>
        <v>SINGLE FUNDING</v>
      </c>
      <c r="M309" s="157">
        <v>0</v>
      </c>
      <c r="N309" s="157">
        <v>0</v>
      </c>
    </row>
    <row r="310" spans="2:14" s="1" customFormat="1" ht="19.7" hidden="1" customHeight="1">
      <c r="B310" s="152">
        <v>2021</v>
      </c>
      <c r="C310" s="153" t="s">
        <v>13</v>
      </c>
      <c r="D310" s="153" t="s">
        <v>14</v>
      </c>
      <c r="E310" s="153" t="s">
        <v>25</v>
      </c>
      <c r="F310" s="153" t="s">
        <v>16</v>
      </c>
      <c r="G310" s="153" t="s">
        <v>20</v>
      </c>
      <c r="H310" s="153" t="s">
        <v>54</v>
      </c>
      <c r="I310" s="154" t="str">
        <f>_xlfn.XLOOKUP('Data Source'!$H310,'NW Mapping'!A:A,'NW Mapping'!B:B)</f>
        <v>Low</v>
      </c>
      <c r="J310" s="154" t="str">
        <f>_xlfn.XLOOKUP('Data Source'!$H310,'NW Mapping'!A:A,'NW Mapping'!C:C)</f>
        <v>Core NW</v>
      </c>
      <c r="K310" s="154" t="str">
        <f>_xlfn.XLOOKUP(H310,'NW Mapping'!A:A,'NW Mapping'!D:D)</f>
        <v>Core NW</v>
      </c>
      <c r="L310" s="8" t="str">
        <f>_xlfn.XLOOKUP('Data Source'!$H310,'NW Mapping'!A:A,'NW Mapping'!E:E)</f>
        <v>SINGLE FUNDING</v>
      </c>
      <c r="M310" s="155">
        <v>35758.598181818197</v>
      </c>
      <c r="N310" s="155">
        <v>35758.58</v>
      </c>
    </row>
    <row r="311" spans="2:14" s="1" customFormat="1" ht="19.7" hidden="1" customHeight="1">
      <c r="B311" s="156">
        <v>2021</v>
      </c>
      <c r="C311" s="154" t="s">
        <v>13</v>
      </c>
      <c r="D311" s="154" t="s">
        <v>14</v>
      </c>
      <c r="E311" s="154" t="s">
        <v>25</v>
      </c>
      <c r="F311" s="154" t="s">
        <v>23</v>
      </c>
      <c r="G311" s="154" t="s">
        <v>24</v>
      </c>
      <c r="H311" s="154" t="s">
        <v>54</v>
      </c>
      <c r="I311" s="154" t="str">
        <f>_xlfn.XLOOKUP('Data Source'!$H311,'NW Mapping'!A:A,'NW Mapping'!B:B)</f>
        <v>Low</v>
      </c>
      <c r="J311" s="154" t="str">
        <f>_xlfn.XLOOKUP('Data Source'!$H311,'NW Mapping'!A:A,'NW Mapping'!C:C)</f>
        <v>Core NW</v>
      </c>
      <c r="K311" s="154" t="str">
        <f>_xlfn.XLOOKUP(H311,'NW Mapping'!A:A,'NW Mapping'!D:D)</f>
        <v>Core NW</v>
      </c>
      <c r="L311" s="8" t="str">
        <f>_xlfn.XLOOKUP('Data Source'!$H311,'NW Mapping'!A:A,'NW Mapping'!E:E)</f>
        <v>SINGLE FUNDING</v>
      </c>
      <c r="M311" s="157">
        <v>2915.26</v>
      </c>
      <c r="N311" s="157">
        <v>2915.22</v>
      </c>
    </row>
    <row r="312" spans="2:14" s="1" customFormat="1" ht="19.7" customHeight="1">
      <c r="B312" s="156">
        <v>2021</v>
      </c>
      <c r="C312" s="154" t="s">
        <v>13</v>
      </c>
      <c r="D312" s="154" t="s">
        <v>14</v>
      </c>
      <c r="E312" s="154" t="s">
        <v>26</v>
      </c>
      <c r="F312" s="154" t="s">
        <v>16</v>
      </c>
      <c r="G312" s="154" t="s">
        <v>17</v>
      </c>
      <c r="H312" s="154" t="s">
        <v>54</v>
      </c>
      <c r="I312" s="154" t="str">
        <f>_xlfn.XLOOKUP('Data Source'!$H312,'NW Mapping'!A:A,'NW Mapping'!B:B)</f>
        <v>Low</v>
      </c>
      <c r="J312" s="154" t="str">
        <f>_xlfn.XLOOKUP('Data Source'!$H312,'NW Mapping'!A:A,'NW Mapping'!C:C)</f>
        <v>Core NW</v>
      </c>
      <c r="K312" s="154" t="str">
        <f>_xlfn.XLOOKUP(H312,'NW Mapping'!A:A,'NW Mapping'!D:D)</f>
        <v>Core NW</v>
      </c>
      <c r="L312" s="8" t="str">
        <f>_xlfn.XLOOKUP('Data Source'!$H312,'NW Mapping'!A:A,'NW Mapping'!E:E)</f>
        <v>SINGLE FUNDING</v>
      </c>
      <c r="M312" s="157">
        <v>2110</v>
      </c>
      <c r="N312" s="157">
        <v>2110.08</v>
      </c>
    </row>
    <row r="313" spans="2:14" s="1" customFormat="1" ht="19.7" customHeight="1">
      <c r="B313" s="152">
        <v>2021</v>
      </c>
      <c r="C313" s="153" t="s">
        <v>13</v>
      </c>
      <c r="D313" s="153" t="s">
        <v>14</v>
      </c>
      <c r="E313" s="153" t="s">
        <v>26</v>
      </c>
      <c r="F313" s="153" t="s">
        <v>16</v>
      </c>
      <c r="G313" s="153" t="s">
        <v>19</v>
      </c>
      <c r="H313" s="153" t="s">
        <v>54</v>
      </c>
      <c r="I313" s="154" t="str">
        <f>_xlfn.XLOOKUP('Data Source'!$H313,'NW Mapping'!A:A,'NW Mapping'!B:B)</f>
        <v>Low</v>
      </c>
      <c r="J313" s="154" t="str">
        <f>_xlfn.XLOOKUP('Data Source'!$H313,'NW Mapping'!A:A,'NW Mapping'!C:C)</f>
        <v>Core NW</v>
      </c>
      <c r="K313" s="154" t="str">
        <f>_xlfn.XLOOKUP(H313,'NW Mapping'!A:A,'NW Mapping'!D:D)</f>
        <v>Core NW</v>
      </c>
      <c r="L313" s="8" t="str">
        <f>_xlfn.XLOOKUP('Data Source'!$H313,'NW Mapping'!A:A,'NW Mapping'!E:E)</f>
        <v>SINGLE FUNDING</v>
      </c>
      <c r="M313" s="155">
        <v>0</v>
      </c>
      <c r="N313" s="155">
        <v>0</v>
      </c>
    </row>
    <row r="314" spans="2:14" s="1" customFormat="1" ht="19.7" customHeight="1">
      <c r="B314" s="156">
        <v>2021</v>
      </c>
      <c r="C314" s="154" t="s">
        <v>13</v>
      </c>
      <c r="D314" s="154" t="s">
        <v>14</v>
      </c>
      <c r="E314" s="154" t="s">
        <v>26</v>
      </c>
      <c r="F314" s="154" t="s">
        <v>16</v>
      </c>
      <c r="G314" s="154" t="s">
        <v>20</v>
      </c>
      <c r="H314" s="154" t="s">
        <v>54</v>
      </c>
      <c r="I314" s="154" t="str">
        <f>_xlfn.XLOOKUP('Data Source'!$H314,'NW Mapping'!A:A,'NW Mapping'!B:B)</f>
        <v>Low</v>
      </c>
      <c r="J314" s="154" t="str">
        <f>_xlfn.XLOOKUP('Data Source'!$H314,'NW Mapping'!A:A,'NW Mapping'!C:C)</f>
        <v>Core NW</v>
      </c>
      <c r="K314" s="154" t="str">
        <f>_xlfn.XLOOKUP(H314,'NW Mapping'!A:A,'NW Mapping'!D:D)</f>
        <v>Core NW</v>
      </c>
      <c r="L314" s="8" t="str">
        <f>_xlfn.XLOOKUP('Data Source'!$H314,'NW Mapping'!A:A,'NW Mapping'!E:E)</f>
        <v>SINGLE FUNDING</v>
      </c>
      <c r="M314" s="157">
        <v>0</v>
      </c>
      <c r="N314" s="157">
        <v>0</v>
      </c>
    </row>
    <row r="315" spans="2:14" s="1" customFormat="1" ht="19.7" customHeight="1">
      <c r="B315" s="152">
        <v>2021</v>
      </c>
      <c r="C315" s="153" t="s">
        <v>13</v>
      </c>
      <c r="D315" s="153" t="s">
        <v>14</v>
      </c>
      <c r="E315" s="153" t="s">
        <v>26</v>
      </c>
      <c r="F315" s="153" t="s">
        <v>21</v>
      </c>
      <c r="G315" s="153" t="s">
        <v>22</v>
      </c>
      <c r="H315" s="153" t="s">
        <v>54</v>
      </c>
      <c r="I315" s="154" t="str">
        <f>_xlfn.XLOOKUP('Data Source'!$H315,'NW Mapping'!A:A,'NW Mapping'!B:B)</f>
        <v>Low</v>
      </c>
      <c r="J315" s="154" t="str">
        <f>_xlfn.XLOOKUP('Data Source'!$H315,'NW Mapping'!A:A,'NW Mapping'!C:C)</f>
        <v>Core NW</v>
      </c>
      <c r="K315" s="154" t="str">
        <f>_xlfn.XLOOKUP(H315,'NW Mapping'!A:A,'NW Mapping'!D:D)</f>
        <v>Core NW</v>
      </c>
      <c r="L315" s="8" t="str">
        <f>_xlfn.XLOOKUP('Data Source'!$H315,'NW Mapping'!A:A,'NW Mapping'!E:E)</f>
        <v>SINGLE FUNDING</v>
      </c>
      <c r="M315" s="155">
        <v>0</v>
      </c>
      <c r="N315" s="155">
        <v>0</v>
      </c>
    </row>
    <row r="316" spans="2:14" s="1" customFormat="1" ht="19.7" customHeight="1">
      <c r="B316" s="156">
        <v>2021</v>
      </c>
      <c r="C316" s="154" t="s">
        <v>13</v>
      </c>
      <c r="D316" s="154" t="s">
        <v>14</v>
      </c>
      <c r="E316" s="154" t="s">
        <v>26</v>
      </c>
      <c r="F316" s="154" t="s">
        <v>23</v>
      </c>
      <c r="G316" s="154" t="s">
        <v>24</v>
      </c>
      <c r="H316" s="154" t="s">
        <v>54</v>
      </c>
      <c r="I316" s="154" t="str">
        <f>_xlfn.XLOOKUP('Data Source'!$H316,'NW Mapping'!A:A,'NW Mapping'!B:B)</f>
        <v>Low</v>
      </c>
      <c r="J316" s="154" t="str">
        <f>_xlfn.XLOOKUP('Data Source'!$H316,'NW Mapping'!A:A,'NW Mapping'!C:C)</f>
        <v>Core NW</v>
      </c>
      <c r="K316" s="154" t="str">
        <f>_xlfn.XLOOKUP(H316,'NW Mapping'!A:A,'NW Mapping'!D:D)</f>
        <v>Core NW</v>
      </c>
      <c r="L316" s="8" t="str">
        <f>_xlfn.XLOOKUP('Data Source'!$H316,'NW Mapping'!A:A,'NW Mapping'!E:E)</f>
        <v>SINGLE FUNDING</v>
      </c>
      <c r="M316" s="157">
        <v>0</v>
      </c>
      <c r="N316" s="157">
        <v>0</v>
      </c>
    </row>
    <row r="317" spans="2:14" s="1" customFormat="1" ht="19.7" hidden="1" customHeight="1">
      <c r="B317" s="156">
        <v>2021</v>
      </c>
      <c r="C317" s="154" t="s">
        <v>13</v>
      </c>
      <c r="D317" s="154" t="s">
        <v>14</v>
      </c>
      <c r="E317" s="154" t="s">
        <v>27</v>
      </c>
      <c r="F317" s="154" t="s">
        <v>16</v>
      </c>
      <c r="G317" s="154" t="s">
        <v>17</v>
      </c>
      <c r="H317" s="154" t="s">
        <v>54</v>
      </c>
      <c r="I317" s="154" t="str">
        <f>_xlfn.XLOOKUP('Data Source'!$H317,'NW Mapping'!A:A,'NW Mapping'!B:B)</f>
        <v>Low</v>
      </c>
      <c r="J317" s="154" t="str">
        <f>_xlfn.XLOOKUP('Data Source'!$H317,'NW Mapping'!A:A,'NW Mapping'!C:C)</f>
        <v>Core NW</v>
      </c>
      <c r="K317" s="154" t="str">
        <f>_xlfn.XLOOKUP(H317,'NW Mapping'!A:A,'NW Mapping'!D:D)</f>
        <v>Core NW</v>
      </c>
      <c r="L317" s="8" t="str">
        <f>_xlfn.XLOOKUP('Data Source'!$H317,'NW Mapping'!A:A,'NW Mapping'!E:E)</f>
        <v>SINGLE FUNDING</v>
      </c>
      <c r="M317" s="157">
        <v>0</v>
      </c>
      <c r="N317" s="157">
        <v>0</v>
      </c>
    </row>
    <row r="318" spans="2:14" s="1" customFormat="1" ht="19.7" hidden="1" customHeight="1">
      <c r="B318" s="152">
        <v>2021</v>
      </c>
      <c r="C318" s="153" t="s">
        <v>13</v>
      </c>
      <c r="D318" s="153" t="s">
        <v>14</v>
      </c>
      <c r="E318" s="153" t="s">
        <v>27</v>
      </c>
      <c r="F318" s="153" t="s">
        <v>16</v>
      </c>
      <c r="G318" s="153" t="s">
        <v>19</v>
      </c>
      <c r="H318" s="153" t="s">
        <v>54</v>
      </c>
      <c r="I318" s="154" t="str">
        <f>_xlfn.XLOOKUP('Data Source'!$H318,'NW Mapping'!A:A,'NW Mapping'!B:B)</f>
        <v>Low</v>
      </c>
      <c r="J318" s="154" t="str">
        <f>_xlfn.XLOOKUP('Data Source'!$H318,'NW Mapping'!A:A,'NW Mapping'!C:C)</f>
        <v>Core NW</v>
      </c>
      <c r="K318" s="154" t="str">
        <f>_xlfn.XLOOKUP(H318,'NW Mapping'!A:A,'NW Mapping'!D:D)</f>
        <v>Core NW</v>
      </c>
      <c r="L318" s="8" t="str">
        <f>_xlfn.XLOOKUP('Data Source'!$H318,'NW Mapping'!A:A,'NW Mapping'!E:E)</f>
        <v>SINGLE FUNDING</v>
      </c>
      <c r="M318" s="155">
        <v>0</v>
      </c>
      <c r="N318" s="155">
        <v>0</v>
      </c>
    </row>
    <row r="319" spans="2:14" s="1" customFormat="1" ht="19.7" hidden="1" customHeight="1">
      <c r="B319" s="156">
        <v>2021</v>
      </c>
      <c r="C319" s="154" t="s">
        <v>13</v>
      </c>
      <c r="D319" s="154" t="s">
        <v>14</v>
      </c>
      <c r="E319" s="154" t="s">
        <v>27</v>
      </c>
      <c r="F319" s="154" t="s">
        <v>16</v>
      </c>
      <c r="G319" s="154" t="s">
        <v>20</v>
      </c>
      <c r="H319" s="154" t="s">
        <v>54</v>
      </c>
      <c r="I319" s="154" t="str">
        <f>_xlfn.XLOOKUP('Data Source'!$H319,'NW Mapping'!A:A,'NW Mapping'!B:B)</f>
        <v>Low</v>
      </c>
      <c r="J319" s="154" t="str">
        <f>_xlfn.XLOOKUP('Data Source'!$H319,'NW Mapping'!A:A,'NW Mapping'!C:C)</f>
        <v>Core NW</v>
      </c>
      <c r="K319" s="154" t="str">
        <f>_xlfn.XLOOKUP(H319,'NW Mapping'!A:A,'NW Mapping'!D:D)</f>
        <v>Core NW</v>
      </c>
      <c r="L319" s="8" t="str">
        <f>_xlfn.XLOOKUP('Data Source'!$H319,'NW Mapping'!A:A,'NW Mapping'!E:E)</f>
        <v>SINGLE FUNDING</v>
      </c>
      <c r="M319" s="157">
        <v>4076.9274999999998</v>
      </c>
      <c r="N319" s="157">
        <v>4076.8</v>
      </c>
    </row>
    <row r="320" spans="2:14" s="1" customFormat="1" ht="19.7" hidden="1" customHeight="1">
      <c r="B320" s="152">
        <v>2021</v>
      </c>
      <c r="C320" s="153" t="s">
        <v>13</v>
      </c>
      <c r="D320" s="153" t="s">
        <v>14</v>
      </c>
      <c r="E320" s="153" t="s">
        <v>15</v>
      </c>
      <c r="F320" s="153" t="s">
        <v>16</v>
      </c>
      <c r="G320" s="153" t="s">
        <v>17</v>
      </c>
      <c r="H320" s="153" t="s">
        <v>55</v>
      </c>
      <c r="I320" s="154" t="str">
        <f>_xlfn.XLOOKUP('Data Source'!$H320,'NW Mapping'!A:A,'NW Mapping'!B:B)</f>
        <v>Low</v>
      </c>
      <c r="J320" s="154" t="str">
        <f>_xlfn.XLOOKUP('Data Source'!$H320,'NW Mapping'!A:A,'NW Mapping'!C:C)</f>
        <v>Core NW</v>
      </c>
      <c r="K320" s="154" t="str">
        <f>_xlfn.XLOOKUP(H320,'NW Mapping'!A:A,'NW Mapping'!D:D)</f>
        <v>Core NW</v>
      </c>
      <c r="L320" s="8" t="str">
        <f>_xlfn.XLOOKUP('Data Source'!$H320,'NW Mapping'!A:A,'NW Mapping'!E:E)</f>
        <v>SINGLE FUNDING</v>
      </c>
      <c r="M320" s="155">
        <v>3007.6898076923098</v>
      </c>
      <c r="N320" s="155">
        <v>3007.68</v>
      </c>
    </row>
    <row r="321" spans="2:14" s="1" customFormat="1" ht="19.7" hidden="1" customHeight="1">
      <c r="B321" s="156">
        <v>2021</v>
      </c>
      <c r="C321" s="154" t="s">
        <v>13</v>
      </c>
      <c r="D321" s="154" t="s">
        <v>14</v>
      </c>
      <c r="E321" s="154" t="s">
        <v>15</v>
      </c>
      <c r="F321" s="154" t="s">
        <v>16</v>
      </c>
      <c r="G321" s="154" t="s">
        <v>19</v>
      </c>
      <c r="H321" s="154" t="s">
        <v>55</v>
      </c>
      <c r="I321" s="154" t="str">
        <f>_xlfn.XLOOKUP('Data Source'!$H321,'NW Mapping'!A:A,'NW Mapping'!B:B)</f>
        <v>Low</v>
      </c>
      <c r="J321" s="154" t="str">
        <f>_xlfn.XLOOKUP('Data Source'!$H321,'NW Mapping'!A:A,'NW Mapping'!C:C)</f>
        <v>Core NW</v>
      </c>
      <c r="K321" s="154" t="str">
        <f>_xlfn.XLOOKUP(H321,'NW Mapping'!A:A,'NW Mapping'!D:D)</f>
        <v>Core NW</v>
      </c>
      <c r="L321" s="8" t="str">
        <f>_xlfn.XLOOKUP('Data Source'!$H321,'NW Mapping'!A:A,'NW Mapping'!E:E)</f>
        <v>SINGLE FUNDING</v>
      </c>
      <c r="M321" s="157">
        <v>6674.4059615384604</v>
      </c>
      <c r="N321" s="157">
        <v>6674.2</v>
      </c>
    </row>
    <row r="322" spans="2:14" s="1" customFormat="1" ht="19.7" hidden="1" customHeight="1">
      <c r="B322" s="152">
        <v>2021</v>
      </c>
      <c r="C322" s="153" t="s">
        <v>13</v>
      </c>
      <c r="D322" s="153" t="s">
        <v>14</v>
      </c>
      <c r="E322" s="153" t="s">
        <v>15</v>
      </c>
      <c r="F322" s="153" t="s">
        <v>16</v>
      </c>
      <c r="G322" s="153" t="s">
        <v>20</v>
      </c>
      <c r="H322" s="153" t="s">
        <v>55</v>
      </c>
      <c r="I322" s="154" t="str">
        <f>_xlfn.XLOOKUP('Data Source'!$H322,'NW Mapping'!A:A,'NW Mapping'!B:B)</f>
        <v>Low</v>
      </c>
      <c r="J322" s="154" t="str">
        <f>_xlfn.XLOOKUP('Data Source'!$H322,'NW Mapping'!A:A,'NW Mapping'!C:C)</f>
        <v>Core NW</v>
      </c>
      <c r="K322" s="154" t="str">
        <f>_xlfn.XLOOKUP(H322,'NW Mapping'!A:A,'NW Mapping'!D:D)</f>
        <v>Core NW</v>
      </c>
      <c r="L322" s="8" t="str">
        <f>_xlfn.XLOOKUP('Data Source'!$H322,'NW Mapping'!A:A,'NW Mapping'!E:E)</f>
        <v>SINGLE FUNDING</v>
      </c>
      <c r="M322" s="155">
        <v>2257.33</v>
      </c>
      <c r="N322" s="155">
        <v>2257.12</v>
      </c>
    </row>
    <row r="323" spans="2:14" s="1" customFormat="1" ht="19.7" hidden="1" customHeight="1">
      <c r="B323" s="156">
        <v>2021</v>
      </c>
      <c r="C323" s="154" t="s">
        <v>13</v>
      </c>
      <c r="D323" s="154" t="s">
        <v>14</v>
      </c>
      <c r="E323" s="154" t="s">
        <v>15</v>
      </c>
      <c r="F323" s="154" t="s">
        <v>21</v>
      </c>
      <c r="G323" s="154" t="s">
        <v>22</v>
      </c>
      <c r="H323" s="154" t="s">
        <v>55</v>
      </c>
      <c r="I323" s="154" t="str">
        <f>_xlfn.XLOOKUP('Data Source'!$H323,'NW Mapping'!A:A,'NW Mapping'!B:B)</f>
        <v>Low</v>
      </c>
      <c r="J323" s="154" t="str">
        <f>_xlfn.XLOOKUP('Data Source'!$H323,'NW Mapping'!A:A,'NW Mapping'!C:C)</f>
        <v>Core NW</v>
      </c>
      <c r="K323" s="154" t="str">
        <f>_xlfn.XLOOKUP(H323,'NW Mapping'!A:A,'NW Mapping'!D:D)</f>
        <v>Core NW</v>
      </c>
      <c r="L323" s="8" t="str">
        <f>_xlfn.XLOOKUP('Data Source'!$H323,'NW Mapping'!A:A,'NW Mapping'!E:E)</f>
        <v>SINGLE FUNDING</v>
      </c>
      <c r="M323" s="157">
        <v>5293.23692307692</v>
      </c>
      <c r="N323" s="157">
        <v>5293.09</v>
      </c>
    </row>
    <row r="324" spans="2:14" s="1" customFormat="1" ht="19.7" hidden="1" customHeight="1">
      <c r="B324" s="152">
        <v>2021</v>
      </c>
      <c r="C324" s="153" t="s">
        <v>13</v>
      </c>
      <c r="D324" s="153" t="s">
        <v>14</v>
      </c>
      <c r="E324" s="153" t="s">
        <v>15</v>
      </c>
      <c r="F324" s="153" t="s">
        <v>23</v>
      </c>
      <c r="G324" s="153" t="s">
        <v>24</v>
      </c>
      <c r="H324" s="153" t="s">
        <v>55</v>
      </c>
      <c r="I324" s="154" t="str">
        <f>_xlfn.XLOOKUP('Data Source'!$H324,'NW Mapping'!A:A,'NW Mapping'!B:B)</f>
        <v>Low</v>
      </c>
      <c r="J324" s="154" t="str">
        <f>_xlfn.XLOOKUP('Data Source'!$H324,'NW Mapping'!A:A,'NW Mapping'!C:C)</f>
        <v>Core NW</v>
      </c>
      <c r="K324" s="154" t="str">
        <f>_xlfn.XLOOKUP(H324,'NW Mapping'!A:A,'NW Mapping'!D:D)</f>
        <v>Core NW</v>
      </c>
      <c r="L324" s="8" t="str">
        <f>_xlfn.XLOOKUP('Data Source'!$H324,'NW Mapping'!A:A,'NW Mapping'!E:E)</f>
        <v>SINGLE FUNDING</v>
      </c>
      <c r="M324" s="155">
        <v>2027.52</v>
      </c>
      <c r="N324" s="155">
        <v>2027.61</v>
      </c>
    </row>
    <row r="325" spans="2:14" s="1" customFormat="1" ht="19.7" hidden="1" customHeight="1">
      <c r="B325" s="152">
        <v>2021</v>
      </c>
      <c r="C325" s="153" t="s">
        <v>13</v>
      </c>
      <c r="D325" s="153" t="s">
        <v>14</v>
      </c>
      <c r="E325" s="153" t="s">
        <v>25</v>
      </c>
      <c r="F325" s="153" t="s">
        <v>16</v>
      </c>
      <c r="G325" s="153" t="s">
        <v>17</v>
      </c>
      <c r="H325" s="153" t="s">
        <v>55</v>
      </c>
      <c r="I325" s="154" t="str">
        <f>_xlfn.XLOOKUP('Data Source'!$H325,'NW Mapping'!A:A,'NW Mapping'!B:B)</f>
        <v>Low</v>
      </c>
      <c r="J325" s="154" t="str">
        <f>_xlfn.XLOOKUP('Data Source'!$H325,'NW Mapping'!A:A,'NW Mapping'!C:C)</f>
        <v>Core NW</v>
      </c>
      <c r="K325" s="154" t="str">
        <f>_xlfn.XLOOKUP(H325,'NW Mapping'!A:A,'NW Mapping'!D:D)</f>
        <v>Core NW</v>
      </c>
      <c r="L325" s="8" t="str">
        <f>_xlfn.XLOOKUP('Data Source'!$H325,'NW Mapping'!A:A,'NW Mapping'!E:E)</f>
        <v>SINGLE FUNDING</v>
      </c>
      <c r="M325" s="155">
        <v>4857.6000000000004</v>
      </c>
      <c r="N325" s="155">
        <v>4857.6000000000004</v>
      </c>
    </row>
    <row r="326" spans="2:14" s="1" customFormat="1" ht="19.7" hidden="1" customHeight="1">
      <c r="B326" s="156">
        <v>2021</v>
      </c>
      <c r="C326" s="154" t="s">
        <v>13</v>
      </c>
      <c r="D326" s="154" t="s">
        <v>14</v>
      </c>
      <c r="E326" s="154" t="s">
        <v>25</v>
      </c>
      <c r="F326" s="154" t="s">
        <v>16</v>
      </c>
      <c r="G326" s="154" t="s">
        <v>19</v>
      </c>
      <c r="H326" s="154" t="s">
        <v>55</v>
      </c>
      <c r="I326" s="154" t="str">
        <f>_xlfn.XLOOKUP('Data Source'!$H326,'NW Mapping'!A:A,'NW Mapping'!B:B)</f>
        <v>Low</v>
      </c>
      <c r="J326" s="154" t="str">
        <f>_xlfn.XLOOKUP('Data Source'!$H326,'NW Mapping'!A:A,'NW Mapping'!C:C)</f>
        <v>Core NW</v>
      </c>
      <c r="K326" s="154" t="str">
        <f>_xlfn.XLOOKUP(H326,'NW Mapping'!A:A,'NW Mapping'!D:D)</f>
        <v>Core NW</v>
      </c>
      <c r="L326" s="8" t="str">
        <f>_xlfn.XLOOKUP('Data Source'!$H326,'NW Mapping'!A:A,'NW Mapping'!E:E)</f>
        <v>SINGLE FUNDING</v>
      </c>
      <c r="M326" s="157">
        <v>2466.8000000000002</v>
      </c>
      <c r="N326" s="157">
        <v>2466.8000000000002</v>
      </c>
    </row>
    <row r="327" spans="2:14" s="1" customFormat="1" ht="19.7" hidden="1" customHeight="1">
      <c r="B327" s="152">
        <v>2021</v>
      </c>
      <c r="C327" s="153" t="s">
        <v>13</v>
      </c>
      <c r="D327" s="153" t="s">
        <v>14</v>
      </c>
      <c r="E327" s="153" t="s">
        <v>25</v>
      </c>
      <c r="F327" s="153" t="s">
        <v>16</v>
      </c>
      <c r="G327" s="153" t="s">
        <v>20</v>
      </c>
      <c r="H327" s="153" t="s">
        <v>55</v>
      </c>
      <c r="I327" s="154" t="str">
        <f>_xlfn.XLOOKUP('Data Source'!$H327,'NW Mapping'!A:A,'NW Mapping'!B:B)</f>
        <v>Low</v>
      </c>
      <c r="J327" s="154" t="str">
        <f>_xlfn.XLOOKUP('Data Source'!$H327,'NW Mapping'!A:A,'NW Mapping'!C:C)</f>
        <v>Core NW</v>
      </c>
      <c r="K327" s="154" t="str">
        <f>_xlfn.XLOOKUP(H327,'NW Mapping'!A:A,'NW Mapping'!D:D)</f>
        <v>Core NW</v>
      </c>
      <c r="L327" s="8" t="str">
        <f>_xlfn.XLOOKUP('Data Source'!$H327,'NW Mapping'!A:A,'NW Mapping'!E:E)</f>
        <v>SINGLE FUNDING</v>
      </c>
      <c r="M327" s="155">
        <v>476.58</v>
      </c>
      <c r="N327" s="155">
        <v>476.64</v>
      </c>
    </row>
    <row r="328" spans="2:14" s="1" customFormat="1" ht="19.7" hidden="1" customHeight="1">
      <c r="B328" s="156">
        <v>2021</v>
      </c>
      <c r="C328" s="154" t="s">
        <v>13</v>
      </c>
      <c r="D328" s="154" t="s">
        <v>14</v>
      </c>
      <c r="E328" s="154" t="s">
        <v>25</v>
      </c>
      <c r="F328" s="154" t="s">
        <v>21</v>
      </c>
      <c r="G328" s="154" t="s">
        <v>22</v>
      </c>
      <c r="H328" s="154" t="s">
        <v>55</v>
      </c>
      <c r="I328" s="154" t="str">
        <f>_xlfn.XLOOKUP('Data Source'!$H328,'NW Mapping'!A:A,'NW Mapping'!B:B)</f>
        <v>Low</v>
      </c>
      <c r="J328" s="154" t="str">
        <f>_xlfn.XLOOKUP('Data Source'!$H328,'NW Mapping'!A:A,'NW Mapping'!C:C)</f>
        <v>Core NW</v>
      </c>
      <c r="K328" s="154" t="str">
        <f>_xlfn.XLOOKUP(H328,'NW Mapping'!A:A,'NW Mapping'!D:D)</f>
        <v>Core NW</v>
      </c>
      <c r="L328" s="8" t="str">
        <f>_xlfn.XLOOKUP('Data Source'!$H328,'NW Mapping'!A:A,'NW Mapping'!E:E)</f>
        <v>SINGLE FUNDING</v>
      </c>
      <c r="M328" s="157">
        <v>0</v>
      </c>
      <c r="N328" s="157">
        <v>0</v>
      </c>
    </row>
    <row r="329" spans="2:14" s="1" customFormat="1" ht="19.7" hidden="1" customHeight="1">
      <c r="B329" s="152">
        <v>2021</v>
      </c>
      <c r="C329" s="153" t="s">
        <v>13</v>
      </c>
      <c r="D329" s="153" t="s">
        <v>14</v>
      </c>
      <c r="E329" s="153" t="s">
        <v>25</v>
      </c>
      <c r="F329" s="153" t="s">
        <v>23</v>
      </c>
      <c r="G329" s="153" t="s">
        <v>24</v>
      </c>
      <c r="H329" s="153" t="s">
        <v>55</v>
      </c>
      <c r="I329" s="154" t="str">
        <f>_xlfn.XLOOKUP('Data Source'!$H329,'NW Mapping'!A:A,'NW Mapping'!B:B)</f>
        <v>Low</v>
      </c>
      <c r="J329" s="154" t="str">
        <f>_xlfn.XLOOKUP('Data Source'!$H329,'NW Mapping'!A:A,'NW Mapping'!C:C)</f>
        <v>Core NW</v>
      </c>
      <c r="K329" s="154" t="str">
        <f>_xlfn.XLOOKUP(H329,'NW Mapping'!A:A,'NW Mapping'!D:D)</f>
        <v>Core NW</v>
      </c>
      <c r="L329" s="8" t="str">
        <f>_xlfn.XLOOKUP('Data Source'!$H329,'NW Mapping'!A:A,'NW Mapping'!E:E)</f>
        <v>SINGLE FUNDING</v>
      </c>
      <c r="M329" s="155">
        <v>0</v>
      </c>
      <c r="N329" s="155">
        <v>0</v>
      </c>
    </row>
    <row r="330" spans="2:14" s="1" customFormat="1" ht="19.7" customHeight="1">
      <c r="B330" s="152">
        <v>2021</v>
      </c>
      <c r="C330" s="153" t="s">
        <v>13</v>
      </c>
      <c r="D330" s="153" t="s">
        <v>14</v>
      </c>
      <c r="E330" s="153" t="s">
        <v>26</v>
      </c>
      <c r="F330" s="153" t="s">
        <v>16</v>
      </c>
      <c r="G330" s="153" t="s">
        <v>17</v>
      </c>
      <c r="H330" s="153" t="s">
        <v>55</v>
      </c>
      <c r="I330" s="154" t="str">
        <f>_xlfn.XLOOKUP('Data Source'!$H330,'NW Mapping'!A:A,'NW Mapping'!B:B)</f>
        <v>Low</v>
      </c>
      <c r="J330" s="154" t="str">
        <f>_xlfn.XLOOKUP('Data Source'!$H330,'NW Mapping'!A:A,'NW Mapping'!C:C)</f>
        <v>Core NW</v>
      </c>
      <c r="K330" s="154" t="str">
        <f>_xlfn.XLOOKUP(H330,'NW Mapping'!A:A,'NW Mapping'!D:D)</f>
        <v>Core NW</v>
      </c>
      <c r="L330" s="8" t="str">
        <f>_xlfn.XLOOKUP('Data Source'!$H330,'NW Mapping'!A:A,'NW Mapping'!E:E)</f>
        <v>SINGLE FUNDING</v>
      </c>
      <c r="M330" s="155">
        <v>2631.9638461538502</v>
      </c>
      <c r="N330" s="155">
        <v>2632.16</v>
      </c>
    </row>
    <row r="331" spans="2:14" s="1" customFormat="1" ht="19.7" customHeight="1">
      <c r="B331" s="156">
        <v>2021</v>
      </c>
      <c r="C331" s="154" t="s">
        <v>13</v>
      </c>
      <c r="D331" s="154" t="s">
        <v>14</v>
      </c>
      <c r="E331" s="154" t="s">
        <v>26</v>
      </c>
      <c r="F331" s="154" t="s">
        <v>16</v>
      </c>
      <c r="G331" s="154" t="s">
        <v>19</v>
      </c>
      <c r="H331" s="154" t="s">
        <v>55</v>
      </c>
      <c r="I331" s="154" t="str">
        <f>_xlfn.XLOOKUP('Data Source'!$H331,'NW Mapping'!A:A,'NW Mapping'!B:B)</f>
        <v>Low</v>
      </c>
      <c r="J331" s="154" t="str">
        <f>_xlfn.XLOOKUP('Data Source'!$H331,'NW Mapping'!A:A,'NW Mapping'!C:C)</f>
        <v>Core NW</v>
      </c>
      <c r="K331" s="154" t="str">
        <f>_xlfn.XLOOKUP(H331,'NW Mapping'!A:A,'NW Mapping'!D:D)</f>
        <v>Core NW</v>
      </c>
      <c r="L331" s="8" t="str">
        <f>_xlfn.XLOOKUP('Data Source'!$H331,'NW Mapping'!A:A,'NW Mapping'!E:E)</f>
        <v>SINGLE FUNDING</v>
      </c>
      <c r="M331" s="157">
        <v>0</v>
      </c>
      <c r="N331" s="157">
        <v>0</v>
      </c>
    </row>
    <row r="332" spans="2:14" s="1" customFormat="1" ht="19.7" customHeight="1">
      <c r="B332" s="152">
        <v>2021</v>
      </c>
      <c r="C332" s="153" t="s">
        <v>13</v>
      </c>
      <c r="D332" s="153" t="s">
        <v>14</v>
      </c>
      <c r="E332" s="153" t="s">
        <v>26</v>
      </c>
      <c r="F332" s="153" t="s">
        <v>16</v>
      </c>
      <c r="G332" s="153" t="s">
        <v>20</v>
      </c>
      <c r="H332" s="153" t="s">
        <v>55</v>
      </c>
      <c r="I332" s="154" t="str">
        <f>_xlfn.XLOOKUP('Data Source'!$H332,'NW Mapping'!A:A,'NW Mapping'!B:B)</f>
        <v>Low</v>
      </c>
      <c r="J332" s="154" t="str">
        <f>_xlfn.XLOOKUP('Data Source'!$H332,'NW Mapping'!A:A,'NW Mapping'!C:C)</f>
        <v>Core NW</v>
      </c>
      <c r="K332" s="154" t="str">
        <f>_xlfn.XLOOKUP(H332,'NW Mapping'!A:A,'NW Mapping'!D:D)</f>
        <v>Core NW</v>
      </c>
      <c r="L332" s="8" t="str">
        <f>_xlfn.XLOOKUP('Data Source'!$H332,'NW Mapping'!A:A,'NW Mapping'!E:E)</f>
        <v>SINGLE FUNDING</v>
      </c>
      <c r="M332" s="155">
        <v>0</v>
      </c>
      <c r="N332" s="155">
        <v>0</v>
      </c>
    </row>
    <row r="333" spans="2:14" s="1" customFormat="1" ht="19.7" customHeight="1">
      <c r="B333" s="156">
        <v>2021</v>
      </c>
      <c r="C333" s="154" t="s">
        <v>13</v>
      </c>
      <c r="D333" s="154" t="s">
        <v>14</v>
      </c>
      <c r="E333" s="154" t="s">
        <v>26</v>
      </c>
      <c r="F333" s="154" t="s">
        <v>21</v>
      </c>
      <c r="G333" s="154" t="s">
        <v>22</v>
      </c>
      <c r="H333" s="154" t="s">
        <v>55</v>
      </c>
      <c r="I333" s="154" t="str">
        <f>_xlfn.XLOOKUP('Data Source'!$H333,'NW Mapping'!A:A,'NW Mapping'!B:B)</f>
        <v>Low</v>
      </c>
      <c r="J333" s="154" t="str">
        <f>_xlfn.XLOOKUP('Data Source'!$H333,'NW Mapping'!A:A,'NW Mapping'!C:C)</f>
        <v>Core NW</v>
      </c>
      <c r="K333" s="154" t="str">
        <f>_xlfn.XLOOKUP(H333,'NW Mapping'!A:A,'NW Mapping'!D:D)</f>
        <v>Core NW</v>
      </c>
      <c r="L333" s="8" t="str">
        <f>_xlfn.XLOOKUP('Data Source'!$H333,'NW Mapping'!A:A,'NW Mapping'!E:E)</f>
        <v>SINGLE FUNDING</v>
      </c>
      <c r="M333" s="157">
        <v>4563.1638461538496</v>
      </c>
      <c r="N333" s="157">
        <v>4563.3599999999997</v>
      </c>
    </row>
    <row r="334" spans="2:14" s="1" customFormat="1" ht="19.7" customHeight="1">
      <c r="B334" s="152">
        <v>2021</v>
      </c>
      <c r="C334" s="153" t="s">
        <v>13</v>
      </c>
      <c r="D334" s="153" t="s">
        <v>14</v>
      </c>
      <c r="E334" s="153" t="s">
        <v>26</v>
      </c>
      <c r="F334" s="153" t="s">
        <v>23</v>
      </c>
      <c r="G334" s="153" t="s">
        <v>24</v>
      </c>
      <c r="H334" s="153" t="s">
        <v>55</v>
      </c>
      <c r="I334" s="154" t="str">
        <f>_xlfn.XLOOKUP('Data Source'!$H334,'NW Mapping'!A:A,'NW Mapping'!B:B)</f>
        <v>Low</v>
      </c>
      <c r="J334" s="154" t="str">
        <f>_xlfn.XLOOKUP('Data Source'!$H334,'NW Mapping'!A:A,'NW Mapping'!C:C)</f>
        <v>Core NW</v>
      </c>
      <c r="K334" s="154" t="str">
        <f>_xlfn.XLOOKUP(H334,'NW Mapping'!A:A,'NW Mapping'!D:D)</f>
        <v>Core NW</v>
      </c>
      <c r="L334" s="8" t="str">
        <f>_xlfn.XLOOKUP('Data Source'!$H334,'NW Mapping'!A:A,'NW Mapping'!E:E)</f>
        <v>SINGLE FUNDING</v>
      </c>
      <c r="M334" s="155">
        <v>1000</v>
      </c>
      <c r="N334" s="155">
        <v>1000</v>
      </c>
    </row>
    <row r="335" spans="2:14" s="1" customFormat="1" ht="19.7" hidden="1" customHeight="1">
      <c r="B335" s="152">
        <v>2021</v>
      </c>
      <c r="C335" s="153" t="s">
        <v>13</v>
      </c>
      <c r="D335" s="153" t="s">
        <v>14</v>
      </c>
      <c r="E335" s="153" t="s">
        <v>27</v>
      </c>
      <c r="F335" s="153" t="s">
        <v>16</v>
      </c>
      <c r="G335" s="153" t="s">
        <v>17</v>
      </c>
      <c r="H335" s="153" t="s">
        <v>55</v>
      </c>
      <c r="I335" s="154" t="str">
        <f>_xlfn.XLOOKUP('Data Source'!$H335,'NW Mapping'!A:A,'NW Mapping'!B:B)</f>
        <v>Low</v>
      </c>
      <c r="J335" s="154" t="str">
        <f>_xlfn.XLOOKUP('Data Source'!$H335,'NW Mapping'!A:A,'NW Mapping'!C:C)</f>
        <v>Core NW</v>
      </c>
      <c r="K335" s="154" t="str">
        <f>_xlfn.XLOOKUP(H335,'NW Mapping'!A:A,'NW Mapping'!D:D)</f>
        <v>Core NW</v>
      </c>
      <c r="L335" s="8" t="str">
        <f>_xlfn.XLOOKUP('Data Source'!$H335,'NW Mapping'!A:A,'NW Mapping'!E:E)</f>
        <v>SINGLE FUNDING</v>
      </c>
      <c r="M335" s="155">
        <v>21852.506538461501</v>
      </c>
      <c r="N335" s="155">
        <v>21852.85</v>
      </c>
    </row>
    <row r="336" spans="2:14" s="1" customFormat="1" ht="19.7" hidden="1" customHeight="1">
      <c r="B336" s="156">
        <v>2021</v>
      </c>
      <c r="C336" s="154" t="s">
        <v>13</v>
      </c>
      <c r="D336" s="154" t="s">
        <v>14</v>
      </c>
      <c r="E336" s="154" t="s">
        <v>27</v>
      </c>
      <c r="F336" s="154" t="s">
        <v>16</v>
      </c>
      <c r="G336" s="154" t="s">
        <v>19</v>
      </c>
      <c r="H336" s="154" t="s">
        <v>55</v>
      </c>
      <c r="I336" s="154" t="str">
        <f>_xlfn.XLOOKUP('Data Source'!$H336,'NW Mapping'!A:A,'NW Mapping'!B:B)</f>
        <v>Low</v>
      </c>
      <c r="J336" s="154" t="str">
        <f>_xlfn.XLOOKUP('Data Source'!$H336,'NW Mapping'!A:A,'NW Mapping'!C:C)</f>
        <v>Core NW</v>
      </c>
      <c r="K336" s="154" t="str">
        <f>_xlfn.XLOOKUP(H336,'NW Mapping'!A:A,'NW Mapping'!D:D)</f>
        <v>Core NW</v>
      </c>
      <c r="L336" s="8" t="str">
        <f>_xlfn.XLOOKUP('Data Source'!$H336,'NW Mapping'!A:A,'NW Mapping'!E:E)</f>
        <v>SINGLE FUNDING</v>
      </c>
      <c r="M336" s="157">
        <v>3482.5969230769201</v>
      </c>
      <c r="N336" s="157">
        <v>3482.44</v>
      </c>
    </row>
    <row r="337" spans="2:14" s="1" customFormat="1" ht="19.7" hidden="1" customHeight="1">
      <c r="B337" s="152">
        <v>2021</v>
      </c>
      <c r="C337" s="153" t="s">
        <v>13</v>
      </c>
      <c r="D337" s="153" t="s">
        <v>14</v>
      </c>
      <c r="E337" s="153" t="s">
        <v>27</v>
      </c>
      <c r="F337" s="153" t="s">
        <v>16</v>
      </c>
      <c r="G337" s="153" t="s">
        <v>20</v>
      </c>
      <c r="H337" s="153" t="s">
        <v>55</v>
      </c>
      <c r="I337" s="154" t="str">
        <f>_xlfn.XLOOKUP('Data Source'!$H337,'NW Mapping'!A:A,'NW Mapping'!B:B)</f>
        <v>Low</v>
      </c>
      <c r="J337" s="154" t="str">
        <f>_xlfn.XLOOKUP('Data Source'!$H337,'NW Mapping'!A:A,'NW Mapping'!C:C)</f>
        <v>Core NW</v>
      </c>
      <c r="K337" s="154" t="str">
        <f>_xlfn.XLOOKUP(H337,'NW Mapping'!A:A,'NW Mapping'!D:D)</f>
        <v>Core NW</v>
      </c>
      <c r="L337" s="8" t="str">
        <f>_xlfn.XLOOKUP('Data Source'!$H337,'NW Mapping'!A:A,'NW Mapping'!E:E)</f>
        <v>SINGLE FUNDING</v>
      </c>
      <c r="M337" s="155">
        <v>11739.9478846154</v>
      </c>
      <c r="N337" s="155">
        <v>11739.75</v>
      </c>
    </row>
    <row r="338" spans="2:14" s="1" customFormat="1" ht="19.7" hidden="1" customHeight="1">
      <c r="B338" s="156">
        <v>2021</v>
      </c>
      <c r="C338" s="154" t="s">
        <v>13</v>
      </c>
      <c r="D338" s="154" t="s">
        <v>14</v>
      </c>
      <c r="E338" s="154" t="s">
        <v>27</v>
      </c>
      <c r="F338" s="154" t="s">
        <v>21</v>
      </c>
      <c r="G338" s="154" t="s">
        <v>22</v>
      </c>
      <c r="H338" s="154" t="s">
        <v>55</v>
      </c>
      <c r="I338" s="154" t="str">
        <f>_xlfn.XLOOKUP('Data Source'!$H338,'NW Mapping'!A:A,'NW Mapping'!B:B)</f>
        <v>Low</v>
      </c>
      <c r="J338" s="154" t="str">
        <f>_xlfn.XLOOKUP('Data Source'!$H338,'NW Mapping'!A:A,'NW Mapping'!C:C)</f>
        <v>Core NW</v>
      </c>
      <c r="K338" s="154" t="str">
        <f>_xlfn.XLOOKUP(H338,'NW Mapping'!A:A,'NW Mapping'!D:D)</f>
        <v>Core NW</v>
      </c>
      <c r="L338" s="8" t="str">
        <f>_xlfn.XLOOKUP('Data Source'!$H338,'NW Mapping'!A:A,'NW Mapping'!E:E)</f>
        <v>SINGLE FUNDING</v>
      </c>
      <c r="M338" s="157">
        <v>92290.460769230805</v>
      </c>
      <c r="N338" s="157">
        <v>92290.19</v>
      </c>
    </row>
    <row r="339" spans="2:14" s="1" customFormat="1" ht="19.7" hidden="1" customHeight="1">
      <c r="B339" s="152">
        <v>2021</v>
      </c>
      <c r="C339" s="153" t="s">
        <v>13</v>
      </c>
      <c r="D339" s="153" t="s">
        <v>14</v>
      </c>
      <c r="E339" s="153" t="s">
        <v>27</v>
      </c>
      <c r="F339" s="153" t="s">
        <v>23</v>
      </c>
      <c r="G339" s="153" t="s">
        <v>24</v>
      </c>
      <c r="H339" s="153" t="s">
        <v>55</v>
      </c>
      <c r="I339" s="154" t="str">
        <f>_xlfn.XLOOKUP('Data Source'!$H339,'NW Mapping'!A:A,'NW Mapping'!B:B)</f>
        <v>Low</v>
      </c>
      <c r="J339" s="154" t="str">
        <f>_xlfn.XLOOKUP('Data Source'!$H339,'NW Mapping'!A:A,'NW Mapping'!C:C)</f>
        <v>Core NW</v>
      </c>
      <c r="K339" s="154" t="str">
        <f>_xlfn.XLOOKUP(H339,'NW Mapping'!A:A,'NW Mapping'!D:D)</f>
        <v>Core NW</v>
      </c>
      <c r="L339" s="8" t="str">
        <f>_xlfn.XLOOKUP('Data Source'!$H339,'NW Mapping'!A:A,'NW Mapping'!E:E)</f>
        <v>SINGLE FUNDING</v>
      </c>
      <c r="M339" s="155">
        <v>71068.214999999997</v>
      </c>
      <c r="N339" s="155">
        <v>71068.17</v>
      </c>
    </row>
    <row r="340" spans="2:14" s="1" customFormat="1" ht="19.7" hidden="1" customHeight="1">
      <c r="B340" s="152">
        <v>2021</v>
      </c>
      <c r="C340" s="153" t="s">
        <v>13</v>
      </c>
      <c r="D340" s="153" t="s">
        <v>14</v>
      </c>
      <c r="E340" s="153" t="s">
        <v>15</v>
      </c>
      <c r="F340" s="153" t="s">
        <v>16</v>
      </c>
      <c r="G340" s="153" t="s">
        <v>17</v>
      </c>
      <c r="H340" s="153" t="s">
        <v>56</v>
      </c>
      <c r="I340" s="154" t="str">
        <f>_xlfn.XLOOKUP('Data Source'!$H340,'NW Mapping'!A:A,'NW Mapping'!B:B)</f>
        <v>Low</v>
      </c>
      <c r="J340" s="154" t="str">
        <f>_xlfn.XLOOKUP('Data Source'!$H340,'NW Mapping'!A:A,'NW Mapping'!C:C)</f>
        <v>Core NW</v>
      </c>
      <c r="K340" s="154" t="str">
        <f>_xlfn.XLOOKUP(H340,'NW Mapping'!A:A,'NW Mapping'!D:D)</f>
        <v>Core NW</v>
      </c>
      <c r="L340" s="8" t="str">
        <f>_xlfn.XLOOKUP('Data Source'!$H340,'NW Mapping'!A:A,'NW Mapping'!E:E)</f>
        <v>OTHER</v>
      </c>
      <c r="M340" s="155">
        <v>3232.88</v>
      </c>
      <c r="N340" s="155">
        <v>3232.8</v>
      </c>
    </row>
    <row r="341" spans="2:14" s="1" customFormat="1" ht="19.7" hidden="1" customHeight="1">
      <c r="B341" s="156">
        <v>2021</v>
      </c>
      <c r="C341" s="154" t="s">
        <v>13</v>
      </c>
      <c r="D341" s="154" t="s">
        <v>14</v>
      </c>
      <c r="E341" s="154" t="s">
        <v>15</v>
      </c>
      <c r="F341" s="154" t="s">
        <v>16</v>
      </c>
      <c r="G341" s="154" t="s">
        <v>19</v>
      </c>
      <c r="H341" s="154" t="s">
        <v>56</v>
      </c>
      <c r="I341" s="154" t="str">
        <f>_xlfn.XLOOKUP('Data Source'!$H341,'NW Mapping'!A:A,'NW Mapping'!B:B)</f>
        <v>Low</v>
      </c>
      <c r="J341" s="154" t="str">
        <f>_xlfn.XLOOKUP('Data Source'!$H341,'NW Mapping'!A:A,'NW Mapping'!C:C)</f>
        <v>Core NW</v>
      </c>
      <c r="K341" s="154" t="str">
        <f>_xlfn.XLOOKUP(H341,'NW Mapping'!A:A,'NW Mapping'!D:D)</f>
        <v>Core NW</v>
      </c>
      <c r="L341" s="8" t="str">
        <f>_xlfn.XLOOKUP('Data Source'!$H341,'NW Mapping'!A:A,'NW Mapping'!E:E)</f>
        <v>OTHER</v>
      </c>
      <c r="M341" s="157">
        <v>1588.17</v>
      </c>
      <c r="N341" s="157">
        <v>1588.21</v>
      </c>
    </row>
    <row r="342" spans="2:14" s="1" customFormat="1" ht="19.7" hidden="1" customHeight="1">
      <c r="B342" s="152">
        <v>2021</v>
      </c>
      <c r="C342" s="153" t="s">
        <v>13</v>
      </c>
      <c r="D342" s="153" t="s">
        <v>14</v>
      </c>
      <c r="E342" s="153" t="s">
        <v>15</v>
      </c>
      <c r="F342" s="153" t="s">
        <v>16</v>
      </c>
      <c r="G342" s="153" t="s">
        <v>20</v>
      </c>
      <c r="H342" s="153" t="s">
        <v>56</v>
      </c>
      <c r="I342" s="154" t="str">
        <f>_xlfn.XLOOKUP('Data Source'!$H342,'NW Mapping'!A:A,'NW Mapping'!B:B)</f>
        <v>Low</v>
      </c>
      <c r="J342" s="154" t="str">
        <f>_xlfn.XLOOKUP('Data Source'!$H342,'NW Mapping'!A:A,'NW Mapping'!C:C)</f>
        <v>Core NW</v>
      </c>
      <c r="K342" s="154" t="str">
        <f>_xlfn.XLOOKUP(H342,'NW Mapping'!A:A,'NW Mapping'!D:D)</f>
        <v>Core NW</v>
      </c>
      <c r="L342" s="8" t="str">
        <f>_xlfn.XLOOKUP('Data Source'!$H342,'NW Mapping'!A:A,'NW Mapping'!E:E)</f>
        <v>OTHER</v>
      </c>
      <c r="M342" s="155">
        <v>2587.52980769231</v>
      </c>
      <c r="N342" s="155">
        <v>2587.52</v>
      </c>
    </row>
    <row r="343" spans="2:14" s="1" customFormat="1" ht="19.7" hidden="1" customHeight="1">
      <c r="B343" s="156">
        <v>2021</v>
      </c>
      <c r="C343" s="154" t="s">
        <v>13</v>
      </c>
      <c r="D343" s="154" t="s">
        <v>14</v>
      </c>
      <c r="E343" s="154" t="s">
        <v>15</v>
      </c>
      <c r="F343" s="154" t="s">
        <v>21</v>
      </c>
      <c r="G343" s="154" t="s">
        <v>22</v>
      </c>
      <c r="H343" s="154" t="s">
        <v>56</v>
      </c>
      <c r="I343" s="154" t="str">
        <f>_xlfn.XLOOKUP('Data Source'!$H343,'NW Mapping'!A:A,'NW Mapping'!B:B)</f>
        <v>Low</v>
      </c>
      <c r="J343" s="154" t="str">
        <f>_xlfn.XLOOKUP('Data Source'!$H343,'NW Mapping'!A:A,'NW Mapping'!C:C)</f>
        <v>Core NW</v>
      </c>
      <c r="K343" s="154" t="str">
        <f>_xlfn.XLOOKUP(H343,'NW Mapping'!A:A,'NW Mapping'!D:D)</f>
        <v>Core NW</v>
      </c>
      <c r="L343" s="8" t="str">
        <f>_xlfn.XLOOKUP('Data Source'!$H343,'NW Mapping'!A:A,'NW Mapping'!E:E)</f>
        <v>OTHER</v>
      </c>
      <c r="M343" s="157">
        <v>7298.4451923076904</v>
      </c>
      <c r="N343" s="157">
        <v>7298.2</v>
      </c>
    </row>
    <row r="344" spans="2:14" s="1" customFormat="1" ht="19.7" hidden="1" customHeight="1">
      <c r="B344" s="152">
        <v>2021</v>
      </c>
      <c r="C344" s="153" t="s">
        <v>13</v>
      </c>
      <c r="D344" s="153" t="s">
        <v>14</v>
      </c>
      <c r="E344" s="153" t="s">
        <v>15</v>
      </c>
      <c r="F344" s="153" t="s">
        <v>23</v>
      </c>
      <c r="G344" s="153" t="s">
        <v>24</v>
      </c>
      <c r="H344" s="153" t="s">
        <v>56</v>
      </c>
      <c r="I344" s="154" t="str">
        <f>_xlfn.XLOOKUP('Data Source'!$H344,'NW Mapping'!A:A,'NW Mapping'!B:B)</f>
        <v>Low</v>
      </c>
      <c r="J344" s="154" t="str">
        <f>_xlfn.XLOOKUP('Data Source'!$H344,'NW Mapping'!A:A,'NW Mapping'!C:C)</f>
        <v>Core NW</v>
      </c>
      <c r="K344" s="154" t="str">
        <f>_xlfn.XLOOKUP(H344,'NW Mapping'!A:A,'NW Mapping'!D:D)</f>
        <v>Core NW</v>
      </c>
      <c r="L344" s="8" t="str">
        <f>_xlfn.XLOOKUP('Data Source'!$H344,'NW Mapping'!A:A,'NW Mapping'!E:E)</f>
        <v>OTHER</v>
      </c>
      <c r="M344" s="155">
        <v>4630.70788461538</v>
      </c>
      <c r="N344" s="155">
        <v>4630.6000000000004</v>
      </c>
    </row>
    <row r="345" spans="2:14" s="1" customFormat="1" ht="19.7" hidden="1" customHeight="1">
      <c r="B345" s="156">
        <v>2021</v>
      </c>
      <c r="C345" s="154" t="s">
        <v>13</v>
      </c>
      <c r="D345" s="154" t="s">
        <v>14</v>
      </c>
      <c r="E345" s="154" t="s">
        <v>25</v>
      </c>
      <c r="F345" s="154" t="s">
        <v>16</v>
      </c>
      <c r="G345" s="154" t="s">
        <v>17</v>
      </c>
      <c r="H345" s="154" t="s">
        <v>56</v>
      </c>
      <c r="I345" s="154" t="str">
        <f>_xlfn.XLOOKUP('Data Source'!$H345,'NW Mapping'!A:A,'NW Mapping'!B:B)</f>
        <v>Low</v>
      </c>
      <c r="J345" s="154" t="str">
        <f>_xlfn.XLOOKUP('Data Source'!$H345,'NW Mapping'!A:A,'NW Mapping'!C:C)</f>
        <v>Core NW</v>
      </c>
      <c r="K345" s="154" t="str">
        <f>_xlfn.XLOOKUP(H345,'NW Mapping'!A:A,'NW Mapping'!D:D)</f>
        <v>Core NW</v>
      </c>
      <c r="L345" s="8" t="str">
        <f>_xlfn.XLOOKUP('Data Source'!$H345,'NW Mapping'!A:A,'NW Mapping'!E:E)</f>
        <v>OTHER</v>
      </c>
      <c r="M345" s="157">
        <v>26655.445192307699</v>
      </c>
      <c r="N345" s="157">
        <v>26655.200000000001</v>
      </c>
    </row>
    <row r="346" spans="2:14" s="1" customFormat="1" ht="19.7" hidden="1" customHeight="1">
      <c r="B346" s="152">
        <v>2021</v>
      </c>
      <c r="C346" s="153" t="s">
        <v>13</v>
      </c>
      <c r="D346" s="153" t="s">
        <v>14</v>
      </c>
      <c r="E346" s="153" t="s">
        <v>25</v>
      </c>
      <c r="F346" s="153" t="s">
        <v>16</v>
      </c>
      <c r="G346" s="153" t="s">
        <v>19</v>
      </c>
      <c r="H346" s="153" t="s">
        <v>56</v>
      </c>
      <c r="I346" s="154" t="str">
        <f>_xlfn.XLOOKUP('Data Source'!$H346,'NW Mapping'!A:A,'NW Mapping'!B:B)</f>
        <v>Low</v>
      </c>
      <c r="J346" s="154" t="str">
        <f>_xlfn.XLOOKUP('Data Source'!$H346,'NW Mapping'!A:A,'NW Mapping'!C:C)</f>
        <v>Core NW</v>
      </c>
      <c r="K346" s="154" t="str">
        <f>_xlfn.XLOOKUP(H346,'NW Mapping'!A:A,'NW Mapping'!D:D)</f>
        <v>Core NW</v>
      </c>
      <c r="L346" s="8" t="str">
        <f>_xlfn.XLOOKUP('Data Source'!$H346,'NW Mapping'!A:A,'NW Mapping'!E:E)</f>
        <v>OTHER</v>
      </c>
      <c r="M346" s="155">
        <v>10997.2051923077</v>
      </c>
      <c r="N346" s="155">
        <v>10996.96</v>
      </c>
    </row>
    <row r="347" spans="2:14" s="1" customFormat="1" ht="19.7" hidden="1" customHeight="1">
      <c r="B347" s="156">
        <v>2021</v>
      </c>
      <c r="C347" s="154" t="s">
        <v>13</v>
      </c>
      <c r="D347" s="154" t="s">
        <v>14</v>
      </c>
      <c r="E347" s="154" t="s">
        <v>25</v>
      </c>
      <c r="F347" s="154" t="s">
        <v>16</v>
      </c>
      <c r="G347" s="154" t="s">
        <v>20</v>
      </c>
      <c r="H347" s="154" t="s">
        <v>56</v>
      </c>
      <c r="I347" s="154" t="str">
        <f>_xlfn.XLOOKUP('Data Source'!$H347,'NW Mapping'!A:A,'NW Mapping'!B:B)</f>
        <v>Low</v>
      </c>
      <c r="J347" s="154" t="str">
        <f>_xlfn.XLOOKUP('Data Source'!$H347,'NW Mapping'!A:A,'NW Mapping'!C:C)</f>
        <v>Core NW</v>
      </c>
      <c r="K347" s="154" t="str">
        <f>_xlfn.XLOOKUP(H347,'NW Mapping'!A:A,'NW Mapping'!D:D)</f>
        <v>Core NW</v>
      </c>
      <c r="L347" s="8" t="str">
        <f>_xlfn.XLOOKUP('Data Source'!$H347,'NW Mapping'!A:A,'NW Mapping'!E:E)</f>
        <v>OTHER</v>
      </c>
      <c r="M347" s="157">
        <v>6513.8438461538499</v>
      </c>
      <c r="N347" s="157">
        <v>6514.04</v>
      </c>
    </row>
    <row r="348" spans="2:14" s="1" customFormat="1" ht="19.7" hidden="1" customHeight="1">
      <c r="B348" s="152">
        <v>2021</v>
      </c>
      <c r="C348" s="153" t="s">
        <v>13</v>
      </c>
      <c r="D348" s="153" t="s">
        <v>14</v>
      </c>
      <c r="E348" s="153" t="s">
        <v>25</v>
      </c>
      <c r="F348" s="153" t="s">
        <v>21</v>
      </c>
      <c r="G348" s="153" t="s">
        <v>22</v>
      </c>
      <c r="H348" s="153" t="s">
        <v>56</v>
      </c>
      <c r="I348" s="154" t="str">
        <f>_xlfn.XLOOKUP('Data Source'!$H348,'NW Mapping'!A:A,'NW Mapping'!B:B)</f>
        <v>Low</v>
      </c>
      <c r="J348" s="154" t="str">
        <f>_xlfn.XLOOKUP('Data Source'!$H348,'NW Mapping'!A:A,'NW Mapping'!C:C)</f>
        <v>Core NW</v>
      </c>
      <c r="K348" s="154" t="str">
        <f>_xlfn.XLOOKUP(H348,'NW Mapping'!A:A,'NW Mapping'!D:D)</f>
        <v>Core NW</v>
      </c>
      <c r="L348" s="8" t="str">
        <f>_xlfn.XLOOKUP('Data Source'!$H348,'NW Mapping'!A:A,'NW Mapping'!E:E)</f>
        <v>OTHER</v>
      </c>
      <c r="M348" s="155">
        <v>33680.6944230769</v>
      </c>
      <c r="N348" s="155">
        <v>33680.92</v>
      </c>
    </row>
    <row r="349" spans="2:14" s="1" customFormat="1" ht="19.7" hidden="1" customHeight="1">
      <c r="B349" s="156">
        <v>2021</v>
      </c>
      <c r="C349" s="154" t="s">
        <v>13</v>
      </c>
      <c r="D349" s="154" t="s">
        <v>14</v>
      </c>
      <c r="E349" s="154" t="s">
        <v>25</v>
      </c>
      <c r="F349" s="154" t="s">
        <v>23</v>
      </c>
      <c r="G349" s="154" t="s">
        <v>24</v>
      </c>
      <c r="H349" s="154" t="s">
        <v>56</v>
      </c>
      <c r="I349" s="154" t="str">
        <f>_xlfn.XLOOKUP('Data Source'!$H349,'NW Mapping'!A:A,'NW Mapping'!B:B)</f>
        <v>Low</v>
      </c>
      <c r="J349" s="154" t="str">
        <f>_xlfn.XLOOKUP('Data Source'!$H349,'NW Mapping'!A:A,'NW Mapping'!C:C)</f>
        <v>Core NW</v>
      </c>
      <c r="K349" s="154" t="str">
        <f>_xlfn.XLOOKUP(H349,'NW Mapping'!A:A,'NW Mapping'!D:D)</f>
        <v>Core NW</v>
      </c>
      <c r="L349" s="8" t="str">
        <f>_xlfn.XLOOKUP('Data Source'!$H349,'NW Mapping'!A:A,'NW Mapping'!E:E)</f>
        <v>OTHER</v>
      </c>
      <c r="M349" s="157">
        <v>42460.470192307701</v>
      </c>
      <c r="N349" s="157">
        <v>41502.76</v>
      </c>
    </row>
    <row r="350" spans="2:14" s="1" customFormat="1" ht="19.7" customHeight="1">
      <c r="B350" s="156">
        <v>2021</v>
      </c>
      <c r="C350" s="154" t="s">
        <v>13</v>
      </c>
      <c r="D350" s="154" t="s">
        <v>14</v>
      </c>
      <c r="E350" s="154" t="s">
        <v>26</v>
      </c>
      <c r="F350" s="154" t="s">
        <v>16</v>
      </c>
      <c r="G350" s="154" t="s">
        <v>17</v>
      </c>
      <c r="H350" s="154" t="s">
        <v>56</v>
      </c>
      <c r="I350" s="154" t="str">
        <f>_xlfn.XLOOKUP('Data Source'!$H350,'NW Mapping'!A:A,'NW Mapping'!B:B)</f>
        <v>Low</v>
      </c>
      <c r="J350" s="154" t="str">
        <f>_xlfn.XLOOKUP('Data Source'!$H350,'NW Mapping'!A:A,'NW Mapping'!C:C)</f>
        <v>Core NW</v>
      </c>
      <c r="K350" s="154" t="str">
        <f>_xlfn.XLOOKUP(H350,'NW Mapping'!A:A,'NW Mapping'!D:D)</f>
        <v>Core NW</v>
      </c>
      <c r="L350" s="8" t="str">
        <f>_xlfn.XLOOKUP('Data Source'!$H350,'NW Mapping'!A:A,'NW Mapping'!E:E)</f>
        <v>OTHER</v>
      </c>
      <c r="M350" s="157">
        <v>26999.763846153801</v>
      </c>
      <c r="N350" s="157">
        <v>26999.96</v>
      </c>
    </row>
    <row r="351" spans="2:14" s="1" customFormat="1" ht="19.7" customHeight="1">
      <c r="B351" s="152">
        <v>2021</v>
      </c>
      <c r="C351" s="153" t="s">
        <v>13</v>
      </c>
      <c r="D351" s="153" t="s">
        <v>14</v>
      </c>
      <c r="E351" s="153" t="s">
        <v>26</v>
      </c>
      <c r="F351" s="153" t="s">
        <v>16</v>
      </c>
      <c r="G351" s="153" t="s">
        <v>19</v>
      </c>
      <c r="H351" s="153" t="s">
        <v>56</v>
      </c>
      <c r="I351" s="154" t="str">
        <f>_xlfn.XLOOKUP('Data Source'!$H351,'NW Mapping'!A:A,'NW Mapping'!B:B)</f>
        <v>Low</v>
      </c>
      <c r="J351" s="154" t="str">
        <f>_xlfn.XLOOKUP('Data Source'!$H351,'NW Mapping'!A:A,'NW Mapping'!C:C)</f>
        <v>Core NW</v>
      </c>
      <c r="K351" s="154" t="str">
        <f>_xlfn.XLOOKUP(H351,'NW Mapping'!A:A,'NW Mapping'!D:D)</f>
        <v>Core NW</v>
      </c>
      <c r="L351" s="8" t="str">
        <f>_xlfn.XLOOKUP('Data Source'!$H351,'NW Mapping'!A:A,'NW Mapping'!E:E)</f>
        <v>OTHER</v>
      </c>
      <c r="M351" s="155">
        <v>17567.925192307699</v>
      </c>
      <c r="N351" s="155">
        <v>17567.68</v>
      </c>
    </row>
    <row r="352" spans="2:14" s="1" customFormat="1" ht="19.7" customHeight="1">
      <c r="B352" s="156">
        <v>2021</v>
      </c>
      <c r="C352" s="154" t="s">
        <v>13</v>
      </c>
      <c r="D352" s="154" t="s">
        <v>14</v>
      </c>
      <c r="E352" s="154" t="s">
        <v>26</v>
      </c>
      <c r="F352" s="154" t="s">
        <v>16</v>
      </c>
      <c r="G352" s="154" t="s">
        <v>20</v>
      </c>
      <c r="H352" s="154" t="s">
        <v>56</v>
      </c>
      <c r="I352" s="154" t="str">
        <f>_xlfn.XLOOKUP('Data Source'!$H352,'NW Mapping'!A:A,'NW Mapping'!B:B)</f>
        <v>Low</v>
      </c>
      <c r="J352" s="154" t="str">
        <f>_xlfn.XLOOKUP('Data Source'!$H352,'NW Mapping'!A:A,'NW Mapping'!C:C)</f>
        <v>Core NW</v>
      </c>
      <c r="K352" s="154" t="str">
        <f>_xlfn.XLOOKUP(H352,'NW Mapping'!A:A,'NW Mapping'!D:D)</f>
        <v>Core NW</v>
      </c>
      <c r="L352" s="8" t="str">
        <f>_xlfn.XLOOKUP('Data Source'!$H352,'NW Mapping'!A:A,'NW Mapping'!E:E)</f>
        <v>OTHER</v>
      </c>
      <c r="M352" s="157">
        <v>8998.0113461538494</v>
      </c>
      <c r="N352" s="157">
        <v>8998.08</v>
      </c>
    </row>
    <row r="353" spans="2:14" s="1" customFormat="1" ht="19.7" customHeight="1">
      <c r="B353" s="152">
        <v>2021</v>
      </c>
      <c r="C353" s="153" t="s">
        <v>13</v>
      </c>
      <c r="D353" s="153" t="s">
        <v>14</v>
      </c>
      <c r="E353" s="153" t="s">
        <v>26</v>
      </c>
      <c r="F353" s="153" t="s">
        <v>21</v>
      </c>
      <c r="G353" s="153" t="s">
        <v>22</v>
      </c>
      <c r="H353" s="153" t="s">
        <v>56</v>
      </c>
      <c r="I353" s="154" t="str">
        <f>_xlfn.XLOOKUP('Data Source'!$H353,'NW Mapping'!A:A,'NW Mapping'!B:B)</f>
        <v>Low</v>
      </c>
      <c r="J353" s="154" t="str">
        <f>_xlfn.XLOOKUP('Data Source'!$H353,'NW Mapping'!A:A,'NW Mapping'!C:C)</f>
        <v>Core NW</v>
      </c>
      <c r="K353" s="154" t="str">
        <f>_xlfn.XLOOKUP(H353,'NW Mapping'!A:A,'NW Mapping'!D:D)</f>
        <v>Core NW</v>
      </c>
      <c r="L353" s="8" t="str">
        <f>_xlfn.XLOOKUP('Data Source'!$H353,'NW Mapping'!A:A,'NW Mapping'!E:E)</f>
        <v>OTHER</v>
      </c>
      <c r="M353" s="155">
        <v>41456.244615384603</v>
      </c>
      <c r="N353" s="155">
        <v>41456.480000000003</v>
      </c>
    </row>
    <row r="354" spans="2:14" s="1" customFormat="1" ht="19.7" customHeight="1">
      <c r="B354" s="156">
        <v>2021</v>
      </c>
      <c r="C354" s="154" t="s">
        <v>13</v>
      </c>
      <c r="D354" s="154" t="s">
        <v>14</v>
      </c>
      <c r="E354" s="154" t="s">
        <v>26</v>
      </c>
      <c r="F354" s="154" t="s">
        <v>23</v>
      </c>
      <c r="G354" s="154" t="s">
        <v>24</v>
      </c>
      <c r="H354" s="154" t="s">
        <v>56</v>
      </c>
      <c r="I354" s="154" t="str">
        <f>_xlfn.XLOOKUP('Data Source'!$H354,'NW Mapping'!A:A,'NW Mapping'!B:B)</f>
        <v>Low</v>
      </c>
      <c r="J354" s="154" t="str">
        <f>_xlfn.XLOOKUP('Data Source'!$H354,'NW Mapping'!A:A,'NW Mapping'!C:C)</f>
        <v>Core NW</v>
      </c>
      <c r="K354" s="154" t="str">
        <f>_xlfn.XLOOKUP(H354,'NW Mapping'!A:A,'NW Mapping'!D:D)</f>
        <v>Core NW</v>
      </c>
      <c r="L354" s="8" t="str">
        <f>_xlfn.XLOOKUP('Data Source'!$H354,'NW Mapping'!A:A,'NW Mapping'!E:E)</f>
        <v>OTHER</v>
      </c>
      <c r="M354" s="157">
        <v>21473.802307692298</v>
      </c>
      <c r="N354" s="157">
        <v>21473.919999999998</v>
      </c>
    </row>
    <row r="355" spans="2:14" s="1" customFormat="1" ht="19.7" hidden="1" customHeight="1">
      <c r="B355" s="152">
        <v>2021</v>
      </c>
      <c r="C355" s="153" t="s">
        <v>13</v>
      </c>
      <c r="D355" s="153" t="s">
        <v>14</v>
      </c>
      <c r="E355" s="153" t="s">
        <v>27</v>
      </c>
      <c r="F355" s="153" t="s">
        <v>16</v>
      </c>
      <c r="G355" s="153" t="s">
        <v>17</v>
      </c>
      <c r="H355" s="153" t="s">
        <v>56</v>
      </c>
      <c r="I355" s="154" t="str">
        <f>_xlfn.XLOOKUP('Data Source'!$H355,'NW Mapping'!A:A,'NW Mapping'!B:B)</f>
        <v>Low</v>
      </c>
      <c r="J355" s="154" t="str">
        <f>_xlfn.XLOOKUP('Data Source'!$H355,'NW Mapping'!A:A,'NW Mapping'!C:C)</f>
        <v>Core NW</v>
      </c>
      <c r="K355" s="154" t="str">
        <f>_xlfn.XLOOKUP(H355,'NW Mapping'!A:A,'NW Mapping'!D:D)</f>
        <v>Core NW</v>
      </c>
      <c r="L355" s="8" t="str">
        <f>_xlfn.XLOOKUP('Data Source'!$H355,'NW Mapping'!A:A,'NW Mapping'!E:E)</f>
        <v>OTHER</v>
      </c>
      <c r="M355" s="155">
        <v>35437.440769230801</v>
      </c>
      <c r="N355" s="155">
        <v>35437.480000000003</v>
      </c>
    </row>
    <row r="356" spans="2:14" s="1" customFormat="1" ht="19.7" hidden="1" customHeight="1">
      <c r="B356" s="156">
        <v>2021</v>
      </c>
      <c r="C356" s="154" t="s">
        <v>13</v>
      </c>
      <c r="D356" s="154" t="s">
        <v>14</v>
      </c>
      <c r="E356" s="154" t="s">
        <v>27</v>
      </c>
      <c r="F356" s="154" t="s">
        <v>16</v>
      </c>
      <c r="G356" s="154" t="s">
        <v>19</v>
      </c>
      <c r="H356" s="154" t="s">
        <v>56</v>
      </c>
      <c r="I356" s="154" t="str">
        <f>_xlfn.XLOOKUP('Data Source'!$H356,'NW Mapping'!A:A,'NW Mapping'!B:B)</f>
        <v>Low</v>
      </c>
      <c r="J356" s="154" t="str">
        <f>_xlfn.XLOOKUP('Data Source'!$H356,'NW Mapping'!A:A,'NW Mapping'!C:C)</f>
        <v>Core NW</v>
      </c>
      <c r="K356" s="154" t="str">
        <f>_xlfn.XLOOKUP(H356,'NW Mapping'!A:A,'NW Mapping'!D:D)</f>
        <v>Core NW</v>
      </c>
      <c r="L356" s="8" t="str">
        <f>_xlfn.XLOOKUP('Data Source'!$H356,'NW Mapping'!A:A,'NW Mapping'!E:E)</f>
        <v>OTHER</v>
      </c>
      <c r="M356" s="157">
        <v>11293.7034615385</v>
      </c>
      <c r="N356" s="157">
        <v>11293.88</v>
      </c>
    </row>
    <row r="357" spans="2:14" s="1" customFormat="1" ht="19.7" hidden="1" customHeight="1">
      <c r="B357" s="152">
        <v>2021</v>
      </c>
      <c r="C357" s="153" t="s">
        <v>13</v>
      </c>
      <c r="D357" s="153" t="s">
        <v>14</v>
      </c>
      <c r="E357" s="153" t="s">
        <v>27</v>
      </c>
      <c r="F357" s="153" t="s">
        <v>16</v>
      </c>
      <c r="G357" s="153" t="s">
        <v>20</v>
      </c>
      <c r="H357" s="153" t="s">
        <v>56</v>
      </c>
      <c r="I357" s="154" t="str">
        <f>_xlfn.XLOOKUP('Data Source'!$H357,'NW Mapping'!A:A,'NW Mapping'!B:B)</f>
        <v>Low</v>
      </c>
      <c r="J357" s="154" t="str">
        <f>_xlfn.XLOOKUP('Data Source'!$H357,'NW Mapping'!A:A,'NW Mapping'!C:C)</f>
        <v>Core NW</v>
      </c>
      <c r="K357" s="154" t="str">
        <f>_xlfn.XLOOKUP(H357,'NW Mapping'!A:A,'NW Mapping'!D:D)</f>
        <v>Core NW</v>
      </c>
      <c r="L357" s="8" t="str">
        <f>_xlfn.XLOOKUP('Data Source'!$H357,'NW Mapping'!A:A,'NW Mapping'!E:E)</f>
        <v>OTHER</v>
      </c>
      <c r="M357" s="155">
        <v>23460.594807692301</v>
      </c>
      <c r="N357" s="155">
        <v>23460.84</v>
      </c>
    </row>
    <row r="358" spans="2:14" s="1" customFormat="1" ht="19.7" hidden="1" customHeight="1">
      <c r="B358" s="156">
        <v>2021</v>
      </c>
      <c r="C358" s="154" t="s">
        <v>13</v>
      </c>
      <c r="D358" s="154" t="s">
        <v>14</v>
      </c>
      <c r="E358" s="154" t="s">
        <v>27</v>
      </c>
      <c r="F358" s="154" t="s">
        <v>21</v>
      </c>
      <c r="G358" s="154" t="s">
        <v>22</v>
      </c>
      <c r="H358" s="154" t="s">
        <v>56</v>
      </c>
      <c r="I358" s="154" t="str">
        <f>_xlfn.XLOOKUP('Data Source'!$H358,'NW Mapping'!A:A,'NW Mapping'!B:B)</f>
        <v>Low</v>
      </c>
      <c r="J358" s="154" t="str">
        <f>_xlfn.XLOOKUP('Data Source'!$H358,'NW Mapping'!A:A,'NW Mapping'!C:C)</f>
        <v>Core NW</v>
      </c>
      <c r="K358" s="154" t="str">
        <f>_xlfn.XLOOKUP(H358,'NW Mapping'!A:A,'NW Mapping'!D:D)</f>
        <v>Core NW</v>
      </c>
      <c r="L358" s="8" t="str">
        <f>_xlfn.XLOOKUP('Data Source'!$H358,'NW Mapping'!A:A,'NW Mapping'!E:E)</f>
        <v>OTHER</v>
      </c>
      <c r="M358" s="157">
        <v>38724.556923076903</v>
      </c>
      <c r="N358" s="157">
        <v>38724.400000000001</v>
      </c>
    </row>
    <row r="359" spans="2:14" s="1" customFormat="1" ht="19.7" hidden="1" customHeight="1">
      <c r="B359" s="152">
        <v>2021</v>
      </c>
      <c r="C359" s="153" t="s">
        <v>13</v>
      </c>
      <c r="D359" s="153" t="s">
        <v>14</v>
      </c>
      <c r="E359" s="153" t="s">
        <v>27</v>
      </c>
      <c r="F359" s="153" t="s">
        <v>23</v>
      </c>
      <c r="G359" s="153" t="s">
        <v>24</v>
      </c>
      <c r="H359" s="153" t="s">
        <v>56</v>
      </c>
      <c r="I359" s="154" t="str">
        <f>_xlfn.XLOOKUP('Data Source'!$H359,'NW Mapping'!A:A,'NW Mapping'!B:B)</f>
        <v>Low</v>
      </c>
      <c r="J359" s="154" t="str">
        <f>_xlfn.XLOOKUP('Data Source'!$H359,'NW Mapping'!A:A,'NW Mapping'!C:C)</f>
        <v>Core NW</v>
      </c>
      <c r="K359" s="154" t="str">
        <f>_xlfn.XLOOKUP(H359,'NW Mapping'!A:A,'NW Mapping'!D:D)</f>
        <v>Core NW</v>
      </c>
      <c r="L359" s="8" t="str">
        <f>_xlfn.XLOOKUP('Data Source'!$H359,'NW Mapping'!A:A,'NW Mapping'!E:E)</f>
        <v>OTHER</v>
      </c>
      <c r="M359" s="155">
        <v>54665.696538461503</v>
      </c>
      <c r="N359" s="155">
        <v>54665.52</v>
      </c>
    </row>
    <row r="360" spans="2:14" s="1" customFormat="1" ht="19.7" hidden="1" customHeight="1">
      <c r="B360" s="152">
        <v>2021</v>
      </c>
      <c r="C360" s="153" t="s">
        <v>13</v>
      </c>
      <c r="D360" s="153" t="s">
        <v>14</v>
      </c>
      <c r="E360" s="153" t="s">
        <v>15</v>
      </c>
      <c r="F360" s="153" t="s">
        <v>23</v>
      </c>
      <c r="G360" s="153" t="s">
        <v>24</v>
      </c>
      <c r="H360" s="153" t="s">
        <v>57</v>
      </c>
      <c r="I360" s="154" t="str">
        <f>_xlfn.XLOOKUP('Data Source'!$H360,'NW Mapping'!A:A,'NW Mapping'!B:B)</f>
        <v>Low</v>
      </c>
      <c r="J360" s="154" t="str">
        <f>_xlfn.XLOOKUP('Data Source'!$H360,'NW Mapping'!A:A,'NW Mapping'!C:C)</f>
        <v>Non-Core NW</v>
      </c>
      <c r="K360" s="154" t="str">
        <f>_xlfn.XLOOKUP(H360,'NW Mapping'!A:A,'NW Mapping'!D:D)</f>
        <v>MERCH MENU</v>
      </c>
      <c r="L360" s="8" t="str">
        <f>_xlfn.XLOOKUP('Data Source'!$H360,'NW Mapping'!A:A,'NW Mapping'!E:E)</f>
        <v>MERCH MENU</v>
      </c>
      <c r="M360" s="155">
        <v>2000</v>
      </c>
      <c r="N360" s="155">
        <v>2000</v>
      </c>
    </row>
    <row r="361" spans="2:14" s="1" customFormat="1" ht="19.7" hidden="1" customHeight="1">
      <c r="B361" s="156">
        <v>2021</v>
      </c>
      <c r="C361" s="154" t="s">
        <v>13</v>
      </c>
      <c r="D361" s="154" t="s">
        <v>14</v>
      </c>
      <c r="E361" s="154" t="s">
        <v>15</v>
      </c>
      <c r="F361" s="154" t="s">
        <v>16</v>
      </c>
      <c r="G361" s="154" t="s">
        <v>17</v>
      </c>
      <c r="H361" s="154" t="s">
        <v>58</v>
      </c>
      <c r="I361" s="154" t="str">
        <f>_xlfn.XLOOKUP('Data Source'!$H361,'NW Mapping'!A:A,'NW Mapping'!B:B)</f>
        <v>Low</v>
      </c>
      <c r="J361" s="154" t="str">
        <f>_xlfn.XLOOKUP('Data Source'!$H361,'NW Mapping'!A:A,'NW Mapping'!C:C)</f>
        <v>Core NW</v>
      </c>
      <c r="K361" s="154" t="str">
        <f>_xlfn.XLOOKUP(H361,'NW Mapping'!A:A,'NW Mapping'!D:D)</f>
        <v>Core NW</v>
      </c>
      <c r="L361" s="8" t="str">
        <f>_xlfn.XLOOKUP('Data Source'!$H361,'NW Mapping'!A:A,'NW Mapping'!E:E)</f>
        <v>OTHER</v>
      </c>
      <c r="M361" s="157">
        <v>28500</v>
      </c>
      <c r="N361" s="157">
        <v>28500</v>
      </c>
    </row>
    <row r="362" spans="2:14" s="1" customFormat="1" ht="19.7" hidden="1" customHeight="1">
      <c r="B362" s="152">
        <v>2021</v>
      </c>
      <c r="C362" s="153" t="s">
        <v>13</v>
      </c>
      <c r="D362" s="153" t="s">
        <v>14</v>
      </c>
      <c r="E362" s="153" t="s">
        <v>15</v>
      </c>
      <c r="F362" s="153" t="s">
        <v>16</v>
      </c>
      <c r="G362" s="153" t="s">
        <v>19</v>
      </c>
      <c r="H362" s="153" t="s">
        <v>58</v>
      </c>
      <c r="I362" s="154" t="str">
        <f>_xlfn.XLOOKUP('Data Source'!$H362,'NW Mapping'!A:A,'NW Mapping'!B:B)</f>
        <v>Low</v>
      </c>
      <c r="J362" s="154" t="str">
        <f>_xlfn.XLOOKUP('Data Source'!$H362,'NW Mapping'!A:A,'NW Mapping'!C:C)</f>
        <v>Core NW</v>
      </c>
      <c r="K362" s="154" t="str">
        <f>_xlfn.XLOOKUP(H362,'NW Mapping'!A:A,'NW Mapping'!D:D)</f>
        <v>Core NW</v>
      </c>
      <c r="L362" s="8" t="str">
        <f>_xlfn.XLOOKUP('Data Source'!$H362,'NW Mapping'!A:A,'NW Mapping'!E:E)</f>
        <v>OTHER</v>
      </c>
      <c r="M362" s="155">
        <v>3000</v>
      </c>
      <c r="N362" s="155">
        <v>3000</v>
      </c>
    </row>
    <row r="363" spans="2:14" s="1" customFormat="1" ht="19.7" hidden="1" customHeight="1">
      <c r="B363" s="156">
        <v>2021</v>
      </c>
      <c r="C363" s="154" t="s">
        <v>13</v>
      </c>
      <c r="D363" s="154" t="s">
        <v>14</v>
      </c>
      <c r="E363" s="154" t="s">
        <v>15</v>
      </c>
      <c r="F363" s="154" t="s">
        <v>21</v>
      </c>
      <c r="G363" s="154" t="s">
        <v>22</v>
      </c>
      <c r="H363" s="154" t="s">
        <v>58</v>
      </c>
      <c r="I363" s="154" t="str">
        <f>_xlfn.XLOOKUP('Data Source'!$H363,'NW Mapping'!A:A,'NW Mapping'!B:B)</f>
        <v>Low</v>
      </c>
      <c r="J363" s="154" t="str">
        <f>_xlfn.XLOOKUP('Data Source'!$H363,'NW Mapping'!A:A,'NW Mapping'!C:C)</f>
        <v>Core NW</v>
      </c>
      <c r="K363" s="154" t="str">
        <f>_xlfn.XLOOKUP(H363,'NW Mapping'!A:A,'NW Mapping'!D:D)</f>
        <v>Core NW</v>
      </c>
      <c r="L363" s="8" t="str">
        <f>_xlfn.XLOOKUP('Data Source'!$H363,'NW Mapping'!A:A,'NW Mapping'!E:E)</f>
        <v>OTHER</v>
      </c>
      <c r="M363" s="157">
        <v>5500</v>
      </c>
      <c r="N363" s="157">
        <v>5500</v>
      </c>
    </row>
    <row r="364" spans="2:14" s="1" customFormat="1" ht="19.7" hidden="1" customHeight="1">
      <c r="B364" s="152">
        <v>2021</v>
      </c>
      <c r="C364" s="153" t="s">
        <v>13</v>
      </c>
      <c r="D364" s="153" t="s">
        <v>14</v>
      </c>
      <c r="E364" s="153" t="s">
        <v>15</v>
      </c>
      <c r="F364" s="153" t="s">
        <v>23</v>
      </c>
      <c r="G364" s="153" t="s">
        <v>24</v>
      </c>
      <c r="H364" s="153" t="s">
        <v>58</v>
      </c>
      <c r="I364" s="154" t="str">
        <f>_xlfn.XLOOKUP('Data Source'!$H364,'NW Mapping'!A:A,'NW Mapping'!B:B)</f>
        <v>Low</v>
      </c>
      <c r="J364" s="154" t="str">
        <f>_xlfn.XLOOKUP('Data Source'!$H364,'NW Mapping'!A:A,'NW Mapping'!C:C)</f>
        <v>Core NW</v>
      </c>
      <c r="K364" s="154" t="str">
        <f>_xlfn.XLOOKUP(H364,'NW Mapping'!A:A,'NW Mapping'!D:D)</f>
        <v>Core NW</v>
      </c>
      <c r="L364" s="8" t="str">
        <f>_xlfn.XLOOKUP('Data Source'!$H364,'NW Mapping'!A:A,'NW Mapping'!E:E)</f>
        <v>OTHER</v>
      </c>
      <c r="M364" s="155">
        <v>13000</v>
      </c>
      <c r="N364" s="155">
        <v>13000</v>
      </c>
    </row>
    <row r="365" spans="2:14" s="1" customFormat="1" ht="19.7" hidden="1" customHeight="1">
      <c r="B365" s="152">
        <v>2021</v>
      </c>
      <c r="C365" s="153" t="s">
        <v>13</v>
      </c>
      <c r="D365" s="153" t="s">
        <v>14</v>
      </c>
      <c r="E365" s="153" t="s">
        <v>25</v>
      </c>
      <c r="F365" s="153" t="s">
        <v>16</v>
      </c>
      <c r="G365" s="153" t="s">
        <v>17</v>
      </c>
      <c r="H365" s="153" t="s">
        <v>58</v>
      </c>
      <c r="I365" s="154" t="str">
        <f>_xlfn.XLOOKUP('Data Source'!$H365,'NW Mapping'!A:A,'NW Mapping'!B:B)</f>
        <v>Low</v>
      </c>
      <c r="J365" s="154" t="str">
        <f>_xlfn.XLOOKUP('Data Source'!$H365,'NW Mapping'!A:A,'NW Mapping'!C:C)</f>
        <v>Core NW</v>
      </c>
      <c r="K365" s="154" t="str">
        <f>_xlfn.XLOOKUP(H365,'NW Mapping'!A:A,'NW Mapping'!D:D)</f>
        <v>Core NW</v>
      </c>
      <c r="L365" s="8" t="str">
        <f>_xlfn.XLOOKUP('Data Source'!$H365,'NW Mapping'!A:A,'NW Mapping'!E:E)</f>
        <v>OTHER</v>
      </c>
      <c r="M365" s="155">
        <v>9510.5</v>
      </c>
      <c r="N365" s="155">
        <v>0</v>
      </c>
    </row>
    <row r="366" spans="2:14" s="1" customFormat="1" ht="19.7" hidden="1" customHeight="1">
      <c r="B366" s="156">
        <v>2021</v>
      </c>
      <c r="C366" s="154" t="s">
        <v>13</v>
      </c>
      <c r="D366" s="154" t="s">
        <v>14</v>
      </c>
      <c r="E366" s="154" t="s">
        <v>25</v>
      </c>
      <c r="F366" s="154" t="s">
        <v>16</v>
      </c>
      <c r="G366" s="154" t="s">
        <v>19</v>
      </c>
      <c r="H366" s="154" t="s">
        <v>58</v>
      </c>
      <c r="I366" s="154" t="str">
        <f>_xlfn.XLOOKUP('Data Source'!$H366,'NW Mapping'!A:A,'NW Mapping'!B:B)</f>
        <v>Low</v>
      </c>
      <c r="J366" s="154" t="str">
        <f>_xlfn.XLOOKUP('Data Source'!$H366,'NW Mapping'!A:A,'NW Mapping'!C:C)</f>
        <v>Core NW</v>
      </c>
      <c r="K366" s="154" t="str">
        <f>_xlfn.XLOOKUP(H366,'NW Mapping'!A:A,'NW Mapping'!D:D)</f>
        <v>Core NW</v>
      </c>
      <c r="L366" s="8" t="str">
        <f>_xlfn.XLOOKUP('Data Source'!$H366,'NW Mapping'!A:A,'NW Mapping'!E:E)</f>
        <v>OTHER</v>
      </c>
      <c r="M366" s="157">
        <v>11288.130000000299</v>
      </c>
      <c r="N366" s="157">
        <v>0</v>
      </c>
    </row>
    <row r="367" spans="2:14" s="1" customFormat="1" ht="19.7" hidden="1" customHeight="1">
      <c r="B367" s="152">
        <v>2021</v>
      </c>
      <c r="C367" s="153" t="s">
        <v>13</v>
      </c>
      <c r="D367" s="153" t="s">
        <v>14</v>
      </c>
      <c r="E367" s="153" t="s">
        <v>25</v>
      </c>
      <c r="F367" s="153" t="s">
        <v>16</v>
      </c>
      <c r="G367" s="153" t="s">
        <v>20</v>
      </c>
      <c r="H367" s="153" t="s">
        <v>58</v>
      </c>
      <c r="I367" s="154" t="str">
        <f>_xlfn.XLOOKUP('Data Source'!$H367,'NW Mapping'!A:A,'NW Mapping'!B:B)</f>
        <v>Low</v>
      </c>
      <c r="J367" s="154" t="str">
        <f>_xlfn.XLOOKUP('Data Source'!$H367,'NW Mapping'!A:A,'NW Mapping'!C:C)</f>
        <v>Core NW</v>
      </c>
      <c r="K367" s="154" t="str">
        <f>_xlfn.XLOOKUP(H367,'NW Mapping'!A:A,'NW Mapping'!D:D)</f>
        <v>Core NW</v>
      </c>
      <c r="L367" s="8" t="str">
        <f>_xlfn.XLOOKUP('Data Source'!$H367,'NW Mapping'!A:A,'NW Mapping'!E:E)</f>
        <v>OTHER</v>
      </c>
      <c r="M367" s="155">
        <v>19586.7636499988</v>
      </c>
      <c r="N367" s="155">
        <v>0.12</v>
      </c>
    </row>
    <row r="368" spans="2:14" s="1" customFormat="1" ht="19.7" hidden="1" customHeight="1">
      <c r="B368" s="156">
        <v>2021</v>
      </c>
      <c r="C368" s="154" t="s">
        <v>13</v>
      </c>
      <c r="D368" s="154" t="s">
        <v>14</v>
      </c>
      <c r="E368" s="154" t="s">
        <v>25</v>
      </c>
      <c r="F368" s="154" t="s">
        <v>21</v>
      </c>
      <c r="G368" s="154" t="s">
        <v>22</v>
      </c>
      <c r="H368" s="154" t="s">
        <v>58</v>
      </c>
      <c r="I368" s="154" t="str">
        <f>_xlfn.XLOOKUP('Data Source'!$H368,'NW Mapping'!A:A,'NW Mapping'!B:B)</f>
        <v>Low</v>
      </c>
      <c r="J368" s="154" t="str">
        <f>_xlfn.XLOOKUP('Data Source'!$H368,'NW Mapping'!A:A,'NW Mapping'!C:C)</f>
        <v>Core NW</v>
      </c>
      <c r="K368" s="154" t="str">
        <f>_xlfn.XLOOKUP(H368,'NW Mapping'!A:A,'NW Mapping'!D:D)</f>
        <v>Core NW</v>
      </c>
      <c r="L368" s="8" t="str">
        <f>_xlfn.XLOOKUP('Data Source'!$H368,'NW Mapping'!A:A,'NW Mapping'!E:E)</f>
        <v>OTHER</v>
      </c>
      <c r="M368" s="157">
        <v>731.04</v>
      </c>
      <c r="N368" s="157">
        <v>0</v>
      </c>
    </row>
    <row r="369" spans="2:14" s="1" customFormat="1" ht="19.7" hidden="1" customHeight="1">
      <c r="B369" s="152">
        <v>2021</v>
      </c>
      <c r="C369" s="153" t="s">
        <v>13</v>
      </c>
      <c r="D369" s="153" t="s">
        <v>14</v>
      </c>
      <c r="E369" s="153" t="s">
        <v>25</v>
      </c>
      <c r="F369" s="153" t="s">
        <v>23</v>
      </c>
      <c r="G369" s="153" t="s">
        <v>24</v>
      </c>
      <c r="H369" s="153" t="s">
        <v>58</v>
      </c>
      <c r="I369" s="154" t="str">
        <f>_xlfn.XLOOKUP('Data Source'!$H369,'NW Mapping'!A:A,'NW Mapping'!B:B)</f>
        <v>Low</v>
      </c>
      <c r="J369" s="154" t="str">
        <f>_xlfn.XLOOKUP('Data Source'!$H369,'NW Mapping'!A:A,'NW Mapping'!C:C)</f>
        <v>Core NW</v>
      </c>
      <c r="K369" s="154" t="str">
        <f>_xlfn.XLOOKUP(H369,'NW Mapping'!A:A,'NW Mapping'!D:D)</f>
        <v>Core NW</v>
      </c>
      <c r="L369" s="8" t="str">
        <f>_xlfn.XLOOKUP('Data Source'!$H369,'NW Mapping'!A:A,'NW Mapping'!E:E)</f>
        <v>OTHER</v>
      </c>
      <c r="M369" s="155">
        <v>67369.450000009703</v>
      </c>
      <c r="N369" s="155">
        <v>0</v>
      </c>
    </row>
    <row r="370" spans="2:14" s="1" customFormat="1" ht="19.7" customHeight="1">
      <c r="B370" s="156">
        <v>2021</v>
      </c>
      <c r="C370" s="154" t="s">
        <v>13</v>
      </c>
      <c r="D370" s="154" t="s">
        <v>14</v>
      </c>
      <c r="E370" s="154" t="s">
        <v>26</v>
      </c>
      <c r="F370" s="154" t="s">
        <v>16</v>
      </c>
      <c r="G370" s="154" t="s">
        <v>17</v>
      </c>
      <c r="H370" s="154" t="s">
        <v>58</v>
      </c>
      <c r="I370" s="154" t="str">
        <f>_xlfn.XLOOKUP('Data Source'!$H370,'NW Mapping'!A:A,'NW Mapping'!B:B)</f>
        <v>Low</v>
      </c>
      <c r="J370" s="154" t="str">
        <f>_xlfn.XLOOKUP('Data Source'!$H370,'NW Mapping'!A:A,'NW Mapping'!C:C)</f>
        <v>Core NW</v>
      </c>
      <c r="K370" s="154" t="str">
        <f>_xlfn.XLOOKUP(H370,'NW Mapping'!A:A,'NW Mapping'!D:D)</f>
        <v>Core NW</v>
      </c>
      <c r="L370" s="8" t="str">
        <f>_xlfn.XLOOKUP('Data Source'!$H370,'NW Mapping'!A:A,'NW Mapping'!E:E)</f>
        <v>OTHER</v>
      </c>
      <c r="M370" s="157">
        <v>1776</v>
      </c>
      <c r="N370" s="157">
        <v>1776</v>
      </c>
    </row>
    <row r="371" spans="2:14" s="1" customFormat="1" ht="19.7" customHeight="1">
      <c r="B371" s="152">
        <v>2021</v>
      </c>
      <c r="C371" s="153" t="s">
        <v>13</v>
      </c>
      <c r="D371" s="153" t="s">
        <v>14</v>
      </c>
      <c r="E371" s="153" t="s">
        <v>26</v>
      </c>
      <c r="F371" s="153" t="s">
        <v>16</v>
      </c>
      <c r="G371" s="153" t="s">
        <v>19</v>
      </c>
      <c r="H371" s="153" t="s">
        <v>58</v>
      </c>
      <c r="I371" s="154" t="str">
        <f>_xlfn.XLOOKUP('Data Source'!$H371,'NW Mapping'!A:A,'NW Mapping'!B:B)</f>
        <v>Low</v>
      </c>
      <c r="J371" s="154" t="str">
        <f>_xlfn.XLOOKUP('Data Source'!$H371,'NW Mapping'!A:A,'NW Mapping'!C:C)</f>
        <v>Core NW</v>
      </c>
      <c r="K371" s="154" t="str">
        <f>_xlfn.XLOOKUP(H371,'NW Mapping'!A:A,'NW Mapping'!D:D)</f>
        <v>Core NW</v>
      </c>
      <c r="L371" s="8" t="str">
        <f>_xlfn.XLOOKUP('Data Source'!$H371,'NW Mapping'!A:A,'NW Mapping'!E:E)</f>
        <v>OTHER</v>
      </c>
      <c r="M371" s="155">
        <v>6208.8</v>
      </c>
      <c r="N371" s="155">
        <v>6208.8</v>
      </c>
    </row>
    <row r="372" spans="2:14" s="1" customFormat="1" ht="19.7" customHeight="1">
      <c r="B372" s="156">
        <v>2021</v>
      </c>
      <c r="C372" s="154" t="s">
        <v>13</v>
      </c>
      <c r="D372" s="154" t="s">
        <v>14</v>
      </c>
      <c r="E372" s="154" t="s">
        <v>26</v>
      </c>
      <c r="F372" s="154" t="s">
        <v>16</v>
      </c>
      <c r="G372" s="154" t="s">
        <v>20</v>
      </c>
      <c r="H372" s="154" t="s">
        <v>58</v>
      </c>
      <c r="I372" s="154" t="str">
        <f>_xlfn.XLOOKUP('Data Source'!$H372,'NW Mapping'!A:A,'NW Mapping'!B:B)</f>
        <v>Low</v>
      </c>
      <c r="J372" s="154" t="str">
        <f>_xlfn.XLOOKUP('Data Source'!$H372,'NW Mapping'!A:A,'NW Mapping'!C:C)</f>
        <v>Core NW</v>
      </c>
      <c r="K372" s="154" t="str">
        <f>_xlfn.XLOOKUP(H372,'NW Mapping'!A:A,'NW Mapping'!D:D)</f>
        <v>Core NW</v>
      </c>
      <c r="L372" s="8" t="str">
        <f>_xlfn.XLOOKUP('Data Source'!$H372,'NW Mapping'!A:A,'NW Mapping'!E:E)</f>
        <v>OTHER</v>
      </c>
      <c r="M372" s="157">
        <v>11216</v>
      </c>
      <c r="N372" s="157">
        <v>11216</v>
      </c>
    </row>
    <row r="373" spans="2:14" s="1" customFormat="1" ht="19.7" customHeight="1">
      <c r="B373" s="152">
        <v>2021</v>
      </c>
      <c r="C373" s="153" t="s">
        <v>13</v>
      </c>
      <c r="D373" s="153" t="s">
        <v>14</v>
      </c>
      <c r="E373" s="153" t="s">
        <v>26</v>
      </c>
      <c r="F373" s="153" t="s">
        <v>21</v>
      </c>
      <c r="G373" s="153" t="s">
        <v>22</v>
      </c>
      <c r="H373" s="153" t="s">
        <v>58</v>
      </c>
      <c r="I373" s="154" t="str">
        <f>_xlfn.XLOOKUP('Data Source'!$H373,'NW Mapping'!A:A,'NW Mapping'!B:B)</f>
        <v>Low</v>
      </c>
      <c r="J373" s="154" t="str">
        <f>_xlfn.XLOOKUP('Data Source'!$H373,'NW Mapping'!A:A,'NW Mapping'!C:C)</f>
        <v>Core NW</v>
      </c>
      <c r="K373" s="154" t="str">
        <f>_xlfn.XLOOKUP(H373,'NW Mapping'!A:A,'NW Mapping'!D:D)</f>
        <v>Core NW</v>
      </c>
      <c r="L373" s="8" t="str">
        <f>_xlfn.XLOOKUP('Data Source'!$H373,'NW Mapping'!A:A,'NW Mapping'!E:E)</f>
        <v>OTHER</v>
      </c>
      <c r="M373" s="155">
        <v>0</v>
      </c>
      <c r="N373" s="155">
        <v>0</v>
      </c>
    </row>
    <row r="374" spans="2:14" s="1" customFormat="1" ht="19.7" customHeight="1">
      <c r="B374" s="156">
        <v>2021</v>
      </c>
      <c r="C374" s="154" t="s">
        <v>13</v>
      </c>
      <c r="D374" s="154" t="s">
        <v>14</v>
      </c>
      <c r="E374" s="154" t="s">
        <v>26</v>
      </c>
      <c r="F374" s="154" t="s">
        <v>23</v>
      </c>
      <c r="G374" s="154" t="s">
        <v>24</v>
      </c>
      <c r="H374" s="154" t="s">
        <v>58</v>
      </c>
      <c r="I374" s="154" t="str">
        <f>_xlfn.XLOOKUP('Data Source'!$H374,'NW Mapping'!A:A,'NW Mapping'!B:B)</f>
        <v>Low</v>
      </c>
      <c r="J374" s="154" t="str">
        <f>_xlfn.XLOOKUP('Data Source'!$H374,'NW Mapping'!A:A,'NW Mapping'!C:C)</f>
        <v>Core NW</v>
      </c>
      <c r="K374" s="154" t="str">
        <f>_xlfn.XLOOKUP(H374,'NW Mapping'!A:A,'NW Mapping'!D:D)</f>
        <v>Core NW</v>
      </c>
      <c r="L374" s="8" t="str">
        <f>_xlfn.XLOOKUP('Data Source'!$H374,'NW Mapping'!A:A,'NW Mapping'!E:E)</f>
        <v>OTHER</v>
      </c>
      <c r="M374" s="157">
        <v>0</v>
      </c>
      <c r="N374" s="157">
        <v>0</v>
      </c>
    </row>
    <row r="375" spans="2:14" s="1" customFormat="1" ht="19.7" hidden="1" customHeight="1">
      <c r="B375" s="156">
        <v>2021</v>
      </c>
      <c r="C375" s="154" t="s">
        <v>13</v>
      </c>
      <c r="D375" s="154" t="s">
        <v>14</v>
      </c>
      <c r="E375" s="154" t="s">
        <v>27</v>
      </c>
      <c r="F375" s="154" t="s">
        <v>16</v>
      </c>
      <c r="G375" s="154" t="s">
        <v>17</v>
      </c>
      <c r="H375" s="154" t="s">
        <v>58</v>
      </c>
      <c r="I375" s="154" t="str">
        <f>_xlfn.XLOOKUP('Data Source'!$H375,'NW Mapping'!A:A,'NW Mapping'!B:B)</f>
        <v>Low</v>
      </c>
      <c r="J375" s="154" t="str">
        <f>_xlfn.XLOOKUP('Data Source'!$H375,'NW Mapping'!A:A,'NW Mapping'!C:C)</f>
        <v>Core NW</v>
      </c>
      <c r="K375" s="154" t="str">
        <f>_xlfn.XLOOKUP(H375,'NW Mapping'!A:A,'NW Mapping'!D:D)</f>
        <v>Core NW</v>
      </c>
      <c r="L375" s="8" t="str">
        <f>_xlfn.XLOOKUP('Data Source'!$H375,'NW Mapping'!A:A,'NW Mapping'!E:E)</f>
        <v>OTHER</v>
      </c>
      <c r="M375" s="157">
        <v>6447.67</v>
      </c>
      <c r="N375" s="157">
        <v>6447.67</v>
      </c>
    </row>
    <row r="376" spans="2:14" s="1" customFormat="1" ht="19.7" hidden="1" customHeight="1">
      <c r="B376" s="152">
        <v>2021</v>
      </c>
      <c r="C376" s="153" t="s">
        <v>13</v>
      </c>
      <c r="D376" s="153" t="s">
        <v>14</v>
      </c>
      <c r="E376" s="153" t="s">
        <v>27</v>
      </c>
      <c r="F376" s="153" t="s">
        <v>16</v>
      </c>
      <c r="G376" s="153" t="s">
        <v>19</v>
      </c>
      <c r="H376" s="153" t="s">
        <v>58</v>
      </c>
      <c r="I376" s="154" t="str">
        <f>_xlfn.XLOOKUP('Data Source'!$H376,'NW Mapping'!A:A,'NW Mapping'!B:B)</f>
        <v>Low</v>
      </c>
      <c r="J376" s="154" t="str">
        <f>_xlfn.XLOOKUP('Data Source'!$H376,'NW Mapping'!A:A,'NW Mapping'!C:C)</f>
        <v>Core NW</v>
      </c>
      <c r="K376" s="154" t="str">
        <f>_xlfn.XLOOKUP(H376,'NW Mapping'!A:A,'NW Mapping'!D:D)</f>
        <v>Core NW</v>
      </c>
      <c r="L376" s="8" t="str">
        <f>_xlfn.XLOOKUP('Data Source'!$H376,'NW Mapping'!A:A,'NW Mapping'!E:E)</f>
        <v>OTHER</v>
      </c>
      <c r="M376" s="155">
        <v>17024.04</v>
      </c>
      <c r="N376" s="155">
        <v>17024.04</v>
      </c>
    </row>
    <row r="377" spans="2:14" s="1" customFormat="1" ht="19.7" hidden="1" customHeight="1">
      <c r="B377" s="156">
        <v>2021</v>
      </c>
      <c r="C377" s="154" t="s">
        <v>13</v>
      </c>
      <c r="D377" s="154" t="s">
        <v>14</v>
      </c>
      <c r="E377" s="154" t="s">
        <v>27</v>
      </c>
      <c r="F377" s="154" t="s">
        <v>16</v>
      </c>
      <c r="G377" s="154" t="s">
        <v>20</v>
      </c>
      <c r="H377" s="154" t="s">
        <v>58</v>
      </c>
      <c r="I377" s="154" t="str">
        <f>_xlfn.XLOOKUP('Data Source'!$H377,'NW Mapping'!A:A,'NW Mapping'!B:B)</f>
        <v>Low</v>
      </c>
      <c r="J377" s="154" t="str">
        <f>_xlfn.XLOOKUP('Data Source'!$H377,'NW Mapping'!A:A,'NW Mapping'!C:C)</f>
        <v>Core NW</v>
      </c>
      <c r="K377" s="154" t="str">
        <f>_xlfn.XLOOKUP(H377,'NW Mapping'!A:A,'NW Mapping'!D:D)</f>
        <v>Core NW</v>
      </c>
      <c r="L377" s="8" t="str">
        <f>_xlfn.XLOOKUP('Data Source'!$H377,'NW Mapping'!A:A,'NW Mapping'!E:E)</f>
        <v>OTHER</v>
      </c>
      <c r="M377" s="157">
        <v>0</v>
      </c>
      <c r="N377" s="157">
        <v>0</v>
      </c>
    </row>
    <row r="378" spans="2:14" s="1" customFormat="1" ht="19.7" hidden="1" customHeight="1">
      <c r="B378" s="152">
        <v>2021</v>
      </c>
      <c r="C378" s="153" t="s">
        <v>13</v>
      </c>
      <c r="D378" s="153" t="s">
        <v>14</v>
      </c>
      <c r="E378" s="153" t="s">
        <v>27</v>
      </c>
      <c r="F378" s="153" t="s">
        <v>21</v>
      </c>
      <c r="G378" s="153" t="s">
        <v>22</v>
      </c>
      <c r="H378" s="153" t="s">
        <v>58</v>
      </c>
      <c r="I378" s="154" t="str">
        <f>_xlfn.XLOOKUP('Data Source'!$H378,'NW Mapping'!A:A,'NW Mapping'!B:B)</f>
        <v>Low</v>
      </c>
      <c r="J378" s="154" t="str">
        <f>_xlfn.XLOOKUP('Data Source'!$H378,'NW Mapping'!A:A,'NW Mapping'!C:C)</f>
        <v>Core NW</v>
      </c>
      <c r="K378" s="154" t="str">
        <f>_xlfn.XLOOKUP(H378,'NW Mapping'!A:A,'NW Mapping'!D:D)</f>
        <v>Core NW</v>
      </c>
      <c r="L378" s="8" t="str">
        <f>_xlfn.XLOOKUP('Data Source'!$H378,'NW Mapping'!A:A,'NW Mapping'!E:E)</f>
        <v>OTHER</v>
      </c>
      <c r="M378" s="155">
        <v>34850</v>
      </c>
      <c r="N378" s="155">
        <v>34850.01</v>
      </c>
    </row>
    <row r="379" spans="2:14" s="1" customFormat="1" ht="19.7" hidden="1" customHeight="1">
      <c r="B379" s="156">
        <v>2021</v>
      </c>
      <c r="C379" s="154" t="s">
        <v>13</v>
      </c>
      <c r="D379" s="154" t="s">
        <v>14</v>
      </c>
      <c r="E379" s="154" t="s">
        <v>27</v>
      </c>
      <c r="F379" s="154" t="s">
        <v>23</v>
      </c>
      <c r="G379" s="154" t="s">
        <v>24</v>
      </c>
      <c r="H379" s="154" t="s">
        <v>58</v>
      </c>
      <c r="I379" s="154" t="str">
        <f>_xlfn.XLOOKUP('Data Source'!$H379,'NW Mapping'!A:A,'NW Mapping'!B:B)</f>
        <v>Low</v>
      </c>
      <c r="J379" s="154" t="str">
        <f>_xlfn.XLOOKUP('Data Source'!$H379,'NW Mapping'!A:A,'NW Mapping'!C:C)</f>
        <v>Core NW</v>
      </c>
      <c r="K379" s="154" t="str">
        <f>_xlfn.XLOOKUP(H379,'NW Mapping'!A:A,'NW Mapping'!D:D)</f>
        <v>Core NW</v>
      </c>
      <c r="L379" s="8" t="str">
        <f>_xlfn.XLOOKUP('Data Source'!$H379,'NW Mapping'!A:A,'NW Mapping'!E:E)</f>
        <v>OTHER</v>
      </c>
      <c r="M379" s="157">
        <v>57391.53</v>
      </c>
      <c r="N379" s="157">
        <v>57391.48</v>
      </c>
    </row>
    <row r="380" spans="2:14" s="1" customFormat="1" ht="19.7" hidden="1" customHeight="1">
      <c r="B380" s="152">
        <v>2021</v>
      </c>
      <c r="C380" s="153" t="s">
        <v>13</v>
      </c>
      <c r="D380" s="153" t="s">
        <v>14</v>
      </c>
      <c r="E380" s="153" t="s">
        <v>25</v>
      </c>
      <c r="F380" s="153" t="s">
        <v>16</v>
      </c>
      <c r="G380" s="153" t="s">
        <v>17</v>
      </c>
      <c r="H380" s="153" t="s">
        <v>59</v>
      </c>
      <c r="I380" s="154" t="str">
        <f>_xlfn.XLOOKUP('Data Source'!$H380,'NW Mapping'!A:A,'NW Mapping'!B:B)</f>
        <v>Low</v>
      </c>
      <c r="J380" s="154" t="str">
        <f>_xlfn.XLOOKUP('Data Source'!$H380,'NW Mapping'!A:A,'NW Mapping'!C:C)</f>
        <v>Core NW</v>
      </c>
      <c r="K380" s="154" t="str">
        <f>_xlfn.XLOOKUP(H380,'NW Mapping'!A:A,'NW Mapping'!D:D)</f>
        <v>Core NW</v>
      </c>
      <c r="L380" s="8" t="str">
        <f>_xlfn.XLOOKUP('Data Source'!$H380,'NW Mapping'!A:A,'NW Mapping'!E:E)</f>
        <v>OTHER</v>
      </c>
      <c r="M380" s="155">
        <v>24309.45</v>
      </c>
      <c r="N380" s="155">
        <v>24309.45</v>
      </c>
    </row>
    <row r="381" spans="2:14" s="1" customFormat="1" ht="19.7" hidden="1" customHeight="1">
      <c r="B381" s="156">
        <v>2021</v>
      </c>
      <c r="C381" s="154" t="s">
        <v>13</v>
      </c>
      <c r="D381" s="154" t="s">
        <v>14</v>
      </c>
      <c r="E381" s="154" t="s">
        <v>25</v>
      </c>
      <c r="F381" s="154" t="s">
        <v>16</v>
      </c>
      <c r="G381" s="154" t="s">
        <v>20</v>
      </c>
      <c r="H381" s="154" t="s">
        <v>59</v>
      </c>
      <c r="I381" s="154" t="str">
        <f>_xlfn.XLOOKUP('Data Source'!$H381,'NW Mapping'!A:A,'NW Mapping'!B:B)</f>
        <v>Low</v>
      </c>
      <c r="J381" s="154" t="str">
        <f>_xlfn.XLOOKUP('Data Source'!$H381,'NW Mapping'!A:A,'NW Mapping'!C:C)</f>
        <v>Core NW</v>
      </c>
      <c r="K381" s="154" t="str">
        <f>_xlfn.XLOOKUP(H381,'NW Mapping'!A:A,'NW Mapping'!D:D)</f>
        <v>Core NW</v>
      </c>
      <c r="L381" s="8" t="str">
        <f>_xlfn.XLOOKUP('Data Source'!$H381,'NW Mapping'!A:A,'NW Mapping'!E:E)</f>
        <v>OTHER</v>
      </c>
      <c r="M381" s="157">
        <v>0</v>
      </c>
      <c r="N381" s="157">
        <v>0</v>
      </c>
    </row>
    <row r="382" spans="2:14" s="1" customFormat="1" ht="19.7" hidden="1" customHeight="1">
      <c r="B382" s="152">
        <v>2021</v>
      </c>
      <c r="C382" s="153" t="s">
        <v>13</v>
      </c>
      <c r="D382" s="153" t="s">
        <v>14</v>
      </c>
      <c r="E382" s="153" t="s">
        <v>25</v>
      </c>
      <c r="F382" s="153" t="s">
        <v>21</v>
      </c>
      <c r="G382" s="153" t="s">
        <v>22</v>
      </c>
      <c r="H382" s="153" t="s">
        <v>59</v>
      </c>
      <c r="I382" s="154" t="str">
        <f>_xlfn.XLOOKUP('Data Source'!$H382,'NW Mapping'!A:A,'NW Mapping'!B:B)</f>
        <v>Low</v>
      </c>
      <c r="J382" s="154" t="str">
        <f>_xlfn.XLOOKUP('Data Source'!$H382,'NW Mapping'!A:A,'NW Mapping'!C:C)</f>
        <v>Core NW</v>
      </c>
      <c r="K382" s="154" t="str">
        <f>_xlfn.XLOOKUP(H382,'NW Mapping'!A:A,'NW Mapping'!D:D)</f>
        <v>Core NW</v>
      </c>
      <c r="L382" s="8" t="str">
        <f>_xlfn.XLOOKUP('Data Source'!$H382,'NW Mapping'!A:A,'NW Mapping'!E:E)</f>
        <v>OTHER</v>
      </c>
      <c r="M382" s="155">
        <v>24309.439999999999</v>
      </c>
      <c r="N382" s="155">
        <v>24309.439999999999</v>
      </c>
    </row>
    <row r="383" spans="2:14" s="1" customFormat="1" ht="19.7" hidden="1" customHeight="1">
      <c r="B383" s="156">
        <v>2021</v>
      </c>
      <c r="C383" s="154" t="s">
        <v>13</v>
      </c>
      <c r="D383" s="154" t="s">
        <v>14</v>
      </c>
      <c r="E383" s="154" t="s">
        <v>25</v>
      </c>
      <c r="F383" s="154" t="s">
        <v>23</v>
      </c>
      <c r="G383" s="154" t="s">
        <v>24</v>
      </c>
      <c r="H383" s="154" t="s">
        <v>59</v>
      </c>
      <c r="I383" s="154" t="str">
        <f>_xlfn.XLOOKUP('Data Source'!$H383,'NW Mapping'!A:A,'NW Mapping'!B:B)</f>
        <v>Low</v>
      </c>
      <c r="J383" s="154" t="str">
        <f>_xlfn.XLOOKUP('Data Source'!$H383,'NW Mapping'!A:A,'NW Mapping'!C:C)</f>
        <v>Core NW</v>
      </c>
      <c r="K383" s="154" t="str">
        <f>_xlfn.XLOOKUP(H383,'NW Mapping'!A:A,'NW Mapping'!D:D)</f>
        <v>Core NW</v>
      </c>
      <c r="L383" s="8" t="str">
        <f>_xlfn.XLOOKUP('Data Source'!$H383,'NW Mapping'!A:A,'NW Mapping'!E:E)</f>
        <v>OTHER</v>
      </c>
      <c r="M383" s="157">
        <v>35970.44</v>
      </c>
      <c r="N383" s="157">
        <v>35970.44</v>
      </c>
    </row>
    <row r="384" spans="2:14" s="1" customFormat="1" ht="19.7" customHeight="1">
      <c r="B384" s="156">
        <v>2021</v>
      </c>
      <c r="C384" s="154" t="s">
        <v>13</v>
      </c>
      <c r="D384" s="154" t="s">
        <v>14</v>
      </c>
      <c r="E384" s="154" t="s">
        <v>26</v>
      </c>
      <c r="F384" s="154" t="s">
        <v>16</v>
      </c>
      <c r="G384" s="154" t="s">
        <v>17</v>
      </c>
      <c r="H384" s="154" t="s">
        <v>59</v>
      </c>
      <c r="I384" s="154" t="str">
        <f>_xlfn.XLOOKUP('Data Source'!$H384,'NW Mapping'!A:A,'NW Mapping'!B:B)</f>
        <v>Low</v>
      </c>
      <c r="J384" s="154" t="str">
        <f>_xlfn.XLOOKUP('Data Source'!$H384,'NW Mapping'!A:A,'NW Mapping'!C:C)</f>
        <v>Core NW</v>
      </c>
      <c r="K384" s="154" t="str">
        <f>_xlfn.XLOOKUP(H384,'NW Mapping'!A:A,'NW Mapping'!D:D)</f>
        <v>Core NW</v>
      </c>
      <c r="L384" s="8" t="str">
        <f>_xlfn.XLOOKUP('Data Source'!$H384,'NW Mapping'!A:A,'NW Mapping'!E:E)</f>
        <v>OTHER</v>
      </c>
      <c r="M384" s="157">
        <v>0</v>
      </c>
      <c r="N384" s="157">
        <v>0</v>
      </c>
    </row>
    <row r="385" spans="2:14" s="1" customFormat="1" ht="19.7" hidden="1" customHeight="1">
      <c r="B385" s="152">
        <v>2021</v>
      </c>
      <c r="C385" s="153" t="s">
        <v>13</v>
      </c>
      <c r="D385" s="153" t="s">
        <v>14</v>
      </c>
      <c r="E385" s="153" t="s">
        <v>27</v>
      </c>
      <c r="F385" s="153" t="s">
        <v>16</v>
      </c>
      <c r="G385" s="153" t="s">
        <v>17</v>
      </c>
      <c r="H385" s="153" t="s">
        <v>59</v>
      </c>
      <c r="I385" s="154" t="str">
        <f>_xlfn.XLOOKUP('Data Source'!$H385,'NW Mapping'!A:A,'NW Mapping'!B:B)</f>
        <v>Low</v>
      </c>
      <c r="J385" s="154" t="str">
        <f>_xlfn.XLOOKUP('Data Source'!$H385,'NW Mapping'!A:A,'NW Mapping'!C:C)</f>
        <v>Core NW</v>
      </c>
      <c r="K385" s="154" t="str">
        <f>_xlfn.XLOOKUP(H385,'NW Mapping'!A:A,'NW Mapping'!D:D)</f>
        <v>Core NW</v>
      </c>
      <c r="L385" s="8" t="str">
        <f>_xlfn.XLOOKUP('Data Source'!$H385,'NW Mapping'!A:A,'NW Mapping'!E:E)</f>
        <v>OTHER</v>
      </c>
      <c r="M385" s="155">
        <v>0</v>
      </c>
      <c r="N385" s="155">
        <v>0</v>
      </c>
    </row>
    <row r="386" spans="2:14" s="1" customFormat="1" ht="19.7" hidden="1" customHeight="1">
      <c r="B386" s="156">
        <v>2021</v>
      </c>
      <c r="C386" s="154" t="s">
        <v>13</v>
      </c>
      <c r="D386" s="154" t="s">
        <v>14</v>
      </c>
      <c r="E386" s="154" t="s">
        <v>27</v>
      </c>
      <c r="F386" s="154" t="s">
        <v>16</v>
      </c>
      <c r="G386" s="154" t="s">
        <v>19</v>
      </c>
      <c r="H386" s="154" t="s">
        <v>59</v>
      </c>
      <c r="I386" s="154" t="str">
        <f>_xlfn.XLOOKUP('Data Source'!$H386,'NW Mapping'!A:A,'NW Mapping'!B:B)</f>
        <v>Low</v>
      </c>
      <c r="J386" s="154" t="str">
        <f>_xlfn.XLOOKUP('Data Source'!$H386,'NW Mapping'!A:A,'NW Mapping'!C:C)</f>
        <v>Core NW</v>
      </c>
      <c r="K386" s="154" t="str">
        <f>_xlfn.XLOOKUP(H386,'NW Mapping'!A:A,'NW Mapping'!D:D)</f>
        <v>Core NW</v>
      </c>
      <c r="L386" s="8" t="str">
        <f>_xlfn.XLOOKUP('Data Source'!$H386,'NW Mapping'!A:A,'NW Mapping'!E:E)</f>
        <v>OTHER</v>
      </c>
      <c r="M386" s="157">
        <v>8639.9961538461503</v>
      </c>
      <c r="N386" s="157">
        <v>8639.7999999999993</v>
      </c>
    </row>
    <row r="387" spans="2:14" s="1" customFormat="1" ht="19.7" hidden="1" customHeight="1">
      <c r="B387" s="152">
        <v>2021</v>
      </c>
      <c r="C387" s="153" t="s">
        <v>13</v>
      </c>
      <c r="D387" s="153" t="s">
        <v>14</v>
      </c>
      <c r="E387" s="153" t="s">
        <v>27</v>
      </c>
      <c r="F387" s="153" t="s">
        <v>16</v>
      </c>
      <c r="G387" s="153" t="s">
        <v>20</v>
      </c>
      <c r="H387" s="153" t="s">
        <v>59</v>
      </c>
      <c r="I387" s="154" t="str">
        <f>_xlfn.XLOOKUP('Data Source'!$H387,'NW Mapping'!A:A,'NW Mapping'!B:B)</f>
        <v>Low</v>
      </c>
      <c r="J387" s="154" t="str">
        <f>_xlfn.XLOOKUP('Data Source'!$H387,'NW Mapping'!A:A,'NW Mapping'!C:C)</f>
        <v>Core NW</v>
      </c>
      <c r="K387" s="154" t="str">
        <f>_xlfn.XLOOKUP(H387,'NW Mapping'!A:A,'NW Mapping'!D:D)</f>
        <v>Core NW</v>
      </c>
      <c r="L387" s="8" t="str">
        <f>_xlfn.XLOOKUP('Data Source'!$H387,'NW Mapping'!A:A,'NW Mapping'!E:E)</f>
        <v>OTHER</v>
      </c>
      <c r="M387" s="155">
        <v>0</v>
      </c>
      <c r="N387" s="155">
        <v>0</v>
      </c>
    </row>
    <row r="388" spans="2:14" s="1" customFormat="1" ht="19.7" hidden="1" customHeight="1">
      <c r="B388" s="156">
        <v>2021</v>
      </c>
      <c r="C388" s="154" t="s">
        <v>13</v>
      </c>
      <c r="D388" s="154" t="s">
        <v>14</v>
      </c>
      <c r="E388" s="154" t="s">
        <v>27</v>
      </c>
      <c r="F388" s="154" t="s">
        <v>21</v>
      </c>
      <c r="G388" s="154" t="s">
        <v>22</v>
      </c>
      <c r="H388" s="154" t="s">
        <v>59</v>
      </c>
      <c r="I388" s="154" t="str">
        <f>_xlfn.XLOOKUP('Data Source'!$H388,'NW Mapping'!A:A,'NW Mapping'!B:B)</f>
        <v>Low</v>
      </c>
      <c r="J388" s="154" t="str">
        <f>_xlfn.XLOOKUP('Data Source'!$H388,'NW Mapping'!A:A,'NW Mapping'!C:C)</f>
        <v>Core NW</v>
      </c>
      <c r="K388" s="154" t="str">
        <f>_xlfn.XLOOKUP(H388,'NW Mapping'!A:A,'NW Mapping'!D:D)</f>
        <v>Core NW</v>
      </c>
      <c r="L388" s="8" t="str">
        <f>_xlfn.XLOOKUP('Data Source'!$H388,'NW Mapping'!A:A,'NW Mapping'!E:E)</f>
        <v>OTHER</v>
      </c>
      <c r="M388" s="157">
        <v>19679.9984615385</v>
      </c>
      <c r="N388" s="157">
        <v>19679.919999999998</v>
      </c>
    </row>
    <row r="389" spans="2:14" s="1" customFormat="1" ht="19.7" hidden="1" customHeight="1">
      <c r="B389" s="152">
        <v>2021</v>
      </c>
      <c r="C389" s="153" t="s">
        <v>13</v>
      </c>
      <c r="D389" s="153" t="s">
        <v>14</v>
      </c>
      <c r="E389" s="153" t="s">
        <v>27</v>
      </c>
      <c r="F389" s="153" t="s">
        <v>23</v>
      </c>
      <c r="G389" s="153" t="s">
        <v>24</v>
      </c>
      <c r="H389" s="153" t="s">
        <v>59</v>
      </c>
      <c r="I389" s="154" t="str">
        <f>_xlfn.XLOOKUP('Data Source'!$H389,'NW Mapping'!A:A,'NW Mapping'!B:B)</f>
        <v>Low</v>
      </c>
      <c r="J389" s="154" t="str">
        <f>_xlfn.XLOOKUP('Data Source'!$H389,'NW Mapping'!A:A,'NW Mapping'!C:C)</f>
        <v>Core NW</v>
      </c>
      <c r="K389" s="154" t="str">
        <f>_xlfn.XLOOKUP(H389,'NW Mapping'!A:A,'NW Mapping'!D:D)</f>
        <v>Core NW</v>
      </c>
      <c r="L389" s="8" t="str">
        <f>_xlfn.XLOOKUP('Data Source'!$H389,'NW Mapping'!A:A,'NW Mapping'!E:E)</f>
        <v>OTHER</v>
      </c>
      <c r="M389" s="155">
        <v>19679.9984615385</v>
      </c>
      <c r="N389" s="155">
        <v>19679.919999999998</v>
      </c>
    </row>
    <row r="390" spans="2:14" s="1" customFormat="1" ht="19.7" hidden="1" customHeight="1">
      <c r="B390" s="156">
        <v>2021</v>
      </c>
      <c r="C390" s="154" t="s">
        <v>60</v>
      </c>
      <c r="D390" s="154" t="s">
        <v>14</v>
      </c>
      <c r="E390" s="154" t="s">
        <v>25</v>
      </c>
      <c r="F390" s="154" t="s">
        <v>23</v>
      </c>
      <c r="G390" s="154" t="s">
        <v>24</v>
      </c>
      <c r="H390" s="154" t="s">
        <v>34</v>
      </c>
      <c r="I390" s="154" t="str">
        <f>_xlfn.XLOOKUP('Data Source'!$H390,'NW Mapping'!A:A,'NW Mapping'!B:B)</f>
        <v>Low</v>
      </c>
      <c r="J390" s="154" t="str">
        <f>_xlfn.XLOOKUP('Data Source'!$H390,'NW Mapping'!A:A,'NW Mapping'!C:C)</f>
        <v>Non-Core NW</v>
      </c>
      <c r="K390" s="154" t="str">
        <f>_xlfn.XLOOKUP(H390,'NW Mapping'!A:A,'NW Mapping'!D:D)</f>
        <v>MERCH MENU</v>
      </c>
      <c r="L390" s="8" t="str">
        <f>_xlfn.XLOOKUP('Data Source'!$H390,'NW Mapping'!A:A,'NW Mapping'!E:E)</f>
        <v>MERCH MENU</v>
      </c>
      <c r="M390" s="157">
        <v>10878.41</v>
      </c>
      <c r="N390" s="157">
        <v>0</v>
      </c>
    </row>
    <row r="391" spans="2:14" s="1" customFormat="1" ht="19.7" hidden="1" customHeight="1">
      <c r="B391" s="152">
        <v>2021</v>
      </c>
      <c r="C391" s="153" t="s">
        <v>60</v>
      </c>
      <c r="D391" s="153" t="s">
        <v>14</v>
      </c>
      <c r="E391" s="153" t="s">
        <v>15</v>
      </c>
      <c r="F391" s="153" t="s">
        <v>16</v>
      </c>
      <c r="G391" s="153" t="s">
        <v>17</v>
      </c>
      <c r="H391" s="153" t="s">
        <v>58</v>
      </c>
      <c r="I391" s="154" t="str">
        <f>_xlfn.XLOOKUP('Data Source'!$H391,'NW Mapping'!A:A,'NW Mapping'!B:B)</f>
        <v>Low</v>
      </c>
      <c r="J391" s="154" t="str">
        <f>_xlfn.XLOOKUP('Data Source'!$H391,'NW Mapping'!A:A,'NW Mapping'!C:C)</f>
        <v>Core NW</v>
      </c>
      <c r="K391" s="154" t="str">
        <f>_xlfn.XLOOKUP(H391,'NW Mapping'!A:A,'NW Mapping'!D:D)</f>
        <v>Core NW</v>
      </c>
      <c r="L391" s="8" t="str">
        <f>_xlfn.XLOOKUP('Data Source'!$H391,'NW Mapping'!A:A,'NW Mapping'!E:E)</f>
        <v>OTHER</v>
      </c>
      <c r="M391" s="155">
        <v>0</v>
      </c>
      <c r="N391" s="155">
        <v>0</v>
      </c>
    </row>
    <row r="392" spans="2:14" s="1" customFormat="1" ht="19.7" hidden="1" customHeight="1">
      <c r="B392" s="156">
        <v>2021</v>
      </c>
      <c r="C392" s="154" t="s">
        <v>60</v>
      </c>
      <c r="D392" s="154" t="s">
        <v>14</v>
      </c>
      <c r="E392" s="154" t="s">
        <v>15</v>
      </c>
      <c r="F392" s="154" t="s">
        <v>16</v>
      </c>
      <c r="G392" s="154" t="s">
        <v>19</v>
      </c>
      <c r="H392" s="154" t="s">
        <v>58</v>
      </c>
      <c r="I392" s="154" t="str">
        <f>_xlfn.XLOOKUP('Data Source'!$H392,'NW Mapping'!A:A,'NW Mapping'!B:B)</f>
        <v>Low</v>
      </c>
      <c r="J392" s="154" t="str">
        <f>_xlfn.XLOOKUP('Data Source'!$H392,'NW Mapping'!A:A,'NW Mapping'!C:C)</f>
        <v>Core NW</v>
      </c>
      <c r="K392" s="154" t="str">
        <f>_xlfn.XLOOKUP(H392,'NW Mapping'!A:A,'NW Mapping'!D:D)</f>
        <v>Core NW</v>
      </c>
      <c r="L392" s="8" t="str">
        <f>_xlfn.XLOOKUP('Data Source'!$H392,'NW Mapping'!A:A,'NW Mapping'!E:E)</f>
        <v>OTHER</v>
      </c>
      <c r="M392" s="157">
        <v>0</v>
      </c>
      <c r="N392" s="157">
        <v>0</v>
      </c>
    </row>
    <row r="393" spans="2:14" s="1" customFormat="1" ht="19.7" hidden="1" customHeight="1">
      <c r="B393" s="152">
        <v>2021</v>
      </c>
      <c r="C393" s="153" t="s">
        <v>60</v>
      </c>
      <c r="D393" s="153" t="s">
        <v>14</v>
      </c>
      <c r="E393" s="153" t="s">
        <v>15</v>
      </c>
      <c r="F393" s="153" t="s">
        <v>16</v>
      </c>
      <c r="G393" s="153" t="s">
        <v>20</v>
      </c>
      <c r="H393" s="153" t="s">
        <v>58</v>
      </c>
      <c r="I393" s="154" t="str">
        <f>_xlfn.XLOOKUP('Data Source'!$H393,'NW Mapping'!A:A,'NW Mapping'!B:B)</f>
        <v>Low</v>
      </c>
      <c r="J393" s="154" t="str">
        <f>_xlfn.XLOOKUP('Data Source'!$H393,'NW Mapping'!A:A,'NW Mapping'!C:C)</f>
        <v>Core NW</v>
      </c>
      <c r="K393" s="154" t="str">
        <f>_xlfn.XLOOKUP(H393,'NW Mapping'!A:A,'NW Mapping'!D:D)</f>
        <v>Core NW</v>
      </c>
      <c r="L393" s="8" t="str">
        <f>_xlfn.XLOOKUP('Data Source'!$H393,'NW Mapping'!A:A,'NW Mapping'!E:E)</f>
        <v>OTHER</v>
      </c>
      <c r="M393" s="155">
        <v>0</v>
      </c>
      <c r="N393" s="155">
        <v>0</v>
      </c>
    </row>
    <row r="394" spans="2:14" s="1" customFormat="1" ht="19.7" hidden="1" customHeight="1">
      <c r="B394" s="156">
        <v>2021</v>
      </c>
      <c r="C394" s="154" t="s">
        <v>60</v>
      </c>
      <c r="D394" s="154" t="s">
        <v>14</v>
      </c>
      <c r="E394" s="154" t="s">
        <v>15</v>
      </c>
      <c r="F394" s="154" t="s">
        <v>21</v>
      </c>
      <c r="G394" s="154" t="s">
        <v>22</v>
      </c>
      <c r="H394" s="154" t="s">
        <v>58</v>
      </c>
      <c r="I394" s="154" t="str">
        <f>_xlfn.XLOOKUP('Data Source'!$H394,'NW Mapping'!A:A,'NW Mapping'!B:B)</f>
        <v>Low</v>
      </c>
      <c r="J394" s="154" t="str">
        <f>_xlfn.XLOOKUP('Data Source'!$H394,'NW Mapping'!A:A,'NW Mapping'!C:C)</f>
        <v>Core NW</v>
      </c>
      <c r="K394" s="154" t="str">
        <f>_xlfn.XLOOKUP(H394,'NW Mapping'!A:A,'NW Mapping'!D:D)</f>
        <v>Core NW</v>
      </c>
      <c r="L394" s="8" t="str">
        <f>_xlfn.XLOOKUP('Data Source'!$H394,'NW Mapping'!A:A,'NW Mapping'!E:E)</f>
        <v>OTHER</v>
      </c>
      <c r="M394" s="157">
        <v>38500</v>
      </c>
      <c r="N394" s="157">
        <v>38500</v>
      </c>
    </row>
    <row r="395" spans="2:14" s="1" customFormat="1" ht="19.7" hidden="1" customHeight="1">
      <c r="B395" s="152">
        <v>2021</v>
      </c>
      <c r="C395" s="153" t="s">
        <v>60</v>
      </c>
      <c r="D395" s="153" t="s">
        <v>14</v>
      </c>
      <c r="E395" s="153" t="s">
        <v>15</v>
      </c>
      <c r="F395" s="153" t="s">
        <v>23</v>
      </c>
      <c r="G395" s="153" t="s">
        <v>24</v>
      </c>
      <c r="H395" s="153" t="s">
        <v>58</v>
      </c>
      <c r="I395" s="154" t="str">
        <f>_xlfn.XLOOKUP('Data Source'!$H395,'NW Mapping'!A:A,'NW Mapping'!B:B)</f>
        <v>Low</v>
      </c>
      <c r="J395" s="154" t="str">
        <f>_xlfn.XLOOKUP('Data Source'!$H395,'NW Mapping'!A:A,'NW Mapping'!C:C)</f>
        <v>Core NW</v>
      </c>
      <c r="K395" s="154" t="str">
        <f>_xlfn.XLOOKUP(H395,'NW Mapping'!A:A,'NW Mapping'!D:D)</f>
        <v>Core NW</v>
      </c>
      <c r="L395" s="8" t="str">
        <f>_xlfn.XLOOKUP('Data Source'!$H395,'NW Mapping'!A:A,'NW Mapping'!E:E)</f>
        <v>OTHER</v>
      </c>
      <c r="M395" s="155">
        <v>0</v>
      </c>
      <c r="N395" s="155">
        <v>0</v>
      </c>
    </row>
    <row r="396" spans="2:14" s="1" customFormat="1" ht="19.7" hidden="1" customHeight="1">
      <c r="B396" s="152">
        <v>2021</v>
      </c>
      <c r="C396" s="153" t="s">
        <v>60</v>
      </c>
      <c r="D396" s="153" t="s">
        <v>14</v>
      </c>
      <c r="E396" s="153" t="s">
        <v>25</v>
      </c>
      <c r="F396" s="153" t="s">
        <v>16</v>
      </c>
      <c r="G396" s="153" t="s">
        <v>17</v>
      </c>
      <c r="H396" s="153" t="s">
        <v>58</v>
      </c>
      <c r="I396" s="154" t="str">
        <f>_xlfn.XLOOKUP('Data Source'!$H396,'NW Mapping'!A:A,'NW Mapping'!B:B)</f>
        <v>Low</v>
      </c>
      <c r="J396" s="154" t="str">
        <f>_xlfn.XLOOKUP('Data Source'!$H396,'NW Mapping'!A:A,'NW Mapping'!C:C)</f>
        <v>Core NW</v>
      </c>
      <c r="K396" s="154" t="str">
        <f>_xlfn.XLOOKUP(H396,'NW Mapping'!A:A,'NW Mapping'!D:D)</f>
        <v>Core NW</v>
      </c>
      <c r="L396" s="8" t="str">
        <f>_xlfn.XLOOKUP('Data Source'!$H396,'NW Mapping'!A:A,'NW Mapping'!E:E)</f>
        <v>OTHER</v>
      </c>
      <c r="M396" s="155">
        <v>34003.220000013898</v>
      </c>
      <c r="N396" s="155">
        <v>0</v>
      </c>
    </row>
    <row r="397" spans="2:14" s="1" customFormat="1" ht="19.7" hidden="1" customHeight="1">
      <c r="B397" s="156">
        <v>2021</v>
      </c>
      <c r="C397" s="154" t="s">
        <v>60</v>
      </c>
      <c r="D397" s="154" t="s">
        <v>14</v>
      </c>
      <c r="E397" s="154" t="s">
        <v>25</v>
      </c>
      <c r="F397" s="154" t="s">
        <v>16</v>
      </c>
      <c r="G397" s="154" t="s">
        <v>19</v>
      </c>
      <c r="H397" s="154" t="s">
        <v>58</v>
      </c>
      <c r="I397" s="154" t="str">
        <f>_xlfn.XLOOKUP('Data Source'!$H397,'NW Mapping'!A:A,'NW Mapping'!B:B)</f>
        <v>Low</v>
      </c>
      <c r="J397" s="154" t="str">
        <f>_xlfn.XLOOKUP('Data Source'!$H397,'NW Mapping'!A:A,'NW Mapping'!C:C)</f>
        <v>Core NW</v>
      </c>
      <c r="K397" s="154" t="str">
        <f>_xlfn.XLOOKUP(H397,'NW Mapping'!A:A,'NW Mapping'!D:D)</f>
        <v>Core NW</v>
      </c>
      <c r="L397" s="8" t="str">
        <f>_xlfn.XLOOKUP('Data Source'!$H397,'NW Mapping'!A:A,'NW Mapping'!E:E)</f>
        <v>OTHER</v>
      </c>
      <c r="M397" s="157">
        <v>9168.8499999998294</v>
      </c>
      <c r="N397" s="157">
        <v>0</v>
      </c>
    </row>
    <row r="398" spans="2:14" s="1" customFormat="1" ht="19.7" hidden="1" customHeight="1">
      <c r="B398" s="152">
        <v>2021</v>
      </c>
      <c r="C398" s="153" t="s">
        <v>60</v>
      </c>
      <c r="D398" s="153" t="s">
        <v>14</v>
      </c>
      <c r="E398" s="153" t="s">
        <v>25</v>
      </c>
      <c r="F398" s="153" t="s">
        <v>16</v>
      </c>
      <c r="G398" s="153" t="s">
        <v>20</v>
      </c>
      <c r="H398" s="153" t="s">
        <v>58</v>
      </c>
      <c r="I398" s="154" t="str">
        <f>_xlfn.XLOOKUP('Data Source'!$H398,'NW Mapping'!A:A,'NW Mapping'!B:B)</f>
        <v>Low</v>
      </c>
      <c r="J398" s="154" t="str">
        <f>_xlfn.XLOOKUP('Data Source'!$H398,'NW Mapping'!A:A,'NW Mapping'!C:C)</f>
        <v>Core NW</v>
      </c>
      <c r="K398" s="154" t="str">
        <f>_xlfn.XLOOKUP(H398,'NW Mapping'!A:A,'NW Mapping'!D:D)</f>
        <v>Core NW</v>
      </c>
      <c r="L398" s="8" t="str">
        <f>_xlfn.XLOOKUP('Data Source'!$H398,'NW Mapping'!A:A,'NW Mapping'!E:E)</f>
        <v>OTHER</v>
      </c>
      <c r="M398" s="155">
        <v>16091.979999999799</v>
      </c>
      <c r="N398" s="155">
        <v>0</v>
      </c>
    </row>
    <row r="399" spans="2:14" s="1" customFormat="1" ht="19.7" hidden="1" customHeight="1">
      <c r="B399" s="156">
        <v>2021</v>
      </c>
      <c r="C399" s="154" t="s">
        <v>60</v>
      </c>
      <c r="D399" s="154" t="s">
        <v>14</v>
      </c>
      <c r="E399" s="154" t="s">
        <v>25</v>
      </c>
      <c r="F399" s="154" t="s">
        <v>21</v>
      </c>
      <c r="G399" s="154" t="s">
        <v>22</v>
      </c>
      <c r="H399" s="154" t="s">
        <v>58</v>
      </c>
      <c r="I399" s="154" t="str">
        <f>_xlfn.XLOOKUP('Data Source'!$H399,'NW Mapping'!A:A,'NW Mapping'!B:B)</f>
        <v>Low</v>
      </c>
      <c r="J399" s="154" t="str">
        <f>_xlfn.XLOOKUP('Data Source'!$H399,'NW Mapping'!A:A,'NW Mapping'!C:C)</f>
        <v>Core NW</v>
      </c>
      <c r="K399" s="154" t="str">
        <f>_xlfn.XLOOKUP(H399,'NW Mapping'!A:A,'NW Mapping'!D:D)</f>
        <v>Core NW</v>
      </c>
      <c r="L399" s="8" t="str">
        <f>_xlfn.XLOOKUP('Data Source'!$H399,'NW Mapping'!A:A,'NW Mapping'!E:E)</f>
        <v>OTHER</v>
      </c>
      <c r="M399" s="157">
        <v>15775.2499999995</v>
      </c>
      <c r="N399" s="157">
        <v>0</v>
      </c>
    </row>
    <row r="400" spans="2:14" s="1" customFormat="1" ht="19.7" hidden="1" customHeight="1">
      <c r="B400" s="152">
        <v>2021</v>
      </c>
      <c r="C400" s="153" t="s">
        <v>60</v>
      </c>
      <c r="D400" s="153" t="s">
        <v>14</v>
      </c>
      <c r="E400" s="153" t="s">
        <v>25</v>
      </c>
      <c r="F400" s="153" t="s">
        <v>23</v>
      </c>
      <c r="G400" s="153" t="s">
        <v>24</v>
      </c>
      <c r="H400" s="153" t="s">
        <v>58</v>
      </c>
      <c r="I400" s="154" t="str">
        <f>_xlfn.XLOOKUP('Data Source'!$H400,'NW Mapping'!A:A,'NW Mapping'!B:B)</f>
        <v>Low</v>
      </c>
      <c r="J400" s="154" t="str">
        <f>_xlfn.XLOOKUP('Data Source'!$H400,'NW Mapping'!A:A,'NW Mapping'!C:C)</f>
        <v>Core NW</v>
      </c>
      <c r="K400" s="154" t="str">
        <f>_xlfn.XLOOKUP(H400,'NW Mapping'!A:A,'NW Mapping'!D:D)</f>
        <v>Core NW</v>
      </c>
      <c r="L400" s="8" t="str">
        <f>_xlfn.XLOOKUP('Data Source'!$H400,'NW Mapping'!A:A,'NW Mapping'!E:E)</f>
        <v>OTHER</v>
      </c>
      <c r="M400" s="155">
        <v>7050.43</v>
      </c>
      <c r="N400" s="155">
        <v>0</v>
      </c>
    </row>
    <row r="401" spans="2:14" s="1" customFormat="1" ht="19.7" customHeight="1">
      <c r="B401" s="152">
        <v>2021</v>
      </c>
      <c r="C401" s="153" t="s">
        <v>60</v>
      </c>
      <c r="D401" s="153" t="s">
        <v>14</v>
      </c>
      <c r="E401" s="153" t="s">
        <v>26</v>
      </c>
      <c r="F401" s="153" t="s">
        <v>16</v>
      </c>
      <c r="G401" s="153" t="s">
        <v>17</v>
      </c>
      <c r="H401" s="153" t="s">
        <v>58</v>
      </c>
      <c r="I401" s="154" t="str">
        <f>_xlfn.XLOOKUP('Data Source'!$H401,'NW Mapping'!A:A,'NW Mapping'!B:B)</f>
        <v>Low</v>
      </c>
      <c r="J401" s="154" t="str">
        <f>_xlfn.XLOOKUP('Data Source'!$H401,'NW Mapping'!A:A,'NW Mapping'!C:C)</f>
        <v>Core NW</v>
      </c>
      <c r="K401" s="154" t="str">
        <f>_xlfn.XLOOKUP(H401,'NW Mapping'!A:A,'NW Mapping'!D:D)</f>
        <v>Core NW</v>
      </c>
      <c r="L401" s="8" t="str">
        <f>_xlfn.XLOOKUP('Data Source'!$H401,'NW Mapping'!A:A,'NW Mapping'!E:E)</f>
        <v>OTHER</v>
      </c>
      <c r="M401" s="155">
        <v>33109</v>
      </c>
      <c r="N401" s="155">
        <v>33109</v>
      </c>
    </row>
    <row r="402" spans="2:14" s="1" customFormat="1" ht="19.7" customHeight="1">
      <c r="B402" s="156">
        <v>2021</v>
      </c>
      <c r="C402" s="154" t="s">
        <v>60</v>
      </c>
      <c r="D402" s="154" t="s">
        <v>14</v>
      </c>
      <c r="E402" s="154" t="s">
        <v>26</v>
      </c>
      <c r="F402" s="154" t="s">
        <v>16</v>
      </c>
      <c r="G402" s="154" t="s">
        <v>19</v>
      </c>
      <c r="H402" s="154" t="s">
        <v>58</v>
      </c>
      <c r="I402" s="154" t="str">
        <f>_xlfn.XLOOKUP('Data Source'!$H402,'NW Mapping'!A:A,'NW Mapping'!B:B)</f>
        <v>Low</v>
      </c>
      <c r="J402" s="154" t="str">
        <f>_xlfn.XLOOKUP('Data Source'!$H402,'NW Mapping'!A:A,'NW Mapping'!C:C)</f>
        <v>Core NW</v>
      </c>
      <c r="K402" s="154" t="str">
        <f>_xlfn.XLOOKUP(H402,'NW Mapping'!A:A,'NW Mapping'!D:D)</f>
        <v>Core NW</v>
      </c>
      <c r="L402" s="8" t="str">
        <f>_xlfn.XLOOKUP('Data Source'!$H402,'NW Mapping'!A:A,'NW Mapping'!E:E)</f>
        <v>OTHER</v>
      </c>
      <c r="M402" s="157">
        <v>11460</v>
      </c>
      <c r="N402" s="157">
        <v>11460</v>
      </c>
    </row>
    <row r="403" spans="2:14" s="1" customFormat="1" ht="19.7" customHeight="1">
      <c r="B403" s="152">
        <v>2021</v>
      </c>
      <c r="C403" s="153" t="s">
        <v>60</v>
      </c>
      <c r="D403" s="153" t="s">
        <v>14</v>
      </c>
      <c r="E403" s="153" t="s">
        <v>26</v>
      </c>
      <c r="F403" s="153" t="s">
        <v>16</v>
      </c>
      <c r="G403" s="153" t="s">
        <v>20</v>
      </c>
      <c r="H403" s="153" t="s">
        <v>58</v>
      </c>
      <c r="I403" s="154" t="str">
        <f>_xlfn.XLOOKUP('Data Source'!$H403,'NW Mapping'!A:A,'NW Mapping'!B:B)</f>
        <v>Low</v>
      </c>
      <c r="J403" s="154" t="str">
        <f>_xlfn.XLOOKUP('Data Source'!$H403,'NW Mapping'!A:A,'NW Mapping'!C:C)</f>
        <v>Core NW</v>
      </c>
      <c r="K403" s="154" t="str">
        <f>_xlfn.XLOOKUP(H403,'NW Mapping'!A:A,'NW Mapping'!D:D)</f>
        <v>Core NW</v>
      </c>
      <c r="L403" s="8" t="str">
        <f>_xlfn.XLOOKUP('Data Source'!$H403,'NW Mapping'!A:A,'NW Mapping'!E:E)</f>
        <v>OTHER</v>
      </c>
      <c r="M403" s="155">
        <v>2436</v>
      </c>
      <c r="N403" s="155">
        <v>2436</v>
      </c>
    </row>
    <row r="404" spans="2:14" s="1" customFormat="1" ht="19.7" customHeight="1">
      <c r="B404" s="156">
        <v>2021</v>
      </c>
      <c r="C404" s="154" t="s">
        <v>60</v>
      </c>
      <c r="D404" s="154" t="s">
        <v>14</v>
      </c>
      <c r="E404" s="154" t="s">
        <v>26</v>
      </c>
      <c r="F404" s="154" t="s">
        <v>21</v>
      </c>
      <c r="G404" s="154" t="s">
        <v>22</v>
      </c>
      <c r="H404" s="154" t="s">
        <v>58</v>
      </c>
      <c r="I404" s="154" t="str">
        <f>_xlfn.XLOOKUP('Data Source'!$H404,'NW Mapping'!A:A,'NW Mapping'!B:B)</f>
        <v>Low</v>
      </c>
      <c r="J404" s="154" t="str">
        <f>_xlfn.XLOOKUP('Data Source'!$H404,'NW Mapping'!A:A,'NW Mapping'!C:C)</f>
        <v>Core NW</v>
      </c>
      <c r="K404" s="154" t="str">
        <f>_xlfn.XLOOKUP(H404,'NW Mapping'!A:A,'NW Mapping'!D:D)</f>
        <v>Core NW</v>
      </c>
      <c r="L404" s="8" t="str">
        <f>_xlfn.XLOOKUP('Data Source'!$H404,'NW Mapping'!A:A,'NW Mapping'!E:E)</f>
        <v>OTHER</v>
      </c>
      <c r="M404" s="157">
        <v>24706</v>
      </c>
      <c r="N404" s="157">
        <v>24706</v>
      </c>
    </row>
    <row r="405" spans="2:14" s="1" customFormat="1" ht="19.7" customHeight="1">
      <c r="B405" s="152">
        <v>2021</v>
      </c>
      <c r="C405" s="153" t="s">
        <v>60</v>
      </c>
      <c r="D405" s="153" t="s">
        <v>14</v>
      </c>
      <c r="E405" s="153" t="s">
        <v>26</v>
      </c>
      <c r="F405" s="153" t="s">
        <v>23</v>
      </c>
      <c r="G405" s="153" t="s">
        <v>24</v>
      </c>
      <c r="H405" s="153" t="s">
        <v>58</v>
      </c>
      <c r="I405" s="154" t="str">
        <f>_xlfn.XLOOKUP('Data Source'!$H405,'NW Mapping'!A:A,'NW Mapping'!B:B)</f>
        <v>Low</v>
      </c>
      <c r="J405" s="154" t="str">
        <f>_xlfn.XLOOKUP('Data Source'!$H405,'NW Mapping'!A:A,'NW Mapping'!C:C)</f>
        <v>Core NW</v>
      </c>
      <c r="K405" s="154" t="str">
        <f>_xlfn.XLOOKUP(H405,'NW Mapping'!A:A,'NW Mapping'!D:D)</f>
        <v>Core NW</v>
      </c>
      <c r="L405" s="8" t="str">
        <f>_xlfn.XLOOKUP('Data Source'!$H405,'NW Mapping'!A:A,'NW Mapping'!E:E)</f>
        <v>OTHER</v>
      </c>
      <c r="M405" s="155">
        <v>33476</v>
      </c>
      <c r="N405" s="155">
        <v>33476</v>
      </c>
    </row>
    <row r="406" spans="2:14" s="1" customFormat="1" ht="19.7" hidden="1" customHeight="1">
      <c r="B406" s="152">
        <v>2021</v>
      </c>
      <c r="C406" s="153" t="s">
        <v>60</v>
      </c>
      <c r="D406" s="153" t="s">
        <v>14</v>
      </c>
      <c r="E406" s="153" t="s">
        <v>27</v>
      </c>
      <c r="F406" s="153" t="s">
        <v>16</v>
      </c>
      <c r="G406" s="153" t="s">
        <v>17</v>
      </c>
      <c r="H406" s="153" t="s">
        <v>58</v>
      </c>
      <c r="I406" s="154" t="str">
        <f>_xlfn.XLOOKUP('Data Source'!$H406,'NW Mapping'!A:A,'NW Mapping'!B:B)</f>
        <v>Low</v>
      </c>
      <c r="J406" s="154" t="str">
        <f>_xlfn.XLOOKUP('Data Source'!$H406,'NW Mapping'!A:A,'NW Mapping'!C:C)</f>
        <v>Core NW</v>
      </c>
      <c r="K406" s="154" t="str">
        <f>_xlfn.XLOOKUP(H406,'NW Mapping'!A:A,'NW Mapping'!D:D)</f>
        <v>Core NW</v>
      </c>
      <c r="L406" s="8" t="str">
        <f>_xlfn.XLOOKUP('Data Source'!$H406,'NW Mapping'!A:A,'NW Mapping'!E:E)</f>
        <v>OTHER</v>
      </c>
      <c r="M406" s="155">
        <v>0</v>
      </c>
      <c r="N406" s="155">
        <v>0</v>
      </c>
    </row>
    <row r="407" spans="2:14" s="1" customFormat="1" ht="19.7" hidden="1" customHeight="1">
      <c r="B407" s="156">
        <v>2021</v>
      </c>
      <c r="C407" s="154" t="s">
        <v>60</v>
      </c>
      <c r="D407" s="154" t="s">
        <v>14</v>
      </c>
      <c r="E407" s="154" t="s">
        <v>27</v>
      </c>
      <c r="F407" s="154" t="s">
        <v>16</v>
      </c>
      <c r="G407" s="154" t="s">
        <v>19</v>
      </c>
      <c r="H407" s="154" t="s">
        <v>58</v>
      </c>
      <c r="I407" s="154" t="str">
        <f>_xlfn.XLOOKUP('Data Source'!$H407,'NW Mapping'!A:A,'NW Mapping'!B:B)</f>
        <v>Low</v>
      </c>
      <c r="J407" s="154" t="str">
        <f>_xlfn.XLOOKUP('Data Source'!$H407,'NW Mapping'!A:A,'NW Mapping'!C:C)</f>
        <v>Core NW</v>
      </c>
      <c r="K407" s="154" t="str">
        <f>_xlfn.XLOOKUP(H407,'NW Mapping'!A:A,'NW Mapping'!D:D)</f>
        <v>Core NW</v>
      </c>
      <c r="L407" s="8" t="str">
        <f>_xlfn.XLOOKUP('Data Source'!$H407,'NW Mapping'!A:A,'NW Mapping'!E:E)</f>
        <v>OTHER</v>
      </c>
      <c r="M407" s="157">
        <v>0</v>
      </c>
      <c r="N407" s="157">
        <v>0</v>
      </c>
    </row>
    <row r="408" spans="2:14" s="1" customFormat="1" ht="19.7" hidden="1" customHeight="1">
      <c r="B408" s="152">
        <v>2021</v>
      </c>
      <c r="C408" s="153" t="s">
        <v>60</v>
      </c>
      <c r="D408" s="153" t="s">
        <v>14</v>
      </c>
      <c r="E408" s="153" t="s">
        <v>27</v>
      </c>
      <c r="F408" s="153" t="s">
        <v>16</v>
      </c>
      <c r="G408" s="153" t="s">
        <v>20</v>
      </c>
      <c r="H408" s="153" t="s">
        <v>58</v>
      </c>
      <c r="I408" s="154" t="str">
        <f>_xlfn.XLOOKUP('Data Source'!$H408,'NW Mapping'!A:A,'NW Mapping'!B:B)</f>
        <v>Low</v>
      </c>
      <c r="J408" s="154" t="str">
        <f>_xlfn.XLOOKUP('Data Source'!$H408,'NW Mapping'!A:A,'NW Mapping'!C:C)</f>
        <v>Core NW</v>
      </c>
      <c r="K408" s="154" t="str">
        <f>_xlfn.XLOOKUP(H408,'NW Mapping'!A:A,'NW Mapping'!D:D)</f>
        <v>Core NW</v>
      </c>
      <c r="L408" s="8" t="str">
        <f>_xlfn.XLOOKUP('Data Source'!$H408,'NW Mapping'!A:A,'NW Mapping'!E:E)</f>
        <v>OTHER</v>
      </c>
      <c r="M408" s="155">
        <v>0</v>
      </c>
      <c r="N408" s="155">
        <v>0</v>
      </c>
    </row>
    <row r="409" spans="2:14" s="1" customFormat="1" ht="19.7" hidden="1" customHeight="1">
      <c r="B409" s="156">
        <v>2021</v>
      </c>
      <c r="C409" s="154" t="s">
        <v>60</v>
      </c>
      <c r="D409" s="154" t="s">
        <v>14</v>
      </c>
      <c r="E409" s="154" t="s">
        <v>27</v>
      </c>
      <c r="F409" s="154" t="s">
        <v>21</v>
      </c>
      <c r="G409" s="154" t="s">
        <v>22</v>
      </c>
      <c r="H409" s="154" t="s">
        <v>58</v>
      </c>
      <c r="I409" s="154" t="str">
        <f>_xlfn.XLOOKUP('Data Source'!$H409,'NW Mapping'!A:A,'NW Mapping'!B:B)</f>
        <v>Low</v>
      </c>
      <c r="J409" s="154" t="str">
        <f>_xlfn.XLOOKUP('Data Source'!$H409,'NW Mapping'!A:A,'NW Mapping'!C:C)</f>
        <v>Core NW</v>
      </c>
      <c r="K409" s="154" t="str">
        <f>_xlfn.XLOOKUP(H409,'NW Mapping'!A:A,'NW Mapping'!D:D)</f>
        <v>Core NW</v>
      </c>
      <c r="L409" s="8" t="str">
        <f>_xlfn.XLOOKUP('Data Source'!$H409,'NW Mapping'!A:A,'NW Mapping'!E:E)</f>
        <v>OTHER</v>
      </c>
      <c r="M409" s="157">
        <v>126350</v>
      </c>
      <c r="N409" s="157">
        <v>126350</v>
      </c>
    </row>
    <row r="410" spans="2:14" s="1" customFormat="1" ht="19.7" hidden="1" customHeight="1">
      <c r="B410" s="152">
        <v>2021</v>
      </c>
      <c r="C410" s="153" t="s">
        <v>60</v>
      </c>
      <c r="D410" s="153" t="s">
        <v>14</v>
      </c>
      <c r="E410" s="153" t="s">
        <v>27</v>
      </c>
      <c r="F410" s="153" t="s">
        <v>23</v>
      </c>
      <c r="G410" s="153" t="s">
        <v>24</v>
      </c>
      <c r="H410" s="153" t="s">
        <v>58</v>
      </c>
      <c r="I410" s="154" t="str">
        <f>_xlfn.XLOOKUP('Data Source'!$H410,'NW Mapping'!A:A,'NW Mapping'!B:B)</f>
        <v>Low</v>
      </c>
      <c r="J410" s="154" t="str">
        <f>_xlfn.XLOOKUP('Data Source'!$H410,'NW Mapping'!A:A,'NW Mapping'!C:C)</f>
        <v>Core NW</v>
      </c>
      <c r="K410" s="154" t="str">
        <f>_xlfn.XLOOKUP(H410,'NW Mapping'!A:A,'NW Mapping'!D:D)</f>
        <v>Core NW</v>
      </c>
      <c r="L410" s="8" t="str">
        <f>_xlfn.XLOOKUP('Data Source'!$H410,'NW Mapping'!A:A,'NW Mapping'!E:E)</f>
        <v>OTHER</v>
      </c>
      <c r="M410" s="155">
        <v>72200</v>
      </c>
      <c r="N410" s="155">
        <v>72200</v>
      </c>
    </row>
    <row r="411" spans="2:14" s="1" customFormat="1" ht="19.7" hidden="1" customHeight="1">
      <c r="B411" s="152">
        <v>2021</v>
      </c>
      <c r="C411" s="153" t="s">
        <v>61</v>
      </c>
      <c r="D411" s="153" t="s">
        <v>14</v>
      </c>
      <c r="E411" s="153" t="s">
        <v>25</v>
      </c>
      <c r="F411" s="153" t="s">
        <v>16</v>
      </c>
      <c r="G411" s="153" t="s">
        <v>17</v>
      </c>
      <c r="H411" s="153" t="s">
        <v>62</v>
      </c>
      <c r="I411" s="154" t="str">
        <f>_xlfn.XLOOKUP('Data Source'!$H411,'NW Mapping'!A:A,'NW Mapping'!B:B)</f>
        <v>Low</v>
      </c>
      <c r="J411" s="154" t="str">
        <f>_xlfn.XLOOKUP('Data Source'!$H411,'NW Mapping'!A:A,'NW Mapping'!C:C)</f>
        <v>Non-Core NW</v>
      </c>
      <c r="K411" s="154" t="str">
        <f>_xlfn.XLOOKUP(H411,'NW Mapping'!A:A,'NW Mapping'!D:D)</f>
        <v>MERCH MENU</v>
      </c>
      <c r="L411" s="8" t="str">
        <f>_xlfn.XLOOKUP('Data Source'!$H411,'NW Mapping'!A:A,'NW Mapping'!E:E)</f>
        <v>MERCH MENU</v>
      </c>
      <c r="M411" s="155">
        <v>3553</v>
      </c>
      <c r="N411" s="155">
        <v>3553</v>
      </c>
    </row>
    <row r="412" spans="2:14" s="1" customFormat="1" ht="19.7" hidden="1" customHeight="1">
      <c r="B412" s="152">
        <v>2021</v>
      </c>
      <c r="C412" s="153" t="s">
        <v>61</v>
      </c>
      <c r="D412" s="153" t="s">
        <v>14</v>
      </c>
      <c r="E412" s="153" t="s">
        <v>27</v>
      </c>
      <c r="F412" s="153" t="s">
        <v>16</v>
      </c>
      <c r="G412" s="153" t="s">
        <v>17</v>
      </c>
      <c r="H412" s="153" t="s">
        <v>62</v>
      </c>
      <c r="I412" s="154" t="str">
        <f>_xlfn.XLOOKUP('Data Source'!$H412,'NW Mapping'!A:A,'NW Mapping'!B:B)</f>
        <v>Low</v>
      </c>
      <c r="J412" s="154" t="str">
        <f>_xlfn.XLOOKUP('Data Source'!$H412,'NW Mapping'!A:A,'NW Mapping'!C:C)</f>
        <v>Non-Core NW</v>
      </c>
      <c r="K412" s="154" t="str">
        <f>_xlfn.XLOOKUP(H412,'NW Mapping'!A:A,'NW Mapping'!D:D)</f>
        <v>MERCH MENU</v>
      </c>
      <c r="L412" s="8" t="str">
        <f>_xlfn.XLOOKUP('Data Source'!$H412,'NW Mapping'!A:A,'NW Mapping'!E:E)</f>
        <v>MERCH MENU</v>
      </c>
      <c r="M412" s="155">
        <v>0</v>
      </c>
      <c r="N412" s="155">
        <v>0</v>
      </c>
    </row>
    <row r="413" spans="2:14" s="1" customFormat="1" ht="19.7" hidden="1" customHeight="1">
      <c r="B413" s="156">
        <v>2021</v>
      </c>
      <c r="C413" s="154" t="s">
        <v>61</v>
      </c>
      <c r="D413" s="154" t="s">
        <v>14</v>
      </c>
      <c r="E413" s="154" t="s">
        <v>27</v>
      </c>
      <c r="F413" s="154" t="s">
        <v>16</v>
      </c>
      <c r="G413" s="154" t="s">
        <v>19</v>
      </c>
      <c r="H413" s="154" t="s">
        <v>62</v>
      </c>
      <c r="I413" s="154" t="str">
        <f>_xlfn.XLOOKUP('Data Source'!$H413,'NW Mapping'!A:A,'NW Mapping'!B:B)</f>
        <v>Low</v>
      </c>
      <c r="J413" s="154" t="str">
        <f>_xlfn.XLOOKUP('Data Source'!$H413,'NW Mapping'!A:A,'NW Mapping'!C:C)</f>
        <v>Non-Core NW</v>
      </c>
      <c r="K413" s="154" t="str">
        <f>_xlfn.XLOOKUP(H413,'NW Mapping'!A:A,'NW Mapping'!D:D)</f>
        <v>MERCH MENU</v>
      </c>
      <c r="L413" s="8" t="str">
        <f>_xlfn.XLOOKUP('Data Source'!$H413,'NW Mapping'!A:A,'NW Mapping'!E:E)</f>
        <v>MERCH MENU</v>
      </c>
      <c r="M413" s="157">
        <v>0</v>
      </c>
      <c r="N413" s="157">
        <v>0</v>
      </c>
    </row>
    <row r="414" spans="2:14" s="1" customFormat="1" ht="19.7" hidden="1" customHeight="1">
      <c r="B414" s="152">
        <v>2021</v>
      </c>
      <c r="C414" s="153" t="s">
        <v>61</v>
      </c>
      <c r="D414" s="153" t="s">
        <v>14</v>
      </c>
      <c r="E414" s="153" t="s">
        <v>27</v>
      </c>
      <c r="F414" s="153" t="s">
        <v>16</v>
      </c>
      <c r="G414" s="153" t="s">
        <v>20</v>
      </c>
      <c r="H414" s="153" t="s">
        <v>62</v>
      </c>
      <c r="I414" s="154" t="str">
        <f>_xlfn.XLOOKUP('Data Source'!$H414,'NW Mapping'!A:A,'NW Mapping'!B:B)</f>
        <v>Low</v>
      </c>
      <c r="J414" s="154" t="str">
        <f>_xlfn.XLOOKUP('Data Source'!$H414,'NW Mapping'!A:A,'NW Mapping'!C:C)</f>
        <v>Non-Core NW</v>
      </c>
      <c r="K414" s="154" t="str">
        <f>_xlfn.XLOOKUP(H414,'NW Mapping'!A:A,'NW Mapping'!D:D)</f>
        <v>MERCH MENU</v>
      </c>
      <c r="L414" s="8" t="str">
        <f>_xlfn.XLOOKUP('Data Source'!$H414,'NW Mapping'!A:A,'NW Mapping'!E:E)</f>
        <v>MERCH MENU</v>
      </c>
      <c r="M414" s="155">
        <v>0</v>
      </c>
      <c r="N414" s="155">
        <v>0</v>
      </c>
    </row>
    <row r="415" spans="2:14" s="1" customFormat="1" ht="19.7" hidden="1" customHeight="1">
      <c r="B415" s="156">
        <v>2021</v>
      </c>
      <c r="C415" s="154" t="s">
        <v>61</v>
      </c>
      <c r="D415" s="154" t="s">
        <v>14</v>
      </c>
      <c r="E415" s="154" t="s">
        <v>27</v>
      </c>
      <c r="F415" s="154" t="s">
        <v>21</v>
      </c>
      <c r="G415" s="154" t="s">
        <v>22</v>
      </c>
      <c r="H415" s="154" t="s">
        <v>62</v>
      </c>
      <c r="I415" s="154" t="str">
        <f>_xlfn.XLOOKUP('Data Source'!$H415,'NW Mapping'!A:A,'NW Mapping'!B:B)</f>
        <v>Low</v>
      </c>
      <c r="J415" s="154" t="str">
        <f>_xlfn.XLOOKUP('Data Source'!$H415,'NW Mapping'!A:A,'NW Mapping'!C:C)</f>
        <v>Non-Core NW</v>
      </c>
      <c r="K415" s="154" t="str">
        <f>_xlfn.XLOOKUP(H415,'NW Mapping'!A:A,'NW Mapping'!D:D)</f>
        <v>MERCH MENU</v>
      </c>
      <c r="L415" s="8" t="str">
        <f>_xlfn.XLOOKUP('Data Source'!$H415,'NW Mapping'!A:A,'NW Mapping'!E:E)</f>
        <v>MERCH MENU</v>
      </c>
      <c r="M415" s="157">
        <v>0</v>
      </c>
      <c r="N415" s="157">
        <v>0</v>
      </c>
    </row>
    <row r="416" spans="2:14" s="1" customFormat="1" ht="19.7" hidden="1" customHeight="1">
      <c r="B416" s="152">
        <v>2021</v>
      </c>
      <c r="C416" s="153" t="s">
        <v>61</v>
      </c>
      <c r="D416" s="153" t="s">
        <v>14</v>
      </c>
      <c r="E416" s="153" t="s">
        <v>27</v>
      </c>
      <c r="F416" s="153" t="s">
        <v>23</v>
      </c>
      <c r="G416" s="153" t="s">
        <v>24</v>
      </c>
      <c r="H416" s="153" t="s">
        <v>62</v>
      </c>
      <c r="I416" s="154" t="str">
        <f>_xlfn.XLOOKUP('Data Source'!$H416,'NW Mapping'!A:A,'NW Mapping'!B:B)</f>
        <v>Low</v>
      </c>
      <c r="J416" s="154" t="str">
        <f>_xlfn.XLOOKUP('Data Source'!$H416,'NW Mapping'!A:A,'NW Mapping'!C:C)</f>
        <v>Non-Core NW</v>
      </c>
      <c r="K416" s="154" t="str">
        <f>_xlfn.XLOOKUP(H416,'NW Mapping'!A:A,'NW Mapping'!D:D)</f>
        <v>MERCH MENU</v>
      </c>
      <c r="L416" s="8" t="str">
        <f>_xlfn.XLOOKUP('Data Source'!$H416,'NW Mapping'!A:A,'NW Mapping'!E:E)</f>
        <v>MERCH MENU</v>
      </c>
      <c r="M416" s="155">
        <v>0</v>
      </c>
      <c r="N416" s="155">
        <v>0</v>
      </c>
    </row>
    <row r="417" spans="2:14" s="1" customFormat="1" ht="19.7" hidden="1" customHeight="1">
      <c r="B417" s="156">
        <v>2022</v>
      </c>
      <c r="C417" s="154" t="s">
        <v>13</v>
      </c>
      <c r="D417" s="154" t="s">
        <v>14</v>
      </c>
      <c r="E417" s="154" t="s">
        <v>15</v>
      </c>
      <c r="F417" s="154" t="s">
        <v>16</v>
      </c>
      <c r="G417" s="154" t="s">
        <v>63</v>
      </c>
      <c r="H417" s="154" t="s">
        <v>18</v>
      </c>
      <c r="I417" s="154" t="str">
        <f>_xlfn.XLOOKUP('Data Source'!$H417,'NW Mapping'!A:A,'NW Mapping'!B:B)</f>
        <v>Low</v>
      </c>
      <c r="J417" s="154" t="str">
        <f>_xlfn.XLOOKUP('Data Source'!$H417,'NW Mapping'!A:A,'NW Mapping'!C:C)</f>
        <v>Non-Core NW</v>
      </c>
      <c r="K417" s="154" t="str">
        <f>_xlfn.XLOOKUP(H417,'NW Mapping'!A:A,'NW Mapping'!D:D)</f>
        <v>MERCH MENU</v>
      </c>
      <c r="L417" s="8" t="str">
        <f>_xlfn.XLOOKUP('Data Source'!$H417,'NW Mapping'!A:A,'NW Mapping'!E:E)</f>
        <v>MERCH MENU</v>
      </c>
      <c r="M417" s="157">
        <v>423.979999999656</v>
      </c>
      <c r="N417" s="157">
        <v>0</v>
      </c>
    </row>
    <row r="418" spans="2:14" s="1" customFormat="1" ht="19.7" hidden="1" customHeight="1">
      <c r="B418" s="152">
        <v>2022</v>
      </c>
      <c r="C418" s="153" t="s">
        <v>13</v>
      </c>
      <c r="D418" s="153" t="s">
        <v>14</v>
      </c>
      <c r="E418" s="153" t="s">
        <v>15</v>
      </c>
      <c r="F418" s="153" t="s">
        <v>16</v>
      </c>
      <c r="G418" s="153" t="s">
        <v>19</v>
      </c>
      <c r="H418" s="153" t="s">
        <v>18</v>
      </c>
      <c r="I418" s="154" t="str">
        <f>_xlfn.XLOOKUP('Data Source'!$H418,'NW Mapping'!A:A,'NW Mapping'!B:B)</f>
        <v>Low</v>
      </c>
      <c r="J418" s="154" t="str">
        <f>_xlfn.XLOOKUP('Data Source'!$H418,'NW Mapping'!A:A,'NW Mapping'!C:C)</f>
        <v>Non-Core NW</v>
      </c>
      <c r="K418" s="154" t="str">
        <f>_xlfn.XLOOKUP(H418,'NW Mapping'!A:A,'NW Mapping'!D:D)</f>
        <v>MERCH MENU</v>
      </c>
      <c r="L418" s="8" t="str">
        <f>_xlfn.XLOOKUP('Data Source'!$H418,'NW Mapping'!A:A,'NW Mapping'!E:E)</f>
        <v>MERCH MENU</v>
      </c>
      <c r="M418" s="155">
        <v>17317.8299999999</v>
      </c>
      <c r="N418" s="155">
        <v>0</v>
      </c>
    </row>
    <row r="419" spans="2:14" s="1" customFormat="1" ht="19.7" hidden="1" customHeight="1">
      <c r="B419" s="156">
        <v>2022</v>
      </c>
      <c r="C419" s="154" t="s">
        <v>13</v>
      </c>
      <c r="D419" s="154" t="s">
        <v>14</v>
      </c>
      <c r="E419" s="154" t="s">
        <v>15</v>
      </c>
      <c r="F419" s="154" t="s">
        <v>16</v>
      </c>
      <c r="G419" s="154" t="s">
        <v>20</v>
      </c>
      <c r="H419" s="154" t="s">
        <v>18</v>
      </c>
      <c r="I419" s="154" t="str">
        <f>_xlfn.XLOOKUP('Data Source'!$H419,'NW Mapping'!A:A,'NW Mapping'!B:B)</f>
        <v>Low</v>
      </c>
      <c r="J419" s="154" t="str">
        <f>_xlfn.XLOOKUP('Data Source'!$H419,'NW Mapping'!A:A,'NW Mapping'!C:C)</f>
        <v>Non-Core NW</v>
      </c>
      <c r="K419" s="154" t="str">
        <f>_xlfn.XLOOKUP(H419,'NW Mapping'!A:A,'NW Mapping'!D:D)</f>
        <v>MERCH MENU</v>
      </c>
      <c r="L419" s="8" t="str">
        <f>_xlfn.XLOOKUP('Data Source'!$H419,'NW Mapping'!A:A,'NW Mapping'!E:E)</f>
        <v>MERCH MENU</v>
      </c>
      <c r="M419" s="157">
        <v>282862.070000001</v>
      </c>
      <c r="N419" s="157">
        <v>10500</v>
      </c>
    </row>
    <row r="420" spans="2:14" s="1" customFormat="1" ht="19.7" hidden="1" customHeight="1">
      <c r="B420" s="152">
        <v>2022</v>
      </c>
      <c r="C420" s="153" t="s">
        <v>13</v>
      </c>
      <c r="D420" s="153" t="s">
        <v>14</v>
      </c>
      <c r="E420" s="153" t="s">
        <v>15</v>
      </c>
      <c r="F420" s="153" t="s">
        <v>16</v>
      </c>
      <c r="G420" s="153" t="s">
        <v>64</v>
      </c>
      <c r="H420" s="153" t="s">
        <v>18</v>
      </c>
      <c r="I420" s="154" t="str">
        <f>_xlfn.XLOOKUP('Data Source'!$H420,'NW Mapping'!A:A,'NW Mapping'!B:B)</f>
        <v>Low</v>
      </c>
      <c r="J420" s="154" t="str">
        <f>_xlfn.XLOOKUP('Data Source'!$H420,'NW Mapping'!A:A,'NW Mapping'!C:C)</f>
        <v>Non-Core NW</v>
      </c>
      <c r="K420" s="154" t="str">
        <f>_xlfn.XLOOKUP(H420,'NW Mapping'!A:A,'NW Mapping'!D:D)</f>
        <v>MERCH MENU</v>
      </c>
      <c r="L420" s="8" t="str">
        <f>_xlfn.XLOOKUP('Data Source'!$H420,'NW Mapping'!A:A,'NW Mapping'!E:E)</f>
        <v>MERCH MENU</v>
      </c>
      <c r="M420" s="155">
        <v>577304.90999986103</v>
      </c>
      <c r="N420" s="155">
        <v>6786</v>
      </c>
    </row>
    <row r="421" spans="2:14" s="1" customFormat="1" ht="19.7" hidden="1" customHeight="1">
      <c r="B421" s="156">
        <v>2022</v>
      </c>
      <c r="C421" s="154" t="s">
        <v>13</v>
      </c>
      <c r="D421" s="154" t="s">
        <v>14</v>
      </c>
      <c r="E421" s="154" t="s">
        <v>15</v>
      </c>
      <c r="F421" s="154" t="s">
        <v>21</v>
      </c>
      <c r="G421" s="154" t="s">
        <v>22</v>
      </c>
      <c r="H421" s="154" t="s">
        <v>18</v>
      </c>
      <c r="I421" s="154" t="str">
        <f>_xlfn.XLOOKUP('Data Source'!$H421,'NW Mapping'!A:A,'NW Mapping'!B:B)</f>
        <v>Low</v>
      </c>
      <c r="J421" s="154" t="str">
        <f>_xlfn.XLOOKUP('Data Source'!$H421,'NW Mapping'!A:A,'NW Mapping'!C:C)</f>
        <v>Non-Core NW</v>
      </c>
      <c r="K421" s="154" t="str">
        <f>_xlfn.XLOOKUP(H421,'NW Mapping'!A:A,'NW Mapping'!D:D)</f>
        <v>MERCH MENU</v>
      </c>
      <c r="L421" s="8" t="str">
        <f>_xlfn.XLOOKUP('Data Source'!$H421,'NW Mapping'!A:A,'NW Mapping'!E:E)</f>
        <v>MERCH MENU</v>
      </c>
      <c r="M421" s="157">
        <v>675660.22400002799</v>
      </c>
      <c r="N421" s="157">
        <v>3000</v>
      </c>
    </row>
    <row r="422" spans="2:14" s="1" customFormat="1" ht="19.7" hidden="1" customHeight="1">
      <c r="B422" s="152">
        <v>2022</v>
      </c>
      <c r="C422" s="153" t="s">
        <v>13</v>
      </c>
      <c r="D422" s="153" t="s">
        <v>14</v>
      </c>
      <c r="E422" s="153" t="s">
        <v>15</v>
      </c>
      <c r="F422" s="153" t="s">
        <v>21</v>
      </c>
      <c r="G422" s="153" t="s">
        <v>65</v>
      </c>
      <c r="H422" s="153" t="s">
        <v>18</v>
      </c>
      <c r="I422" s="154" t="str">
        <f>_xlfn.XLOOKUP('Data Source'!$H422,'NW Mapping'!A:A,'NW Mapping'!B:B)</f>
        <v>Low</v>
      </c>
      <c r="J422" s="154" t="str">
        <f>_xlfn.XLOOKUP('Data Source'!$H422,'NW Mapping'!A:A,'NW Mapping'!C:C)</f>
        <v>Non-Core NW</v>
      </c>
      <c r="K422" s="154" t="str">
        <f>_xlfn.XLOOKUP(H422,'NW Mapping'!A:A,'NW Mapping'!D:D)</f>
        <v>MERCH MENU</v>
      </c>
      <c r="L422" s="8" t="str">
        <f>_xlfn.XLOOKUP('Data Source'!$H422,'NW Mapping'!A:A,'NW Mapping'!E:E)</f>
        <v>MERCH MENU</v>
      </c>
      <c r="M422" s="155">
        <v>151017.67000000001</v>
      </c>
      <c r="N422" s="155">
        <v>4500</v>
      </c>
    </row>
    <row r="423" spans="2:14" s="1" customFormat="1" ht="19.7" hidden="1" customHeight="1">
      <c r="B423" s="156">
        <v>2022</v>
      </c>
      <c r="C423" s="154" t="s">
        <v>13</v>
      </c>
      <c r="D423" s="154" t="s">
        <v>14</v>
      </c>
      <c r="E423" s="154" t="s">
        <v>15</v>
      </c>
      <c r="F423" s="154" t="s">
        <v>23</v>
      </c>
      <c r="G423" s="154" t="s">
        <v>24</v>
      </c>
      <c r="H423" s="154" t="s">
        <v>18</v>
      </c>
      <c r="I423" s="154" t="str">
        <f>_xlfn.XLOOKUP('Data Source'!$H423,'NW Mapping'!A:A,'NW Mapping'!B:B)</f>
        <v>Low</v>
      </c>
      <c r="J423" s="154" t="str">
        <f>_xlfn.XLOOKUP('Data Source'!$H423,'NW Mapping'!A:A,'NW Mapping'!C:C)</f>
        <v>Non-Core NW</v>
      </c>
      <c r="K423" s="154" t="str">
        <f>_xlfn.XLOOKUP(H423,'NW Mapping'!A:A,'NW Mapping'!D:D)</f>
        <v>MERCH MENU</v>
      </c>
      <c r="L423" s="8" t="str">
        <f>_xlfn.XLOOKUP('Data Source'!$H423,'NW Mapping'!A:A,'NW Mapping'!E:E)</f>
        <v>MERCH MENU</v>
      </c>
      <c r="M423" s="157">
        <v>296414.859999999</v>
      </c>
      <c r="N423" s="157">
        <v>7829.79</v>
      </c>
    </row>
    <row r="424" spans="2:14" s="1" customFormat="1" ht="19.7" hidden="1" customHeight="1">
      <c r="B424" s="152">
        <v>2022</v>
      </c>
      <c r="C424" s="153" t="s">
        <v>13</v>
      </c>
      <c r="D424" s="153" t="s">
        <v>14</v>
      </c>
      <c r="E424" s="153" t="s">
        <v>15</v>
      </c>
      <c r="F424" s="153" t="s">
        <v>23</v>
      </c>
      <c r="G424" s="153" t="s">
        <v>66</v>
      </c>
      <c r="H424" s="153" t="s">
        <v>18</v>
      </c>
      <c r="I424" s="154" t="str">
        <f>_xlfn.XLOOKUP('Data Source'!$H424,'NW Mapping'!A:A,'NW Mapping'!B:B)</f>
        <v>Low</v>
      </c>
      <c r="J424" s="154" t="str">
        <f>_xlfn.XLOOKUP('Data Source'!$H424,'NW Mapping'!A:A,'NW Mapping'!C:C)</f>
        <v>Non-Core NW</v>
      </c>
      <c r="K424" s="154" t="str">
        <f>_xlfn.XLOOKUP(H424,'NW Mapping'!A:A,'NW Mapping'!D:D)</f>
        <v>MERCH MENU</v>
      </c>
      <c r="L424" s="8" t="str">
        <f>_xlfn.XLOOKUP('Data Source'!$H424,'NW Mapping'!A:A,'NW Mapping'!E:E)</f>
        <v>MERCH MENU</v>
      </c>
      <c r="M424" s="155">
        <v>175195.8</v>
      </c>
      <c r="N424" s="155">
        <v>1786</v>
      </c>
    </row>
    <row r="425" spans="2:14" s="1" customFormat="1" ht="19.7" hidden="1" customHeight="1">
      <c r="B425" s="156">
        <v>2022</v>
      </c>
      <c r="C425" s="154" t="s">
        <v>13</v>
      </c>
      <c r="D425" s="154" t="s">
        <v>14</v>
      </c>
      <c r="E425" s="154" t="s">
        <v>25</v>
      </c>
      <c r="F425" s="154" t="s">
        <v>16</v>
      </c>
      <c r="G425" s="154" t="s">
        <v>63</v>
      </c>
      <c r="H425" s="154" t="s">
        <v>18</v>
      </c>
      <c r="I425" s="154" t="str">
        <f>_xlfn.XLOOKUP('Data Source'!$H425,'NW Mapping'!A:A,'NW Mapping'!B:B)</f>
        <v>Low</v>
      </c>
      <c r="J425" s="154" t="str">
        <f>_xlfn.XLOOKUP('Data Source'!$H425,'NW Mapping'!A:A,'NW Mapping'!C:C)</f>
        <v>Non-Core NW</v>
      </c>
      <c r="K425" s="154" t="str">
        <f>_xlfn.XLOOKUP(H425,'NW Mapping'!A:A,'NW Mapping'!D:D)</f>
        <v>MERCH MENU</v>
      </c>
      <c r="L425" s="8" t="str">
        <f>_xlfn.XLOOKUP('Data Source'!$H425,'NW Mapping'!A:A,'NW Mapping'!E:E)</f>
        <v>MERCH MENU</v>
      </c>
      <c r="M425" s="157">
        <v>259939.39999998201</v>
      </c>
      <c r="N425" s="157">
        <v>19585.04</v>
      </c>
    </row>
    <row r="426" spans="2:14" s="1" customFormat="1" ht="19.7" hidden="1" customHeight="1">
      <c r="B426" s="152">
        <v>2022</v>
      </c>
      <c r="C426" s="153" t="s">
        <v>13</v>
      </c>
      <c r="D426" s="153" t="s">
        <v>14</v>
      </c>
      <c r="E426" s="153" t="s">
        <v>25</v>
      </c>
      <c r="F426" s="153" t="s">
        <v>16</v>
      </c>
      <c r="G426" s="153" t="s">
        <v>67</v>
      </c>
      <c r="H426" s="153" t="s">
        <v>18</v>
      </c>
      <c r="I426" s="154" t="str">
        <f>_xlfn.XLOOKUP('Data Source'!$H426,'NW Mapping'!A:A,'NW Mapping'!B:B)</f>
        <v>Low</v>
      </c>
      <c r="J426" s="154" t="str">
        <f>_xlfn.XLOOKUP('Data Source'!$H426,'NW Mapping'!A:A,'NW Mapping'!C:C)</f>
        <v>Non-Core NW</v>
      </c>
      <c r="K426" s="154" t="str">
        <f>_xlfn.XLOOKUP(H426,'NW Mapping'!A:A,'NW Mapping'!D:D)</f>
        <v>MERCH MENU</v>
      </c>
      <c r="L426" s="8" t="str">
        <f>_xlfn.XLOOKUP('Data Source'!$H426,'NW Mapping'!A:A,'NW Mapping'!E:E)</f>
        <v>MERCH MENU</v>
      </c>
      <c r="M426" s="155">
        <v>12792.8100000102</v>
      </c>
      <c r="N426" s="155">
        <v>6550</v>
      </c>
    </row>
    <row r="427" spans="2:14" s="1" customFormat="1" ht="19.7" hidden="1" customHeight="1">
      <c r="B427" s="156">
        <v>2022</v>
      </c>
      <c r="C427" s="154" t="s">
        <v>13</v>
      </c>
      <c r="D427" s="154" t="s">
        <v>14</v>
      </c>
      <c r="E427" s="154" t="s">
        <v>25</v>
      </c>
      <c r="F427" s="154" t="s">
        <v>16</v>
      </c>
      <c r="G427" s="154" t="s">
        <v>19</v>
      </c>
      <c r="H427" s="154" t="s">
        <v>18</v>
      </c>
      <c r="I427" s="154" t="str">
        <f>_xlfn.XLOOKUP('Data Source'!$H427,'NW Mapping'!A:A,'NW Mapping'!B:B)</f>
        <v>Low</v>
      </c>
      <c r="J427" s="154" t="str">
        <f>_xlfn.XLOOKUP('Data Source'!$H427,'NW Mapping'!A:A,'NW Mapping'!C:C)</f>
        <v>Non-Core NW</v>
      </c>
      <c r="K427" s="154" t="str">
        <f>_xlfn.XLOOKUP(H427,'NW Mapping'!A:A,'NW Mapping'!D:D)</f>
        <v>MERCH MENU</v>
      </c>
      <c r="L427" s="8" t="str">
        <f>_xlfn.XLOOKUP('Data Source'!$H427,'NW Mapping'!A:A,'NW Mapping'!E:E)</f>
        <v>MERCH MENU</v>
      </c>
      <c r="M427" s="157">
        <v>98843.540000498193</v>
      </c>
      <c r="N427" s="157">
        <v>2000</v>
      </c>
    </row>
    <row r="428" spans="2:14" s="1" customFormat="1" ht="19.7" hidden="1" customHeight="1">
      <c r="B428" s="152">
        <v>2022</v>
      </c>
      <c r="C428" s="153" t="s">
        <v>13</v>
      </c>
      <c r="D428" s="153" t="s">
        <v>14</v>
      </c>
      <c r="E428" s="153" t="s">
        <v>25</v>
      </c>
      <c r="F428" s="153" t="s">
        <v>16</v>
      </c>
      <c r="G428" s="153" t="s">
        <v>20</v>
      </c>
      <c r="H428" s="153" t="s">
        <v>18</v>
      </c>
      <c r="I428" s="154" t="str">
        <f>_xlfn.XLOOKUP('Data Source'!$H428,'NW Mapping'!A:A,'NW Mapping'!B:B)</f>
        <v>Low</v>
      </c>
      <c r="J428" s="154" t="str">
        <f>_xlfn.XLOOKUP('Data Source'!$H428,'NW Mapping'!A:A,'NW Mapping'!C:C)</f>
        <v>Non-Core NW</v>
      </c>
      <c r="K428" s="154" t="str">
        <f>_xlfn.XLOOKUP(H428,'NW Mapping'!A:A,'NW Mapping'!D:D)</f>
        <v>MERCH MENU</v>
      </c>
      <c r="L428" s="8" t="str">
        <f>_xlfn.XLOOKUP('Data Source'!$H428,'NW Mapping'!A:A,'NW Mapping'!E:E)</f>
        <v>MERCH MENU</v>
      </c>
      <c r="M428" s="155">
        <v>1079491.0554923101</v>
      </c>
      <c r="N428" s="155">
        <v>73777.88</v>
      </c>
    </row>
    <row r="429" spans="2:14" s="1" customFormat="1" ht="19.7" hidden="1" customHeight="1">
      <c r="B429" s="156">
        <v>2022</v>
      </c>
      <c r="C429" s="154" t="s">
        <v>13</v>
      </c>
      <c r="D429" s="154" t="s">
        <v>14</v>
      </c>
      <c r="E429" s="154" t="s">
        <v>25</v>
      </c>
      <c r="F429" s="154" t="s">
        <v>16</v>
      </c>
      <c r="G429" s="154" t="s">
        <v>64</v>
      </c>
      <c r="H429" s="154" t="s">
        <v>18</v>
      </c>
      <c r="I429" s="154" t="str">
        <f>_xlfn.XLOOKUP('Data Source'!$H429,'NW Mapping'!A:A,'NW Mapping'!B:B)</f>
        <v>Low</v>
      </c>
      <c r="J429" s="154" t="str">
        <f>_xlfn.XLOOKUP('Data Source'!$H429,'NW Mapping'!A:A,'NW Mapping'!C:C)</f>
        <v>Non-Core NW</v>
      </c>
      <c r="K429" s="154" t="str">
        <f>_xlfn.XLOOKUP(H429,'NW Mapping'!A:A,'NW Mapping'!D:D)</f>
        <v>MERCH MENU</v>
      </c>
      <c r="L429" s="8" t="str">
        <f>_xlfn.XLOOKUP('Data Source'!$H429,'NW Mapping'!A:A,'NW Mapping'!E:E)</f>
        <v>MERCH MENU</v>
      </c>
      <c r="M429" s="157">
        <v>769100.19999989006</v>
      </c>
      <c r="N429" s="157">
        <v>81088.12</v>
      </c>
    </row>
    <row r="430" spans="2:14" s="1" customFormat="1" ht="19.7" hidden="1" customHeight="1">
      <c r="B430" s="152">
        <v>2022</v>
      </c>
      <c r="C430" s="153" t="s">
        <v>13</v>
      </c>
      <c r="D430" s="153" t="s">
        <v>14</v>
      </c>
      <c r="E430" s="153" t="s">
        <v>25</v>
      </c>
      <c r="F430" s="153" t="s">
        <v>21</v>
      </c>
      <c r="G430" s="153" t="s">
        <v>22</v>
      </c>
      <c r="H430" s="153" t="s">
        <v>18</v>
      </c>
      <c r="I430" s="154" t="str">
        <f>_xlfn.XLOOKUP('Data Source'!$H430,'NW Mapping'!A:A,'NW Mapping'!B:B)</f>
        <v>Low</v>
      </c>
      <c r="J430" s="154" t="str">
        <f>_xlfn.XLOOKUP('Data Source'!$H430,'NW Mapping'!A:A,'NW Mapping'!C:C)</f>
        <v>Non-Core NW</v>
      </c>
      <c r="K430" s="154" t="str">
        <f>_xlfn.XLOOKUP(H430,'NW Mapping'!A:A,'NW Mapping'!D:D)</f>
        <v>MERCH MENU</v>
      </c>
      <c r="L430" s="8" t="str">
        <f>_xlfn.XLOOKUP('Data Source'!$H430,'NW Mapping'!A:A,'NW Mapping'!E:E)</f>
        <v>MERCH MENU</v>
      </c>
      <c r="M430" s="155">
        <v>61943.97</v>
      </c>
      <c r="N430" s="155">
        <v>150</v>
      </c>
    </row>
    <row r="431" spans="2:14" s="1" customFormat="1" ht="19.7" hidden="1" customHeight="1">
      <c r="B431" s="156">
        <v>2022</v>
      </c>
      <c r="C431" s="154" t="s">
        <v>13</v>
      </c>
      <c r="D431" s="154" t="s">
        <v>14</v>
      </c>
      <c r="E431" s="154" t="s">
        <v>25</v>
      </c>
      <c r="F431" s="154" t="s">
        <v>21</v>
      </c>
      <c r="G431" s="154" t="s">
        <v>65</v>
      </c>
      <c r="H431" s="154" t="s">
        <v>18</v>
      </c>
      <c r="I431" s="154" t="str">
        <f>_xlfn.XLOOKUP('Data Source'!$H431,'NW Mapping'!A:A,'NW Mapping'!B:B)</f>
        <v>Low</v>
      </c>
      <c r="J431" s="154" t="str">
        <f>_xlfn.XLOOKUP('Data Source'!$H431,'NW Mapping'!A:A,'NW Mapping'!C:C)</f>
        <v>Non-Core NW</v>
      </c>
      <c r="K431" s="154" t="str">
        <f>_xlfn.XLOOKUP(H431,'NW Mapping'!A:A,'NW Mapping'!D:D)</f>
        <v>MERCH MENU</v>
      </c>
      <c r="L431" s="8" t="str">
        <f>_xlfn.XLOOKUP('Data Source'!$H431,'NW Mapping'!A:A,'NW Mapping'!E:E)</f>
        <v>MERCH MENU</v>
      </c>
      <c r="M431" s="157">
        <v>903724.180002596</v>
      </c>
      <c r="N431" s="157">
        <v>52793.54</v>
      </c>
    </row>
    <row r="432" spans="2:14" s="1" customFormat="1" ht="19.7" hidden="1" customHeight="1">
      <c r="B432" s="152">
        <v>2022</v>
      </c>
      <c r="C432" s="153" t="s">
        <v>13</v>
      </c>
      <c r="D432" s="153" t="s">
        <v>14</v>
      </c>
      <c r="E432" s="153" t="s">
        <v>25</v>
      </c>
      <c r="F432" s="153" t="s">
        <v>23</v>
      </c>
      <c r="G432" s="153" t="s">
        <v>24</v>
      </c>
      <c r="H432" s="153" t="s">
        <v>18</v>
      </c>
      <c r="I432" s="154" t="str">
        <f>_xlfn.XLOOKUP('Data Source'!$H432,'NW Mapping'!A:A,'NW Mapping'!B:B)</f>
        <v>Low</v>
      </c>
      <c r="J432" s="154" t="str">
        <f>_xlfn.XLOOKUP('Data Source'!$H432,'NW Mapping'!A:A,'NW Mapping'!C:C)</f>
        <v>Non-Core NW</v>
      </c>
      <c r="K432" s="154" t="str">
        <f>_xlfn.XLOOKUP(H432,'NW Mapping'!A:A,'NW Mapping'!D:D)</f>
        <v>MERCH MENU</v>
      </c>
      <c r="L432" s="8" t="str">
        <f>_xlfn.XLOOKUP('Data Source'!$H432,'NW Mapping'!A:A,'NW Mapping'!E:E)</f>
        <v>MERCH MENU</v>
      </c>
      <c r="M432" s="155">
        <v>194374.23999995901</v>
      </c>
      <c r="N432" s="155">
        <v>44682.82</v>
      </c>
    </row>
    <row r="433" spans="2:14" s="1" customFormat="1" ht="19.7" hidden="1" customHeight="1">
      <c r="B433" s="156">
        <v>2022</v>
      </c>
      <c r="C433" s="154" t="s">
        <v>13</v>
      </c>
      <c r="D433" s="154" t="s">
        <v>14</v>
      </c>
      <c r="E433" s="154" t="s">
        <v>25</v>
      </c>
      <c r="F433" s="154" t="s">
        <v>23</v>
      </c>
      <c r="G433" s="154" t="s">
        <v>66</v>
      </c>
      <c r="H433" s="154" t="s">
        <v>18</v>
      </c>
      <c r="I433" s="154" t="str">
        <f>_xlfn.XLOOKUP('Data Source'!$H433,'NW Mapping'!A:A,'NW Mapping'!B:B)</f>
        <v>Low</v>
      </c>
      <c r="J433" s="154" t="str">
        <f>_xlfn.XLOOKUP('Data Source'!$H433,'NW Mapping'!A:A,'NW Mapping'!C:C)</f>
        <v>Non-Core NW</v>
      </c>
      <c r="K433" s="154" t="str">
        <f>_xlfn.XLOOKUP(H433,'NW Mapping'!A:A,'NW Mapping'!D:D)</f>
        <v>MERCH MENU</v>
      </c>
      <c r="L433" s="8" t="str">
        <f>_xlfn.XLOOKUP('Data Source'!$H433,'NW Mapping'!A:A,'NW Mapping'!E:E)</f>
        <v>MERCH MENU</v>
      </c>
      <c r="M433" s="157">
        <v>957304.36999935505</v>
      </c>
      <c r="N433" s="157">
        <v>12300</v>
      </c>
    </row>
    <row r="434" spans="2:14" s="1" customFormat="1" ht="19.7" customHeight="1">
      <c r="B434" s="152">
        <v>2022</v>
      </c>
      <c r="C434" s="153" t="s">
        <v>13</v>
      </c>
      <c r="D434" s="153" t="s">
        <v>14</v>
      </c>
      <c r="E434" s="153" t="s">
        <v>26</v>
      </c>
      <c r="F434" s="153" t="s">
        <v>16</v>
      </c>
      <c r="G434" s="153" t="s">
        <v>63</v>
      </c>
      <c r="H434" s="153" t="s">
        <v>18</v>
      </c>
      <c r="I434" s="154" t="str">
        <f>_xlfn.XLOOKUP('Data Source'!$H434,'NW Mapping'!A:A,'NW Mapping'!B:B)</f>
        <v>Low</v>
      </c>
      <c r="J434" s="154" t="str">
        <f>_xlfn.XLOOKUP('Data Source'!$H434,'NW Mapping'!A:A,'NW Mapping'!C:C)</f>
        <v>Non-Core NW</v>
      </c>
      <c r="K434" s="154" t="str">
        <f>_xlfn.XLOOKUP(H434,'NW Mapping'!A:A,'NW Mapping'!D:D)</f>
        <v>MERCH MENU</v>
      </c>
      <c r="L434" s="8" t="str">
        <f>_xlfn.XLOOKUP('Data Source'!$H434,'NW Mapping'!A:A,'NW Mapping'!E:E)</f>
        <v>MERCH MENU</v>
      </c>
      <c r="M434" s="155">
        <v>4636.08</v>
      </c>
      <c r="N434" s="155">
        <v>0</v>
      </c>
    </row>
    <row r="435" spans="2:14" s="1" customFormat="1" ht="19.7" customHeight="1">
      <c r="B435" s="156">
        <v>2022</v>
      </c>
      <c r="C435" s="154" t="s">
        <v>13</v>
      </c>
      <c r="D435" s="154" t="s">
        <v>14</v>
      </c>
      <c r="E435" s="154" t="s">
        <v>26</v>
      </c>
      <c r="F435" s="154" t="s">
        <v>16</v>
      </c>
      <c r="G435" s="154" t="s">
        <v>19</v>
      </c>
      <c r="H435" s="154" t="s">
        <v>18</v>
      </c>
      <c r="I435" s="154" t="str">
        <f>_xlfn.XLOOKUP('Data Source'!$H435,'NW Mapping'!A:A,'NW Mapping'!B:B)</f>
        <v>Low</v>
      </c>
      <c r="J435" s="154" t="str">
        <f>_xlfn.XLOOKUP('Data Source'!$H435,'NW Mapping'!A:A,'NW Mapping'!C:C)</f>
        <v>Non-Core NW</v>
      </c>
      <c r="K435" s="154" t="str">
        <f>_xlfn.XLOOKUP(H435,'NW Mapping'!A:A,'NW Mapping'!D:D)</f>
        <v>MERCH MENU</v>
      </c>
      <c r="L435" s="8" t="str">
        <f>_xlfn.XLOOKUP('Data Source'!$H435,'NW Mapping'!A:A,'NW Mapping'!E:E)</f>
        <v>MERCH MENU</v>
      </c>
      <c r="M435" s="157">
        <v>354492.50999966299</v>
      </c>
      <c r="N435" s="157">
        <v>0</v>
      </c>
    </row>
    <row r="436" spans="2:14" s="1" customFormat="1" ht="19.7" customHeight="1">
      <c r="B436" s="152">
        <v>2022</v>
      </c>
      <c r="C436" s="153" t="s">
        <v>13</v>
      </c>
      <c r="D436" s="153" t="s">
        <v>14</v>
      </c>
      <c r="E436" s="153" t="s">
        <v>26</v>
      </c>
      <c r="F436" s="153" t="s">
        <v>16</v>
      </c>
      <c r="G436" s="153" t="s">
        <v>20</v>
      </c>
      <c r="H436" s="153" t="s">
        <v>18</v>
      </c>
      <c r="I436" s="154" t="str">
        <f>_xlfn.XLOOKUP('Data Source'!$H436,'NW Mapping'!A:A,'NW Mapping'!B:B)</f>
        <v>Low</v>
      </c>
      <c r="J436" s="154" t="str">
        <f>_xlfn.XLOOKUP('Data Source'!$H436,'NW Mapping'!A:A,'NW Mapping'!C:C)</f>
        <v>Non-Core NW</v>
      </c>
      <c r="K436" s="154" t="str">
        <f>_xlfn.XLOOKUP(H436,'NW Mapping'!A:A,'NW Mapping'!D:D)</f>
        <v>MERCH MENU</v>
      </c>
      <c r="L436" s="8" t="str">
        <f>_xlfn.XLOOKUP('Data Source'!$H436,'NW Mapping'!A:A,'NW Mapping'!E:E)</f>
        <v>MERCH MENU</v>
      </c>
      <c r="M436" s="155">
        <v>1631463.45999845</v>
      </c>
      <c r="N436" s="155">
        <v>0</v>
      </c>
    </row>
    <row r="437" spans="2:14" s="1" customFormat="1" ht="19.7" customHeight="1">
      <c r="B437" s="156">
        <v>2022</v>
      </c>
      <c r="C437" s="154" t="s">
        <v>13</v>
      </c>
      <c r="D437" s="154" t="s">
        <v>14</v>
      </c>
      <c r="E437" s="154" t="s">
        <v>26</v>
      </c>
      <c r="F437" s="154" t="s">
        <v>16</v>
      </c>
      <c r="G437" s="154" t="s">
        <v>64</v>
      </c>
      <c r="H437" s="154" t="s">
        <v>18</v>
      </c>
      <c r="I437" s="154" t="str">
        <f>_xlfn.XLOOKUP('Data Source'!$H437,'NW Mapping'!A:A,'NW Mapping'!B:B)</f>
        <v>Low</v>
      </c>
      <c r="J437" s="154" t="str">
        <f>_xlfn.XLOOKUP('Data Source'!$H437,'NW Mapping'!A:A,'NW Mapping'!C:C)</f>
        <v>Non-Core NW</v>
      </c>
      <c r="K437" s="154" t="str">
        <f>_xlfn.XLOOKUP(H437,'NW Mapping'!A:A,'NW Mapping'!D:D)</f>
        <v>MERCH MENU</v>
      </c>
      <c r="L437" s="8" t="str">
        <f>_xlfn.XLOOKUP('Data Source'!$H437,'NW Mapping'!A:A,'NW Mapping'!E:E)</f>
        <v>MERCH MENU</v>
      </c>
      <c r="M437" s="157">
        <v>2722720.03999836</v>
      </c>
      <c r="N437" s="157">
        <v>2302.9299999999998</v>
      </c>
    </row>
    <row r="438" spans="2:14" s="1" customFormat="1" ht="19.7" customHeight="1">
      <c r="B438" s="152">
        <v>2022</v>
      </c>
      <c r="C438" s="153" t="s">
        <v>13</v>
      </c>
      <c r="D438" s="153" t="s">
        <v>14</v>
      </c>
      <c r="E438" s="153" t="s">
        <v>26</v>
      </c>
      <c r="F438" s="153" t="s">
        <v>21</v>
      </c>
      <c r="G438" s="153" t="s">
        <v>22</v>
      </c>
      <c r="H438" s="153" t="s">
        <v>18</v>
      </c>
      <c r="I438" s="154" t="str">
        <f>_xlfn.XLOOKUP('Data Source'!$H438,'NW Mapping'!A:A,'NW Mapping'!B:B)</f>
        <v>Low</v>
      </c>
      <c r="J438" s="154" t="str">
        <f>_xlfn.XLOOKUP('Data Source'!$H438,'NW Mapping'!A:A,'NW Mapping'!C:C)</f>
        <v>Non-Core NW</v>
      </c>
      <c r="K438" s="154" t="str">
        <f>_xlfn.XLOOKUP(H438,'NW Mapping'!A:A,'NW Mapping'!D:D)</f>
        <v>MERCH MENU</v>
      </c>
      <c r="L438" s="8" t="str">
        <f>_xlfn.XLOOKUP('Data Source'!$H438,'NW Mapping'!A:A,'NW Mapping'!E:E)</f>
        <v>MERCH MENU</v>
      </c>
      <c r="M438" s="155">
        <v>2127819.18000045</v>
      </c>
      <c r="N438" s="155">
        <v>0</v>
      </c>
    </row>
    <row r="439" spans="2:14" s="1" customFormat="1" ht="19.7" customHeight="1">
      <c r="B439" s="156">
        <v>2022</v>
      </c>
      <c r="C439" s="154" t="s">
        <v>13</v>
      </c>
      <c r="D439" s="154" t="s">
        <v>14</v>
      </c>
      <c r="E439" s="154" t="s">
        <v>26</v>
      </c>
      <c r="F439" s="154" t="s">
        <v>21</v>
      </c>
      <c r="G439" s="154" t="s">
        <v>65</v>
      </c>
      <c r="H439" s="154" t="s">
        <v>18</v>
      </c>
      <c r="I439" s="154" t="str">
        <f>_xlfn.XLOOKUP('Data Source'!$H439,'NW Mapping'!A:A,'NW Mapping'!B:B)</f>
        <v>Low</v>
      </c>
      <c r="J439" s="154" t="str">
        <f>_xlfn.XLOOKUP('Data Source'!$H439,'NW Mapping'!A:A,'NW Mapping'!C:C)</f>
        <v>Non-Core NW</v>
      </c>
      <c r="K439" s="154" t="str">
        <f>_xlfn.XLOOKUP(H439,'NW Mapping'!A:A,'NW Mapping'!D:D)</f>
        <v>MERCH MENU</v>
      </c>
      <c r="L439" s="8" t="str">
        <f>_xlfn.XLOOKUP('Data Source'!$H439,'NW Mapping'!A:A,'NW Mapping'!E:E)</f>
        <v>MERCH MENU</v>
      </c>
      <c r="M439" s="157">
        <v>1056545.13999648</v>
      </c>
      <c r="N439" s="157">
        <v>0</v>
      </c>
    </row>
    <row r="440" spans="2:14" s="1" customFormat="1" ht="19.7" customHeight="1">
      <c r="B440" s="152">
        <v>2022</v>
      </c>
      <c r="C440" s="153" t="s">
        <v>13</v>
      </c>
      <c r="D440" s="153" t="s">
        <v>14</v>
      </c>
      <c r="E440" s="153" t="s">
        <v>26</v>
      </c>
      <c r="F440" s="153" t="s">
        <v>23</v>
      </c>
      <c r="G440" s="153" t="s">
        <v>24</v>
      </c>
      <c r="H440" s="153" t="s">
        <v>18</v>
      </c>
      <c r="I440" s="154" t="str">
        <f>_xlfn.XLOOKUP('Data Source'!$H440,'NW Mapping'!A:A,'NW Mapping'!B:B)</f>
        <v>Low</v>
      </c>
      <c r="J440" s="154" t="str">
        <f>_xlfn.XLOOKUP('Data Source'!$H440,'NW Mapping'!A:A,'NW Mapping'!C:C)</f>
        <v>Non-Core NW</v>
      </c>
      <c r="K440" s="154" t="str">
        <f>_xlfn.XLOOKUP(H440,'NW Mapping'!A:A,'NW Mapping'!D:D)</f>
        <v>MERCH MENU</v>
      </c>
      <c r="L440" s="8" t="str">
        <f>_xlfn.XLOOKUP('Data Source'!$H440,'NW Mapping'!A:A,'NW Mapping'!E:E)</f>
        <v>MERCH MENU</v>
      </c>
      <c r="M440" s="155">
        <v>1525669.3846126499</v>
      </c>
      <c r="N440" s="155">
        <v>1115.8699999999999</v>
      </c>
    </row>
    <row r="441" spans="2:14" s="1" customFormat="1" ht="19.7" customHeight="1">
      <c r="B441" s="156">
        <v>2022</v>
      </c>
      <c r="C441" s="154" t="s">
        <v>13</v>
      </c>
      <c r="D441" s="154" t="s">
        <v>14</v>
      </c>
      <c r="E441" s="154" t="s">
        <v>26</v>
      </c>
      <c r="F441" s="154" t="s">
        <v>23</v>
      </c>
      <c r="G441" s="154" t="s">
        <v>66</v>
      </c>
      <c r="H441" s="154" t="s">
        <v>18</v>
      </c>
      <c r="I441" s="154" t="str">
        <f>_xlfn.XLOOKUP('Data Source'!$H441,'NW Mapping'!A:A,'NW Mapping'!B:B)</f>
        <v>Low</v>
      </c>
      <c r="J441" s="154" t="str">
        <f>_xlfn.XLOOKUP('Data Source'!$H441,'NW Mapping'!A:A,'NW Mapping'!C:C)</f>
        <v>Non-Core NW</v>
      </c>
      <c r="K441" s="154" t="str">
        <f>_xlfn.XLOOKUP(H441,'NW Mapping'!A:A,'NW Mapping'!D:D)</f>
        <v>MERCH MENU</v>
      </c>
      <c r="L441" s="8" t="str">
        <f>_xlfn.XLOOKUP('Data Source'!$H441,'NW Mapping'!A:A,'NW Mapping'!E:E)</f>
        <v>MERCH MENU</v>
      </c>
      <c r="M441" s="157">
        <v>618732.59999901196</v>
      </c>
      <c r="N441" s="157">
        <v>500.84</v>
      </c>
    </row>
    <row r="442" spans="2:14" s="1" customFormat="1" ht="19.7" hidden="1" customHeight="1">
      <c r="B442" s="152">
        <v>2022</v>
      </c>
      <c r="C442" s="153" t="s">
        <v>13</v>
      </c>
      <c r="D442" s="153" t="s">
        <v>14</v>
      </c>
      <c r="E442" s="153" t="s">
        <v>27</v>
      </c>
      <c r="F442" s="153" t="s">
        <v>16</v>
      </c>
      <c r="G442" s="153" t="s">
        <v>63</v>
      </c>
      <c r="H442" s="153" t="s">
        <v>18</v>
      </c>
      <c r="I442" s="154" t="str">
        <f>_xlfn.XLOOKUP('Data Source'!$H442,'NW Mapping'!A:A,'NW Mapping'!B:B)</f>
        <v>Low</v>
      </c>
      <c r="J442" s="154" t="str">
        <f>_xlfn.XLOOKUP('Data Source'!$H442,'NW Mapping'!A:A,'NW Mapping'!C:C)</f>
        <v>Non-Core NW</v>
      </c>
      <c r="K442" s="154" t="str">
        <f>_xlfn.XLOOKUP(H442,'NW Mapping'!A:A,'NW Mapping'!D:D)</f>
        <v>MERCH MENU</v>
      </c>
      <c r="L442" s="8" t="str">
        <f>_xlfn.XLOOKUP('Data Source'!$H442,'NW Mapping'!A:A,'NW Mapping'!E:E)</f>
        <v>MERCH MENU</v>
      </c>
      <c r="M442" s="155">
        <v>300655.55999996501</v>
      </c>
      <c r="N442" s="155">
        <v>0</v>
      </c>
    </row>
    <row r="443" spans="2:14" s="1" customFormat="1" ht="19.7" hidden="1" customHeight="1">
      <c r="B443" s="156">
        <v>2022</v>
      </c>
      <c r="C443" s="154" t="s">
        <v>13</v>
      </c>
      <c r="D443" s="154" t="s">
        <v>14</v>
      </c>
      <c r="E443" s="154" t="s">
        <v>27</v>
      </c>
      <c r="F443" s="154" t="s">
        <v>16</v>
      </c>
      <c r="G443" s="154" t="s">
        <v>67</v>
      </c>
      <c r="H443" s="154" t="s">
        <v>18</v>
      </c>
      <c r="I443" s="154" t="str">
        <f>_xlfn.XLOOKUP('Data Source'!$H443,'NW Mapping'!A:A,'NW Mapping'!B:B)</f>
        <v>Low</v>
      </c>
      <c r="J443" s="154" t="str">
        <f>_xlfn.XLOOKUP('Data Source'!$H443,'NW Mapping'!A:A,'NW Mapping'!C:C)</f>
        <v>Non-Core NW</v>
      </c>
      <c r="K443" s="154" t="str">
        <f>_xlfn.XLOOKUP(H443,'NW Mapping'!A:A,'NW Mapping'!D:D)</f>
        <v>MERCH MENU</v>
      </c>
      <c r="L443" s="8" t="str">
        <f>_xlfn.XLOOKUP('Data Source'!$H443,'NW Mapping'!A:A,'NW Mapping'!E:E)</f>
        <v>MERCH MENU</v>
      </c>
      <c r="M443" s="157">
        <v>0</v>
      </c>
      <c r="N443" s="157">
        <v>0</v>
      </c>
    </row>
    <row r="444" spans="2:14" s="1" customFormat="1" ht="19.7" hidden="1" customHeight="1">
      <c r="B444" s="152">
        <v>2022</v>
      </c>
      <c r="C444" s="153" t="s">
        <v>13</v>
      </c>
      <c r="D444" s="153" t="s">
        <v>14</v>
      </c>
      <c r="E444" s="153" t="s">
        <v>27</v>
      </c>
      <c r="F444" s="153" t="s">
        <v>16</v>
      </c>
      <c r="G444" s="153" t="s">
        <v>19</v>
      </c>
      <c r="H444" s="153" t="s">
        <v>18</v>
      </c>
      <c r="I444" s="154" t="str">
        <f>_xlfn.XLOOKUP('Data Source'!$H444,'NW Mapping'!A:A,'NW Mapping'!B:B)</f>
        <v>Low</v>
      </c>
      <c r="J444" s="154" t="str">
        <f>_xlfn.XLOOKUP('Data Source'!$H444,'NW Mapping'!A:A,'NW Mapping'!C:C)</f>
        <v>Non-Core NW</v>
      </c>
      <c r="K444" s="154" t="str">
        <f>_xlfn.XLOOKUP(H444,'NW Mapping'!A:A,'NW Mapping'!D:D)</f>
        <v>MERCH MENU</v>
      </c>
      <c r="L444" s="8" t="str">
        <f>_xlfn.XLOOKUP('Data Source'!$H444,'NW Mapping'!A:A,'NW Mapping'!E:E)</f>
        <v>MERCH MENU</v>
      </c>
      <c r="M444" s="155">
        <v>13218.0000000003</v>
      </c>
      <c r="N444" s="155">
        <v>0</v>
      </c>
    </row>
    <row r="445" spans="2:14" s="1" customFormat="1" ht="19.7" hidden="1" customHeight="1">
      <c r="B445" s="156">
        <v>2022</v>
      </c>
      <c r="C445" s="154" t="s">
        <v>13</v>
      </c>
      <c r="D445" s="154" t="s">
        <v>14</v>
      </c>
      <c r="E445" s="154" t="s">
        <v>27</v>
      </c>
      <c r="F445" s="154" t="s">
        <v>16</v>
      </c>
      <c r="G445" s="154" t="s">
        <v>20</v>
      </c>
      <c r="H445" s="154" t="s">
        <v>18</v>
      </c>
      <c r="I445" s="154" t="str">
        <f>_xlfn.XLOOKUP('Data Source'!$H445,'NW Mapping'!A:A,'NW Mapping'!B:B)</f>
        <v>Low</v>
      </c>
      <c r="J445" s="154" t="str">
        <f>_xlfn.XLOOKUP('Data Source'!$H445,'NW Mapping'!A:A,'NW Mapping'!C:C)</f>
        <v>Non-Core NW</v>
      </c>
      <c r="K445" s="154" t="str">
        <f>_xlfn.XLOOKUP(H445,'NW Mapping'!A:A,'NW Mapping'!D:D)</f>
        <v>MERCH MENU</v>
      </c>
      <c r="L445" s="8" t="str">
        <f>_xlfn.XLOOKUP('Data Source'!$H445,'NW Mapping'!A:A,'NW Mapping'!E:E)</f>
        <v>MERCH MENU</v>
      </c>
      <c r="M445" s="157">
        <v>680248.81</v>
      </c>
      <c r="N445" s="157">
        <v>0</v>
      </c>
    </row>
    <row r="446" spans="2:14" s="1" customFormat="1" ht="19.7" hidden="1" customHeight="1">
      <c r="B446" s="152">
        <v>2022</v>
      </c>
      <c r="C446" s="153" t="s">
        <v>13</v>
      </c>
      <c r="D446" s="153" t="s">
        <v>14</v>
      </c>
      <c r="E446" s="153" t="s">
        <v>27</v>
      </c>
      <c r="F446" s="153" t="s">
        <v>16</v>
      </c>
      <c r="G446" s="153" t="s">
        <v>64</v>
      </c>
      <c r="H446" s="153" t="s">
        <v>18</v>
      </c>
      <c r="I446" s="154" t="str">
        <f>_xlfn.XLOOKUP('Data Source'!$H446,'NW Mapping'!A:A,'NW Mapping'!B:B)</f>
        <v>Low</v>
      </c>
      <c r="J446" s="154" t="str">
        <f>_xlfn.XLOOKUP('Data Source'!$H446,'NW Mapping'!A:A,'NW Mapping'!C:C)</f>
        <v>Non-Core NW</v>
      </c>
      <c r="K446" s="154" t="str">
        <f>_xlfn.XLOOKUP(H446,'NW Mapping'!A:A,'NW Mapping'!D:D)</f>
        <v>MERCH MENU</v>
      </c>
      <c r="L446" s="8" t="str">
        <f>_xlfn.XLOOKUP('Data Source'!$H446,'NW Mapping'!A:A,'NW Mapping'!E:E)</f>
        <v>MERCH MENU</v>
      </c>
      <c r="M446" s="155">
        <v>1820862.48999983</v>
      </c>
      <c r="N446" s="155">
        <v>0</v>
      </c>
    </row>
    <row r="447" spans="2:14" s="1" customFormat="1" ht="19.7" hidden="1" customHeight="1">
      <c r="B447" s="156">
        <v>2022</v>
      </c>
      <c r="C447" s="154" t="s">
        <v>13</v>
      </c>
      <c r="D447" s="154" t="s">
        <v>14</v>
      </c>
      <c r="E447" s="154" t="s">
        <v>27</v>
      </c>
      <c r="F447" s="154" t="s">
        <v>21</v>
      </c>
      <c r="G447" s="154" t="s">
        <v>22</v>
      </c>
      <c r="H447" s="154" t="s">
        <v>18</v>
      </c>
      <c r="I447" s="154" t="str">
        <f>_xlfn.XLOOKUP('Data Source'!$H447,'NW Mapping'!A:A,'NW Mapping'!B:B)</f>
        <v>Low</v>
      </c>
      <c r="J447" s="154" t="str">
        <f>_xlfn.XLOOKUP('Data Source'!$H447,'NW Mapping'!A:A,'NW Mapping'!C:C)</f>
        <v>Non-Core NW</v>
      </c>
      <c r="K447" s="154" t="str">
        <f>_xlfn.XLOOKUP(H447,'NW Mapping'!A:A,'NW Mapping'!D:D)</f>
        <v>MERCH MENU</v>
      </c>
      <c r="L447" s="8" t="str">
        <f>_xlfn.XLOOKUP('Data Source'!$H447,'NW Mapping'!A:A,'NW Mapping'!E:E)</f>
        <v>MERCH MENU</v>
      </c>
      <c r="M447" s="157">
        <v>266726.63000000699</v>
      </c>
      <c r="N447" s="157">
        <v>0</v>
      </c>
    </row>
    <row r="448" spans="2:14" s="1" customFormat="1" ht="19.7" hidden="1" customHeight="1">
      <c r="B448" s="152">
        <v>2022</v>
      </c>
      <c r="C448" s="153" t="s">
        <v>13</v>
      </c>
      <c r="D448" s="153" t="s">
        <v>14</v>
      </c>
      <c r="E448" s="153" t="s">
        <v>27</v>
      </c>
      <c r="F448" s="153" t="s">
        <v>21</v>
      </c>
      <c r="G448" s="153" t="s">
        <v>65</v>
      </c>
      <c r="H448" s="153" t="s">
        <v>18</v>
      </c>
      <c r="I448" s="154" t="str">
        <f>_xlfn.XLOOKUP('Data Source'!$H448,'NW Mapping'!A:A,'NW Mapping'!B:B)</f>
        <v>Low</v>
      </c>
      <c r="J448" s="154" t="str">
        <f>_xlfn.XLOOKUP('Data Source'!$H448,'NW Mapping'!A:A,'NW Mapping'!C:C)</f>
        <v>Non-Core NW</v>
      </c>
      <c r="K448" s="154" t="str">
        <f>_xlfn.XLOOKUP(H448,'NW Mapping'!A:A,'NW Mapping'!D:D)</f>
        <v>MERCH MENU</v>
      </c>
      <c r="L448" s="8" t="str">
        <f>_xlfn.XLOOKUP('Data Source'!$H448,'NW Mapping'!A:A,'NW Mapping'!E:E)</f>
        <v>MERCH MENU</v>
      </c>
      <c r="M448" s="155">
        <v>248509.61999991699</v>
      </c>
      <c r="N448" s="155">
        <v>26299.63</v>
      </c>
    </row>
    <row r="449" spans="2:14" s="1" customFormat="1" ht="19.7" hidden="1" customHeight="1">
      <c r="B449" s="156">
        <v>2022</v>
      </c>
      <c r="C449" s="154" t="s">
        <v>13</v>
      </c>
      <c r="D449" s="154" t="s">
        <v>14</v>
      </c>
      <c r="E449" s="154" t="s">
        <v>27</v>
      </c>
      <c r="F449" s="154" t="s">
        <v>23</v>
      </c>
      <c r="G449" s="154" t="s">
        <v>24</v>
      </c>
      <c r="H449" s="154" t="s">
        <v>18</v>
      </c>
      <c r="I449" s="154" t="str">
        <f>_xlfn.XLOOKUP('Data Source'!$H449,'NW Mapping'!A:A,'NW Mapping'!B:B)</f>
        <v>Low</v>
      </c>
      <c r="J449" s="154" t="str">
        <f>_xlfn.XLOOKUP('Data Source'!$H449,'NW Mapping'!A:A,'NW Mapping'!C:C)</f>
        <v>Non-Core NW</v>
      </c>
      <c r="K449" s="154" t="str">
        <f>_xlfn.XLOOKUP(H449,'NW Mapping'!A:A,'NW Mapping'!D:D)</f>
        <v>MERCH MENU</v>
      </c>
      <c r="L449" s="8" t="str">
        <f>_xlfn.XLOOKUP('Data Source'!$H449,'NW Mapping'!A:A,'NW Mapping'!E:E)</f>
        <v>MERCH MENU</v>
      </c>
      <c r="M449" s="157">
        <v>80759.8300000077</v>
      </c>
      <c r="N449" s="157">
        <v>2347.33</v>
      </c>
    </row>
    <row r="450" spans="2:14" s="1" customFormat="1" ht="19.7" hidden="1" customHeight="1">
      <c r="B450" s="152">
        <v>2022</v>
      </c>
      <c r="C450" s="153" t="s">
        <v>13</v>
      </c>
      <c r="D450" s="153" t="s">
        <v>14</v>
      </c>
      <c r="E450" s="153" t="s">
        <v>27</v>
      </c>
      <c r="F450" s="153" t="s">
        <v>23</v>
      </c>
      <c r="G450" s="153" t="s">
        <v>66</v>
      </c>
      <c r="H450" s="153" t="s">
        <v>18</v>
      </c>
      <c r="I450" s="154" t="str">
        <f>_xlfn.XLOOKUP('Data Source'!$H450,'NW Mapping'!A:A,'NW Mapping'!B:B)</f>
        <v>Low</v>
      </c>
      <c r="J450" s="154" t="str">
        <f>_xlfn.XLOOKUP('Data Source'!$H450,'NW Mapping'!A:A,'NW Mapping'!C:C)</f>
        <v>Non-Core NW</v>
      </c>
      <c r="K450" s="154" t="str">
        <f>_xlfn.XLOOKUP(H450,'NW Mapping'!A:A,'NW Mapping'!D:D)</f>
        <v>MERCH MENU</v>
      </c>
      <c r="L450" s="8" t="str">
        <f>_xlfn.XLOOKUP('Data Source'!$H450,'NW Mapping'!A:A,'NW Mapping'!E:E)</f>
        <v>MERCH MENU</v>
      </c>
      <c r="M450" s="155">
        <v>123205.50000004099</v>
      </c>
      <c r="N450" s="155">
        <v>0</v>
      </c>
    </row>
    <row r="451" spans="2:14" s="1" customFormat="1" ht="19.7" hidden="1" customHeight="1">
      <c r="B451" s="156">
        <v>2022</v>
      </c>
      <c r="C451" s="154" t="s">
        <v>13</v>
      </c>
      <c r="D451" s="154" t="s">
        <v>14</v>
      </c>
      <c r="E451" s="154" t="s">
        <v>15</v>
      </c>
      <c r="F451" s="154" t="s">
        <v>16</v>
      </c>
      <c r="G451" s="154" t="s">
        <v>64</v>
      </c>
      <c r="H451" s="154" t="s">
        <v>28</v>
      </c>
      <c r="I451" s="154" t="str">
        <f>_xlfn.XLOOKUP('Data Source'!$H451,'NW Mapping'!A:A,'NW Mapping'!B:B)</f>
        <v>Low</v>
      </c>
      <c r="J451" s="154" t="str">
        <f>_xlfn.XLOOKUP('Data Source'!$H451,'NW Mapping'!A:A,'NW Mapping'!C:C)</f>
        <v>Non-Core NW</v>
      </c>
      <c r="K451" s="154" t="str">
        <f>_xlfn.XLOOKUP(H451,'NW Mapping'!A:A,'NW Mapping'!D:D)</f>
        <v>MERCH MENU</v>
      </c>
      <c r="L451" s="8" t="str">
        <f>_xlfn.XLOOKUP('Data Source'!$H451,'NW Mapping'!A:A,'NW Mapping'!E:E)</f>
        <v>MERCH MENU</v>
      </c>
      <c r="M451" s="157">
        <v>75330.399999999994</v>
      </c>
      <c r="N451" s="157">
        <v>0</v>
      </c>
    </row>
    <row r="452" spans="2:14" s="1" customFormat="1" ht="19.7" hidden="1" customHeight="1">
      <c r="B452" s="152">
        <v>2022</v>
      </c>
      <c r="C452" s="153" t="s">
        <v>13</v>
      </c>
      <c r="D452" s="153" t="s">
        <v>14</v>
      </c>
      <c r="E452" s="153" t="s">
        <v>15</v>
      </c>
      <c r="F452" s="153" t="s">
        <v>21</v>
      </c>
      <c r="G452" s="153" t="s">
        <v>22</v>
      </c>
      <c r="H452" s="153" t="s">
        <v>28</v>
      </c>
      <c r="I452" s="154" t="str">
        <f>_xlfn.XLOOKUP('Data Source'!$H452,'NW Mapping'!A:A,'NW Mapping'!B:B)</f>
        <v>Low</v>
      </c>
      <c r="J452" s="154" t="str">
        <f>_xlfn.XLOOKUP('Data Source'!$H452,'NW Mapping'!A:A,'NW Mapping'!C:C)</f>
        <v>Non-Core NW</v>
      </c>
      <c r="K452" s="154" t="str">
        <f>_xlfn.XLOOKUP(H452,'NW Mapping'!A:A,'NW Mapping'!D:D)</f>
        <v>MERCH MENU</v>
      </c>
      <c r="L452" s="8" t="str">
        <f>_xlfn.XLOOKUP('Data Source'!$H452,'NW Mapping'!A:A,'NW Mapping'!E:E)</f>
        <v>MERCH MENU</v>
      </c>
      <c r="M452" s="155">
        <v>1492.4</v>
      </c>
      <c r="N452" s="155">
        <v>0</v>
      </c>
    </row>
    <row r="453" spans="2:14" s="1" customFormat="1" ht="19.7" hidden="1" customHeight="1">
      <c r="B453" s="156">
        <v>2022</v>
      </c>
      <c r="C453" s="154" t="s">
        <v>13</v>
      </c>
      <c r="D453" s="154" t="s">
        <v>14</v>
      </c>
      <c r="E453" s="154" t="s">
        <v>15</v>
      </c>
      <c r="F453" s="154" t="s">
        <v>23</v>
      </c>
      <c r="G453" s="154" t="s">
        <v>66</v>
      </c>
      <c r="H453" s="154" t="s">
        <v>28</v>
      </c>
      <c r="I453" s="154" t="str">
        <f>_xlfn.XLOOKUP('Data Source'!$H453,'NW Mapping'!A:A,'NW Mapping'!B:B)</f>
        <v>Low</v>
      </c>
      <c r="J453" s="154" t="str">
        <f>_xlfn.XLOOKUP('Data Source'!$H453,'NW Mapping'!A:A,'NW Mapping'!C:C)</f>
        <v>Non-Core NW</v>
      </c>
      <c r="K453" s="154" t="str">
        <f>_xlfn.XLOOKUP(H453,'NW Mapping'!A:A,'NW Mapping'!D:D)</f>
        <v>MERCH MENU</v>
      </c>
      <c r="L453" s="8" t="str">
        <f>_xlfn.XLOOKUP('Data Source'!$H453,'NW Mapping'!A:A,'NW Mapping'!E:E)</f>
        <v>MERCH MENU</v>
      </c>
      <c r="M453" s="157">
        <v>44750.380000001103</v>
      </c>
      <c r="N453" s="157">
        <v>0</v>
      </c>
    </row>
    <row r="454" spans="2:14" s="1" customFormat="1" ht="19.7" hidden="1" customHeight="1">
      <c r="B454" s="152">
        <v>2022</v>
      </c>
      <c r="C454" s="153" t="s">
        <v>13</v>
      </c>
      <c r="D454" s="153" t="s">
        <v>14</v>
      </c>
      <c r="E454" s="153" t="s">
        <v>25</v>
      </c>
      <c r="F454" s="153" t="s">
        <v>16</v>
      </c>
      <c r="G454" s="153" t="s">
        <v>63</v>
      </c>
      <c r="H454" s="153" t="s">
        <v>28</v>
      </c>
      <c r="I454" s="154" t="str">
        <f>_xlfn.XLOOKUP('Data Source'!$H454,'NW Mapping'!A:A,'NW Mapping'!B:B)</f>
        <v>Low</v>
      </c>
      <c r="J454" s="154" t="str">
        <f>_xlfn.XLOOKUP('Data Source'!$H454,'NW Mapping'!A:A,'NW Mapping'!C:C)</f>
        <v>Non-Core NW</v>
      </c>
      <c r="K454" s="154" t="str">
        <f>_xlfn.XLOOKUP(H454,'NW Mapping'!A:A,'NW Mapping'!D:D)</f>
        <v>MERCH MENU</v>
      </c>
      <c r="L454" s="8" t="str">
        <f>_xlfn.XLOOKUP('Data Source'!$H454,'NW Mapping'!A:A,'NW Mapping'!E:E)</f>
        <v>MERCH MENU</v>
      </c>
      <c r="M454" s="155">
        <v>117922.65000003</v>
      </c>
      <c r="N454" s="155">
        <v>2000</v>
      </c>
    </row>
    <row r="455" spans="2:14" s="1" customFormat="1" ht="19.7" hidden="1" customHeight="1">
      <c r="B455" s="156">
        <v>2022</v>
      </c>
      <c r="C455" s="154" t="s">
        <v>13</v>
      </c>
      <c r="D455" s="154" t="s">
        <v>14</v>
      </c>
      <c r="E455" s="154" t="s">
        <v>25</v>
      </c>
      <c r="F455" s="154" t="s">
        <v>16</v>
      </c>
      <c r="G455" s="154" t="s">
        <v>20</v>
      </c>
      <c r="H455" s="154" t="s">
        <v>28</v>
      </c>
      <c r="I455" s="154" t="str">
        <f>_xlfn.XLOOKUP('Data Source'!$H455,'NW Mapping'!A:A,'NW Mapping'!B:B)</f>
        <v>Low</v>
      </c>
      <c r="J455" s="154" t="str">
        <f>_xlfn.XLOOKUP('Data Source'!$H455,'NW Mapping'!A:A,'NW Mapping'!C:C)</f>
        <v>Non-Core NW</v>
      </c>
      <c r="K455" s="154" t="str">
        <f>_xlfn.XLOOKUP(H455,'NW Mapping'!A:A,'NW Mapping'!D:D)</f>
        <v>MERCH MENU</v>
      </c>
      <c r="L455" s="8" t="str">
        <f>_xlfn.XLOOKUP('Data Source'!$H455,'NW Mapping'!A:A,'NW Mapping'!E:E)</f>
        <v>MERCH MENU</v>
      </c>
      <c r="M455" s="157">
        <v>100921.59</v>
      </c>
      <c r="N455" s="157">
        <v>0</v>
      </c>
    </row>
    <row r="456" spans="2:14" s="1" customFormat="1" ht="19.7" hidden="1" customHeight="1">
      <c r="B456" s="152">
        <v>2022</v>
      </c>
      <c r="C456" s="153" t="s">
        <v>13</v>
      </c>
      <c r="D456" s="153" t="s">
        <v>14</v>
      </c>
      <c r="E456" s="153" t="s">
        <v>25</v>
      </c>
      <c r="F456" s="153" t="s">
        <v>16</v>
      </c>
      <c r="G456" s="153" t="s">
        <v>64</v>
      </c>
      <c r="H456" s="153" t="s">
        <v>28</v>
      </c>
      <c r="I456" s="154" t="str">
        <f>_xlfn.XLOOKUP('Data Source'!$H456,'NW Mapping'!A:A,'NW Mapping'!B:B)</f>
        <v>Low</v>
      </c>
      <c r="J456" s="154" t="str">
        <f>_xlfn.XLOOKUP('Data Source'!$H456,'NW Mapping'!A:A,'NW Mapping'!C:C)</f>
        <v>Non-Core NW</v>
      </c>
      <c r="K456" s="154" t="str">
        <f>_xlfn.XLOOKUP(H456,'NW Mapping'!A:A,'NW Mapping'!D:D)</f>
        <v>MERCH MENU</v>
      </c>
      <c r="L456" s="8" t="str">
        <f>_xlfn.XLOOKUP('Data Source'!$H456,'NW Mapping'!A:A,'NW Mapping'!E:E)</f>
        <v>MERCH MENU</v>
      </c>
      <c r="M456" s="155">
        <v>2842285.6999995601</v>
      </c>
      <c r="N456" s="155">
        <v>141949</v>
      </c>
    </row>
    <row r="457" spans="2:14" s="1" customFormat="1" ht="19.7" hidden="1" customHeight="1">
      <c r="B457" s="156">
        <v>2022</v>
      </c>
      <c r="C457" s="154" t="s">
        <v>13</v>
      </c>
      <c r="D457" s="154" t="s">
        <v>14</v>
      </c>
      <c r="E457" s="154" t="s">
        <v>25</v>
      </c>
      <c r="F457" s="154" t="s">
        <v>21</v>
      </c>
      <c r="G457" s="154" t="s">
        <v>22</v>
      </c>
      <c r="H457" s="154" t="s">
        <v>28</v>
      </c>
      <c r="I457" s="154" t="str">
        <f>_xlfn.XLOOKUP('Data Source'!$H457,'NW Mapping'!A:A,'NW Mapping'!B:B)</f>
        <v>Low</v>
      </c>
      <c r="J457" s="154" t="str">
        <f>_xlfn.XLOOKUP('Data Source'!$H457,'NW Mapping'!A:A,'NW Mapping'!C:C)</f>
        <v>Non-Core NW</v>
      </c>
      <c r="K457" s="154" t="str">
        <f>_xlfn.XLOOKUP(H457,'NW Mapping'!A:A,'NW Mapping'!D:D)</f>
        <v>MERCH MENU</v>
      </c>
      <c r="L457" s="8" t="str">
        <f>_xlfn.XLOOKUP('Data Source'!$H457,'NW Mapping'!A:A,'NW Mapping'!E:E)</f>
        <v>MERCH MENU</v>
      </c>
      <c r="M457" s="157">
        <v>5127730.5999999698</v>
      </c>
      <c r="N457" s="157">
        <v>33250.07</v>
      </c>
    </row>
    <row r="458" spans="2:14" s="1" customFormat="1" ht="19.7" hidden="1" customHeight="1">
      <c r="B458" s="152">
        <v>2022</v>
      </c>
      <c r="C458" s="153" t="s">
        <v>13</v>
      </c>
      <c r="D458" s="153" t="s">
        <v>14</v>
      </c>
      <c r="E458" s="153" t="s">
        <v>25</v>
      </c>
      <c r="F458" s="153" t="s">
        <v>21</v>
      </c>
      <c r="G458" s="153" t="s">
        <v>65</v>
      </c>
      <c r="H458" s="153" t="s">
        <v>28</v>
      </c>
      <c r="I458" s="154" t="str">
        <f>_xlfn.XLOOKUP('Data Source'!$H458,'NW Mapping'!A:A,'NW Mapping'!B:B)</f>
        <v>Low</v>
      </c>
      <c r="J458" s="154" t="str">
        <f>_xlfn.XLOOKUP('Data Source'!$H458,'NW Mapping'!A:A,'NW Mapping'!C:C)</f>
        <v>Non-Core NW</v>
      </c>
      <c r="K458" s="154" t="str">
        <f>_xlfn.XLOOKUP(H458,'NW Mapping'!A:A,'NW Mapping'!D:D)</f>
        <v>MERCH MENU</v>
      </c>
      <c r="L458" s="8" t="str">
        <f>_xlfn.XLOOKUP('Data Source'!$H458,'NW Mapping'!A:A,'NW Mapping'!E:E)</f>
        <v>MERCH MENU</v>
      </c>
      <c r="M458" s="155">
        <v>17059.490000000002</v>
      </c>
      <c r="N458" s="155">
        <v>739.94</v>
      </c>
    </row>
    <row r="459" spans="2:14" s="1" customFormat="1" ht="19.7" hidden="1" customHeight="1">
      <c r="B459" s="156">
        <v>2022</v>
      </c>
      <c r="C459" s="154" t="s">
        <v>13</v>
      </c>
      <c r="D459" s="154" t="s">
        <v>14</v>
      </c>
      <c r="E459" s="154" t="s">
        <v>25</v>
      </c>
      <c r="F459" s="154" t="s">
        <v>23</v>
      </c>
      <c r="G459" s="154" t="s">
        <v>24</v>
      </c>
      <c r="H459" s="154" t="s">
        <v>28</v>
      </c>
      <c r="I459" s="154" t="str">
        <f>_xlfn.XLOOKUP('Data Source'!$H459,'NW Mapping'!A:A,'NW Mapping'!B:B)</f>
        <v>Low</v>
      </c>
      <c r="J459" s="154" t="str">
        <f>_xlfn.XLOOKUP('Data Source'!$H459,'NW Mapping'!A:A,'NW Mapping'!C:C)</f>
        <v>Non-Core NW</v>
      </c>
      <c r="K459" s="154" t="str">
        <f>_xlfn.XLOOKUP(H459,'NW Mapping'!A:A,'NW Mapping'!D:D)</f>
        <v>MERCH MENU</v>
      </c>
      <c r="L459" s="8" t="str">
        <f>_xlfn.XLOOKUP('Data Source'!$H459,'NW Mapping'!A:A,'NW Mapping'!E:E)</f>
        <v>MERCH MENU</v>
      </c>
      <c r="M459" s="157">
        <v>3544406.0100000598</v>
      </c>
      <c r="N459" s="157">
        <v>112847.13</v>
      </c>
    </row>
    <row r="460" spans="2:14" s="1" customFormat="1" ht="19.7" customHeight="1">
      <c r="B460" s="152">
        <v>2022</v>
      </c>
      <c r="C460" s="153" t="s">
        <v>13</v>
      </c>
      <c r="D460" s="153" t="s">
        <v>14</v>
      </c>
      <c r="E460" s="153" t="s">
        <v>26</v>
      </c>
      <c r="F460" s="153" t="s">
        <v>16</v>
      </c>
      <c r="G460" s="153" t="s">
        <v>63</v>
      </c>
      <c r="H460" s="153" t="s">
        <v>28</v>
      </c>
      <c r="I460" s="154" t="str">
        <f>_xlfn.XLOOKUP('Data Source'!$H460,'NW Mapping'!A:A,'NW Mapping'!B:B)</f>
        <v>Low</v>
      </c>
      <c r="J460" s="154" t="str">
        <f>_xlfn.XLOOKUP('Data Source'!$H460,'NW Mapping'!A:A,'NW Mapping'!C:C)</f>
        <v>Non-Core NW</v>
      </c>
      <c r="K460" s="154" t="str">
        <f>_xlfn.XLOOKUP(H460,'NW Mapping'!A:A,'NW Mapping'!D:D)</f>
        <v>MERCH MENU</v>
      </c>
      <c r="L460" s="8" t="str">
        <f>_xlfn.XLOOKUP('Data Source'!$H460,'NW Mapping'!A:A,'NW Mapping'!E:E)</f>
        <v>MERCH MENU</v>
      </c>
      <c r="M460" s="155">
        <v>0</v>
      </c>
      <c r="N460" s="155">
        <v>0</v>
      </c>
    </row>
    <row r="461" spans="2:14" s="1" customFormat="1" ht="19.7" customHeight="1">
      <c r="B461" s="156">
        <v>2022</v>
      </c>
      <c r="C461" s="154" t="s">
        <v>13</v>
      </c>
      <c r="D461" s="154" t="s">
        <v>14</v>
      </c>
      <c r="E461" s="154" t="s">
        <v>26</v>
      </c>
      <c r="F461" s="154" t="s">
        <v>16</v>
      </c>
      <c r="G461" s="154" t="s">
        <v>19</v>
      </c>
      <c r="H461" s="154" t="s">
        <v>28</v>
      </c>
      <c r="I461" s="154" t="str">
        <f>_xlfn.XLOOKUP('Data Source'!$H461,'NW Mapping'!A:A,'NW Mapping'!B:B)</f>
        <v>Low</v>
      </c>
      <c r="J461" s="154" t="str">
        <f>_xlfn.XLOOKUP('Data Source'!$H461,'NW Mapping'!A:A,'NW Mapping'!C:C)</f>
        <v>Non-Core NW</v>
      </c>
      <c r="K461" s="154" t="str">
        <f>_xlfn.XLOOKUP(H461,'NW Mapping'!A:A,'NW Mapping'!D:D)</f>
        <v>MERCH MENU</v>
      </c>
      <c r="L461" s="8" t="str">
        <f>_xlfn.XLOOKUP('Data Source'!$H461,'NW Mapping'!A:A,'NW Mapping'!E:E)</f>
        <v>MERCH MENU</v>
      </c>
      <c r="M461" s="157">
        <v>0</v>
      </c>
      <c r="N461" s="157">
        <v>0</v>
      </c>
    </row>
    <row r="462" spans="2:14" s="1" customFormat="1" ht="19.7" customHeight="1">
      <c r="B462" s="152">
        <v>2022</v>
      </c>
      <c r="C462" s="153" t="s">
        <v>13</v>
      </c>
      <c r="D462" s="153" t="s">
        <v>14</v>
      </c>
      <c r="E462" s="153" t="s">
        <v>26</v>
      </c>
      <c r="F462" s="153" t="s">
        <v>16</v>
      </c>
      <c r="G462" s="153" t="s">
        <v>20</v>
      </c>
      <c r="H462" s="153" t="s">
        <v>28</v>
      </c>
      <c r="I462" s="154" t="str">
        <f>_xlfn.XLOOKUP('Data Source'!$H462,'NW Mapping'!A:A,'NW Mapping'!B:B)</f>
        <v>Low</v>
      </c>
      <c r="J462" s="154" t="str">
        <f>_xlfn.XLOOKUP('Data Source'!$H462,'NW Mapping'!A:A,'NW Mapping'!C:C)</f>
        <v>Non-Core NW</v>
      </c>
      <c r="K462" s="154" t="str">
        <f>_xlfn.XLOOKUP(H462,'NW Mapping'!A:A,'NW Mapping'!D:D)</f>
        <v>MERCH MENU</v>
      </c>
      <c r="L462" s="8" t="str">
        <f>_xlfn.XLOOKUP('Data Source'!$H462,'NW Mapping'!A:A,'NW Mapping'!E:E)</f>
        <v>MERCH MENU</v>
      </c>
      <c r="M462" s="155">
        <v>0</v>
      </c>
      <c r="N462" s="155">
        <v>0</v>
      </c>
    </row>
    <row r="463" spans="2:14" s="1" customFormat="1" ht="19.7" customHeight="1">
      <c r="B463" s="156">
        <v>2022</v>
      </c>
      <c r="C463" s="154" t="s">
        <v>13</v>
      </c>
      <c r="D463" s="154" t="s">
        <v>14</v>
      </c>
      <c r="E463" s="154" t="s">
        <v>26</v>
      </c>
      <c r="F463" s="154" t="s">
        <v>16</v>
      </c>
      <c r="G463" s="154" t="s">
        <v>64</v>
      </c>
      <c r="H463" s="154" t="s">
        <v>28</v>
      </c>
      <c r="I463" s="154" t="str">
        <f>_xlfn.XLOOKUP('Data Source'!$H463,'NW Mapping'!A:A,'NW Mapping'!B:B)</f>
        <v>Low</v>
      </c>
      <c r="J463" s="154" t="str">
        <f>_xlfn.XLOOKUP('Data Source'!$H463,'NW Mapping'!A:A,'NW Mapping'!C:C)</f>
        <v>Non-Core NW</v>
      </c>
      <c r="K463" s="154" t="str">
        <f>_xlfn.XLOOKUP(H463,'NW Mapping'!A:A,'NW Mapping'!D:D)</f>
        <v>MERCH MENU</v>
      </c>
      <c r="L463" s="8" t="str">
        <f>_xlfn.XLOOKUP('Data Source'!$H463,'NW Mapping'!A:A,'NW Mapping'!E:E)</f>
        <v>MERCH MENU</v>
      </c>
      <c r="M463" s="157">
        <v>0</v>
      </c>
      <c r="N463" s="157">
        <v>0</v>
      </c>
    </row>
    <row r="464" spans="2:14" s="1" customFormat="1" ht="19.7" customHeight="1">
      <c r="B464" s="152">
        <v>2022</v>
      </c>
      <c r="C464" s="153" t="s">
        <v>13</v>
      </c>
      <c r="D464" s="153" t="s">
        <v>14</v>
      </c>
      <c r="E464" s="153" t="s">
        <v>26</v>
      </c>
      <c r="F464" s="153" t="s">
        <v>21</v>
      </c>
      <c r="G464" s="153" t="s">
        <v>22</v>
      </c>
      <c r="H464" s="153" t="s">
        <v>28</v>
      </c>
      <c r="I464" s="154" t="str">
        <f>_xlfn.XLOOKUP('Data Source'!$H464,'NW Mapping'!A:A,'NW Mapping'!B:B)</f>
        <v>Low</v>
      </c>
      <c r="J464" s="154" t="str">
        <f>_xlfn.XLOOKUP('Data Source'!$H464,'NW Mapping'!A:A,'NW Mapping'!C:C)</f>
        <v>Non-Core NW</v>
      </c>
      <c r="K464" s="154" t="str">
        <f>_xlfn.XLOOKUP(H464,'NW Mapping'!A:A,'NW Mapping'!D:D)</f>
        <v>MERCH MENU</v>
      </c>
      <c r="L464" s="8" t="str">
        <f>_xlfn.XLOOKUP('Data Source'!$H464,'NW Mapping'!A:A,'NW Mapping'!E:E)</f>
        <v>MERCH MENU</v>
      </c>
      <c r="M464" s="155">
        <v>0</v>
      </c>
      <c r="N464" s="155">
        <v>0</v>
      </c>
    </row>
    <row r="465" spans="2:14" s="1" customFormat="1" ht="19.7" customHeight="1">
      <c r="B465" s="156">
        <v>2022</v>
      </c>
      <c r="C465" s="154" t="s">
        <v>13</v>
      </c>
      <c r="D465" s="154" t="s">
        <v>14</v>
      </c>
      <c r="E465" s="154" t="s">
        <v>26</v>
      </c>
      <c r="F465" s="154" t="s">
        <v>23</v>
      </c>
      <c r="G465" s="154" t="s">
        <v>24</v>
      </c>
      <c r="H465" s="154" t="s">
        <v>28</v>
      </c>
      <c r="I465" s="154" t="str">
        <f>_xlfn.XLOOKUP('Data Source'!$H465,'NW Mapping'!A:A,'NW Mapping'!B:B)</f>
        <v>Low</v>
      </c>
      <c r="J465" s="154" t="str">
        <f>_xlfn.XLOOKUP('Data Source'!$H465,'NW Mapping'!A:A,'NW Mapping'!C:C)</f>
        <v>Non-Core NW</v>
      </c>
      <c r="K465" s="154" t="str">
        <f>_xlfn.XLOOKUP(H465,'NW Mapping'!A:A,'NW Mapping'!D:D)</f>
        <v>MERCH MENU</v>
      </c>
      <c r="L465" s="8" t="str">
        <f>_xlfn.XLOOKUP('Data Source'!$H465,'NW Mapping'!A:A,'NW Mapping'!E:E)</f>
        <v>MERCH MENU</v>
      </c>
      <c r="M465" s="157">
        <v>0</v>
      </c>
      <c r="N465" s="157">
        <v>0</v>
      </c>
    </row>
    <row r="466" spans="2:14" s="1" customFormat="1" ht="19.7" customHeight="1">
      <c r="B466" s="152">
        <v>2022</v>
      </c>
      <c r="C466" s="153" t="s">
        <v>13</v>
      </c>
      <c r="D466" s="153" t="s">
        <v>14</v>
      </c>
      <c r="E466" s="153" t="s">
        <v>26</v>
      </c>
      <c r="F466" s="153" t="s">
        <v>23</v>
      </c>
      <c r="G466" s="153" t="s">
        <v>66</v>
      </c>
      <c r="H466" s="153" t="s">
        <v>28</v>
      </c>
      <c r="I466" s="154" t="str">
        <f>_xlfn.XLOOKUP('Data Source'!$H466,'NW Mapping'!A:A,'NW Mapping'!B:B)</f>
        <v>Low</v>
      </c>
      <c r="J466" s="154" t="str">
        <f>_xlfn.XLOOKUP('Data Source'!$H466,'NW Mapping'!A:A,'NW Mapping'!C:C)</f>
        <v>Non-Core NW</v>
      </c>
      <c r="K466" s="154" t="str">
        <f>_xlfn.XLOOKUP(H466,'NW Mapping'!A:A,'NW Mapping'!D:D)</f>
        <v>MERCH MENU</v>
      </c>
      <c r="L466" s="8" t="str">
        <f>_xlfn.XLOOKUP('Data Source'!$H466,'NW Mapping'!A:A,'NW Mapping'!E:E)</f>
        <v>MERCH MENU</v>
      </c>
      <c r="M466" s="155">
        <v>0</v>
      </c>
      <c r="N466" s="155">
        <v>0</v>
      </c>
    </row>
    <row r="467" spans="2:14" s="1" customFormat="1" ht="19.7" hidden="1" customHeight="1">
      <c r="B467" s="156">
        <v>2022</v>
      </c>
      <c r="C467" s="154" t="s">
        <v>13</v>
      </c>
      <c r="D467" s="154" t="s">
        <v>14</v>
      </c>
      <c r="E467" s="154" t="s">
        <v>27</v>
      </c>
      <c r="F467" s="154" t="s">
        <v>16</v>
      </c>
      <c r="G467" s="154" t="s">
        <v>63</v>
      </c>
      <c r="H467" s="154" t="s">
        <v>28</v>
      </c>
      <c r="I467" s="154" t="str">
        <f>_xlfn.XLOOKUP('Data Source'!$H467,'NW Mapping'!A:A,'NW Mapping'!B:B)</f>
        <v>Low</v>
      </c>
      <c r="J467" s="154" t="str">
        <f>_xlfn.XLOOKUP('Data Source'!$H467,'NW Mapping'!A:A,'NW Mapping'!C:C)</f>
        <v>Non-Core NW</v>
      </c>
      <c r="K467" s="154" t="str">
        <f>_xlfn.XLOOKUP(H467,'NW Mapping'!A:A,'NW Mapping'!D:D)</f>
        <v>MERCH MENU</v>
      </c>
      <c r="L467" s="8" t="str">
        <f>_xlfn.XLOOKUP('Data Source'!$H467,'NW Mapping'!A:A,'NW Mapping'!E:E)</f>
        <v>MERCH MENU</v>
      </c>
      <c r="M467" s="157">
        <v>3380.7999999998701</v>
      </c>
      <c r="N467" s="157">
        <v>0</v>
      </c>
    </row>
    <row r="468" spans="2:14" s="1" customFormat="1" ht="19.7" hidden="1" customHeight="1">
      <c r="B468" s="152">
        <v>2022</v>
      </c>
      <c r="C468" s="153" t="s">
        <v>13</v>
      </c>
      <c r="D468" s="153" t="s">
        <v>14</v>
      </c>
      <c r="E468" s="153" t="s">
        <v>27</v>
      </c>
      <c r="F468" s="153" t="s">
        <v>16</v>
      </c>
      <c r="G468" s="153" t="s">
        <v>64</v>
      </c>
      <c r="H468" s="153" t="s">
        <v>28</v>
      </c>
      <c r="I468" s="154" t="str">
        <f>_xlfn.XLOOKUP('Data Source'!$H468,'NW Mapping'!A:A,'NW Mapping'!B:B)</f>
        <v>Low</v>
      </c>
      <c r="J468" s="154" t="str">
        <f>_xlfn.XLOOKUP('Data Source'!$H468,'NW Mapping'!A:A,'NW Mapping'!C:C)</f>
        <v>Non-Core NW</v>
      </c>
      <c r="K468" s="154" t="str">
        <f>_xlfn.XLOOKUP(H468,'NW Mapping'!A:A,'NW Mapping'!D:D)</f>
        <v>MERCH MENU</v>
      </c>
      <c r="L468" s="8" t="str">
        <f>_xlfn.XLOOKUP('Data Source'!$H468,'NW Mapping'!A:A,'NW Mapping'!E:E)</f>
        <v>MERCH MENU</v>
      </c>
      <c r="M468" s="155">
        <v>0</v>
      </c>
      <c r="N468" s="155">
        <v>0</v>
      </c>
    </row>
    <row r="469" spans="2:14" s="1" customFormat="1" ht="19.7" hidden="1" customHeight="1">
      <c r="B469" s="156">
        <v>2022</v>
      </c>
      <c r="C469" s="154" t="s">
        <v>13</v>
      </c>
      <c r="D469" s="154" t="s">
        <v>14</v>
      </c>
      <c r="E469" s="154" t="s">
        <v>27</v>
      </c>
      <c r="F469" s="154" t="s">
        <v>21</v>
      </c>
      <c r="G469" s="154" t="s">
        <v>22</v>
      </c>
      <c r="H469" s="154" t="s">
        <v>28</v>
      </c>
      <c r="I469" s="154" t="str">
        <f>_xlfn.XLOOKUP('Data Source'!$H469,'NW Mapping'!A:A,'NW Mapping'!B:B)</f>
        <v>Low</v>
      </c>
      <c r="J469" s="154" t="str">
        <f>_xlfn.XLOOKUP('Data Source'!$H469,'NW Mapping'!A:A,'NW Mapping'!C:C)</f>
        <v>Non-Core NW</v>
      </c>
      <c r="K469" s="154" t="str">
        <f>_xlfn.XLOOKUP(H469,'NW Mapping'!A:A,'NW Mapping'!D:D)</f>
        <v>MERCH MENU</v>
      </c>
      <c r="L469" s="8" t="str">
        <f>_xlfn.XLOOKUP('Data Source'!$H469,'NW Mapping'!A:A,'NW Mapping'!E:E)</f>
        <v>MERCH MENU</v>
      </c>
      <c r="M469" s="157">
        <v>2578127.2700000601</v>
      </c>
      <c r="N469" s="157">
        <v>8245.3700000000008</v>
      </c>
    </row>
    <row r="470" spans="2:14" s="1" customFormat="1" ht="19.7" hidden="1" customHeight="1">
      <c r="B470" s="152">
        <v>2022</v>
      </c>
      <c r="C470" s="153" t="s">
        <v>13</v>
      </c>
      <c r="D470" s="153" t="s">
        <v>14</v>
      </c>
      <c r="E470" s="153" t="s">
        <v>27</v>
      </c>
      <c r="F470" s="153" t="s">
        <v>21</v>
      </c>
      <c r="G470" s="153" t="s">
        <v>65</v>
      </c>
      <c r="H470" s="153" t="s">
        <v>28</v>
      </c>
      <c r="I470" s="154" t="str">
        <f>_xlfn.XLOOKUP('Data Source'!$H470,'NW Mapping'!A:A,'NW Mapping'!B:B)</f>
        <v>Low</v>
      </c>
      <c r="J470" s="154" t="str">
        <f>_xlfn.XLOOKUP('Data Source'!$H470,'NW Mapping'!A:A,'NW Mapping'!C:C)</f>
        <v>Non-Core NW</v>
      </c>
      <c r="K470" s="154" t="str">
        <f>_xlfn.XLOOKUP(H470,'NW Mapping'!A:A,'NW Mapping'!D:D)</f>
        <v>MERCH MENU</v>
      </c>
      <c r="L470" s="8" t="str">
        <f>_xlfn.XLOOKUP('Data Source'!$H470,'NW Mapping'!A:A,'NW Mapping'!E:E)</f>
        <v>MERCH MENU</v>
      </c>
      <c r="M470" s="155">
        <v>282061.25000039698</v>
      </c>
      <c r="N470" s="155">
        <v>18503.38</v>
      </c>
    </row>
    <row r="471" spans="2:14" s="1" customFormat="1" ht="19.7" hidden="1" customHeight="1">
      <c r="B471" s="156">
        <v>2022</v>
      </c>
      <c r="C471" s="154" t="s">
        <v>13</v>
      </c>
      <c r="D471" s="154" t="s">
        <v>14</v>
      </c>
      <c r="E471" s="154" t="s">
        <v>27</v>
      </c>
      <c r="F471" s="154" t="s">
        <v>23</v>
      </c>
      <c r="G471" s="154" t="s">
        <v>24</v>
      </c>
      <c r="H471" s="154" t="s">
        <v>28</v>
      </c>
      <c r="I471" s="154" t="str">
        <f>_xlfn.XLOOKUP('Data Source'!$H471,'NW Mapping'!A:A,'NW Mapping'!B:B)</f>
        <v>Low</v>
      </c>
      <c r="J471" s="154" t="str">
        <f>_xlfn.XLOOKUP('Data Source'!$H471,'NW Mapping'!A:A,'NW Mapping'!C:C)</f>
        <v>Non-Core NW</v>
      </c>
      <c r="K471" s="154" t="str">
        <f>_xlfn.XLOOKUP(H471,'NW Mapping'!A:A,'NW Mapping'!D:D)</f>
        <v>MERCH MENU</v>
      </c>
      <c r="L471" s="8" t="str">
        <f>_xlfn.XLOOKUP('Data Source'!$H471,'NW Mapping'!A:A,'NW Mapping'!E:E)</f>
        <v>MERCH MENU</v>
      </c>
      <c r="M471" s="157">
        <v>1164358.56999998</v>
      </c>
      <c r="N471" s="157">
        <v>54314.400000000001</v>
      </c>
    </row>
    <row r="472" spans="2:14" s="1" customFormat="1" ht="19.7" hidden="1" customHeight="1">
      <c r="B472" s="152">
        <v>2022</v>
      </c>
      <c r="C472" s="153" t="s">
        <v>13</v>
      </c>
      <c r="D472" s="153" t="s">
        <v>14</v>
      </c>
      <c r="E472" s="153" t="s">
        <v>25</v>
      </c>
      <c r="F472" s="153" t="s">
        <v>16</v>
      </c>
      <c r="G472" s="153" t="s">
        <v>63</v>
      </c>
      <c r="H472" s="153" t="s">
        <v>29</v>
      </c>
      <c r="I472" s="154" t="str">
        <f>_xlfn.XLOOKUP('Data Source'!$H472,'NW Mapping'!A:A,'NW Mapping'!B:B)</f>
        <v>Low</v>
      </c>
      <c r="J472" s="154" t="str">
        <f>_xlfn.XLOOKUP('Data Source'!$H472,'NW Mapping'!A:A,'NW Mapping'!C:C)</f>
        <v>Non-Core NW</v>
      </c>
      <c r="K472" s="154" t="str">
        <f>_xlfn.XLOOKUP(H472,'NW Mapping'!A:A,'NW Mapping'!D:D)</f>
        <v>MERCH MENU</v>
      </c>
      <c r="L472" s="8" t="str">
        <f>_xlfn.XLOOKUP('Data Source'!$H472,'NW Mapping'!A:A,'NW Mapping'!E:E)</f>
        <v>MERCH MENU</v>
      </c>
      <c r="M472" s="155">
        <v>0</v>
      </c>
      <c r="N472" s="155">
        <v>0</v>
      </c>
    </row>
    <row r="473" spans="2:14" s="1" customFormat="1" ht="19.7" hidden="1" customHeight="1">
      <c r="B473" s="156">
        <v>2022</v>
      </c>
      <c r="C473" s="154" t="s">
        <v>13</v>
      </c>
      <c r="D473" s="154" t="s">
        <v>14</v>
      </c>
      <c r="E473" s="154" t="s">
        <v>25</v>
      </c>
      <c r="F473" s="154" t="s">
        <v>16</v>
      </c>
      <c r="G473" s="154" t="s">
        <v>64</v>
      </c>
      <c r="H473" s="154" t="s">
        <v>29</v>
      </c>
      <c r="I473" s="154" t="str">
        <f>_xlfn.XLOOKUP('Data Source'!$H473,'NW Mapping'!A:A,'NW Mapping'!B:B)</f>
        <v>Low</v>
      </c>
      <c r="J473" s="154" t="str">
        <f>_xlfn.XLOOKUP('Data Source'!$H473,'NW Mapping'!A:A,'NW Mapping'!C:C)</f>
        <v>Non-Core NW</v>
      </c>
      <c r="K473" s="154" t="str">
        <f>_xlfn.XLOOKUP(H473,'NW Mapping'!A:A,'NW Mapping'!D:D)</f>
        <v>MERCH MENU</v>
      </c>
      <c r="L473" s="8" t="str">
        <f>_xlfn.XLOOKUP('Data Source'!$H473,'NW Mapping'!A:A,'NW Mapping'!E:E)</f>
        <v>MERCH MENU</v>
      </c>
      <c r="M473" s="157">
        <v>0</v>
      </c>
      <c r="N473" s="157">
        <v>0</v>
      </c>
    </row>
    <row r="474" spans="2:14" s="1" customFormat="1" ht="19.7" hidden="1" customHeight="1">
      <c r="B474" s="152">
        <v>2022</v>
      </c>
      <c r="C474" s="153" t="s">
        <v>13</v>
      </c>
      <c r="D474" s="153" t="s">
        <v>14</v>
      </c>
      <c r="E474" s="153" t="s">
        <v>25</v>
      </c>
      <c r="F474" s="153" t="s">
        <v>21</v>
      </c>
      <c r="G474" s="153" t="s">
        <v>22</v>
      </c>
      <c r="H474" s="153" t="s">
        <v>29</v>
      </c>
      <c r="I474" s="154" t="str">
        <f>_xlfn.XLOOKUP('Data Source'!$H474,'NW Mapping'!A:A,'NW Mapping'!B:B)</f>
        <v>Low</v>
      </c>
      <c r="J474" s="154" t="str">
        <f>_xlfn.XLOOKUP('Data Source'!$H474,'NW Mapping'!A:A,'NW Mapping'!C:C)</f>
        <v>Non-Core NW</v>
      </c>
      <c r="K474" s="154" t="str">
        <f>_xlfn.XLOOKUP(H474,'NW Mapping'!A:A,'NW Mapping'!D:D)</f>
        <v>MERCH MENU</v>
      </c>
      <c r="L474" s="8" t="str">
        <f>_xlfn.XLOOKUP('Data Source'!$H474,'NW Mapping'!A:A,'NW Mapping'!E:E)</f>
        <v>MERCH MENU</v>
      </c>
      <c r="M474" s="155">
        <v>0</v>
      </c>
      <c r="N474" s="155">
        <v>0</v>
      </c>
    </row>
    <row r="475" spans="2:14" s="1" customFormat="1" ht="19.7" hidden="1" customHeight="1">
      <c r="B475" s="156">
        <v>2022</v>
      </c>
      <c r="C475" s="154" t="s">
        <v>13</v>
      </c>
      <c r="D475" s="154" t="s">
        <v>14</v>
      </c>
      <c r="E475" s="154" t="s">
        <v>25</v>
      </c>
      <c r="F475" s="154" t="s">
        <v>23</v>
      </c>
      <c r="G475" s="154" t="s">
        <v>24</v>
      </c>
      <c r="H475" s="154" t="s">
        <v>29</v>
      </c>
      <c r="I475" s="154" t="str">
        <f>_xlfn.XLOOKUP('Data Source'!$H475,'NW Mapping'!A:A,'NW Mapping'!B:B)</f>
        <v>Low</v>
      </c>
      <c r="J475" s="154" t="str">
        <f>_xlfn.XLOOKUP('Data Source'!$H475,'NW Mapping'!A:A,'NW Mapping'!C:C)</f>
        <v>Non-Core NW</v>
      </c>
      <c r="K475" s="154" t="str">
        <f>_xlfn.XLOOKUP(H475,'NW Mapping'!A:A,'NW Mapping'!D:D)</f>
        <v>MERCH MENU</v>
      </c>
      <c r="L475" s="8" t="str">
        <f>_xlfn.XLOOKUP('Data Source'!$H475,'NW Mapping'!A:A,'NW Mapping'!E:E)</f>
        <v>MERCH MENU</v>
      </c>
      <c r="M475" s="157">
        <v>147909.18000001099</v>
      </c>
      <c r="N475" s="157">
        <v>987.51</v>
      </c>
    </row>
    <row r="476" spans="2:14" s="1" customFormat="1" ht="19.7" customHeight="1">
      <c r="B476" s="152">
        <v>2022</v>
      </c>
      <c r="C476" s="153" t="s">
        <v>13</v>
      </c>
      <c r="D476" s="153" t="s">
        <v>14</v>
      </c>
      <c r="E476" s="153" t="s">
        <v>26</v>
      </c>
      <c r="F476" s="153" t="s">
        <v>23</v>
      </c>
      <c r="G476" s="153" t="s">
        <v>66</v>
      </c>
      <c r="H476" s="153" t="s">
        <v>29</v>
      </c>
      <c r="I476" s="154" t="str">
        <f>_xlfn.XLOOKUP('Data Source'!$H476,'NW Mapping'!A:A,'NW Mapping'!B:B)</f>
        <v>Low</v>
      </c>
      <c r="J476" s="154" t="str">
        <f>_xlfn.XLOOKUP('Data Source'!$H476,'NW Mapping'!A:A,'NW Mapping'!C:C)</f>
        <v>Non-Core NW</v>
      </c>
      <c r="K476" s="154" t="str">
        <f>_xlfn.XLOOKUP(H476,'NW Mapping'!A:A,'NW Mapping'!D:D)</f>
        <v>MERCH MENU</v>
      </c>
      <c r="L476" s="8" t="str">
        <f>_xlfn.XLOOKUP('Data Source'!$H476,'NW Mapping'!A:A,'NW Mapping'!E:E)</f>
        <v>MERCH MENU</v>
      </c>
      <c r="M476" s="155">
        <v>0</v>
      </c>
      <c r="N476" s="155">
        <v>0</v>
      </c>
    </row>
    <row r="477" spans="2:14" s="1" customFormat="1" ht="19.7" hidden="1" customHeight="1">
      <c r="B477" s="156">
        <v>2022</v>
      </c>
      <c r="C477" s="154" t="s">
        <v>13</v>
      </c>
      <c r="D477" s="154" t="s">
        <v>14</v>
      </c>
      <c r="E477" s="154" t="s">
        <v>27</v>
      </c>
      <c r="F477" s="154" t="s">
        <v>23</v>
      </c>
      <c r="G477" s="154" t="s">
        <v>24</v>
      </c>
      <c r="H477" s="154" t="s">
        <v>29</v>
      </c>
      <c r="I477" s="154" t="str">
        <f>_xlfn.XLOOKUP('Data Source'!$H477,'NW Mapping'!A:A,'NW Mapping'!B:B)</f>
        <v>Low</v>
      </c>
      <c r="J477" s="154" t="str">
        <f>_xlfn.XLOOKUP('Data Source'!$H477,'NW Mapping'!A:A,'NW Mapping'!C:C)</f>
        <v>Non-Core NW</v>
      </c>
      <c r="K477" s="154" t="str">
        <f>_xlfn.XLOOKUP(H477,'NW Mapping'!A:A,'NW Mapping'!D:D)</f>
        <v>MERCH MENU</v>
      </c>
      <c r="L477" s="8" t="str">
        <f>_xlfn.XLOOKUP('Data Source'!$H477,'NW Mapping'!A:A,'NW Mapping'!E:E)</f>
        <v>MERCH MENU</v>
      </c>
      <c r="M477" s="157">
        <v>0</v>
      </c>
      <c r="N477" s="157">
        <v>0</v>
      </c>
    </row>
    <row r="478" spans="2:14" s="1" customFormat="1" ht="19.7" hidden="1" customHeight="1">
      <c r="B478" s="152">
        <v>2022</v>
      </c>
      <c r="C478" s="153" t="s">
        <v>13</v>
      </c>
      <c r="D478" s="153" t="s">
        <v>14</v>
      </c>
      <c r="E478" s="153" t="s">
        <v>15</v>
      </c>
      <c r="F478" s="153" t="s">
        <v>16</v>
      </c>
      <c r="G478" s="153" t="s">
        <v>20</v>
      </c>
      <c r="H478" s="153" t="s">
        <v>30</v>
      </c>
      <c r="I478" s="154" t="str">
        <f>_xlfn.XLOOKUP('Data Source'!$H478,'NW Mapping'!A:A,'NW Mapping'!B:B)</f>
        <v>Low</v>
      </c>
      <c r="J478" s="154" t="str">
        <f>_xlfn.XLOOKUP('Data Source'!$H478,'NW Mapping'!A:A,'NW Mapping'!C:C)</f>
        <v>Non-Core NW</v>
      </c>
      <c r="K478" s="154" t="str">
        <f>_xlfn.XLOOKUP(H478,'NW Mapping'!A:A,'NW Mapping'!D:D)</f>
        <v>MERCH MENU</v>
      </c>
      <c r="L478" s="8" t="str">
        <f>_xlfn.XLOOKUP('Data Source'!$H478,'NW Mapping'!A:A,'NW Mapping'!E:E)</f>
        <v>MERCH MENU</v>
      </c>
      <c r="M478" s="155">
        <v>0</v>
      </c>
      <c r="N478" s="155">
        <v>0</v>
      </c>
    </row>
    <row r="479" spans="2:14" s="1" customFormat="1" ht="19.7" hidden="1" customHeight="1">
      <c r="B479" s="156">
        <v>2022</v>
      </c>
      <c r="C479" s="154" t="s">
        <v>13</v>
      </c>
      <c r="D479" s="154" t="s">
        <v>14</v>
      </c>
      <c r="E479" s="154" t="s">
        <v>25</v>
      </c>
      <c r="F479" s="154" t="s">
        <v>16</v>
      </c>
      <c r="G479" s="154" t="s">
        <v>63</v>
      </c>
      <c r="H479" s="154" t="s">
        <v>30</v>
      </c>
      <c r="I479" s="154" t="str">
        <f>_xlfn.XLOOKUP('Data Source'!$H479,'NW Mapping'!A:A,'NW Mapping'!B:B)</f>
        <v>Low</v>
      </c>
      <c r="J479" s="154" t="str">
        <f>_xlfn.XLOOKUP('Data Source'!$H479,'NW Mapping'!A:A,'NW Mapping'!C:C)</f>
        <v>Non-Core NW</v>
      </c>
      <c r="K479" s="154" t="str">
        <f>_xlfn.XLOOKUP(H479,'NW Mapping'!A:A,'NW Mapping'!D:D)</f>
        <v>MERCH MENU</v>
      </c>
      <c r="L479" s="8" t="str">
        <f>_xlfn.XLOOKUP('Data Source'!$H479,'NW Mapping'!A:A,'NW Mapping'!E:E)</f>
        <v>MERCH MENU</v>
      </c>
      <c r="M479" s="157">
        <v>0</v>
      </c>
      <c r="N479" s="157">
        <v>0</v>
      </c>
    </row>
    <row r="480" spans="2:14" s="1" customFormat="1" ht="19.7" hidden="1" customHeight="1">
      <c r="B480" s="152">
        <v>2022</v>
      </c>
      <c r="C480" s="153" t="s">
        <v>13</v>
      </c>
      <c r="D480" s="153" t="s">
        <v>14</v>
      </c>
      <c r="E480" s="153" t="s">
        <v>25</v>
      </c>
      <c r="F480" s="153" t="s">
        <v>16</v>
      </c>
      <c r="G480" s="153" t="s">
        <v>64</v>
      </c>
      <c r="H480" s="153" t="s">
        <v>30</v>
      </c>
      <c r="I480" s="154" t="str">
        <f>_xlfn.XLOOKUP('Data Source'!$H480,'NW Mapping'!A:A,'NW Mapping'!B:B)</f>
        <v>Low</v>
      </c>
      <c r="J480" s="154" t="str">
        <f>_xlfn.XLOOKUP('Data Source'!$H480,'NW Mapping'!A:A,'NW Mapping'!C:C)</f>
        <v>Non-Core NW</v>
      </c>
      <c r="K480" s="154" t="str">
        <f>_xlfn.XLOOKUP(H480,'NW Mapping'!A:A,'NW Mapping'!D:D)</f>
        <v>MERCH MENU</v>
      </c>
      <c r="L480" s="8" t="str">
        <f>_xlfn.XLOOKUP('Data Source'!$H480,'NW Mapping'!A:A,'NW Mapping'!E:E)</f>
        <v>MERCH MENU</v>
      </c>
      <c r="M480" s="155">
        <v>36187.22</v>
      </c>
      <c r="N480" s="155">
        <v>32654.240000000002</v>
      </c>
    </row>
    <row r="481" spans="2:14" s="1" customFormat="1" ht="19.7" hidden="1" customHeight="1">
      <c r="B481" s="156">
        <v>2022</v>
      </c>
      <c r="C481" s="154" t="s">
        <v>13</v>
      </c>
      <c r="D481" s="154" t="s">
        <v>14</v>
      </c>
      <c r="E481" s="154" t="s">
        <v>25</v>
      </c>
      <c r="F481" s="154" t="s">
        <v>21</v>
      </c>
      <c r="G481" s="154" t="s">
        <v>22</v>
      </c>
      <c r="H481" s="154" t="s">
        <v>30</v>
      </c>
      <c r="I481" s="154" t="str">
        <f>_xlfn.XLOOKUP('Data Source'!$H481,'NW Mapping'!A:A,'NW Mapping'!B:B)</f>
        <v>Low</v>
      </c>
      <c r="J481" s="154" t="str">
        <f>_xlfn.XLOOKUP('Data Source'!$H481,'NW Mapping'!A:A,'NW Mapping'!C:C)</f>
        <v>Non-Core NW</v>
      </c>
      <c r="K481" s="154" t="str">
        <f>_xlfn.XLOOKUP(H481,'NW Mapping'!A:A,'NW Mapping'!D:D)</f>
        <v>MERCH MENU</v>
      </c>
      <c r="L481" s="8" t="str">
        <f>_xlfn.XLOOKUP('Data Source'!$H481,'NW Mapping'!A:A,'NW Mapping'!E:E)</f>
        <v>MERCH MENU</v>
      </c>
      <c r="M481" s="157">
        <v>80668.579999941998</v>
      </c>
      <c r="N481" s="157">
        <v>1200</v>
      </c>
    </row>
    <row r="482" spans="2:14" s="1" customFormat="1" ht="19.7" hidden="1" customHeight="1">
      <c r="B482" s="152">
        <v>2022</v>
      </c>
      <c r="C482" s="153" t="s">
        <v>13</v>
      </c>
      <c r="D482" s="153" t="s">
        <v>14</v>
      </c>
      <c r="E482" s="153" t="s">
        <v>25</v>
      </c>
      <c r="F482" s="153" t="s">
        <v>23</v>
      </c>
      <c r="G482" s="153" t="s">
        <v>24</v>
      </c>
      <c r="H482" s="153" t="s">
        <v>30</v>
      </c>
      <c r="I482" s="154" t="str">
        <f>_xlfn.XLOOKUP('Data Source'!$H482,'NW Mapping'!A:A,'NW Mapping'!B:B)</f>
        <v>Low</v>
      </c>
      <c r="J482" s="154" t="str">
        <f>_xlfn.XLOOKUP('Data Source'!$H482,'NW Mapping'!A:A,'NW Mapping'!C:C)</f>
        <v>Non-Core NW</v>
      </c>
      <c r="K482" s="154" t="str">
        <f>_xlfn.XLOOKUP(H482,'NW Mapping'!A:A,'NW Mapping'!D:D)</f>
        <v>MERCH MENU</v>
      </c>
      <c r="L482" s="8" t="str">
        <f>_xlfn.XLOOKUP('Data Source'!$H482,'NW Mapping'!A:A,'NW Mapping'!E:E)</f>
        <v>MERCH MENU</v>
      </c>
      <c r="M482" s="155">
        <v>197304.88999999501</v>
      </c>
      <c r="N482" s="155">
        <v>400</v>
      </c>
    </row>
    <row r="483" spans="2:14" s="1" customFormat="1" ht="19.7" customHeight="1">
      <c r="B483" s="156">
        <v>2022</v>
      </c>
      <c r="C483" s="154" t="s">
        <v>13</v>
      </c>
      <c r="D483" s="154" t="s">
        <v>14</v>
      </c>
      <c r="E483" s="154" t="s">
        <v>26</v>
      </c>
      <c r="F483" s="154" t="s">
        <v>16</v>
      </c>
      <c r="G483" s="154" t="s">
        <v>64</v>
      </c>
      <c r="H483" s="154" t="s">
        <v>30</v>
      </c>
      <c r="I483" s="154" t="str">
        <f>_xlfn.XLOOKUP('Data Source'!$H483,'NW Mapping'!A:A,'NW Mapping'!B:B)</f>
        <v>Low</v>
      </c>
      <c r="J483" s="154" t="str">
        <f>_xlfn.XLOOKUP('Data Source'!$H483,'NW Mapping'!A:A,'NW Mapping'!C:C)</f>
        <v>Non-Core NW</v>
      </c>
      <c r="K483" s="154" t="str">
        <f>_xlfn.XLOOKUP(H483,'NW Mapping'!A:A,'NW Mapping'!D:D)</f>
        <v>MERCH MENU</v>
      </c>
      <c r="L483" s="8" t="str">
        <f>_xlfn.XLOOKUP('Data Source'!$H483,'NW Mapping'!A:A,'NW Mapping'!E:E)</f>
        <v>MERCH MENU</v>
      </c>
      <c r="M483" s="157">
        <v>0</v>
      </c>
      <c r="N483" s="157">
        <v>0</v>
      </c>
    </row>
    <row r="484" spans="2:14" s="1" customFormat="1" ht="19.7" customHeight="1">
      <c r="B484" s="152">
        <v>2022</v>
      </c>
      <c r="C484" s="153" t="s">
        <v>13</v>
      </c>
      <c r="D484" s="153" t="s">
        <v>14</v>
      </c>
      <c r="E484" s="153" t="s">
        <v>26</v>
      </c>
      <c r="F484" s="153" t="s">
        <v>21</v>
      </c>
      <c r="G484" s="153" t="s">
        <v>22</v>
      </c>
      <c r="H484" s="153" t="s">
        <v>30</v>
      </c>
      <c r="I484" s="154" t="str">
        <f>_xlfn.XLOOKUP('Data Source'!$H484,'NW Mapping'!A:A,'NW Mapping'!B:B)</f>
        <v>Low</v>
      </c>
      <c r="J484" s="154" t="str">
        <f>_xlfn.XLOOKUP('Data Source'!$H484,'NW Mapping'!A:A,'NW Mapping'!C:C)</f>
        <v>Non-Core NW</v>
      </c>
      <c r="K484" s="154" t="str">
        <f>_xlfn.XLOOKUP(H484,'NW Mapping'!A:A,'NW Mapping'!D:D)</f>
        <v>MERCH MENU</v>
      </c>
      <c r="L484" s="8" t="str">
        <f>_xlfn.XLOOKUP('Data Source'!$H484,'NW Mapping'!A:A,'NW Mapping'!E:E)</f>
        <v>MERCH MENU</v>
      </c>
      <c r="M484" s="155">
        <v>0</v>
      </c>
      <c r="N484" s="155">
        <v>0</v>
      </c>
    </row>
    <row r="485" spans="2:14" s="1" customFormat="1" ht="19.7" customHeight="1">
      <c r="B485" s="156">
        <v>2022</v>
      </c>
      <c r="C485" s="154" t="s">
        <v>13</v>
      </c>
      <c r="D485" s="154" t="s">
        <v>14</v>
      </c>
      <c r="E485" s="154" t="s">
        <v>26</v>
      </c>
      <c r="F485" s="154" t="s">
        <v>23</v>
      </c>
      <c r="G485" s="154" t="s">
        <v>24</v>
      </c>
      <c r="H485" s="154" t="s">
        <v>30</v>
      </c>
      <c r="I485" s="154" t="str">
        <f>_xlfn.XLOOKUP('Data Source'!$H485,'NW Mapping'!A:A,'NW Mapping'!B:B)</f>
        <v>Low</v>
      </c>
      <c r="J485" s="154" t="str">
        <f>_xlfn.XLOOKUP('Data Source'!$H485,'NW Mapping'!A:A,'NW Mapping'!C:C)</f>
        <v>Non-Core NW</v>
      </c>
      <c r="K485" s="154" t="str">
        <f>_xlfn.XLOOKUP(H485,'NW Mapping'!A:A,'NW Mapping'!D:D)</f>
        <v>MERCH MENU</v>
      </c>
      <c r="L485" s="8" t="str">
        <f>_xlfn.XLOOKUP('Data Source'!$H485,'NW Mapping'!A:A,'NW Mapping'!E:E)</f>
        <v>MERCH MENU</v>
      </c>
      <c r="M485" s="157">
        <v>0</v>
      </c>
      <c r="N485" s="157">
        <v>0</v>
      </c>
    </row>
    <row r="486" spans="2:14" s="1" customFormat="1" ht="19.7" hidden="1" customHeight="1">
      <c r="B486" s="152">
        <v>2022</v>
      </c>
      <c r="C486" s="153" t="s">
        <v>13</v>
      </c>
      <c r="D486" s="153" t="s">
        <v>14</v>
      </c>
      <c r="E486" s="153" t="s">
        <v>27</v>
      </c>
      <c r="F486" s="153" t="s">
        <v>21</v>
      </c>
      <c r="G486" s="153" t="s">
        <v>22</v>
      </c>
      <c r="H486" s="153" t="s">
        <v>30</v>
      </c>
      <c r="I486" s="154" t="str">
        <f>_xlfn.XLOOKUP('Data Source'!$H486,'NW Mapping'!A:A,'NW Mapping'!B:B)</f>
        <v>Low</v>
      </c>
      <c r="J486" s="154" t="str">
        <f>_xlfn.XLOOKUP('Data Source'!$H486,'NW Mapping'!A:A,'NW Mapping'!C:C)</f>
        <v>Non-Core NW</v>
      </c>
      <c r="K486" s="154" t="str">
        <f>_xlfn.XLOOKUP(H486,'NW Mapping'!A:A,'NW Mapping'!D:D)</f>
        <v>MERCH MENU</v>
      </c>
      <c r="L486" s="8" t="str">
        <f>_xlfn.XLOOKUP('Data Source'!$H486,'NW Mapping'!A:A,'NW Mapping'!E:E)</f>
        <v>MERCH MENU</v>
      </c>
      <c r="M486" s="155">
        <v>0</v>
      </c>
      <c r="N486" s="155">
        <v>0</v>
      </c>
    </row>
    <row r="487" spans="2:14" s="1" customFormat="1" ht="19.7" hidden="1" customHeight="1">
      <c r="B487" s="156">
        <v>2022</v>
      </c>
      <c r="C487" s="154" t="s">
        <v>13</v>
      </c>
      <c r="D487" s="154" t="s">
        <v>14</v>
      </c>
      <c r="E487" s="154" t="s">
        <v>27</v>
      </c>
      <c r="F487" s="154" t="s">
        <v>23</v>
      </c>
      <c r="G487" s="154" t="s">
        <v>24</v>
      </c>
      <c r="H487" s="154" t="s">
        <v>30</v>
      </c>
      <c r="I487" s="154" t="str">
        <f>_xlfn.XLOOKUP('Data Source'!$H487,'NW Mapping'!A:A,'NW Mapping'!B:B)</f>
        <v>Low</v>
      </c>
      <c r="J487" s="154" t="str">
        <f>_xlfn.XLOOKUP('Data Source'!$H487,'NW Mapping'!A:A,'NW Mapping'!C:C)</f>
        <v>Non-Core NW</v>
      </c>
      <c r="K487" s="154" t="str">
        <f>_xlfn.XLOOKUP(H487,'NW Mapping'!A:A,'NW Mapping'!D:D)</f>
        <v>MERCH MENU</v>
      </c>
      <c r="L487" s="8" t="str">
        <f>_xlfn.XLOOKUP('Data Source'!$H487,'NW Mapping'!A:A,'NW Mapping'!E:E)</f>
        <v>MERCH MENU</v>
      </c>
      <c r="M487" s="157">
        <v>0</v>
      </c>
      <c r="N487" s="157">
        <v>0</v>
      </c>
    </row>
    <row r="488" spans="2:14" s="1" customFormat="1" ht="19.7" hidden="1" customHeight="1">
      <c r="B488" s="152">
        <v>2022</v>
      </c>
      <c r="C488" s="153" t="s">
        <v>13</v>
      </c>
      <c r="D488" s="153" t="s">
        <v>14</v>
      </c>
      <c r="E488" s="153" t="s">
        <v>15</v>
      </c>
      <c r="F488" s="153" t="s">
        <v>16</v>
      </c>
      <c r="G488" s="153" t="s">
        <v>19</v>
      </c>
      <c r="H488" s="153" t="s">
        <v>31</v>
      </c>
      <c r="I488" s="154" t="str">
        <f>_xlfn.XLOOKUP('Data Source'!$H488,'NW Mapping'!A:A,'NW Mapping'!B:B)</f>
        <v>High</v>
      </c>
      <c r="J488" s="154" t="str">
        <f>_xlfn.XLOOKUP('Data Source'!$H488,'NW Mapping'!A:A,'NW Mapping'!C:C)</f>
        <v>Core NW</v>
      </c>
      <c r="K488" s="154" t="str">
        <f>_xlfn.XLOOKUP(H488,'NW Mapping'!A:A,'NW Mapping'!D:D)</f>
        <v>Core NW</v>
      </c>
      <c r="L488" s="8" t="str">
        <f>_xlfn.XLOOKUP('Data Source'!$H488,'NW Mapping'!A:A,'NW Mapping'!E:E)</f>
        <v>ADMIN</v>
      </c>
      <c r="M488" s="155">
        <v>3000</v>
      </c>
      <c r="N488" s="155">
        <v>3000</v>
      </c>
    </row>
    <row r="489" spans="2:14" s="1" customFormat="1" ht="19.7" hidden="1" customHeight="1">
      <c r="B489" s="156">
        <v>2022</v>
      </c>
      <c r="C489" s="154" t="s">
        <v>13</v>
      </c>
      <c r="D489" s="154" t="s">
        <v>14</v>
      </c>
      <c r="E489" s="154" t="s">
        <v>15</v>
      </c>
      <c r="F489" s="154" t="s">
        <v>16</v>
      </c>
      <c r="G489" s="154" t="s">
        <v>20</v>
      </c>
      <c r="H489" s="154" t="s">
        <v>31</v>
      </c>
      <c r="I489" s="154" t="str">
        <f>_xlfn.XLOOKUP('Data Source'!$H489,'NW Mapping'!A:A,'NW Mapping'!B:B)</f>
        <v>High</v>
      </c>
      <c r="J489" s="154" t="str">
        <f>_xlfn.XLOOKUP('Data Source'!$H489,'NW Mapping'!A:A,'NW Mapping'!C:C)</f>
        <v>Core NW</v>
      </c>
      <c r="K489" s="154" t="str">
        <f>_xlfn.XLOOKUP(H489,'NW Mapping'!A:A,'NW Mapping'!D:D)</f>
        <v>Core NW</v>
      </c>
      <c r="L489" s="8" t="str">
        <f>_xlfn.XLOOKUP('Data Source'!$H489,'NW Mapping'!A:A,'NW Mapping'!E:E)</f>
        <v>ADMIN</v>
      </c>
      <c r="M489" s="157">
        <v>5500</v>
      </c>
      <c r="N489" s="157">
        <v>5500</v>
      </c>
    </row>
    <row r="490" spans="2:14" s="1" customFormat="1" ht="19.7" hidden="1" customHeight="1">
      <c r="B490" s="152">
        <v>2022</v>
      </c>
      <c r="C490" s="153" t="s">
        <v>13</v>
      </c>
      <c r="D490" s="153" t="s">
        <v>14</v>
      </c>
      <c r="E490" s="153" t="s">
        <v>15</v>
      </c>
      <c r="F490" s="153" t="s">
        <v>16</v>
      </c>
      <c r="G490" s="153" t="s">
        <v>64</v>
      </c>
      <c r="H490" s="153" t="s">
        <v>31</v>
      </c>
      <c r="I490" s="154" t="str">
        <f>_xlfn.XLOOKUP('Data Source'!$H490,'NW Mapping'!A:A,'NW Mapping'!B:B)</f>
        <v>High</v>
      </c>
      <c r="J490" s="154" t="str">
        <f>_xlfn.XLOOKUP('Data Source'!$H490,'NW Mapping'!A:A,'NW Mapping'!C:C)</f>
        <v>Core NW</v>
      </c>
      <c r="K490" s="154" t="str">
        <f>_xlfn.XLOOKUP(H490,'NW Mapping'!A:A,'NW Mapping'!D:D)</f>
        <v>Core NW</v>
      </c>
      <c r="L490" s="8" t="str">
        <f>_xlfn.XLOOKUP('Data Source'!$H490,'NW Mapping'!A:A,'NW Mapping'!E:E)</f>
        <v>ADMIN</v>
      </c>
      <c r="M490" s="155">
        <v>5480.55</v>
      </c>
      <c r="N490" s="155">
        <v>5480.55</v>
      </c>
    </row>
    <row r="491" spans="2:14" s="1" customFormat="1" ht="19.7" hidden="1" customHeight="1">
      <c r="B491" s="156">
        <v>2022</v>
      </c>
      <c r="C491" s="154" t="s">
        <v>13</v>
      </c>
      <c r="D491" s="154" t="s">
        <v>14</v>
      </c>
      <c r="E491" s="154" t="s">
        <v>15</v>
      </c>
      <c r="F491" s="154" t="s">
        <v>21</v>
      </c>
      <c r="G491" s="154" t="s">
        <v>22</v>
      </c>
      <c r="H491" s="154" t="s">
        <v>31</v>
      </c>
      <c r="I491" s="154" t="str">
        <f>_xlfn.XLOOKUP('Data Source'!$H491,'NW Mapping'!A:A,'NW Mapping'!B:B)</f>
        <v>High</v>
      </c>
      <c r="J491" s="154" t="str">
        <f>_xlfn.XLOOKUP('Data Source'!$H491,'NW Mapping'!A:A,'NW Mapping'!C:C)</f>
        <v>Core NW</v>
      </c>
      <c r="K491" s="154" t="str">
        <f>_xlfn.XLOOKUP(H491,'NW Mapping'!A:A,'NW Mapping'!D:D)</f>
        <v>Core NW</v>
      </c>
      <c r="L491" s="8" t="str">
        <f>_xlfn.XLOOKUP('Data Source'!$H491,'NW Mapping'!A:A,'NW Mapping'!E:E)</f>
        <v>ADMIN</v>
      </c>
      <c r="M491" s="157">
        <v>14300</v>
      </c>
      <c r="N491" s="157">
        <v>14300</v>
      </c>
    </row>
    <row r="492" spans="2:14" s="1" customFormat="1" ht="19.7" hidden="1" customHeight="1">
      <c r="B492" s="152">
        <v>2022</v>
      </c>
      <c r="C492" s="153" t="s">
        <v>13</v>
      </c>
      <c r="D492" s="153" t="s">
        <v>14</v>
      </c>
      <c r="E492" s="153" t="s">
        <v>15</v>
      </c>
      <c r="F492" s="153" t="s">
        <v>21</v>
      </c>
      <c r="G492" s="153" t="s">
        <v>65</v>
      </c>
      <c r="H492" s="153" t="s">
        <v>31</v>
      </c>
      <c r="I492" s="154" t="str">
        <f>_xlfn.XLOOKUP('Data Source'!$H492,'NW Mapping'!A:A,'NW Mapping'!B:B)</f>
        <v>High</v>
      </c>
      <c r="J492" s="154" t="str">
        <f>_xlfn.XLOOKUP('Data Source'!$H492,'NW Mapping'!A:A,'NW Mapping'!C:C)</f>
        <v>Core NW</v>
      </c>
      <c r="K492" s="154" t="str">
        <f>_xlfn.XLOOKUP(H492,'NW Mapping'!A:A,'NW Mapping'!D:D)</f>
        <v>Core NW</v>
      </c>
      <c r="L492" s="8" t="str">
        <f>_xlfn.XLOOKUP('Data Source'!$H492,'NW Mapping'!A:A,'NW Mapping'!E:E)</f>
        <v>ADMIN</v>
      </c>
      <c r="M492" s="155">
        <v>6000</v>
      </c>
      <c r="N492" s="155">
        <v>6000</v>
      </c>
    </row>
    <row r="493" spans="2:14" s="1" customFormat="1" ht="19.7" hidden="1" customHeight="1">
      <c r="B493" s="156">
        <v>2022</v>
      </c>
      <c r="C493" s="154" t="s">
        <v>13</v>
      </c>
      <c r="D493" s="154" t="s">
        <v>14</v>
      </c>
      <c r="E493" s="154" t="s">
        <v>15</v>
      </c>
      <c r="F493" s="154" t="s">
        <v>23</v>
      </c>
      <c r="G493" s="154" t="s">
        <v>24</v>
      </c>
      <c r="H493" s="154" t="s">
        <v>31</v>
      </c>
      <c r="I493" s="154" t="str">
        <f>_xlfn.XLOOKUP('Data Source'!$H493,'NW Mapping'!A:A,'NW Mapping'!B:B)</f>
        <v>High</v>
      </c>
      <c r="J493" s="154" t="str">
        <f>_xlfn.XLOOKUP('Data Source'!$H493,'NW Mapping'!A:A,'NW Mapping'!C:C)</f>
        <v>Core NW</v>
      </c>
      <c r="K493" s="154" t="str">
        <f>_xlfn.XLOOKUP(H493,'NW Mapping'!A:A,'NW Mapping'!D:D)</f>
        <v>Core NW</v>
      </c>
      <c r="L493" s="8" t="str">
        <f>_xlfn.XLOOKUP('Data Source'!$H493,'NW Mapping'!A:A,'NW Mapping'!E:E)</f>
        <v>ADMIN</v>
      </c>
      <c r="M493" s="157">
        <v>3000</v>
      </c>
      <c r="N493" s="157">
        <v>3000</v>
      </c>
    </row>
    <row r="494" spans="2:14" s="1" customFormat="1" ht="19.7" hidden="1" customHeight="1">
      <c r="B494" s="152">
        <v>2022</v>
      </c>
      <c r="C494" s="153" t="s">
        <v>13</v>
      </c>
      <c r="D494" s="153" t="s">
        <v>14</v>
      </c>
      <c r="E494" s="153" t="s">
        <v>15</v>
      </c>
      <c r="F494" s="153" t="s">
        <v>23</v>
      </c>
      <c r="G494" s="153" t="s">
        <v>66</v>
      </c>
      <c r="H494" s="153" t="s">
        <v>31</v>
      </c>
      <c r="I494" s="154" t="str">
        <f>_xlfn.XLOOKUP('Data Source'!$H494,'NW Mapping'!A:A,'NW Mapping'!B:B)</f>
        <v>High</v>
      </c>
      <c r="J494" s="154" t="str">
        <f>_xlfn.XLOOKUP('Data Source'!$H494,'NW Mapping'!A:A,'NW Mapping'!C:C)</f>
        <v>Core NW</v>
      </c>
      <c r="K494" s="154" t="str">
        <f>_xlfn.XLOOKUP(H494,'NW Mapping'!A:A,'NW Mapping'!D:D)</f>
        <v>Core NW</v>
      </c>
      <c r="L494" s="8" t="str">
        <f>_xlfn.XLOOKUP('Data Source'!$H494,'NW Mapping'!A:A,'NW Mapping'!E:E)</f>
        <v>ADMIN</v>
      </c>
      <c r="M494" s="155">
        <v>12500</v>
      </c>
      <c r="N494" s="155">
        <v>12500</v>
      </c>
    </row>
    <row r="495" spans="2:14" s="1" customFormat="1" ht="19.7" hidden="1" customHeight="1">
      <c r="B495" s="156">
        <v>2022</v>
      </c>
      <c r="C495" s="154" t="s">
        <v>13</v>
      </c>
      <c r="D495" s="154" t="s">
        <v>14</v>
      </c>
      <c r="E495" s="154" t="s">
        <v>25</v>
      </c>
      <c r="F495" s="154" t="s">
        <v>16</v>
      </c>
      <c r="G495" s="154" t="s">
        <v>63</v>
      </c>
      <c r="H495" s="154" t="s">
        <v>31</v>
      </c>
      <c r="I495" s="154" t="str">
        <f>_xlfn.XLOOKUP('Data Source'!$H495,'NW Mapping'!A:A,'NW Mapping'!B:B)</f>
        <v>High</v>
      </c>
      <c r="J495" s="154" t="str">
        <f>_xlfn.XLOOKUP('Data Source'!$H495,'NW Mapping'!A:A,'NW Mapping'!C:C)</f>
        <v>Core NW</v>
      </c>
      <c r="K495" s="154" t="str">
        <f>_xlfn.XLOOKUP(H495,'NW Mapping'!A:A,'NW Mapping'!D:D)</f>
        <v>Core NW</v>
      </c>
      <c r="L495" s="8" t="str">
        <f>_xlfn.XLOOKUP('Data Source'!$H495,'NW Mapping'!A:A,'NW Mapping'!E:E)</f>
        <v>ADMIN</v>
      </c>
      <c r="M495" s="157">
        <v>57000</v>
      </c>
      <c r="N495" s="157">
        <v>57000</v>
      </c>
    </row>
    <row r="496" spans="2:14" s="1" customFormat="1" ht="19.7" hidden="1" customHeight="1">
      <c r="B496" s="152">
        <v>2022</v>
      </c>
      <c r="C496" s="153" t="s">
        <v>13</v>
      </c>
      <c r="D496" s="153" t="s">
        <v>14</v>
      </c>
      <c r="E496" s="153" t="s">
        <v>25</v>
      </c>
      <c r="F496" s="153" t="s">
        <v>16</v>
      </c>
      <c r="G496" s="153" t="s">
        <v>67</v>
      </c>
      <c r="H496" s="153" t="s">
        <v>31</v>
      </c>
      <c r="I496" s="154" t="str">
        <f>_xlfn.XLOOKUP('Data Source'!$H496,'NW Mapping'!A:A,'NW Mapping'!B:B)</f>
        <v>High</v>
      </c>
      <c r="J496" s="154" t="str">
        <f>_xlfn.XLOOKUP('Data Source'!$H496,'NW Mapping'!A:A,'NW Mapping'!C:C)</f>
        <v>Core NW</v>
      </c>
      <c r="K496" s="154" t="str">
        <f>_xlfn.XLOOKUP(H496,'NW Mapping'!A:A,'NW Mapping'!D:D)</f>
        <v>Core NW</v>
      </c>
      <c r="L496" s="8" t="str">
        <f>_xlfn.XLOOKUP('Data Source'!$H496,'NW Mapping'!A:A,'NW Mapping'!E:E)</f>
        <v>ADMIN</v>
      </c>
      <c r="M496" s="155">
        <v>1000</v>
      </c>
      <c r="N496" s="155">
        <v>1000</v>
      </c>
    </row>
    <row r="497" spans="2:14" s="1" customFormat="1" ht="19.7" hidden="1" customHeight="1">
      <c r="B497" s="156">
        <v>2022</v>
      </c>
      <c r="C497" s="154" t="s">
        <v>13</v>
      </c>
      <c r="D497" s="154" t="s">
        <v>14</v>
      </c>
      <c r="E497" s="154" t="s">
        <v>25</v>
      </c>
      <c r="F497" s="154" t="s">
        <v>16</v>
      </c>
      <c r="G497" s="154" t="s">
        <v>19</v>
      </c>
      <c r="H497" s="154" t="s">
        <v>31</v>
      </c>
      <c r="I497" s="154" t="str">
        <f>_xlfn.XLOOKUP('Data Source'!$H497,'NW Mapping'!A:A,'NW Mapping'!B:B)</f>
        <v>High</v>
      </c>
      <c r="J497" s="154" t="str">
        <f>_xlfn.XLOOKUP('Data Source'!$H497,'NW Mapping'!A:A,'NW Mapping'!C:C)</f>
        <v>Core NW</v>
      </c>
      <c r="K497" s="154" t="str">
        <f>_xlfn.XLOOKUP(H497,'NW Mapping'!A:A,'NW Mapping'!D:D)</f>
        <v>Core NW</v>
      </c>
      <c r="L497" s="8" t="str">
        <f>_xlfn.XLOOKUP('Data Source'!$H497,'NW Mapping'!A:A,'NW Mapping'!E:E)</f>
        <v>ADMIN</v>
      </c>
      <c r="M497" s="157">
        <v>0</v>
      </c>
      <c r="N497" s="157">
        <v>0</v>
      </c>
    </row>
    <row r="498" spans="2:14" s="1" customFormat="1" ht="19.7" hidden="1" customHeight="1">
      <c r="B498" s="152">
        <v>2022</v>
      </c>
      <c r="C498" s="153" t="s">
        <v>13</v>
      </c>
      <c r="D498" s="153" t="s">
        <v>14</v>
      </c>
      <c r="E498" s="153" t="s">
        <v>25</v>
      </c>
      <c r="F498" s="153" t="s">
        <v>16</v>
      </c>
      <c r="G498" s="153" t="s">
        <v>20</v>
      </c>
      <c r="H498" s="153" t="s">
        <v>31</v>
      </c>
      <c r="I498" s="154" t="str">
        <f>_xlfn.XLOOKUP('Data Source'!$H498,'NW Mapping'!A:A,'NW Mapping'!B:B)</f>
        <v>High</v>
      </c>
      <c r="J498" s="154" t="str">
        <f>_xlfn.XLOOKUP('Data Source'!$H498,'NW Mapping'!A:A,'NW Mapping'!C:C)</f>
        <v>Core NW</v>
      </c>
      <c r="K498" s="154" t="str">
        <f>_xlfn.XLOOKUP(H498,'NW Mapping'!A:A,'NW Mapping'!D:D)</f>
        <v>Core NW</v>
      </c>
      <c r="L498" s="8" t="str">
        <f>_xlfn.XLOOKUP('Data Source'!$H498,'NW Mapping'!A:A,'NW Mapping'!E:E)</f>
        <v>ADMIN</v>
      </c>
      <c r="M498" s="155">
        <v>142000</v>
      </c>
      <c r="N498" s="155">
        <v>142000</v>
      </c>
    </row>
    <row r="499" spans="2:14" s="1" customFormat="1" ht="19.7" hidden="1" customHeight="1">
      <c r="B499" s="156">
        <v>2022</v>
      </c>
      <c r="C499" s="154" t="s">
        <v>13</v>
      </c>
      <c r="D499" s="154" t="s">
        <v>14</v>
      </c>
      <c r="E499" s="154" t="s">
        <v>25</v>
      </c>
      <c r="F499" s="154" t="s">
        <v>16</v>
      </c>
      <c r="G499" s="154" t="s">
        <v>64</v>
      </c>
      <c r="H499" s="154" t="s">
        <v>31</v>
      </c>
      <c r="I499" s="154" t="str">
        <f>_xlfn.XLOOKUP('Data Source'!$H499,'NW Mapping'!A:A,'NW Mapping'!B:B)</f>
        <v>High</v>
      </c>
      <c r="J499" s="154" t="str">
        <f>_xlfn.XLOOKUP('Data Source'!$H499,'NW Mapping'!A:A,'NW Mapping'!C:C)</f>
        <v>Core NW</v>
      </c>
      <c r="K499" s="154" t="str">
        <f>_xlfn.XLOOKUP(H499,'NW Mapping'!A:A,'NW Mapping'!D:D)</f>
        <v>Core NW</v>
      </c>
      <c r="L499" s="8" t="str">
        <f>_xlfn.XLOOKUP('Data Source'!$H499,'NW Mapping'!A:A,'NW Mapping'!E:E)</f>
        <v>ADMIN</v>
      </c>
      <c r="M499" s="157">
        <v>402999.00444444403</v>
      </c>
      <c r="N499" s="157">
        <v>402999.03999999998</v>
      </c>
    </row>
    <row r="500" spans="2:14" s="1" customFormat="1" ht="19.7" hidden="1" customHeight="1">
      <c r="B500" s="152">
        <v>2022</v>
      </c>
      <c r="C500" s="153" t="s">
        <v>13</v>
      </c>
      <c r="D500" s="153" t="s">
        <v>14</v>
      </c>
      <c r="E500" s="153" t="s">
        <v>25</v>
      </c>
      <c r="F500" s="153" t="s">
        <v>21</v>
      </c>
      <c r="G500" s="153" t="s">
        <v>22</v>
      </c>
      <c r="H500" s="153" t="s">
        <v>31</v>
      </c>
      <c r="I500" s="154" t="str">
        <f>_xlfn.XLOOKUP('Data Source'!$H500,'NW Mapping'!A:A,'NW Mapping'!B:B)</f>
        <v>High</v>
      </c>
      <c r="J500" s="154" t="str">
        <f>_xlfn.XLOOKUP('Data Source'!$H500,'NW Mapping'!A:A,'NW Mapping'!C:C)</f>
        <v>Core NW</v>
      </c>
      <c r="K500" s="154" t="str">
        <f>_xlfn.XLOOKUP(H500,'NW Mapping'!A:A,'NW Mapping'!D:D)</f>
        <v>Core NW</v>
      </c>
      <c r="L500" s="8" t="str">
        <f>_xlfn.XLOOKUP('Data Source'!$H500,'NW Mapping'!A:A,'NW Mapping'!E:E)</f>
        <v>ADMIN</v>
      </c>
      <c r="M500" s="155">
        <v>287750.00461538503</v>
      </c>
      <c r="N500" s="155">
        <v>287750.06</v>
      </c>
    </row>
    <row r="501" spans="2:14" s="1" customFormat="1" ht="19.7" hidden="1" customHeight="1">
      <c r="B501" s="156">
        <v>2022</v>
      </c>
      <c r="C501" s="154" t="s">
        <v>13</v>
      </c>
      <c r="D501" s="154" t="s">
        <v>14</v>
      </c>
      <c r="E501" s="154" t="s">
        <v>25</v>
      </c>
      <c r="F501" s="154" t="s">
        <v>21</v>
      </c>
      <c r="G501" s="154" t="s">
        <v>65</v>
      </c>
      <c r="H501" s="154" t="s">
        <v>31</v>
      </c>
      <c r="I501" s="154" t="str">
        <f>_xlfn.XLOOKUP('Data Source'!$H501,'NW Mapping'!A:A,'NW Mapping'!B:B)</f>
        <v>High</v>
      </c>
      <c r="J501" s="154" t="str">
        <f>_xlfn.XLOOKUP('Data Source'!$H501,'NW Mapping'!A:A,'NW Mapping'!C:C)</f>
        <v>Core NW</v>
      </c>
      <c r="K501" s="154" t="str">
        <f>_xlfn.XLOOKUP(H501,'NW Mapping'!A:A,'NW Mapping'!D:D)</f>
        <v>Core NW</v>
      </c>
      <c r="L501" s="8" t="str">
        <f>_xlfn.XLOOKUP('Data Source'!$H501,'NW Mapping'!A:A,'NW Mapping'!E:E)</f>
        <v>ADMIN</v>
      </c>
      <c r="M501" s="157">
        <v>107999.997692308</v>
      </c>
      <c r="N501" s="157">
        <v>107999.97</v>
      </c>
    </row>
    <row r="502" spans="2:14" s="1" customFormat="1" ht="19.7" hidden="1" customHeight="1">
      <c r="B502" s="152">
        <v>2022</v>
      </c>
      <c r="C502" s="153" t="s">
        <v>13</v>
      </c>
      <c r="D502" s="153" t="s">
        <v>14</v>
      </c>
      <c r="E502" s="153" t="s">
        <v>25</v>
      </c>
      <c r="F502" s="153" t="s">
        <v>23</v>
      </c>
      <c r="G502" s="153" t="s">
        <v>24</v>
      </c>
      <c r="H502" s="153" t="s">
        <v>31</v>
      </c>
      <c r="I502" s="154" t="str">
        <f>_xlfn.XLOOKUP('Data Source'!$H502,'NW Mapping'!A:A,'NW Mapping'!B:B)</f>
        <v>High</v>
      </c>
      <c r="J502" s="154" t="str">
        <f>_xlfn.XLOOKUP('Data Source'!$H502,'NW Mapping'!A:A,'NW Mapping'!C:C)</f>
        <v>Core NW</v>
      </c>
      <c r="K502" s="154" t="str">
        <f>_xlfn.XLOOKUP(H502,'NW Mapping'!A:A,'NW Mapping'!D:D)</f>
        <v>Core NW</v>
      </c>
      <c r="L502" s="8" t="str">
        <f>_xlfn.XLOOKUP('Data Source'!$H502,'NW Mapping'!A:A,'NW Mapping'!E:E)</f>
        <v>ADMIN</v>
      </c>
      <c r="M502" s="155">
        <v>298251.00307692302</v>
      </c>
      <c r="N502" s="155">
        <v>298251.15999999997</v>
      </c>
    </row>
    <row r="503" spans="2:14" s="1" customFormat="1" ht="19.7" hidden="1" customHeight="1">
      <c r="B503" s="156">
        <v>2022</v>
      </c>
      <c r="C503" s="154" t="s">
        <v>13</v>
      </c>
      <c r="D503" s="154" t="s">
        <v>14</v>
      </c>
      <c r="E503" s="154" t="s">
        <v>25</v>
      </c>
      <c r="F503" s="154" t="s">
        <v>23</v>
      </c>
      <c r="G503" s="154" t="s">
        <v>66</v>
      </c>
      <c r="H503" s="154" t="s">
        <v>31</v>
      </c>
      <c r="I503" s="154" t="str">
        <f>_xlfn.XLOOKUP('Data Source'!$H503,'NW Mapping'!A:A,'NW Mapping'!B:B)</f>
        <v>High</v>
      </c>
      <c r="J503" s="154" t="str">
        <f>_xlfn.XLOOKUP('Data Source'!$H503,'NW Mapping'!A:A,'NW Mapping'!C:C)</f>
        <v>Core NW</v>
      </c>
      <c r="K503" s="154" t="str">
        <f>_xlfn.XLOOKUP(H503,'NW Mapping'!A:A,'NW Mapping'!D:D)</f>
        <v>Core NW</v>
      </c>
      <c r="L503" s="8" t="str">
        <f>_xlfn.XLOOKUP('Data Source'!$H503,'NW Mapping'!A:A,'NW Mapping'!E:E)</f>
        <v>ADMIN</v>
      </c>
      <c r="M503" s="157">
        <v>100400</v>
      </c>
      <c r="N503" s="157">
        <v>100400</v>
      </c>
    </row>
    <row r="504" spans="2:14" s="1" customFormat="1" ht="19.7" customHeight="1">
      <c r="B504" s="152">
        <v>2022</v>
      </c>
      <c r="C504" s="153" t="s">
        <v>13</v>
      </c>
      <c r="D504" s="153" t="s">
        <v>14</v>
      </c>
      <c r="E504" s="153" t="s">
        <v>26</v>
      </c>
      <c r="F504" s="153" t="s">
        <v>16</v>
      </c>
      <c r="G504" s="153" t="s">
        <v>19</v>
      </c>
      <c r="H504" s="153" t="s">
        <v>31</v>
      </c>
      <c r="I504" s="154" t="str">
        <f>_xlfn.XLOOKUP('Data Source'!$H504,'NW Mapping'!A:A,'NW Mapping'!B:B)</f>
        <v>High</v>
      </c>
      <c r="J504" s="154" t="str">
        <f>_xlfn.XLOOKUP('Data Source'!$H504,'NW Mapping'!A:A,'NW Mapping'!C:C)</f>
        <v>Core NW</v>
      </c>
      <c r="K504" s="154" t="str">
        <f>_xlfn.XLOOKUP(H504,'NW Mapping'!A:A,'NW Mapping'!D:D)</f>
        <v>Core NW</v>
      </c>
      <c r="L504" s="8" t="str">
        <f>_xlfn.XLOOKUP('Data Source'!$H504,'NW Mapping'!A:A,'NW Mapping'!E:E)</f>
        <v>ADMIN</v>
      </c>
      <c r="M504" s="155">
        <v>122083.18634615401</v>
      </c>
      <c r="N504" s="155">
        <v>122083</v>
      </c>
    </row>
    <row r="505" spans="2:14" s="1" customFormat="1" ht="19.7" customHeight="1">
      <c r="B505" s="156">
        <v>2022</v>
      </c>
      <c r="C505" s="154" t="s">
        <v>13</v>
      </c>
      <c r="D505" s="154" t="s">
        <v>14</v>
      </c>
      <c r="E505" s="154" t="s">
        <v>26</v>
      </c>
      <c r="F505" s="154" t="s">
        <v>16</v>
      </c>
      <c r="G505" s="154" t="s">
        <v>20</v>
      </c>
      <c r="H505" s="154" t="s">
        <v>31</v>
      </c>
      <c r="I505" s="154" t="str">
        <f>_xlfn.XLOOKUP('Data Source'!$H505,'NW Mapping'!A:A,'NW Mapping'!B:B)</f>
        <v>High</v>
      </c>
      <c r="J505" s="154" t="str">
        <f>_xlfn.XLOOKUP('Data Source'!$H505,'NW Mapping'!A:A,'NW Mapping'!C:C)</f>
        <v>Core NW</v>
      </c>
      <c r="K505" s="154" t="str">
        <f>_xlfn.XLOOKUP(H505,'NW Mapping'!A:A,'NW Mapping'!D:D)</f>
        <v>Core NW</v>
      </c>
      <c r="L505" s="8" t="str">
        <f>_xlfn.XLOOKUP('Data Source'!$H505,'NW Mapping'!A:A,'NW Mapping'!E:E)</f>
        <v>ADMIN</v>
      </c>
      <c r="M505" s="157">
        <v>115906.332115385</v>
      </c>
      <c r="N505" s="157">
        <v>115906.44</v>
      </c>
    </row>
    <row r="506" spans="2:14" s="1" customFormat="1" ht="19.7" customHeight="1">
      <c r="B506" s="152">
        <v>2022</v>
      </c>
      <c r="C506" s="153" t="s">
        <v>13</v>
      </c>
      <c r="D506" s="153" t="s">
        <v>14</v>
      </c>
      <c r="E506" s="153" t="s">
        <v>26</v>
      </c>
      <c r="F506" s="153" t="s">
        <v>16</v>
      </c>
      <c r="G506" s="153" t="s">
        <v>64</v>
      </c>
      <c r="H506" s="153" t="s">
        <v>31</v>
      </c>
      <c r="I506" s="154" t="str">
        <f>_xlfn.XLOOKUP('Data Source'!$H506,'NW Mapping'!A:A,'NW Mapping'!B:B)</f>
        <v>High</v>
      </c>
      <c r="J506" s="154" t="str">
        <f>_xlfn.XLOOKUP('Data Source'!$H506,'NW Mapping'!A:A,'NW Mapping'!C:C)</f>
        <v>Core NW</v>
      </c>
      <c r="K506" s="154" t="str">
        <f>_xlfn.XLOOKUP(H506,'NW Mapping'!A:A,'NW Mapping'!D:D)</f>
        <v>Core NW</v>
      </c>
      <c r="L506" s="8" t="str">
        <f>_xlfn.XLOOKUP('Data Source'!$H506,'NW Mapping'!A:A,'NW Mapping'!E:E)</f>
        <v>ADMIN</v>
      </c>
      <c r="M506" s="155">
        <v>157731.894423077</v>
      </c>
      <c r="N506" s="155">
        <v>157732.12</v>
      </c>
    </row>
    <row r="507" spans="2:14" s="1" customFormat="1" ht="19.7" customHeight="1">
      <c r="B507" s="156">
        <v>2022</v>
      </c>
      <c r="C507" s="154" t="s">
        <v>13</v>
      </c>
      <c r="D507" s="154" t="s">
        <v>14</v>
      </c>
      <c r="E507" s="154" t="s">
        <v>26</v>
      </c>
      <c r="F507" s="154" t="s">
        <v>21</v>
      </c>
      <c r="G507" s="154" t="s">
        <v>22</v>
      </c>
      <c r="H507" s="154" t="s">
        <v>31</v>
      </c>
      <c r="I507" s="154" t="str">
        <f>_xlfn.XLOOKUP('Data Source'!$H507,'NW Mapping'!A:A,'NW Mapping'!B:B)</f>
        <v>High</v>
      </c>
      <c r="J507" s="154" t="str">
        <f>_xlfn.XLOOKUP('Data Source'!$H507,'NW Mapping'!A:A,'NW Mapping'!C:C)</f>
        <v>Core NW</v>
      </c>
      <c r="K507" s="154" t="str">
        <f>_xlfn.XLOOKUP(H507,'NW Mapping'!A:A,'NW Mapping'!D:D)</f>
        <v>Core NW</v>
      </c>
      <c r="L507" s="8" t="str">
        <f>_xlfn.XLOOKUP('Data Source'!$H507,'NW Mapping'!A:A,'NW Mapping'!E:E)</f>
        <v>ADMIN</v>
      </c>
      <c r="M507" s="157">
        <v>99586.034038461497</v>
      </c>
      <c r="N507" s="157">
        <v>99586.240000000005</v>
      </c>
    </row>
    <row r="508" spans="2:14" s="1" customFormat="1" ht="19.7" customHeight="1">
      <c r="B508" s="152">
        <v>2022</v>
      </c>
      <c r="C508" s="153" t="s">
        <v>13</v>
      </c>
      <c r="D508" s="153" t="s">
        <v>14</v>
      </c>
      <c r="E508" s="153" t="s">
        <v>26</v>
      </c>
      <c r="F508" s="153" t="s">
        <v>21</v>
      </c>
      <c r="G508" s="153" t="s">
        <v>65</v>
      </c>
      <c r="H508" s="153" t="s">
        <v>31</v>
      </c>
      <c r="I508" s="154" t="str">
        <f>_xlfn.XLOOKUP('Data Source'!$H508,'NW Mapping'!A:A,'NW Mapping'!B:B)</f>
        <v>High</v>
      </c>
      <c r="J508" s="154" t="str">
        <f>_xlfn.XLOOKUP('Data Source'!$H508,'NW Mapping'!A:A,'NW Mapping'!C:C)</f>
        <v>Core NW</v>
      </c>
      <c r="K508" s="154" t="str">
        <f>_xlfn.XLOOKUP(H508,'NW Mapping'!A:A,'NW Mapping'!D:D)</f>
        <v>Core NW</v>
      </c>
      <c r="L508" s="8" t="str">
        <f>_xlfn.XLOOKUP('Data Source'!$H508,'NW Mapping'!A:A,'NW Mapping'!E:E)</f>
        <v>ADMIN</v>
      </c>
      <c r="M508" s="155">
        <v>124618.89288461499</v>
      </c>
      <c r="N508" s="155">
        <v>124619.04</v>
      </c>
    </row>
    <row r="509" spans="2:14" s="1" customFormat="1" ht="19.7" customHeight="1">
      <c r="B509" s="156">
        <v>2022</v>
      </c>
      <c r="C509" s="154" t="s">
        <v>13</v>
      </c>
      <c r="D509" s="154" t="s">
        <v>14</v>
      </c>
      <c r="E509" s="154" t="s">
        <v>26</v>
      </c>
      <c r="F509" s="154" t="s">
        <v>23</v>
      </c>
      <c r="G509" s="154" t="s">
        <v>24</v>
      </c>
      <c r="H509" s="154" t="s">
        <v>31</v>
      </c>
      <c r="I509" s="154" t="str">
        <f>_xlfn.XLOOKUP('Data Source'!$H509,'NW Mapping'!A:A,'NW Mapping'!B:B)</f>
        <v>High</v>
      </c>
      <c r="J509" s="154" t="str">
        <f>_xlfn.XLOOKUP('Data Source'!$H509,'NW Mapping'!A:A,'NW Mapping'!C:C)</f>
        <v>Core NW</v>
      </c>
      <c r="K509" s="154" t="str">
        <f>_xlfn.XLOOKUP(H509,'NW Mapping'!A:A,'NW Mapping'!D:D)</f>
        <v>Core NW</v>
      </c>
      <c r="L509" s="8" t="str">
        <f>_xlfn.XLOOKUP('Data Source'!$H509,'NW Mapping'!A:A,'NW Mapping'!E:E)</f>
        <v>ADMIN</v>
      </c>
      <c r="M509" s="157">
        <v>84308.004615346203</v>
      </c>
      <c r="N509" s="157">
        <v>83058.240000000005</v>
      </c>
    </row>
    <row r="510" spans="2:14" s="1" customFormat="1" ht="19.7" hidden="1" customHeight="1">
      <c r="B510" s="152">
        <v>2022</v>
      </c>
      <c r="C510" s="153" t="s">
        <v>13</v>
      </c>
      <c r="D510" s="153" t="s">
        <v>14</v>
      </c>
      <c r="E510" s="153" t="s">
        <v>27</v>
      </c>
      <c r="F510" s="153" t="s">
        <v>16</v>
      </c>
      <c r="G510" s="153" t="s">
        <v>63</v>
      </c>
      <c r="H510" s="153" t="s">
        <v>31</v>
      </c>
      <c r="I510" s="154" t="str">
        <f>_xlfn.XLOOKUP('Data Source'!$H510,'NW Mapping'!A:A,'NW Mapping'!B:B)</f>
        <v>High</v>
      </c>
      <c r="J510" s="154" t="str">
        <f>_xlfn.XLOOKUP('Data Source'!$H510,'NW Mapping'!A:A,'NW Mapping'!C:C)</f>
        <v>Core NW</v>
      </c>
      <c r="K510" s="154" t="str">
        <f>_xlfn.XLOOKUP(H510,'NW Mapping'!A:A,'NW Mapping'!D:D)</f>
        <v>Core NW</v>
      </c>
      <c r="L510" s="8" t="str">
        <f>_xlfn.XLOOKUP('Data Source'!$H510,'NW Mapping'!A:A,'NW Mapping'!E:E)</f>
        <v>ADMIN</v>
      </c>
      <c r="M510" s="155">
        <v>16201.6988461538</v>
      </c>
      <c r="N510" s="155">
        <v>16201.64</v>
      </c>
    </row>
    <row r="511" spans="2:14" s="1" customFormat="1" ht="19.7" hidden="1" customHeight="1">
      <c r="B511" s="156">
        <v>2022</v>
      </c>
      <c r="C511" s="154" t="s">
        <v>13</v>
      </c>
      <c r="D511" s="154" t="s">
        <v>14</v>
      </c>
      <c r="E511" s="154" t="s">
        <v>27</v>
      </c>
      <c r="F511" s="154" t="s">
        <v>16</v>
      </c>
      <c r="G511" s="154" t="s">
        <v>67</v>
      </c>
      <c r="H511" s="154" t="s">
        <v>31</v>
      </c>
      <c r="I511" s="154" t="str">
        <f>_xlfn.XLOOKUP('Data Source'!$H511,'NW Mapping'!A:A,'NW Mapping'!B:B)</f>
        <v>High</v>
      </c>
      <c r="J511" s="154" t="str">
        <f>_xlfn.XLOOKUP('Data Source'!$H511,'NW Mapping'!A:A,'NW Mapping'!C:C)</f>
        <v>Core NW</v>
      </c>
      <c r="K511" s="154" t="str">
        <f>_xlfn.XLOOKUP(H511,'NW Mapping'!A:A,'NW Mapping'!D:D)</f>
        <v>Core NW</v>
      </c>
      <c r="L511" s="8" t="str">
        <f>_xlfn.XLOOKUP('Data Source'!$H511,'NW Mapping'!A:A,'NW Mapping'!E:E)</f>
        <v>ADMIN</v>
      </c>
      <c r="M511" s="157">
        <v>1784.0023076923101</v>
      </c>
      <c r="N511" s="157">
        <v>1784.12</v>
      </c>
    </row>
    <row r="512" spans="2:14" s="1" customFormat="1" ht="19.7" hidden="1" customHeight="1">
      <c r="B512" s="152">
        <v>2022</v>
      </c>
      <c r="C512" s="153" t="s">
        <v>13</v>
      </c>
      <c r="D512" s="153" t="s">
        <v>14</v>
      </c>
      <c r="E512" s="153" t="s">
        <v>27</v>
      </c>
      <c r="F512" s="153" t="s">
        <v>16</v>
      </c>
      <c r="G512" s="153" t="s">
        <v>19</v>
      </c>
      <c r="H512" s="153" t="s">
        <v>31</v>
      </c>
      <c r="I512" s="154" t="str">
        <f>_xlfn.XLOOKUP('Data Source'!$H512,'NW Mapping'!A:A,'NW Mapping'!B:B)</f>
        <v>High</v>
      </c>
      <c r="J512" s="154" t="str">
        <f>_xlfn.XLOOKUP('Data Source'!$H512,'NW Mapping'!A:A,'NW Mapping'!C:C)</f>
        <v>Core NW</v>
      </c>
      <c r="K512" s="154" t="str">
        <f>_xlfn.XLOOKUP(H512,'NW Mapping'!A:A,'NW Mapping'!D:D)</f>
        <v>Core NW</v>
      </c>
      <c r="L512" s="8" t="str">
        <f>_xlfn.XLOOKUP('Data Source'!$H512,'NW Mapping'!A:A,'NW Mapping'!E:E)</f>
        <v>ADMIN</v>
      </c>
      <c r="M512" s="155">
        <v>280</v>
      </c>
      <c r="N512" s="155">
        <v>280.06</v>
      </c>
    </row>
    <row r="513" spans="2:14" s="1" customFormat="1" ht="19.7" hidden="1" customHeight="1">
      <c r="B513" s="156">
        <v>2022</v>
      </c>
      <c r="C513" s="154" t="s">
        <v>13</v>
      </c>
      <c r="D513" s="154" t="s">
        <v>14</v>
      </c>
      <c r="E513" s="154" t="s">
        <v>27</v>
      </c>
      <c r="F513" s="154" t="s">
        <v>16</v>
      </c>
      <c r="G513" s="154" t="s">
        <v>20</v>
      </c>
      <c r="H513" s="154" t="s">
        <v>31</v>
      </c>
      <c r="I513" s="154" t="str">
        <f>_xlfn.XLOOKUP('Data Source'!$H513,'NW Mapping'!A:A,'NW Mapping'!B:B)</f>
        <v>High</v>
      </c>
      <c r="J513" s="154" t="str">
        <f>_xlfn.XLOOKUP('Data Source'!$H513,'NW Mapping'!A:A,'NW Mapping'!C:C)</f>
        <v>Core NW</v>
      </c>
      <c r="K513" s="154" t="str">
        <f>_xlfn.XLOOKUP(H513,'NW Mapping'!A:A,'NW Mapping'!D:D)</f>
        <v>Core NW</v>
      </c>
      <c r="L513" s="8" t="str">
        <f>_xlfn.XLOOKUP('Data Source'!$H513,'NW Mapping'!A:A,'NW Mapping'!E:E)</f>
        <v>ADMIN</v>
      </c>
      <c r="M513" s="157">
        <v>924</v>
      </c>
      <c r="N513" s="157">
        <v>924</v>
      </c>
    </row>
    <row r="514" spans="2:14" s="1" customFormat="1" ht="19.7" hidden="1" customHeight="1">
      <c r="B514" s="152">
        <v>2022</v>
      </c>
      <c r="C514" s="153" t="s">
        <v>13</v>
      </c>
      <c r="D514" s="153" t="s">
        <v>14</v>
      </c>
      <c r="E514" s="153" t="s">
        <v>27</v>
      </c>
      <c r="F514" s="153" t="s">
        <v>16</v>
      </c>
      <c r="G514" s="153" t="s">
        <v>64</v>
      </c>
      <c r="H514" s="153" t="s">
        <v>31</v>
      </c>
      <c r="I514" s="154" t="str">
        <f>_xlfn.XLOOKUP('Data Source'!$H514,'NW Mapping'!A:A,'NW Mapping'!B:B)</f>
        <v>High</v>
      </c>
      <c r="J514" s="154" t="str">
        <f>_xlfn.XLOOKUP('Data Source'!$H514,'NW Mapping'!A:A,'NW Mapping'!C:C)</f>
        <v>Core NW</v>
      </c>
      <c r="K514" s="154" t="str">
        <f>_xlfn.XLOOKUP(H514,'NW Mapping'!A:A,'NW Mapping'!D:D)</f>
        <v>Core NW</v>
      </c>
      <c r="L514" s="8" t="str">
        <f>_xlfn.XLOOKUP('Data Source'!$H514,'NW Mapping'!A:A,'NW Mapping'!E:E)</f>
        <v>ADMIN</v>
      </c>
      <c r="M514" s="155">
        <v>4762</v>
      </c>
      <c r="N514" s="155">
        <v>4762</v>
      </c>
    </row>
    <row r="515" spans="2:14" s="1" customFormat="1" ht="19.7" hidden="1" customHeight="1">
      <c r="B515" s="156">
        <v>2022</v>
      </c>
      <c r="C515" s="154" t="s">
        <v>13</v>
      </c>
      <c r="D515" s="154" t="s">
        <v>14</v>
      </c>
      <c r="E515" s="154" t="s">
        <v>27</v>
      </c>
      <c r="F515" s="154" t="s">
        <v>21</v>
      </c>
      <c r="G515" s="154" t="s">
        <v>22</v>
      </c>
      <c r="H515" s="154" t="s">
        <v>31</v>
      </c>
      <c r="I515" s="154" t="str">
        <f>_xlfn.XLOOKUP('Data Source'!$H515,'NW Mapping'!A:A,'NW Mapping'!B:B)</f>
        <v>High</v>
      </c>
      <c r="J515" s="154" t="str">
        <f>_xlfn.XLOOKUP('Data Source'!$H515,'NW Mapping'!A:A,'NW Mapping'!C:C)</f>
        <v>Core NW</v>
      </c>
      <c r="K515" s="154" t="str">
        <f>_xlfn.XLOOKUP(H515,'NW Mapping'!A:A,'NW Mapping'!D:D)</f>
        <v>Core NW</v>
      </c>
      <c r="L515" s="8" t="str">
        <f>_xlfn.XLOOKUP('Data Source'!$H515,'NW Mapping'!A:A,'NW Mapping'!E:E)</f>
        <v>ADMIN</v>
      </c>
      <c r="M515" s="157">
        <v>77255.995384615395</v>
      </c>
      <c r="N515" s="157">
        <v>77255.759999999995</v>
      </c>
    </row>
    <row r="516" spans="2:14" s="1" customFormat="1" ht="19.7" hidden="1" customHeight="1">
      <c r="B516" s="152">
        <v>2022</v>
      </c>
      <c r="C516" s="153" t="s">
        <v>13</v>
      </c>
      <c r="D516" s="153" t="s">
        <v>14</v>
      </c>
      <c r="E516" s="153" t="s">
        <v>27</v>
      </c>
      <c r="F516" s="153" t="s">
        <v>21</v>
      </c>
      <c r="G516" s="153" t="s">
        <v>65</v>
      </c>
      <c r="H516" s="153" t="s">
        <v>31</v>
      </c>
      <c r="I516" s="154" t="str">
        <f>_xlfn.XLOOKUP('Data Source'!$H516,'NW Mapping'!A:A,'NW Mapping'!B:B)</f>
        <v>High</v>
      </c>
      <c r="J516" s="154" t="str">
        <f>_xlfn.XLOOKUP('Data Source'!$H516,'NW Mapping'!A:A,'NW Mapping'!C:C)</f>
        <v>Core NW</v>
      </c>
      <c r="K516" s="154" t="str">
        <f>_xlfn.XLOOKUP(H516,'NW Mapping'!A:A,'NW Mapping'!D:D)</f>
        <v>Core NW</v>
      </c>
      <c r="L516" s="8" t="str">
        <f>_xlfn.XLOOKUP('Data Source'!$H516,'NW Mapping'!A:A,'NW Mapping'!E:E)</f>
        <v>ADMIN</v>
      </c>
      <c r="M516" s="155">
        <v>18262.490000000002</v>
      </c>
      <c r="N516" s="155">
        <v>18262.59</v>
      </c>
    </row>
    <row r="517" spans="2:14" s="1" customFormat="1" ht="19.7" hidden="1" customHeight="1">
      <c r="B517" s="156">
        <v>2022</v>
      </c>
      <c r="C517" s="154" t="s">
        <v>13</v>
      </c>
      <c r="D517" s="154" t="s">
        <v>14</v>
      </c>
      <c r="E517" s="154" t="s">
        <v>27</v>
      </c>
      <c r="F517" s="154" t="s">
        <v>23</v>
      </c>
      <c r="G517" s="154" t="s">
        <v>24</v>
      </c>
      <c r="H517" s="154" t="s">
        <v>31</v>
      </c>
      <c r="I517" s="154" t="str">
        <f>_xlfn.XLOOKUP('Data Source'!$H517,'NW Mapping'!A:A,'NW Mapping'!B:B)</f>
        <v>High</v>
      </c>
      <c r="J517" s="154" t="str">
        <f>_xlfn.XLOOKUP('Data Source'!$H517,'NW Mapping'!A:A,'NW Mapping'!C:C)</f>
        <v>Core NW</v>
      </c>
      <c r="K517" s="154" t="str">
        <f>_xlfn.XLOOKUP(H517,'NW Mapping'!A:A,'NW Mapping'!D:D)</f>
        <v>Core NW</v>
      </c>
      <c r="L517" s="8" t="str">
        <f>_xlfn.XLOOKUP('Data Source'!$H517,'NW Mapping'!A:A,'NW Mapping'!E:E)</f>
        <v>ADMIN</v>
      </c>
      <c r="M517" s="157">
        <v>6611.5411538461503</v>
      </c>
      <c r="N517" s="157">
        <v>6611.6</v>
      </c>
    </row>
    <row r="518" spans="2:14" s="1" customFormat="1" ht="19.7" hidden="1" customHeight="1">
      <c r="B518" s="152">
        <v>2022</v>
      </c>
      <c r="C518" s="153" t="s">
        <v>13</v>
      </c>
      <c r="D518" s="153" t="s">
        <v>14</v>
      </c>
      <c r="E518" s="153" t="s">
        <v>27</v>
      </c>
      <c r="F518" s="153" t="s">
        <v>23</v>
      </c>
      <c r="G518" s="153" t="s">
        <v>66</v>
      </c>
      <c r="H518" s="153" t="s">
        <v>31</v>
      </c>
      <c r="I518" s="154" t="str">
        <f>_xlfn.XLOOKUP('Data Source'!$H518,'NW Mapping'!A:A,'NW Mapping'!B:B)</f>
        <v>High</v>
      </c>
      <c r="J518" s="154" t="str">
        <f>_xlfn.XLOOKUP('Data Source'!$H518,'NW Mapping'!A:A,'NW Mapping'!C:C)</f>
        <v>Core NW</v>
      </c>
      <c r="K518" s="154" t="str">
        <f>_xlfn.XLOOKUP(H518,'NW Mapping'!A:A,'NW Mapping'!D:D)</f>
        <v>Core NW</v>
      </c>
      <c r="L518" s="8" t="str">
        <f>_xlfn.XLOOKUP('Data Source'!$H518,'NW Mapping'!A:A,'NW Mapping'!E:E)</f>
        <v>ADMIN</v>
      </c>
      <c r="M518" s="155">
        <v>622</v>
      </c>
      <c r="N518" s="155">
        <v>622.05999999999995</v>
      </c>
    </row>
    <row r="519" spans="2:14" s="1" customFormat="1" ht="19.7" hidden="1" customHeight="1">
      <c r="B519" s="156">
        <v>2022</v>
      </c>
      <c r="C519" s="154" t="s">
        <v>13</v>
      </c>
      <c r="D519" s="154" t="s">
        <v>14</v>
      </c>
      <c r="E519" s="154" t="s">
        <v>15</v>
      </c>
      <c r="F519" s="154" t="s">
        <v>16</v>
      </c>
      <c r="G519" s="154" t="s">
        <v>19</v>
      </c>
      <c r="H519" s="154" t="s">
        <v>32</v>
      </c>
      <c r="I519" s="154" t="str">
        <f>_xlfn.XLOOKUP('Data Source'!$H519,'NW Mapping'!A:A,'NW Mapping'!B:B)</f>
        <v>Low</v>
      </c>
      <c r="J519" s="154" t="str">
        <f>_xlfn.XLOOKUP('Data Source'!$H519,'NW Mapping'!A:A,'NW Mapping'!C:C)</f>
        <v>Non-Core NW</v>
      </c>
      <c r="K519" s="154" t="str">
        <f>_xlfn.XLOOKUP(H519,'NW Mapping'!A:A,'NW Mapping'!D:D)</f>
        <v>MERCH MENU</v>
      </c>
      <c r="L519" s="8" t="str">
        <f>_xlfn.XLOOKUP('Data Source'!$H519,'NW Mapping'!A:A,'NW Mapping'!E:E)</f>
        <v>MERCH MENU</v>
      </c>
      <c r="M519" s="157">
        <v>248.5</v>
      </c>
      <c r="N519" s="157">
        <v>0</v>
      </c>
    </row>
    <row r="520" spans="2:14" s="1" customFormat="1" ht="19.7" hidden="1" customHeight="1">
      <c r="B520" s="152">
        <v>2022</v>
      </c>
      <c r="C520" s="153" t="s">
        <v>13</v>
      </c>
      <c r="D520" s="153" t="s">
        <v>14</v>
      </c>
      <c r="E520" s="153" t="s">
        <v>15</v>
      </c>
      <c r="F520" s="153" t="s">
        <v>16</v>
      </c>
      <c r="G520" s="153" t="s">
        <v>20</v>
      </c>
      <c r="H520" s="153" t="s">
        <v>32</v>
      </c>
      <c r="I520" s="154" t="str">
        <f>_xlfn.XLOOKUP('Data Source'!$H520,'NW Mapping'!A:A,'NW Mapping'!B:B)</f>
        <v>Low</v>
      </c>
      <c r="J520" s="154" t="str">
        <f>_xlfn.XLOOKUP('Data Source'!$H520,'NW Mapping'!A:A,'NW Mapping'!C:C)</f>
        <v>Non-Core NW</v>
      </c>
      <c r="K520" s="154" t="str">
        <f>_xlfn.XLOOKUP(H520,'NW Mapping'!A:A,'NW Mapping'!D:D)</f>
        <v>MERCH MENU</v>
      </c>
      <c r="L520" s="8" t="str">
        <f>_xlfn.XLOOKUP('Data Source'!$H520,'NW Mapping'!A:A,'NW Mapping'!E:E)</f>
        <v>MERCH MENU</v>
      </c>
      <c r="M520" s="155">
        <v>0</v>
      </c>
      <c r="N520" s="155">
        <v>0</v>
      </c>
    </row>
    <row r="521" spans="2:14" s="1" customFormat="1" ht="19.7" hidden="1" customHeight="1">
      <c r="B521" s="156">
        <v>2022</v>
      </c>
      <c r="C521" s="154" t="s">
        <v>13</v>
      </c>
      <c r="D521" s="154" t="s">
        <v>14</v>
      </c>
      <c r="E521" s="154" t="s">
        <v>15</v>
      </c>
      <c r="F521" s="154" t="s">
        <v>16</v>
      </c>
      <c r="G521" s="154" t="s">
        <v>64</v>
      </c>
      <c r="H521" s="154" t="s">
        <v>32</v>
      </c>
      <c r="I521" s="154" t="str">
        <f>_xlfn.XLOOKUP('Data Source'!$H521,'NW Mapping'!A:A,'NW Mapping'!B:B)</f>
        <v>Low</v>
      </c>
      <c r="J521" s="154" t="str">
        <f>_xlfn.XLOOKUP('Data Source'!$H521,'NW Mapping'!A:A,'NW Mapping'!C:C)</f>
        <v>Non-Core NW</v>
      </c>
      <c r="K521" s="154" t="str">
        <f>_xlfn.XLOOKUP(H521,'NW Mapping'!A:A,'NW Mapping'!D:D)</f>
        <v>MERCH MENU</v>
      </c>
      <c r="L521" s="8" t="str">
        <f>_xlfn.XLOOKUP('Data Source'!$H521,'NW Mapping'!A:A,'NW Mapping'!E:E)</f>
        <v>MERCH MENU</v>
      </c>
      <c r="M521" s="157">
        <v>0</v>
      </c>
      <c r="N521" s="157">
        <v>0</v>
      </c>
    </row>
    <row r="522" spans="2:14" s="1" customFormat="1" ht="19.7" hidden="1" customHeight="1">
      <c r="B522" s="152">
        <v>2022</v>
      </c>
      <c r="C522" s="153" t="s">
        <v>13</v>
      </c>
      <c r="D522" s="153" t="s">
        <v>14</v>
      </c>
      <c r="E522" s="153" t="s">
        <v>15</v>
      </c>
      <c r="F522" s="153" t="s">
        <v>21</v>
      </c>
      <c r="G522" s="153" t="s">
        <v>22</v>
      </c>
      <c r="H522" s="153" t="s">
        <v>32</v>
      </c>
      <c r="I522" s="154" t="str">
        <f>_xlfn.XLOOKUP('Data Source'!$H522,'NW Mapping'!A:A,'NW Mapping'!B:B)</f>
        <v>Low</v>
      </c>
      <c r="J522" s="154" t="str">
        <f>_xlfn.XLOOKUP('Data Source'!$H522,'NW Mapping'!A:A,'NW Mapping'!C:C)</f>
        <v>Non-Core NW</v>
      </c>
      <c r="K522" s="154" t="str">
        <f>_xlfn.XLOOKUP(H522,'NW Mapping'!A:A,'NW Mapping'!D:D)</f>
        <v>MERCH MENU</v>
      </c>
      <c r="L522" s="8" t="str">
        <f>_xlfn.XLOOKUP('Data Source'!$H522,'NW Mapping'!A:A,'NW Mapping'!E:E)</f>
        <v>MERCH MENU</v>
      </c>
      <c r="M522" s="155">
        <v>663.75</v>
      </c>
      <c r="N522" s="155">
        <v>0</v>
      </c>
    </row>
    <row r="523" spans="2:14" s="1" customFormat="1" ht="19.7" hidden="1" customHeight="1">
      <c r="B523" s="156">
        <v>2022</v>
      </c>
      <c r="C523" s="154" t="s">
        <v>13</v>
      </c>
      <c r="D523" s="154" t="s">
        <v>14</v>
      </c>
      <c r="E523" s="154" t="s">
        <v>15</v>
      </c>
      <c r="F523" s="154" t="s">
        <v>21</v>
      </c>
      <c r="G523" s="154" t="s">
        <v>65</v>
      </c>
      <c r="H523" s="154" t="s">
        <v>32</v>
      </c>
      <c r="I523" s="154" t="str">
        <f>_xlfn.XLOOKUP('Data Source'!$H523,'NW Mapping'!A:A,'NW Mapping'!B:B)</f>
        <v>Low</v>
      </c>
      <c r="J523" s="154" t="str">
        <f>_xlfn.XLOOKUP('Data Source'!$H523,'NW Mapping'!A:A,'NW Mapping'!C:C)</f>
        <v>Non-Core NW</v>
      </c>
      <c r="K523" s="154" t="str">
        <f>_xlfn.XLOOKUP(H523,'NW Mapping'!A:A,'NW Mapping'!D:D)</f>
        <v>MERCH MENU</v>
      </c>
      <c r="L523" s="8" t="str">
        <f>_xlfn.XLOOKUP('Data Source'!$H523,'NW Mapping'!A:A,'NW Mapping'!E:E)</f>
        <v>MERCH MENU</v>
      </c>
      <c r="M523" s="157">
        <v>0</v>
      </c>
      <c r="N523" s="157">
        <v>0</v>
      </c>
    </row>
    <row r="524" spans="2:14" s="1" customFormat="1" ht="19.7" hidden="1" customHeight="1">
      <c r="B524" s="152">
        <v>2022</v>
      </c>
      <c r="C524" s="153" t="s">
        <v>13</v>
      </c>
      <c r="D524" s="153" t="s">
        <v>14</v>
      </c>
      <c r="E524" s="153" t="s">
        <v>15</v>
      </c>
      <c r="F524" s="153" t="s">
        <v>23</v>
      </c>
      <c r="G524" s="153" t="s">
        <v>24</v>
      </c>
      <c r="H524" s="153" t="s">
        <v>32</v>
      </c>
      <c r="I524" s="154" t="str">
        <f>_xlfn.XLOOKUP('Data Source'!$H524,'NW Mapping'!A:A,'NW Mapping'!B:B)</f>
        <v>Low</v>
      </c>
      <c r="J524" s="154" t="str">
        <f>_xlfn.XLOOKUP('Data Source'!$H524,'NW Mapping'!A:A,'NW Mapping'!C:C)</f>
        <v>Non-Core NW</v>
      </c>
      <c r="K524" s="154" t="str">
        <f>_xlfn.XLOOKUP(H524,'NW Mapping'!A:A,'NW Mapping'!D:D)</f>
        <v>MERCH MENU</v>
      </c>
      <c r="L524" s="8" t="str">
        <f>_xlfn.XLOOKUP('Data Source'!$H524,'NW Mapping'!A:A,'NW Mapping'!E:E)</f>
        <v>MERCH MENU</v>
      </c>
      <c r="M524" s="155">
        <v>188.25</v>
      </c>
      <c r="N524" s="155">
        <v>0</v>
      </c>
    </row>
    <row r="525" spans="2:14" s="1" customFormat="1" ht="19.7" hidden="1" customHeight="1">
      <c r="B525" s="156">
        <v>2022</v>
      </c>
      <c r="C525" s="154" t="s">
        <v>13</v>
      </c>
      <c r="D525" s="154" t="s">
        <v>14</v>
      </c>
      <c r="E525" s="154" t="s">
        <v>25</v>
      </c>
      <c r="F525" s="154" t="s">
        <v>16</v>
      </c>
      <c r="G525" s="154" t="s">
        <v>20</v>
      </c>
      <c r="H525" s="154" t="s">
        <v>32</v>
      </c>
      <c r="I525" s="154" t="str">
        <f>_xlfn.XLOOKUP('Data Source'!$H525,'NW Mapping'!A:A,'NW Mapping'!B:B)</f>
        <v>Low</v>
      </c>
      <c r="J525" s="154" t="str">
        <f>_xlfn.XLOOKUP('Data Source'!$H525,'NW Mapping'!A:A,'NW Mapping'!C:C)</f>
        <v>Non-Core NW</v>
      </c>
      <c r="K525" s="154" t="str">
        <f>_xlfn.XLOOKUP(H525,'NW Mapping'!A:A,'NW Mapping'!D:D)</f>
        <v>MERCH MENU</v>
      </c>
      <c r="L525" s="8" t="str">
        <f>_xlfn.XLOOKUP('Data Source'!$H525,'NW Mapping'!A:A,'NW Mapping'!E:E)</f>
        <v>MERCH MENU</v>
      </c>
      <c r="M525" s="157">
        <v>17390.920000000198</v>
      </c>
      <c r="N525" s="157">
        <v>8243.92</v>
      </c>
    </row>
    <row r="526" spans="2:14" s="1" customFormat="1" ht="19.7" hidden="1" customHeight="1">
      <c r="B526" s="152">
        <v>2022</v>
      </c>
      <c r="C526" s="153" t="s">
        <v>13</v>
      </c>
      <c r="D526" s="153" t="s">
        <v>14</v>
      </c>
      <c r="E526" s="153" t="s">
        <v>25</v>
      </c>
      <c r="F526" s="153" t="s">
        <v>21</v>
      </c>
      <c r="G526" s="153" t="s">
        <v>22</v>
      </c>
      <c r="H526" s="153" t="s">
        <v>32</v>
      </c>
      <c r="I526" s="154" t="str">
        <f>_xlfn.XLOOKUP('Data Source'!$H526,'NW Mapping'!A:A,'NW Mapping'!B:B)</f>
        <v>Low</v>
      </c>
      <c r="J526" s="154" t="str">
        <f>_xlfn.XLOOKUP('Data Source'!$H526,'NW Mapping'!A:A,'NW Mapping'!C:C)</f>
        <v>Non-Core NW</v>
      </c>
      <c r="K526" s="154" t="str">
        <f>_xlfn.XLOOKUP(H526,'NW Mapping'!A:A,'NW Mapping'!D:D)</f>
        <v>MERCH MENU</v>
      </c>
      <c r="L526" s="8" t="str">
        <f>_xlfn.XLOOKUP('Data Source'!$H526,'NW Mapping'!A:A,'NW Mapping'!E:E)</f>
        <v>MERCH MENU</v>
      </c>
      <c r="M526" s="155">
        <v>0</v>
      </c>
      <c r="N526" s="155">
        <v>0</v>
      </c>
    </row>
    <row r="527" spans="2:14" s="1" customFormat="1" ht="19.7" hidden="1" customHeight="1">
      <c r="B527" s="156">
        <v>2022</v>
      </c>
      <c r="C527" s="154" t="s">
        <v>13</v>
      </c>
      <c r="D527" s="154" t="s">
        <v>14</v>
      </c>
      <c r="E527" s="154" t="s">
        <v>25</v>
      </c>
      <c r="F527" s="154" t="s">
        <v>21</v>
      </c>
      <c r="G527" s="154" t="s">
        <v>65</v>
      </c>
      <c r="H527" s="154" t="s">
        <v>32</v>
      </c>
      <c r="I527" s="154" t="str">
        <f>_xlfn.XLOOKUP('Data Source'!$H527,'NW Mapping'!A:A,'NW Mapping'!B:B)</f>
        <v>Low</v>
      </c>
      <c r="J527" s="154" t="str">
        <f>_xlfn.XLOOKUP('Data Source'!$H527,'NW Mapping'!A:A,'NW Mapping'!C:C)</f>
        <v>Non-Core NW</v>
      </c>
      <c r="K527" s="154" t="str">
        <f>_xlfn.XLOOKUP(H527,'NW Mapping'!A:A,'NW Mapping'!D:D)</f>
        <v>MERCH MENU</v>
      </c>
      <c r="L527" s="8" t="str">
        <f>_xlfn.XLOOKUP('Data Source'!$H527,'NW Mapping'!A:A,'NW Mapping'!E:E)</f>
        <v>MERCH MENU</v>
      </c>
      <c r="M527" s="157">
        <v>0</v>
      </c>
      <c r="N527" s="157">
        <v>0</v>
      </c>
    </row>
    <row r="528" spans="2:14" s="1" customFormat="1" ht="19.7" hidden="1" customHeight="1">
      <c r="B528" s="152">
        <v>2022</v>
      </c>
      <c r="C528" s="153" t="s">
        <v>13</v>
      </c>
      <c r="D528" s="153" t="s">
        <v>14</v>
      </c>
      <c r="E528" s="153" t="s">
        <v>25</v>
      </c>
      <c r="F528" s="153" t="s">
        <v>23</v>
      </c>
      <c r="G528" s="153" t="s">
        <v>66</v>
      </c>
      <c r="H528" s="153" t="s">
        <v>32</v>
      </c>
      <c r="I528" s="154" t="str">
        <f>_xlfn.XLOOKUP('Data Source'!$H528,'NW Mapping'!A:A,'NW Mapping'!B:B)</f>
        <v>Low</v>
      </c>
      <c r="J528" s="154" t="str">
        <f>_xlfn.XLOOKUP('Data Source'!$H528,'NW Mapping'!A:A,'NW Mapping'!C:C)</f>
        <v>Non-Core NW</v>
      </c>
      <c r="K528" s="154" t="str">
        <f>_xlfn.XLOOKUP(H528,'NW Mapping'!A:A,'NW Mapping'!D:D)</f>
        <v>MERCH MENU</v>
      </c>
      <c r="L528" s="8" t="str">
        <f>_xlfn.XLOOKUP('Data Source'!$H528,'NW Mapping'!A:A,'NW Mapping'!E:E)</f>
        <v>MERCH MENU</v>
      </c>
      <c r="M528" s="155">
        <v>0</v>
      </c>
      <c r="N528" s="155">
        <v>0</v>
      </c>
    </row>
    <row r="529" spans="2:14" s="1" customFormat="1" ht="19.7" customHeight="1">
      <c r="B529" s="156">
        <v>2022</v>
      </c>
      <c r="C529" s="154" t="s">
        <v>13</v>
      </c>
      <c r="D529" s="154" t="s">
        <v>14</v>
      </c>
      <c r="E529" s="154" t="s">
        <v>26</v>
      </c>
      <c r="F529" s="154" t="s">
        <v>21</v>
      </c>
      <c r="G529" s="154" t="s">
        <v>65</v>
      </c>
      <c r="H529" s="154" t="s">
        <v>32</v>
      </c>
      <c r="I529" s="154" t="str">
        <f>_xlfn.XLOOKUP('Data Source'!$H529,'NW Mapping'!A:A,'NW Mapping'!B:B)</f>
        <v>Low</v>
      </c>
      <c r="J529" s="154" t="str">
        <f>_xlfn.XLOOKUP('Data Source'!$H529,'NW Mapping'!A:A,'NW Mapping'!C:C)</f>
        <v>Non-Core NW</v>
      </c>
      <c r="K529" s="154" t="str">
        <f>_xlfn.XLOOKUP(H529,'NW Mapping'!A:A,'NW Mapping'!D:D)</f>
        <v>MERCH MENU</v>
      </c>
      <c r="L529" s="8" t="str">
        <f>_xlfn.XLOOKUP('Data Source'!$H529,'NW Mapping'!A:A,'NW Mapping'!E:E)</f>
        <v>MERCH MENU</v>
      </c>
      <c r="M529" s="157">
        <v>0</v>
      </c>
      <c r="N529" s="157">
        <v>0</v>
      </c>
    </row>
    <row r="530" spans="2:14" s="1" customFormat="1" ht="19.7" hidden="1" customHeight="1">
      <c r="B530" s="152">
        <v>2022</v>
      </c>
      <c r="C530" s="153" t="s">
        <v>13</v>
      </c>
      <c r="D530" s="153" t="s">
        <v>14</v>
      </c>
      <c r="E530" s="153" t="s">
        <v>27</v>
      </c>
      <c r="F530" s="153" t="s">
        <v>16</v>
      </c>
      <c r="G530" s="153" t="s">
        <v>63</v>
      </c>
      <c r="H530" s="153" t="s">
        <v>32</v>
      </c>
      <c r="I530" s="154" t="str">
        <f>_xlfn.XLOOKUP('Data Source'!$H530,'NW Mapping'!A:A,'NW Mapping'!B:B)</f>
        <v>Low</v>
      </c>
      <c r="J530" s="154" t="str">
        <f>_xlfn.XLOOKUP('Data Source'!$H530,'NW Mapping'!A:A,'NW Mapping'!C:C)</f>
        <v>Non-Core NW</v>
      </c>
      <c r="K530" s="154" t="str">
        <f>_xlfn.XLOOKUP(H530,'NW Mapping'!A:A,'NW Mapping'!D:D)</f>
        <v>MERCH MENU</v>
      </c>
      <c r="L530" s="8" t="str">
        <f>_xlfn.XLOOKUP('Data Source'!$H530,'NW Mapping'!A:A,'NW Mapping'!E:E)</f>
        <v>MERCH MENU</v>
      </c>
      <c r="M530" s="155">
        <v>38657.589999999997</v>
      </c>
      <c r="N530" s="155">
        <v>38657.599999999999</v>
      </c>
    </row>
    <row r="531" spans="2:14" s="1" customFormat="1" ht="19.7" hidden="1" customHeight="1">
      <c r="B531" s="156">
        <v>2022</v>
      </c>
      <c r="C531" s="154" t="s">
        <v>13</v>
      </c>
      <c r="D531" s="154" t="s">
        <v>14</v>
      </c>
      <c r="E531" s="154" t="s">
        <v>27</v>
      </c>
      <c r="F531" s="154" t="s">
        <v>16</v>
      </c>
      <c r="G531" s="154" t="s">
        <v>20</v>
      </c>
      <c r="H531" s="154" t="s">
        <v>32</v>
      </c>
      <c r="I531" s="154" t="str">
        <f>_xlfn.XLOOKUP('Data Source'!$H531,'NW Mapping'!A:A,'NW Mapping'!B:B)</f>
        <v>Low</v>
      </c>
      <c r="J531" s="154" t="str">
        <f>_xlfn.XLOOKUP('Data Source'!$H531,'NW Mapping'!A:A,'NW Mapping'!C:C)</f>
        <v>Non-Core NW</v>
      </c>
      <c r="K531" s="154" t="str">
        <f>_xlfn.XLOOKUP(H531,'NW Mapping'!A:A,'NW Mapping'!D:D)</f>
        <v>MERCH MENU</v>
      </c>
      <c r="L531" s="8" t="str">
        <f>_xlfn.XLOOKUP('Data Source'!$H531,'NW Mapping'!A:A,'NW Mapping'!E:E)</f>
        <v>MERCH MENU</v>
      </c>
      <c r="M531" s="157">
        <v>0</v>
      </c>
      <c r="N531" s="157">
        <v>0</v>
      </c>
    </row>
    <row r="532" spans="2:14" s="1" customFormat="1" ht="19.7" hidden="1" customHeight="1">
      <c r="B532" s="152">
        <v>2022</v>
      </c>
      <c r="C532" s="153" t="s">
        <v>13</v>
      </c>
      <c r="D532" s="153" t="s">
        <v>14</v>
      </c>
      <c r="E532" s="153" t="s">
        <v>27</v>
      </c>
      <c r="F532" s="153" t="s">
        <v>16</v>
      </c>
      <c r="G532" s="153" t="s">
        <v>64</v>
      </c>
      <c r="H532" s="153" t="s">
        <v>32</v>
      </c>
      <c r="I532" s="154" t="str">
        <f>_xlfn.XLOOKUP('Data Source'!$H532,'NW Mapping'!A:A,'NW Mapping'!B:B)</f>
        <v>Low</v>
      </c>
      <c r="J532" s="154" t="str">
        <f>_xlfn.XLOOKUP('Data Source'!$H532,'NW Mapping'!A:A,'NW Mapping'!C:C)</f>
        <v>Non-Core NW</v>
      </c>
      <c r="K532" s="154" t="str">
        <f>_xlfn.XLOOKUP(H532,'NW Mapping'!A:A,'NW Mapping'!D:D)</f>
        <v>MERCH MENU</v>
      </c>
      <c r="L532" s="8" t="str">
        <f>_xlfn.XLOOKUP('Data Source'!$H532,'NW Mapping'!A:A,'NW Mapping'!E:E)</f>
        <v>MERCH MENU</v>
      </c>
      <c r="M532" s="155">
        <v>0</v>
      </c>
      <c r="N532" s="155">
        <v>0</v>
      </c>
    </row>
    <row r="533" spans="2:14" s="1" customFormat="1" ht="19.7" hidden="1" customHeight="1">
      <c r="B533" s="156">
        <v>2022</v>
      </c>
      <c r="C533" s="154" t="s">
        <v>13</v>
      </c>
      <c r="D533" s="154" t="s">
        <v>14</v>
      </c>
      <c r="E533" s="154" t="s">
        <v>27</v>
      </c>
      <c r="F533" s="154" t="s">
        <v>21</v>
      </c>
      <c r="G533" s="154" t="s">
        <v>22</v>
      </c>
      <c r="H533" s="154" t="s">
        <v>32</v>
      </c>
      <c r="I533" s="154" t="str">
        <f>_xlfn.XLOOKUP('Data Source'!$H533,'NW Mapping'!A:A,'NW Mapping'!B:B)</f>
        <v>Low</v>
      </c>
      <c r="J533" s="154" t="str">
        <f>_xlfn.XLOOKUP('Data Source'!$H533,'NW Mapping'!A:A,'NW Mapping'!C:C)</f>
        <v>Non-Core NW</v>
      </c>
      <c r="K533" s="154" t="str">
        <f>_xlfn.XLOOKUP(H533,'NW Mapping'!A:A,'NW Mapping'!D:D)</f>
        <v>MERCH MENU</v>
      </c>
      <c r="L533" s="8" t="str">
        <f>_xlfn.XLOOKUP('Data Source'!$H533,'NW Mapping'!A:A,'NW Mapping'!E:E)</f>
        <v>MERCH MENU</v>
      </c>
      <c r="M533" s="157">
        <v>45784.620000041999</v>
      </c>
      <c r="N533" s="157">
        <v>27219.33</v>
      </c>
    </row>
    <row r="534" spans="2:14" s="1" customFormat="1" ht="19.7" hidden="1" customHeight="1">
      <c r="B534" s="152">
        <v>2022</v>
      </c>
      <c r="C534" s="153" t="s">
        <v>13</v>
      </c>
      <c r="D534" s="153" t="s">
        <v>14</v>
      </c>
      <c r="E534" s="153" t="s">
        <v>27</v>
      </c>
      <c r="F534" s="153" t="s">
        <v>21</v>
      </c>
      <c r="G534" s="153" t="s">
        <v>65</v>
      </c>
      <c r="H534" s="153" t="s">
        <v>32</v>
      </c>
      <c r="I534" s="154" t="str">
        <f>_xlfn.XLOOKUP('Data Source'!$H534,'NW Mapping'!A:A,'NW Mapping'!B:B)</f>
        <v>Low</v>
      </c>
      <c r="J534" s="154" t="str">
        <f>_xlfn.XLOOKUP('Data Source'!$H534,'NW Mapping'!A:A,'NW Mapping'!C:C)</f>
        <v>Non-Core NW</v>
      </c>
      <c r="K534" s="154" t="str">
        <f>_xlfn.XLOOKUP(H534,'NW Mapping'!A:A,'NW Mapping'!D:D)</f>
        <v>MERCH MENU</v>
      </c>
      <c r="L534" s="8" t="str">
        <f>_xlfn.XLOOKUP('Data Source'!$H534,'NW Mapping'!A:A,'NW Mapping'!E:E)</f>
        <v>MERCH MENU</v>
      </c>
      <c r="M534" s="155">
        <v>0</v>
      </c>
      <c r="N534" s="155">
        <v>0</v>
      </c>
    </row>
    <row r="535" spans="2:14" s="1" customFormat="1" ht="19.7" hidden="1" customHeight="1">
      <c r="B535" s="156">
        <v>2022</v>
      </c>
      <c r="C535" s="154" t="s">
        <v>13</v>
      </c>
      <c r="D535" s="154" t="s">
        <v>14</v>
      </c>
      <c r="E535" s="154" t="s">
        <v>27</v>
      </c>
      <c r="F535" s="154" t="s">
        <v>23</v>
      </c>
      <c r="G535" s="154" t="s">
        <v>24</v>
      </c>
      <c r="H535" s="154" t="s">
        <v>32</v>
      </c>
      <c r="I535" s="154" t="str">
        <f>_xlfn.XLOOKUP('Data Source'!$H535,'NW Mapping'!A:A,'NW Mapping'!B:B)</f>
        <v>Low</v>
      </c>
      <c r="J535" s="154" t="str">
        <f>_xlfn.XLOOKUP('Data Source'!$H535,'NW Mapping'!A:A,'NW Mapping'!C:C)</f>
        <v>Non-Core NW</v>
      </c>
      <c r="K535" s="154" t="str">
        <f>_xlfn.XLOOKUP(H535,'NW Mapping'!A:A,'NW Mapping'!D:D)</f>
        <v>MERCH MENU</v>
      </c>
      <c r="L535" s="8" t="str">
        <f>_xlfn.XLOOKUP('Data Source'!$H535,'NW Mapping'!A:A,'NW Mapping'!E:E)</f>
        <v>MERCH MENU</v>
      </c>
      <c r="M535" s="157">
        <v>23724.05</v>
      </c>
      <c r="N535" s="157">
        <v>5000</v>
      </c>
    </row>
    <row r="536" spans="2:14" s="1" customFormat="1" ht="19.7" hidden="1" customHeight="1">
      <c r="B536" s="152">
        <v>2022</v>
      </c>
      <c r="C536" s="153" t="s">
        <v>13</v>
      </c>
      <c r="D536" s="153" t="s">
        <v>14</v>
      </c>
      <c r="E536" s="153" t="s">
        <v>15</v>
      </c>
      <c r="F536" s="153" t="s">
        <v>16</v>
      </c>
      <c r="G536" s="153" t="s">
        <v>64</v>
      </c>
      <c r="H536" s="153" t="s">
        <v>68</v>
      </c>
      <c r="I536" s="154" t="str">
        <f>_xlfn.XLOOKUP('Data Source'!$H536,'NW Mapping'!A:A,'NW Mapping'!B:B)</f>
        <v>Low</v>
      </c>
      <c r="J536" s="154" t="str">
        <f>_xlfn.XLOOKUP('Data Source'!$H536,'NW Mapping'!A:A,'NW Mapping'!C:C)</f>
        <v>Non-Core NW</v>
      </c>
      <c r="K536" s="154" t="str">
        <f>_xlfn.XLOOKUP(H536,'NW Mapping'!A:A,'NW Mapping'!D:D)</f>
        <v>MERCH MENU</v>
      </c>
      <c r="L536" s="8" t="str">
        <f>_xlfn.XLOOKUP('Data Source'!$H536,'NW Mapping'!A:A,'NW Mapping'!E:E)</f>
        <v>MERCH MENU</v>
      </c>
      <c r="M536" s="155">
        <v>0</v>
      </c>
      <c r="N536" s="155">
        <v>0</v>
      </c>
    </row>
    <row r="537" spans="2:14" s="1" customFormat="1" ht="19.7" hidden="1" customHeight="1">
      <c r="B537" s="156">
        <v>2022</v>
      </c>
      <c r="C537" s="154" t="s">
        <v>13</v>
      </c>
      <c r="D537" s="154" t="s">
        <v>14</v>
      </c>
      <c r="E537" s="154" t="s">
        <v>15</v>
      </c>
      <c r="F537" s="154" t="s">
        <v>23</v>
      </c>
      <c r="G537" s="154" t="s">
        <v>66</v>
      </c>
      <c r="H537" s="154" t="s">
        <v>68</v>
      </c>
      <c r="I537" s="154" t="str">
        <f>_xlfn.XLOOKUP('Data Source'!$H537,'NW Mapping'!A:A,'NW Mapping'!B:B)</f>
        <v>Low</v>
      </c>
      <c r="J537" s="154" t="str">
        <f>_xlfn.XLOOKUP('Data Source'!$H537,'NW Mapping'!A:A,'NW Mapping'!C:C)</f>
        <v>Non-Core NW</v>
      </c>
      <c r="K537" s="154" t="str">
        <f>_xlfn.XLOOKUP(H537,'NW Mapping'!A:A,'NW Mapping'!D:D)</f>
        <v>MERCH MENU</v>
      </c>
      <c r="L537" s="8" t="str">
        <f>_xlfn.XLOOKUP('Data Source'!$H537,'NW Mapping'!A:A,'NW Mapping'!E:E)</f>
        <v>MERCH MENU</v>
      </c>
      <c r="M537" s="157">
        <v>0</v>
      </c>
      <c r="N537" s="157">
        <v>0</v>
      </c>
    </row>
    <row r="538" spans="2:14" s="1" customFormat="1" ht="19.7" hidden="1" customHeight="1">
      <c r="B538" s="152">
        <v>2022</v>
      </c>
      <c r="C538" s="153" t="s">
        <v>13</v>
      </c>
      <c r="D538" s="153" t="s">
        <v>14</v>
      </c>
      <c r="E538" s="153" t="s">
        <v>25</v>
      </c>
      <c r="F538" s="153" t="s">
        <v>21</v>
      </c>
      <c r="G538" s="153" t="s">
        <v>22</v>
      </c>
      <c r="H538" s="153" t="s">
        <v>68</v>
      </c>
      <c r="I538" s="154" t="str">
        <f>_xlfn.XLOOKUP('Data Source'!$H538,'NW Mapping'!A:A,'NW Mapping'!B:B)</f>
        <v>Low</v>
      </c>
      <c r="J538" s="154" t="str">
        <f>_xlfn.XLOOKUP('Data Source'!$H538,'NW Mapping'!A:A,'NW Mapping'!C:C)</f>
        <v>Non-Core NW</v>
      </c>
      <c r="K538" s="154" t="str">
        <f>_xlfn.XLOOKUP(H538,'NW Mapping'!A:A,'NW Mapping'!D:D)</f>
        <v>MERCH MENU</v>
      </c>
      <c r="L538" s="8" t="str">
        <f>_xlfn.XLOOKUP('Data Source'!$H538,'NW Mapping'!A:A,'NW Mapping'!E:E)</f>
        <v>MERCH MENU</v>
      </c>
      <c r="M538" s="155">
        <v>0</v>
      </c>
      <c r="N538" s="155">
        <v>0</v>
      </c>
    </row>
    <row r="539" spans="2:14" s="1" customFormat="1" ht="19.7" hidden="1" customHeight="1">
      <c r="B539" s="156">
        <v>2022</v>
      </c>
      <c r="C539" s="154" t="s">
        <v>13</v>
      </c>
      <c r="D539" s="154" t="s">
        <v>14</v>
      </c>
      <c r="E539" s="154" t="s">
        <v>25</v>
      </c>
      <c r="F539" s="154" t="s">
        <v>21</v>
      </c>
      <c r="G539" s="154" t="s">
        <v>65</v>
      </c>
      <c r="H539" s="154" t="s">
        <v>68</v>
      </c>
      <c r="I539" s="154" t="str">
        <f>_xlfn.XLOOKUP('Data Source'!$H539,'NW Mapping'!A:A,'NW Mapping'!B:B)</f>
        <v>Low</v>
      </c>
      <c r="J539" s="154" t="str">
        <f>_xlfn.XLOOKUP('Data Source'!$H539,'NW Mapping'!A:A,'NW Mapping'!C:C)</f>
        <v>Non-Core NW</v>
      </c>
      <c r="K539" s="154" t="str">
        <f>_xlfn.XLOOKUP(H539,'NW Mapping'!A:A,'NW Mapping'!D:D)</f>
        <v>MERCH MENU</v>
      </c>
      <c r="L539" s="8" t="str">
        <f>_xlfn.XLOOKUP('Data Source'!$H539,'NW Mapping'!A:A,'NW Mapping'!E:E)</f>
        <v>MERCH MENU</v>
      </c>
      <c r="M539" s="157">
        <v>0</v>
      </c>
      <c r="N539" s="157">
        <v>0</v>
      </c>
    </row>
    <row r="540" spans="2:14" s="1" customFormat="1" ht="19.7" hidden="1" customHeight="1">
      <c r="B540" s="152">
        <v>2022</v>
      </c>
      <c r="C540" s="153" t="s">
        <v>13</v>
      </c>
      <c r="D540" s="153" t="s">
        <v>14</v>
      </c>
      <c r="E540" s="153" t="s">
        <v>15</v>
      </c>
      <c r="F540" s="153" t="s">
        <v>23</v>
      </c>
      <c r="G540" s="153" t="s">
        <v>24</v>
      </c>
      <c r="H540" s="153" t="s">
        <v>69</v>
      </c>
      <c r="I540" s="154" t="str">
        <f>_xlfn.XLOOKUP('Data Source'!$H540,'NW Mapping'!A:A,'NW Mapping'!B:B)</f>
        <v>Low</v>
      </c>
      <c r="J540" s="154" t="str">
        <f>_xlfn.XLOOKUP('Data Source'!$H540,'NW Mapping'!A:A,'NW Mapping'!C:C)</f>
        <v>Non-Core NW</v>
      </c>
      <c r="K540" s="154" t="str">
        <f>_xlfn.XLOOKUP(H540,'NW Mapping'!A:A,'NW Mapping'!D:D)</f>
        <v>MERCH MENU</v>
      </c>
      <c r="L540" s="8" t="str">
        <f>_xlfn.XLOOKUP('Data Source'!$H540,'NW Mapping'!A:A,'NW Mapping'!E:E)</f>
        <v>MERCH MENU</v>
      </c>
      <c r="M540" s="155">
        <v>0</v>
      </c>
      <c r="N540" s="155">
        <v>0</v>
      </c>
    </row>
    <row r="541" spans="2:14" s="1" customFormat="1" ht="19.7" hidden="1" customHeight="1">
      <c r="B541" s="156">
        <v>2022</v>
      </c>
      <c r="C541" s="154" t="s">
        <v>13</v>
      </c>
      <c r="D541" s="154" t="s">
        <v>14</v>
      </c>
      <c r="E541" s="154" t="s">
        <v>25</v>
      </c>
      <c r="F541" s="154" t="s">
        <v>21</v>
      </c>
      <c r="G541" s="154" t="s">
        <v>22</v>
      </c>
      <c r="H541" s="154" t="s">
        <v>69</v>
      </c>
      <c r="I541" s="154" t="str">
        <f>_xlfn.XLOOKUP('Data Source'!$H541,'NW Mapping'!A:A,'NW Mapping'!B:B)</f>
        <v>Low</v>
      </c>
      <c r="J541" s="154" t="str">
        <f>_xlfn.XLOOKUP('Data Source'!$H541,'NW Mapping'!A:A,'NW Mapping'!C:C)</f>
        <v>Non-Core NW</v>
      </c>
      <c r="K541" s="154" t="str">
        <f>_xlfn.XLOOKUP(H541,'NW Mapping'!A:A,'NW Mapping'!D:D)</f>
        <v>MERCH MENU</v>
      </c>
      <c r="L541" s="8" t="str">
        <f>_xlfn.XLOOKUP('Data Source'!$H541,'NW Mapping'!A:A,'NW Mapping'!E:E)</f>
        <v>MERCH MENU</v>
      </c>
      <c r="M541" s="157">
        <v>0</v>
      </c>
      <c r="N541" s="157">
        <v>0</v>
      </c>
    </row>
    <row r="542" spans="2:14" s="1" customFormat="1" ht="19.7" hidden="1" customHeight="1">
      <c r="B542" s="152">
        <v>2022</v>
      </c>
      <c r="C542" s="153" t="s">
        <v>13</v>
      </c>
      <c r="D542" s="153" t="s">
        <v>14</v>
      </c>
      <c r="E542" s="153" t="s">
        <v>25</v>
      </c>
      <c r="F542" s="153" t="s">
        <v>23</v>
      </c>
      <c r="G542" s="153" t="s">
        <v>24</v>
      </c>
      <c r="H542" s="153" t="s">
        <v>69</v>
      </c>
      <c r="I542" s="154" t="str">
        <f>_xlfn.XLOOKUP('Data Source'!$H542,'NW Mapping'!A:A,'NW Mapping'!B:B)</f>
        <v>Low</v>
      </c>
      <c r="J542" s="154" t="str">
        <f>_xlfn.XLOOKUP('Data Source'!$H542,'NW Mapping'!A:A,'NW Mapping'!C:C)</f>
        <v>Non-Core NW</v>
      </c>
      <c r="K542" s="154" t="str">
        <f>_xlfn.XLOOKUP(H542,'NW Mapping'!A:A,'NW Mapping'!D:D)</f>
        <v>MERCH MENU</v>
      </c>
      <c r="L542" s="8" t="str">
        <f>_xlfn.XLOOKUP('Data Source'!$H542,'NW Mapping'!A:A,'NW Mapping'!E:E)</f>
        <v>MERCH MENU</v>
      </c>
      <c r="M542" s="155">
        <v>0</v>
      </c>
      <c r="N542" s="155">
        <v>0</v>
      </c>
    </row>
    <row r="543" spans="2:14" s="1" customFormat="1" ht="19.7" hidden="1" customHeight="1">
      <c r="B543" s="156">
        <v>2022</v>
      </c>
      <c r="C543" s="154" t="s">
        <v>13</v>
      </c>
      <c r="D543" s="154" t="s">
        <v>14</v>
      </c>
      <c r="E543" s="154" t="s">
        <v>25</v>
      </c>
      <c r="F543" s="154" t="s">
        <v>23</v>
      </c>
      <c r="G543" s="154" t="s">
        <v>24</v>
      </c>
      <c r="H543" s="154" t="s">
        <v>33</v>
      </c>
      <c r="I543" s="154" t="str">
        <f>_xlfn.XLOOKUP('Data Source'!$H543,'NW Mapping'!A:A,'NW Mapping'!B:B)</f>
        <v>Low</v>
      </c>
      <c r="J543" s="154" t="str">
        <f>_xlfn.XLOOKUP('Data Source'!$H543,'NW Mapping'!A:A,'NW Mapping'!C:C)</f>
        <v>Non-Core NW</v>
      </c>
      <c r="K543" s="154" t="str">
        <f>_xlfn.XLOOKUP(H543,'NW Mapping'!A:A,'NW Mapping'!D:D)</f>
        <v>MERCH MENU</v>
      </c>
      <c r="L543" s="8" t="str">
        <f>_xlfn.XLOOKUP('Data Source'!$H543,'NW Mapping'!A:A,'NW Mapping'!E:E)</f>
        <v>MERCH MENU</v>
      </c>
      <c r="M543" s="157">
        <v>0</v>
      </c>
      <c r="N543" s="157">
        <v>0</v>
      </c>
    </row>
    <row r="544" spans="2:14" s="1" customFormat="1" ht="19.7" hidden="1" customHeight="1">
      <c r="B544" s="152">
        <v>2022</v>
      </c>
      <c r="C544" s="153" t="s">
        <v>13</v>
      </c>
      <c r="D544" s="153" t="s">
        <v>14</v>
      </c>
      <c r="E544" s="153" t="s">
        <v>15</v>
      </c>
      <c r="F544" s="153" t="s">
        <v>16</v>
      </c>
      <c r="G544" s="153" t="s">
        <v>19</v>
      </c>
      <c r="H544" s="153" t="s">
        <v>34</v>
      </c>
      <c r="I544" s="154" t="str">
        <f>_xlfn.XLOOKUP('Data Source'!$H544,'NW Mapping'!A:A,'NW Mapping'!B:B)</f>
        <v>Low</v>
      </c>
      <c r="J544" s="154" t="str">
        <f>_xlfn.XLOOKUP('Data Source'!$H544,'NW Mapping'!A:A,'NW Mapping'!C:C)</f>
        <v>Non-Core NW</v>
      </c>
      <c r="K544" s="154" t="str">
        <f>_xlfn.XLOOKUP(H544,'NW Mapping'!A:A,'NW Mapping'!D:D)</f>
        <v>MERCH MENU</v>
      </c>
      <c r="L544" s="8" t="str">
        <f>_xlfn.XLOOKUP('Data Source'!$H544,'NW Mapping'!A:A,'NW Mapping'!E:E)</f>
        <v>MERCH MENU</v>
      </c>
      <c r="M544" s="155">
        <v>0</v>
      </c>
      <c r="N544" s="155">
        <v>0</v>
      </c>
    </row>
    <row r="545" spans="2:14" s="1" customFormat="1" ht="19.7" hidden="1" customHeight="1">
      <c r="B545" s="156">
        <v>2022</v>
      </c>
      <c r="C545" s="154" t="s">
        <v>13</v>
      </c>
      <c r="D545" s="154" t="s">
        <v>14</v>
      </c>
      <c r="E545" s="154" t="s">
        <v>15</v>
      </c>
      <c r="F545" s="154" t="s">
        <v>16</v>
      </c>
      <c r="G545" s="154" t="s">
        <v>20</v>
      </c>
      <c r="H545" s="154" t="s">
        <v>34</v>
      </c>
      <c r="I545" s="154" t="str">
        <f>_xlfn.XLOOKUP('Data Source'!$H545,'NW Mapping'!A:A,'NW Mapping'!B:B)</f>
        <v>Low</v>
      </c>
      <c r="J545" s="154" t="str">
        <f>_xlfn.XLOOKUP('Data Source'!$H545,'NW Mapping'!A:A,'NW Mapping'!C:C)</f>
        <v>Non-Core NW</v>
      </c>
      <c r="K545" s="154" t="str">
        <f>_xlfn.XLOOKUP(H545,'NW Mapping'!A:A,'NW Mapping'!D:D)</f>
        <v>MERCH MENU</v>
      </c>
      <c r="L545" s="8" t="str">
        <f>_xlfn.XLOOKUP('Data Source'!$H545,'NW Mapping'!A:A,'NW Mapping'!E:E)</f>
        <v>MERCH MENU</v>
      </c>
      <c r="M545" s="157">
        <v>0</v>
      </c>
      <c r="N545" s="157">
        <v>0</v>
      </c>
    </row>
    <row r="546" spans="2:14" s="1" customFormat="1" ht="19.7" hidden="1" customHeight="1">
      <c r="B546" s="152">
        <v>2022</v>
      </c>
      <c r="C546" s="153" t="s">
        <v>13</v>
      </c>
      <c r="D546" s="153" t="s">
        <v>14</v>
      </c>
      <c r="E546" s="153" t="s">
        <v>15</v>
      </c>
      <c r="F546" s="153" t="s">
        <v>16</v>
      </c>
      <c r="G546" s="153" t="s">
        <v>64</v>
      </c>
      <c r="H546" s="153" t="s">
        <v>34</v>
      </c>
      <c r="I546" s="154" t="str">
        <f>_xlfn.XLOOKUP('Data Source'!$H546,'NW Mapping'!A:A,'NW Mapping'!B:B)</f>
        <v>Low</v>
      </c>
      <c r="J546" s="154" t="str">
        <f>_xlfn.XLOOKUP('Data Source'!$H546,'NW Mapping'!A:A,'NW Mapping'!C:C)</f>
        <v>Non-Core NW</v>
      </c>
      <c r="K546" s="154" t="str">
        <f>_xlfn.XLOOKUP(H546,'NW Mapping'!A:A,'NW Mapping'!D:D)</f>
        <v>MERCH MENU</v>
      </c>
      <c r="L546" s="8" t="str">
        <f>_xlfn.XLOOKUP('Data Source'!$H546,'NW Mapping'!A:A,'NW Mapping'!E:E)</f>
        <v>MERCH MENU</v>
      </c>
      <c r="M546" s="155">
        <v>63377.73</v>
      </c>
      <c r="N546" s="155">
        <v>1129</v>
      </c>
    </row>
    <row r="547" spans="2:14" s="1" customFormat="1" ht="19.7" hidden="1" customHeight="1">
      <c r="B547" s="156">
        <v>2022</v>
      </c>
      <c r="C547" s="154" t="s">
        <v>13</v>
      </c>
      <c r="D547" s="154" t="s">
        <v>14</v>
      </c>
      <c r="E547" s="154" t="s">
        <v>15</v>
      </c>
      <c r="F547" s="154" t="s">
        <v>21</v>
      </c>
      <c r="G547" s="154" t="s">
        <v>22</v>
      </c>
      <c r="H547" s="154" t="s">
        <v>34</v>
      </c>
      <c r="I547" s="154" t="str">
        <f>_xlfn.XLOOKUP('Data Source'!$H547,'NW Mapping'!A:A,'NW Mapping'!B:B)</f>
        <v>Low</v>
      </c>
      <c r="J547" s="154" t="str">
        <f>_xlfn.XLOOKUP('Data Source'!$H547,'NW Mapping'!A:A,'NW Mapping'!C:C)</f>
        <v>Non-Core NW</v>
      </c>
      <c r="K547" s="154" t="str">
        <f>_xlfn.XLOOKUP(H547,'NW Mapping'!A:A,'NW Mapping'!D:D)</f>
        <v>MERCH MENU</v>
      </c>
      <c r="L547" s="8" t="str">
        <f>_xlfn.XLOOKUP('Data Source'!$H547,'NW Mapping'!A:A,'NW Mapping'!E:E)</f>
        <v>MERCH MENU</v>
      </c>
      <c r="M547" s="157">
        <v>148524.62</v>
      </c>
      <c r="N547" s="157">
        <v>0</v>
      </c>
    </row>
    <row r="548" spans="2:14" s="1" customFormat="1" ht="19.7" hidden="1" customHeight="1">
      <c r="B548" s="152">
        <v>2022</v>
      </c>
      <c r="C548" s="153" t="s">
        <v>13</v>
      </c>
      <c r="D548" s="153" t="s">
        <v>14</v>
      </c>
      <c r="E548" s="153" t="s">
        <v>15</v>
      </c>
      <c r="F548" s="153" t="s">
        <v>21</v>
      </c>
      <c r="G548" s="153" t="s">
        <v>65</v>
      </c>
      <c r="H548" s="153" t="s">
        <v>34</v>
      </c>
      <c r="I548" s="154" t="str">
        <f>_xlfn.XLOOKUP('Data Source'!$H548,'NW Mapping'!A:A,'NW Mapping'!B:B)</f>
        <v>Low</v>
      </c>
      <c r="J548" s="154" t="str">
        <f>_xlfn.XLOOKUP('Data Source'!$H548,'NW Mapping'!A:A,'NW Mapping'!C:C)</f>
        <v>Non-Core NW</v>
      </c>
      <c r="K548" s="154" t="str">
        <f>_xlfn.XLOOKUP(H548,'NW Mapping'!A:A,'NW Mapping'!D:D)</f>
        <v>MERCH MENU</v>
      </c>
      <c r="L548" s="8" t="str">
        <f>_xlfn.XLOOKUP('Data Source'!$H548,'NW Mapping'!A:A,'NW Mapping'!E:E)</f>
        <v>MERCH MENU</v>
      </c>
      <c r="M548" s="155">
        <v>0</v>
      </c>
      <c r="N548" s="155">
        <v>0</v>
      </c>
    </row>
    <row r="549" spans="2:14" s="1" customFormat="1" ht="19.7" hidden="1" customHeight="1">
      <c r="B549" s="156">
        <v>2022</v>
      </c>
      <c r="C549" s="154" t="s">
        <v>13</v>
      </c>
      <c r="D549" s="154" t="s">
        <v>14</v>
      </c>
      <c r="E549" s="154" t="s">
        <v>15</v>
      </c>
      <c r="F549" s="154" t="s">
        <v>23</v>
      </c>
      <c r="G549" s="154" t="s">
        <v>24</v>
      </c>
      <c r="H549" s="154" t="s">
        <v>34</v>
      </c>
      <c r="I549" s="154" t="str">
        <f>_xlfn.XLOOKUP('Data Source'!$H549,'NW Mapping'!A:A,'NW Mapping'!B:B)</f>
        <v>Low</v>
      </c>
      <c r="J549" s="154" t="str">
        <f>_xlfn.XLOOKUP('Data Source'!$H549,'NW Mapping'!A:A,'NW Mapping'!C:C)</f>
        <v>Non-Core NW</v>
      </c>
      <c r="K549" s="154" t="str">
        <f>_xlfn.XLOOKUP(H549,'NW Mapping'!A:A,'NW Mapping'!D:D)</f>
        <v>MERCH MENU</v>
      </c>
      <c r="L549" s="8" t="str">
        <f>_xlfn.XLOOKUP('Data Source'!$H549,'NW Mapping'!A:A,'NW Mapping'!E:E)</f>
        <v>MERCH MENU</v>
      </c>
      <c r="M549" s="157">
        <v>41634.080000000002</v>
      </c>
      <c r="N549" s="157">
        <v>0</v>
      </c>
    </row>
    <row r="550" spans="2:14" s="1" customFormat="1" ht="19.7" hidden="1" customHeight="1">
      <c r="B550" s="152">
        <v>2022</v>
      </c>
      <c r="C550" s="153" t="s">
        <v>13</v>
      </c>
      <c r="D550" s="153" t="s">
        <v>14</v>
      </c>
      <c r="E550" s="153" t="s">
        <v>25</v>
      </c>
      <c r="F550" s="153" t="s">
        <v>16</v>
      </c>
      <c r="G550" s="153" t="s">
        <v>63</v>
      </c>
      <c r="H550" s="153" t="s">
        <v>34</v>
      </c>
      <c r="I550" s="154" t="str">
        <f>_xlfn.XLOOKUP('Data Source'!$H550,'NW Mapping'!A:A,'NW Mapping'!B:B)</f>
        <v>Low</v>
      </c>
      <c r="J550" s="154" t="str">
        <f>_xlfn.XLOOKUP('Data Source'!$H550,'NW Mapping'!A:A,'NW Mapping'!C:C)</f>
        <v>Non-Core NW</v>
      </c>
      <c r="K550" s="154" t="str">
        <f>_xlfn.XLOOKUP(H550,'NW Mapping'!A:A,'NW Mapping'!D:D)</f>
        <v>MERCH MENU</v>
      </c>
      <c r="L550" s="8" t="str">
        <f>_xlfn.XLOOKUP('Data Source'!$H550,'NW Mapping'!A:A,'NW Mapping'!E:E)</f>
        <v>MERCH MENU</v>
      </c>
      <c r="M550" s="155">
        <v>2120.1999999999998</v>
      </c>
      <c r="N550" s="155">
        <v>0</v>
      </c>
    </row>
    <row r="551" spans="2:14" s="1" customFormat="1" ht="19.7" hidden="1" customHeight="1">
      <c r="B551" s="156">
        <v>2022</v>
      </c>
      <c r="C551" s="154" t="s">
        <v>13</v>
      </c>
      <c r="D551" s="154" t="s">
        <v>14</v>
      </c>
      <c r="E551" s="154" t="s">
        <v>25</v>
      </c>
      <c r="F551" s="154" t="s">
        <v>16</v>
      </c>
      <c r="G551" s="154" t="s">
        <v>67</v>
      </c>
      <c r="H551" s="154" t="s">
        <v>34</v>
      </c>
      <c r="I551" s="154" t="str">
        <f>_xlfn.XLOOKUP('Data Source'!$H551,'NW Mapping'!A:A,'NW Mapping'!B:B)</f>
        <v>Low</v>
      </c>
      <c r="J551" s="154" t="str">
        <f>_xlfn.XLOOKUP('Data Source'!$H551,'NW Mapping'!A:A,'NW Mapping'!C:C)</f>
        <v>Non-Core NW</v>
      </c>
      <c r="K551" s="154" t="str">
        <f>_xlfn.XLOOKUP(H551,'NW Mapping'!A:A,'NW Mapping'!D:D)</f>
        <v>MERCH MENU</v>
      </c>
      <c r="L551" s="8" t="str">
        <f>_xlfn.XLOOKUP('Data Source'!$H551,'NW Mapping'!A:A,'NW Mapping'!E:E)</f>
        <v>MERCH MENU</v>
      </c>
      <c r="M551" s="157">
        <v>0</v>
      </c>
      <c r="N551" s="157">
        <v>0</v>
      </c>
    </row>
    <row r="552" spans="2:14" s="1" customFormat="1" ht="19.7" hidden="1" customHeight="1">
      <c r="B552" s="152">
        <v>2022</v>
      </c>
      <c r="C552" s="153" t="s">
        <v>13</v>
      </c>
      <c r="D552" s="153" t="s">
        <v>14</v>
      </c>
      <c r="E552" s="153" t="s">
        <v>25</v>
      </c>
      <c r="F552" s="153" t="s">
        <v>16</v>
      </c>
      <c r="G552" s="153" t="s">
        <v>20</v>
      </c>
      <c r="H552" s="153" t="s">
        <v>34</v>
      </c>
      <c r="I552" s="154" t="str">
        <f>_xlfn.XLOOKUP('Data Source'!$H552,'NW Mapping'!A:A,'NW Mapping'!B:B)</f>
        <v>Low</v>
      </c>
      <c r="J552" s="154" t="str">
        <f>_xlfn.XLOOKUP('Data Source'!$H552,'NW Mapping'!A:A,'NW Mapping'!C:C)</f>
        <v>Non-Core NW</v>
      </c>
      <c r="K552" s="154" t="str">
        <f>_xlfn.XLOOKUP(H552,'NW Mapping'!A:A,'NW Mapping'!D:D)</f>
        <v>MERCH MENU</v>
      </c>
      <c r="L552" s="8" t="str">
        <f>_xlfn.XLOOKUP('Data Source'!$H552,'NW Mapping'!A:A,'NW Mapping'!E:E)</f>
        <v>MERCH MENU</v>
      </c>
      <c r="M552" s="155">
        <v>0</v>
      </c>
      <c r="N552" s="155">
        <v>0</v>
      </c>
    </row>
    <row r="553" spans="2:14" s="1" customFormat="1" ht="19.7" hidden="1" customHeight="1">
      <c r="B553" s="156">
        <v>2022</v>
      </c>
      <c r="C553" s="154" t="s">
        <v>13</v>
      </c>
      <c r="D553" s="154" t="s">
        <v>14</v>
      </c>
      <c r="E553" s="154" t="s">
        <v>25</v>
      </c>
      <c r="F553" s="154" t="s">
        <v>16</v>
      </c>
      <c r="G553" s="154" t="s">
        <v>64</v>
      </c>
      <c r="H553" s="154" t="s">
        <v>34</v>
      </c>
      <c r="I553" s="154" t="str">
        <f>_xlfn.XLOOKUP('Data Source'!$H553,'NW Mapping'!A:A,'NW Mapping'!B:B)</f>
        <v>Low</v>
      </c>
      <c r="J553" s="154" t="str">
        <f>_xlfn.XLOOKUP('Data Source'!$H553,'NW Mapping'!A:A,'NW Mapping'!C:C)</f>
        <v>Non-Core NW</v>
      </c>
      <c r="K553" s="154" t="str">
        <f>_xlfn.XLOOKUP(H553,'NW Mapping'!A:A,'NW Mapping'!D:D)</f>
        <v>MERCH MENU</v>
      </c>
      <c r="L553" s="8" t="str">
        <f>_xlfn.XLOOKUP('Data Source'!$H553,'NW Mapping'!A:A,'NW Mapping'!E:E)</f>
        <v>MERCH MENU</v>
      </c>
      <c r="M553" s="157">
        <v>0</v>
      </c>
      <c r="N553" s="157">
        <v>0</v>
      </c>
    </row>
    <row r="554" spans="2:14" s="1" customFormat="1" ht="19.7" hidden="1" customHeight="1">
      <c r="B554" s="152">
        <v>2022</v>
      </c>
      <c r="C554" s="153" t="s">
        <v>13</v>
      </c>
      <c r="D554" s="153" t="s">
        <v>14</v>
      </c>
      <c r="E554" s="153" t="s">
        <v>25</v>
      </c>
      <c r="F554" s="153" t="s">
        <v>21</v>
      </c>
      <c r="G554" s="153" t="s">
        <v>22</v>
      </c>
      <c r="H554" s="153" t="s">
        <v>34</v>
      </c>
      <c r="I554" s="154" t="str">
        <f>_xlfn.XLOOKUP('Data Source'!$H554,'NW Mapping'!A:A,'NW Mapping'!B:B)</f>
        <v>Low</v>
      </c>
      <c r="J554" s="154" t="str">
        <f>_xlfn.XLOOKUP('Data Source'!$H554,'NW Mapping'!A:A,'NW Mapping'!C:C)</f>
        <v>Non-Core NW</v>
      </c>
      <c r="K554" s="154" t="str">
        <f>_xlfn.XLOOKUP(H554,'NW Mapping'!A:A,'NW Mapping'!D:D)</f>
        <v>MERCH MENU</v>
      </c>
      <c r="L554" s="8" t="str">
        <f>_xlfn.XLOOKUP('Data Source'!$H554,'NW Mapping'!A:A,'NW Mapping'!E:E)</f>
        <v>MERCH MENU</v>
      </c>
      <c r="M554" s="155">
        <v>145110.85999999999</v>
      </c>
      <c r="N554" s="155">
        <v>999.18</v>
      </c>
    </row>
    <row r="555" spans="2:14" s="1" customFormat="1" ht="19.7" hidden="1" customHeight="1">
      <c r="B555" s="156">
        <v>2022</v>
      </c>
      <c r="C555" s="154" t="s">
        <v>13</v>
      </c>
      <c r="D555" s="154" t="s">
        <v>14</v>
      </c>
      <c r="E555" s="154" t="s">
        <v>25</v>
      </c>
      <c r="F555" s="154" t="s">
        <v>21</v>
      </c>
      <c r="G555" s="154" t="s">
        <v>65</v>
      </c>
      <c r="H555" s="154" t="s">
        <v>34</v>
      </c>
      <c r="I555" s="154" t="str">
        <f>_xlfn.XLOOKUP('Data Source'!$H555,'NW Mapping'!A:A,'NW Mapping'!B:B)</f>
        <v>Low</v>
      </c>
      <c r="J555" s="154" t="str">
        <f>_xlfn.XLOOKUP('Data Source'!$H555,'NW Mapping'!A:A,'NW Mapping'!C:C)</f>
        <v>Non-Core NW</v>
      </c>
      <c r="K555" s="154" t="str">
        <f>_xlfn.XLOOKUP(H555,'NW Mapping'!A:A,'NW Mapping'!D:D)</f>
        <v>MERCH MENU</v>
      </c>
      <c r="L555" s="8" t="str">
        <f>_xlfn.XLOOKUP('Data Source'!$H555,'NW Mapping'!A:A,'NW Mapping'!E:E)</f>
        <v>MERCH MENU</v>
      </c>
      <c r="M555" s="157">
        <v>1265.5499999893</v>
      </c>
      <c r="N555" s="157">
        <v>0</v>
      </c>
    </row>
    <row r="556" spans="2:14" s="1" customFormat="1" ht="19.7" hidden="1" customHeight="1">
      <c r="B556" s="152">
        <v>2022</v>
      </c>
      <c r="C556" s="153" t="s">
        <v>13</v>
      </c>
      <c r="D556" s="153" t="s">
        <v>14</v>
      </c>
      <c r="E556" s="153" t="s">
        <v>25</v>
      </c>
      <c r="F556" s="153" t="s">
        <v>23</v>
      </c>
      <c r="G556" s="153" t="s">
        <v>24</v>
      </c>
      <c r="H556" s="153" t="s">
        <v>34</v>
      </c>
      <c r="I556" s="154" t="str">
        <f>_xlfn.XLOOKUP('Data Source'!$H556,'NW Mapping'!A:A,'NW Mapping'!B:B)</f>
        <v>Low</v>
      </c>
      <c r="J556" s="154" t="str">
        <f>_xlfn.XLOOKUP('Data Source'!$H556,'NW Mapping'!A:A,'NW Mapping'!C:C)</f>
        <v>Non-Core NW</v>
      </c>
      <c r="K556" s="154" t="str">
        <f>_xlfn.XLOOKUP(H556,'NW Mapping'!A:A,'NW Mapping'!D:D)</f>
        <v>MERCH MENU</v>
      </c>
      <c r="L556" s="8" t="str">
        <f>_xlfn.XLOOKUP('Data Source'!$H556,'NW Mapping'!A:A,'NW Mapping'!E:E)</f>
        <v>MERCH MENU</v>
      </c>
      <c r="M556" s="155">
        <v>343056.42999998701</v>
      </c>
      <c r="N556" s="155">
        <v>28852.45</v>
      </c>
    </row>
    <row r="557" spans="2:14" s="1" customFormat="1" ht="19.7" hidden="1" customHeight="1">
      <c r="B557" s="156">
        <v>2022</v>
      </c>
      <c r="C557" s="154" t="s">
        <v>13</v>
      </c>
      <c r="D557" s="154" t="s">
        <v>14</v>
      </c>
      <c r="E557" s="154" t="s">
        <v>25</v>
      </c>
      <c r="F557" s="154" t="s">
        <v>23</v>
      </c>
      <c r="G557" s="154" t="s">
        <v>66</v>
      </c>
      <c r="H557" s="154" t="s">
        <v>34</v>
      </c>
      <c r="I557" s="154" t="str">
        <f>_xlfn.XLOOKUP('Data Source'!$H557,'NW Mapping'!A:A,'NW Mapping'!B:B)</f>
        <v>Low</v>
      </c>
      <c r="J557" s="154" t="str">
        <f>_xlfn.XLOOKUP('Data Source'!$H557,'NW Mapping'!A:A,'NW Mapping'!C:C)</f>
        <v>Non-Core NW</v>
      </c>
      <c r="K557" s="154" t="str">
        <f>_xlfn.XLOOKUP(H557,'NW Mapping'!A:A,'NW Mapping'!D:D)</f>
        <v>MERCH MENU</v>
      </c>
      <c r="L557" s="8" t="str">
        <f>_xlfn.XLOOKUP('Data Source'!$H557,'NW Mapping'!A:A,'NW Mapping'!E:E)</f>
        <v>MERCH MENU</v>
      </c>
      <c r="M557" s="157">
        <v>0</v>
      </c>
      <c r="N557" s="157">
        <v>0</v>
      </c>
    </row>
    <row r="558" spans="2:14" s="1" customFormat="1" ht="19.7" customHeight="1">
      <c r="B558" s="152">
        <v>2022</v>
      </c>
      <c r="C558" s="153" t="s">
        <v>13</v>
      </c>
      <c r="D558" s="153" t="s">
        <v>14</v>
      </c>
      <c r="E558" s="153" t="s">
        <v>26</v>
      </c>
      <c r="F558" s="153" t="s">
        <v>16</v>
      </c>
      <c r="G558" s="153" t="s">
        <v>20</v>
      </c>
      <c r="H558" s="153" t="s">
        <v>34</v>
      </c>
      <c r="I558" s="154" t="str">
        <f>_xlfn.XLOOKUP('Data Source'!$H558,'NW Mapping'!A:A,'NW Mapping'!B:B)</f>
        <v>Low</v>
      </c>
      <c r="J558" s="154" t="str">
        <f>_xlfn.XLOOKUP('Data Source'!$H558,'NW Mapping'!A:A,'NW Mapping'!C:C)</f>
        <v>Non-Core NW</v>
      </c>
      <c r="K558" s="154" t="str">
        <f>_xlfn.XLOOKUP(H558,'NW Mapping'!A:A,'NW Mapping'!D:D)</f>
        <v>MERCH MENU</v>
      </c>
      <c r="L558" s="8" t="str">
        <f>_xlfn.XLOOKUP('Data Source'!$H558,'NW Mapping'!A:A,'NW Mapping'!E:E)</f>
        <v>MERCH MENU</v>
      </c>
      <c r="M558" s="155">
        <v>3321.6</v>
      </c>
      <c r="N558" s="155">
        <v>0</v>
      </c>
    </row>
    <row r="559" spans="2:14" s="1" customFormat="1" ht="19.7" customHeight="1">
      <c r="B559" s="156">
        <v>2022</v>
      </c>
      <c r="C559" s="154" t="s">
        <v>13</v>
      </c>
      <c r="D559" s="154" t="s">
        <v>14</v>
      </c>
      <c r="E559" s="154" t="s">
        <v>26</v>
      </c>
      <c r="F559" s="154" t="s">
        <v>16</v>
      </c>
      <c r="G559" s="154" t="s">
        <v>64</v>
      </c>
      <c r="H559" s="154" t="s">
        <v>34</v>
      </c>
      <c r="I559" s="154" t="str">
        <f>_xlfn.XLOOKUP('Data Source'!$H559,'NW Mapping'!A:A,'NW Mapping'!B:B)</f>
        <v>Low</v>
      </c>
      <c r="J559" s="154" t="str">
        <f>_xlfn.XLOOKUP('Data Source'!$H559,'NW Mapping'!A:A,'NW Mapping'!C:C)</f>
        <v>Non-Core NW</v>
      </c>
      <c r="K559" s="154" t="str">
        <f>_xlfn.XLOOKUP(H559,'NW Mapping'!A:A,'NW Mapping'!D:D)</f>
        <v>MERCH MENU</v>
      </c>
      <c r="L559" s="8" t="str">
        <f>_xlfn.XLOOKUP('Data Source'!$H559,'NW Mapping'!A:A,'NW Mapping'!E:E)</f>
        <v>MERCH MENU</v>
      </c>
      <c r="M559" s="157">
        <v>745448.78</v>
      </c>
      <c r="N559" s="157">
        <v>6235.48</v>
      </c>
    </row>
    <row r="560" spans="2:14" s="1" customFormat="1" ht="19.7" customHeight="1">
      <c r="B560" s="152">
        <v>2022</v>
      </c>
      <c r="C560" s="153" t="s">
        <v>13</v>
      </c>
      <c r="D560" s="153" t="s">
        <v>14</v>
      </c>
      <c r="E560" s="153" t="s">
        <v>26</v>
      </c>
      <c r="F560" s="153" t="s">
        <v>21</v>
      </c>
      <c r="G560" s="153" t="s">
        <v>22</v>
      </c>
      <c r="H560" s="153" t="s">
        <v>34</v>
      </c>
      <c r="I560" s="154" t="str">
        <f>_xlfn.XLOOKUP('Data Source'!$H560,'NW Mapping'!A:A,'NW Mapping'!B:B)</f>
        <v>Low</v>
      </c>
      <c r="J560" s="154" t="str">
        <f>_xlfn.XLOOKUP('Data Source'!$H560,'NW Mapping'!A:A,'NW Mapping'!C:C)</f>
        <v>Non-Core NW</v>
      </c>
      <c r="K560" s="154" t="str">
        <f>_xlfn.XLOOKUP(H560,'NW Mapping'!A:A,'NW Mapping'!D:D)</f>
        <v>MERCH MENU</v>
      </c>
      <c r="L560" s="8" t="str">
        <f>_xlfn.XLOOKUP('Data Source'!$H560,'NW Mapping'!A:A,'NW Mapping'!E:E)</f>
        <v>MERCH MENU</v>
      </c>
      <c r="M560" s="155">
        <v>590151.63000000198</v>
      </c>
      <c r="N560" s="155">
        <v>0</v>
      </c>
    </row>
    <row r="561" spans="2:14" s="1" customFormat="1" ht="19.7" customHeight="1">
      <c r="B561" s="156">
        <v>2022</v>
      </c>
      <c r="C561" s="154" t="s">
        <v>13</v>
      </c>
      <c r="D561" s="154" t="s">
        <v>14</v>
      </c>
      <c r="E561" s="154" t="s">
        <v>26</v>
      </c>
      <c r="F561" s="154" t="s">
        <v>23</v>
      </c>
      <c r="G561" s="154" t="s">
        <v>24</v>
      </c>
      <c r="H561" s="154" t="s">
        <v>34</v>
      </c>
      <c r="I561" s="154" t="str">
        <f>_xlfn.XLOOKUP('Data Source'!$H561,'NW Mapping'!A:A,'NW Mapping'!B:B)</f>
        <v>Low</v>
      </c>
      <c r="J561" s="154" t="str">
        <f>_xlfn.XLOOKUP('Data Source'!$H561,'NW Mapping'!A:A,'NW Mapping'!C:C)</f>
        <v>Non-Core NW</v>
      </c>
      <c r="K561" s="154" t="str">
        <f>_xlfn.XLOOKUP(H561,'NW Mapping'!A:A,'NW Mapping'!D:D)</f>
        <v>MERCH MENU</v>
      </c>
      <c r="L561" s="8" t="str">
        <f>_xlfn.XLOOKUP('Data Source'!$H561,'NW Mapping'!A:A,'NW Mapping'!E:E)</f>
        <v>MERCH MENU</v>
      </c>
      <c r="M561" s="157">
        <v>129297.64</v>
      </c>
      <c r="N561" s="157">
        <v>3554</v>
      </c>
    </row>
    <row r="562" spans="2:14" s="1" customFormat="1" ht="19.7" customHeight="1">
      <c r="B562" s="152">
        <v>2022</v>
      </c>
      <c r="C562" s="153" t="s">
        <v>13</v>
      </c>
      <c r="D562" s="153" t="s">
        <v>14</v>
      </c>
      <c r="E562" s="153" t="s">
        <v>26</v>
      </c>
      <c r="F562" s="153" t="s">
        <v>23</v>
      </c>
      <c r="G562" s="153" t="s">
        <v>66</v>
      </c>
      <c r="H562" s="153" t="s">
        <v>34</v>
      </c>
      <c r="I562" s="154" t="str">
        <f>_xlfn.XLOOKUP('Data Source'!$H562,'NW Mapping'!A:A,'NW Mapping'!B:B)</f>
        <v>Low</v>
      </c>
      <c r="J562" s="154" t="str">
        <f>_xlfn.XLOOKUP('Data Source'!$H562,'NW Mapping'!A:A,'NW Mapping'!C:C)</f>
        <v>Non-Core NW</v>
      </c>
      <c r="K562" s="154" t="str">
        <f>_xlfn.XLOOKUP(H562,'NW Mapping'!A:A,'NW Mapping'!D:D)</f>
        <v>MERCH MENU</v>
      </c>
      <c r="L562" s="8" t="str">
        <f>_xlfn.XLOOKUP('Data Source'!$H562,'NW Mapping'!A:A,'NW Mapping'!E:E)</f>
        <v>MERCH MENU</v>
      </c>
      <c r="M562" s="155">
        <v>2215.62</v>
      </c>
      <c r="N562" s="155">
        <v>0</v>
      </c>
    </row>
    <row r="563" spans="2:14" s="1" customFormat="1" ht="19.7" hidden="1" customHeight="1">
      <c r="B563" s="156">
        <v>2022</v>
      </c>
      <c r="C563" s="154" t="s">
        <v>13</v>
      </c>
      <c r="D563" s="154" t="s">
        <v>14</v>
      </c>
      <c r="E563" s="154" t="s">
        <v>27</v>
      </c>
      <c r="F563" s="154" t="s">
        <v>16</v>
      </c>
      <c r="G563" s="154" t="s">
        <v>63</v>
      </c>
      <c r="H563" s="154" t="s">
        <v>34</v>
      </c>
      <c r="I563" s="154" t="str">
        <f>_xlfn.XLOOKUP('Data Source'!$H563,'NW Mapping'!A:A,'NW Mapping'!B:B)</f>
        <v>Low</v>
      </c>
      <c r="J563" s="154" t="str">
        <f>_xlfn.XLOOKUP('Data Source'!$H563,'NW Mapping'!A:A,'NW Mapping'!C:C)</f>
        <v>Non-Core NW</v>
      </c>
      <c r="K563" s="154" t="str">
        <f>_xlfn.XLOOKUP(H563,'NW Mapping'!A:A,'NW Mapping'!D:D)</f>
        <v>MERCH MENU</v>
      </c>
      <c r="L563" s="8" t="str">
        <f>_xlfn.XLOOKUP('Data Source'!$H563,'NW Mapping'!A:A,'NW Mapping'!E:E)</f>
        <v>MERCH MENU</v>
      </c>
      <c r="M563" s="157">
        <v>10000</v>
      </c>
      <c r="N563" s="157">
        <v>10000</v>
      </c>
    </row>
    <row r="564" spans="2:14" s="1" customFormat="1" ht="19.7" hidden="1" customHeight="1">
      <c r="B564" s="152">
        <v>2022</v>
      </c>
      <c r="C564" s="153" t="s">
        <v>13</v>
      </c>
      <c r="D564" s="153" t="s">
        <v>14</v>
      </c>
      <c r="E564" s="153" t="s">
        <v>27</v>
      </c>
      <c r="F564" s="153" t="s">
        <v>16</v>
      </c>
      <c r="G564" s="153" t="s">
        <v>64</v>
      </c>
      <c r="H564" s="153" t="s">
        <v>34</v>
      </c>
      <c r="I564" s="154" t="str">
        <f>_xlfn.XLOOKUP('Data Source'!$H564,'NW Mapping'!A:A,'NW Mapping'!B:B)</f>
        <v>Low</v>
      </c>
      <c r="J564" s="154" t="str">
        <f>_xlfn.XLOOKUP('Data Source'!$H564,'NW Mapping'!A:A,'NW Mapping'!C:C)</f>
        <v>Non-Core NW</v>
      </c>
      <c r="K564" s="154" t="str">
        <f>_xlfn.XLOOKUP(H564,'NW Mapping'!A:A,'NW Mapping'!D:D)</f>
        <v>MERCH MENU</v>
      </c>
      <c r="L564" s="8" t="str">
        <f>_xlfn.XLOOKUP('Data Source'!$H564,'NW Mapping'!A:A,'NW Mapping'!E:E)</f>
        <v>MERCH MENU</v>
      </c>
      <c r="M564" s="155">
        <v>0</v>
      </c>
      <c r="N564" s="155">
        <v>0</v>
      </c>
    </row>
    <row r="565" spans="2:14" s="1" customFormat="1" ht="19.7" hidden="1" customHeight="1">
      <c r="B565" s="156">
        <v>2022</v>
      </c>
      <c r="C565" s="154" t="s">
        <v>13</v>
      </c>
      <c r="D565" s="154" t="s">
        <v>14</v>
      </c>
      <c r="E565" s="154" t="s">
        <v>27</v>
      </c>
      <c r="F565" s="154" t="s">
        <v>21</v>
      </c>
      <c r="G565" s="154" t="s">
        <v>22</v>
      </c>
      <c r="H565" s="154" t="s">
        <v>34</v>
      </c>
      <c r="I565" s="154" t="str">
        <f>_xlfn.XLOOKUP('Data Source'!$H565,'NW Mapping'!A:A,'NW Mapping'!B:B)</f>
        <v>Low</v>
      </c>
      <c r="J565" s="154" t="str">
        <f>_xlfn.XLOOKUP('Data Source'!$H565,'NW Mapping'!A:A,'NW Mapping'!C:C)</f>
        <v>Non-Core NW</v>
      </c>
      <c r="K565" s="154" t="str">
        <f>_xlfn.XLOOKUP(H565,'NW Mapping'!A:A,'NW Mapping'!D:D)</f>
        <v>MERCH MENU</v>
      </c>
      <c r="L565" s="8" t="str">
        <f>_xlfn.XLOOKUP('Data Source'!$H565,'NW Mapping'!A:A,'NW Mapping'!E:E)</f>
        <v>MERCH MENU</v>
      </c>
      <c r="M565" s="157">
        <v>43555.199999999997</v>
      </c>
      <c r="N565" s="157">
        <v>43555.199999999997</v>
      </c>
    </row>
    <row r="566" spans="2:14" s="1" customFormat="1" ht="19.7" hidden="1" customHeight="1">
      <c r="B566" s="152">
        <v>2022</v>
      </c>
      <c r="C566" s="153" t="s">
        <v>13</v>
      </c>
      <c r="D566" s="153" t="s">
        <v>14</v>
      </c>
      <c r="E566" s="153" t="s">
        <v>27</v>
      </c>
      <c r="F566" s="153" t="s">
        <v>23</v>
      </c>
      <c r="G566" s="153" t="s">
        <v>24</v>
      </c>
      <c r="H566" s="153" t="s">
        <v>34</v>
      </c>
      <c r="I566" s="154" t="str">
        <f>_xlfn.XLOOKUP('Data Source'!$H566,'NW Mapping'!A:A,'NW Mapping'!B:B)</f>
        <v>Low</v>
      </c>
      <c r="J566" s="154" t="str">
        <f>_xlfn.XLOOKUP('Data Source'!$H566,'NW Mapping'!A:A,'NW Mapping'!C:C)</f>
        <v>Non-Core NW</v>
      </c>
      <c r="K566" s="154" t="str">
        <f>_xlfn.XLOOKUP(H566,'NW Mapping'!A:A,'NW Mapping'!D:D)</f>
        <v>MERCH MENU</v>
      </c>
      <c r="L566" s="8" t="str">
        <f>_xlfn.XLOOKUP('Data Source'!$H566,'NW Mapping'!A:A,'NW Mapping'!E:E)</f>
        <v>MERCH MENU</v>
      </c>
      <c r="M566" s="155">
        <v>0</v>
      </c>
      <c r="N566" s="155">
        <v>0</v>
      </c>
    </row>
    <row r="567" spans="2:14" s="1" customFormat="1" ht="19.7" hidden="1" customHeight="1">
      <c r="B567" s="156">
        <v>2022</v>
      </c>
      <c r="C567" s="154" t="s">
        <v>13</v>
      </c>
      <c r="D567" s="154" t="s">
        <v>14</v>
      </c>
      <c r="E567" s="154" t="s">
        <v>15</v>
      </c>
      <c r="F567" s="154" t="s">
        <v>16</v>
      </c>
      <c r="G567" s="154" t="s">
        <v>19</v>
      </c>
      <c r="H567" s="154" t="s">
        <v>35</v>
      </c>
      <c r="I567" s="154" t="str">
        <f>_xlfn.XLOOKUP('Data Source'!$H567,'NW Mapping'!A:A,'NW Mapping'!B:B)</f>
        <v>Low</v>
      </c>
      <c r="J567" s="154" t="str">
        <f>_xlfn.XLOOKUP('Data Source'!$H567,'NW Mapping'!A:A,'NW Mapping'!C:C)</f>
        <v>Non-Core NW</v>
      </c>
      <c r="K567" s="154" t="str">
        <f>_xlfn.XLOOKUP(H567,'NW Mapping'!A:A,'NW Mapping'!D:D)</f>
        <v>MERCH MENU</v>
      </c>
      <c r="L567" s="8" t="str">
        <f>_xlfn.XLOOKUP('Data Source'!$H567,'NW Mapping'!A:A,'NW Mapping'!E:E)</f>
        <v>MERCH MENU</v>
      </c>
      <c r="M567" s="157">
        <v>22076.059999999801</v>
      </c>
      <c r="N567" s="157">
        <v>0</v>
      </c>
    </row>
    <row r="568" spans="2:14" s="1" customFormat="1" ht="19.7" hidden="1" customHeight="1">
      <c r="B568" s="152">
        <v>2022</v>
      </c>
      <c r="C568" s="153" t="s">
        <v>13</v>
      </c>
      <c r="D568" s="153" t="s">
        <v>14</v>
      </c>
      <c r="E568" s="153" t="s">
        <v>15</v>
      </c>
      <c r="F568" s="153" t="s">
        <v>16</v>
      </c>
      <c r="G568" s="153" t="s">
        <v>64</v>
      </c>
      <c r="H568" s="153" t="s">
        <v>35</v>
      </c>
      <c r="I568" s="154" t="str">
        <f>_xlfn.XLOOKUP('Data Source'!$H568,'NW Mapping'!A:A,'NW Mapping'!B:B)</f>
        <v>Low</v>
      </c>
      <c r="J568" s="154" t="str">
        <f>_xlfn.XLOOKUP('Data Source'!$H568,'NW Mapping'!A:A,'NW Mapping'!C:C)</f>
        <v>Non-Core NW</v>
      </c>
      <c r="K568" s="154" t="str">
        <f>_xlfn.XLOOKUP(H568,'NW Mapping'!A:A,'NW Mapping'!D:D)</f>
        <v>MERCH MENU</v>
      </c>
      <c r="L568" s="8" t="str">
        <f>_xlfn.XLOOKUP('Data Source'!$H568,'NW Mapping'!A:A,'NW Mapping'!E:E)</f>
        <v>MERCH MENU</v>
      </c>
      <c r="M568" s="155">
        <v>32577.279999999999</v>
      </c>
      <c r="N568" s="155">
        <v>0</v>
      </c>
    </row>
    <row r="569" spans="2:14" s="1" customFormat="1" ht="19.7" hidden="1" customHeight="1">
      <c r="B569" s="156">
        <v>2022</v>
      </c>
      <c r="C569" s="154" t="s">
        <v>13</v>
      </c>
      <c r="D569" s="154" t="s">
        <v>14</v>
      </c>
      <c r="E569" s="154" t="s">
        <v>15</v>
      </c>
      <c r="F569" s="154" t="s">
        <v>21</v>
      </c>
      <c r="G569" s="154" t="s">
        <v>22</v>
      </c>
      <c r="H569" s="154" t="s">
        <v>35</v>
      </c>
      <c r="I569" s="154" t="str">
        <f>_xlfn.XLOOKUP('Data Source'!$H569,'NW Mapping'!A:A,'NW Mapping'!B:B)</f>
        <v>Low</v>
      </c>
      <c r="J569" s="154" t="str">
        <f>_xlfn.XLOOKUP('Data Source'!$H569,'NW Mapping'!A:A,'NW Mapping'!C:C)</f>
        <v>Non-Core NW</v>
      </c>
      <c r="K569" s="154" t="str">
        <f>_xlfn.XLOOKUP(H569,'NW Mapping'!A:A,'NW Mapping'!D:D)</f>
        <v>MERCH MENU</v>
      </c>
      <c r="L569" s="8" t="str">
        <f>_xlfn.XLOOKUP('Data Source'!$H569,'NW Mapping'!A:A,'NW Mapping'!E:E)</f>
        <v>MERCH MENU</v>
      </c>
      <c r="M569" s="157">
        <v>20647.919999999998</v>
      </c>
      <c r="N569" s="157">
        <v>0</v>
      </c>
    </row>
    <row r="570" spans="2:14" s="1" customFormat="1" ht="19.7" hidden="1" customHeight="1">
      <c r="B570" s="152">
        <v>2022</v>
      </c>
      <c r="C570" s="153" t="s">
        <v>13</v>
      </c>
      <c r="D570" s="153" t="s">
        <v>14</v>
      </c>
      <c r="E570" s="153" t="s">
        <v>15</v>
      </c>
      <c r="F570" s="153" t="s">
        <v>23</v>
      </c>
      <c r="G570" s="153" t="s">
        <v>24</v>
      </c>
      <c r="H570" s="153" t="s">
        <v>35</v>
      </c>
      <c r="I570" s="154" t="str">
        <f>_xlfn.XLOOKUP('Data Source'!$H570,'NW Mapping'!A:A,'NW Mapping'!B:B)</f>
        <v>Low</v>
      </c>
      <c r="J570" s="154" t="str">
        <f>_xlfn.XLOOKUP('Data Source'!$H570,'NW Mapping'!A:A,'NW Mapping'!C:C)</f>
        <v>Non-Core NW</v>
      </c>
      <c r="K570" s="154" t="str">
        <f>_xlfn.XLOOKUP(H570,'NW Mapping'!A:A,'NW Mapping'!D:D)</f>
        <v>MERCH MENU</v>
      </c>
      <c r="L570" s="8" t="str">
        <f>_xlfn.XLOOKUP('Data Source'!$H570,'NW Mapping'!A:A,'NW Mapping'!E:E)</f>
        <v>MERCH MENU</v>
      </c>
      <c r="M570" s="155">
        <v>10691.92</v>
      </c>
      <c r="N570" s="155">
        <v>0</v>
      </c>
    </row>
    <row r="571" spans="2:14" s="1" customFormat="1" ht="19.7" hidden="1" customHeight="1">
      <c r="B571" s="156">
        <v>2022</v>
      </c>
      <c r="C571" s="154" t="s">
        <v>13</v>
      </c>
      <c r="D571" s="154" t="s">
        <v>14</v>
      </c>
      <c r="E571" s="154" t="s">
        <v>15</v>
      </c>
      <c r="F571" s="154" t="s">
        <v>23</v>
      </c>
      <c r="G571" s="154" t="s">
        <v>66</v>
      </c>
      <c r="H571" s="154" t="s">
        <v>35</v>
      </c>
      <c r="I571" s="154" t="str">
        <f>_xlfn.XLOOKUP('Data Source'!$H571,'NW Mapping'!A:A,'NW Mapping'!B:B)</f>
        <v>Low</v>
      </c>
      <c r="J571" s="154" t="str">
        <f>_xlfn.XLOOKUP('Data Source'!$H571,'NW Mapping'!A:A,'NW Mapping'!C:C)</f>
        <v>Non-Core NW</v>
      </c>
      <c r="K571" s="154" t="str">
        <f>_xlfn.XLOOKUP(H571,'NW Mapping'!A:A,'NW Mapping'!D:D)</f>
        <v>MERCH MENU</v>
      </c>
      <c r="L571" s="8" t="str">
        <f>_xlfn.XLOOKUP('Data Source'!$H571,'NW Mapping'!A:A,'NW Mapping'!E:E)</f>
        <v>MERCH MENU</v>
      </c>
      <c r="M571" s="157">
        <v>0</v>
      </c>
      <c r="N571" s="157">
        <v>0</v>
      </c>
    </row>
    <row r="572" spans="2:14" s="1" customFormat="1" ht="19.7" hidden="1" customHeight="1">
      <c r="B572" s="152">
        <v>2022</v>
      </c>
      <c r="C572" s="153" t="s">
        <v>13</v>
      </c>
      <c r="D572" s="153" t="s">
        <v>14</v>
      </c>
      <c r="E572" s="153" t="s">
        <v>25</v>
      </c>
      <c r="F572" s="153" t="s">
        <v>16</v>
      </c>
      <c r="G572" s="153" t="s">
        <v>63</v>
      </c>
      <c r="H572" s="153" t="s">
        <v>35</v>
      </c>
      <c r="I572" s="154" t="str">
        <f>_xlfn.XLOOKUP('Data Source'!$H572,'NW Mapping'!A:A,'NW Mapping'!B:B)</f>
        <v>Low</v>
      </c>
      <c r="J572" s="154" t="str">
        <f>_xlfn.XLOOKUP('Data Source'!$H572,'NW Mapping'!A:A,'NW Mapping'!C:C)</f>
        <v>Non-Core NW</v>
      </c>
      <c r="K572" s="154" t="str">
        <f>_xlfn.XLOOKUP(H572,'NW Mapping'!A:A,'NW Mapping'!D:D)</f>
        <v>MERCH MENU</v>
      </c>
      <c r="L572" s="8" t="str">
        <f>_xlfn.XLOOKUP('Data Source'!$H572,'NW Mapping'!A:A,'NW Mapping'!E:E)</f>
        <v>MERCH MENU</v>
      </c>
      <c r="M572" s="155">
        <v>1258.29</v>
      </c>
      <c r="N572" s="155">
        <v>0</v>
      </c>
    </row>
    <row r="573" spans="2:14" s="1" customFormat="1" ht="19.7" hidden="1" customHeight="1">
      <c r="B573" s="156">
        <v>2022</v>
      </c>
      <c r="C573" s="154" t="s">
        <v>13</v>
      </c>
      <c r="D573" s="154" t="s">
        <v>14</v>
      </c>
      <c r="E573" s="154" t="s">
        <v>25</v>
      </c>
      <c r="F573" s="154" t="s">
        <v>16</v>
      </c>
      <c r="G573" s="154" t="s">
        <v>67</v>
      </c>
      <c r="H573" s="154" t="s">
        <v>35</v>
      </c>
      <c r="I573" s="154" t="str">
        <f>_xlfn.XLOOKUP('Data Source'!$H573,'NW Mapping'!A:A,'NW Mapping'!B:B)</f>
        <v>Low</v>
      </c>
      <c r="J573" s="154" t="str">
        <f>_xlfn.XLOOKUP('Data Source'!$H573,'NW Mapping'!A:A,'NW Mapping'!C:C)</f>
        <v>Non-Core NW</v>
      </c>
      <c r="K573" s="154" t="str">
        <f>_xlfn.XLOOKUP(H573,'NW Mapping'!A:A,'NW Mapping'!D:D)</f>
        <v>MERCH MENU</v>
      </c>
      <c r="L573" s="8" t="str">
        <f>_xlfn.XLOOKUP('Data Source'!$H573,'NW Mapping'!A:A,'NW Mapping'!E:E)</f>
        <v>MERCH MENU</v>
      </c>
      <c r="M573" s="157">
        <v>0</v>
      </c>
      <c r="N573" s="157">
        <v>0</v>
      </c>
    </row>
    <row r="574" spans="2:14" s="1" customFormat="1" ht="19.7" hidden="1" customHeight="1">
      <c r="B574" s="152">
        <v>2022</v>
      </c>
      <c r="C574" s="153" t="s">
        <v>13</v>
      </c>
      <c r="D574" s="153" t="s">
        <v>14</v>
      </c>
      <c r="E574" s="153" t="s">
        <v>25</v>
      </c>
      <c r="F574" s="153" t="s">
        <v>16</v>
      </c>
      <c r="G574" s="153" t="s">
        <v>19</v>
      </c>
      <c r="H574" s="153" t="s">
        <v>35</v>
      </c>
      <c r="I574" s="154" t="str">
        <f>_xlfn.XLOOKUP('Data Source'!$H574,'NW Mapping'!A:A,'NW Mapping'!B:B)</f>
        <v>Low</v>
      </c>
      <c r="J574" s="154" t="str">
        <f>_xlfn.XLOOKUP('Data Source'!$H574,'NW Mapping'!A:A,'NW Mapping'!C:C)</f>
        <v>Non-Core NW</v>
      </c>
      <c r="K574" s="154" t="str">
        <f>_xlfn.XLOOKUP(H574,'NW Mapping'!A:A,'NW Mapping'!D:D)</f>
        <v>MERCH MENU</v>
      </c>
      <c r="L574" s="8" t="str">
        <f>_xlfn.XLOOKUP('Data Source'!$H574,'NW Mapping'!A:A,'NW Mapping'!E:E)</f>
        <v>MERCH MENU</v>
      </c>
      <c r="M574" s="155">
        <v>12791.5599998368</v>
      </c>
      <c r="N574" s="155">
        <v>0</v>
      </c>
    </row>
    <row r="575" spans="2:14" s="1" customFormat="1" ht="19.7" hidden="1" customHeight="1">
      <c r="B575" s="156">
        <v>2022</v>
      </c>
      <c r="C575" s="154" t="s">
        <v>13</v>
      </c>
      <c r="D575" s="154" t="s">
        <v>14</v>
      </c>
      <c r="E575" s="154" t="s">
        <v>25</v>
      </c>
      <c r="F575" s="154" t="s">
        <v>16</v>
      </c>
      <c r="G575" s="154" t="s">
        <v>20</v>
      </c>
      <c r="H575" s="154" t="s">
        <v>35</v>
      </c>
      <c r="I575" s="154" t="str">
        <f>_xlfn.XLOOKUP('Data Source'!$H575,'NW Mapping'!A:A,'NW Mapping'!B:B)</f>
        <v>Low</v>
      </c>
      <c r="J575" s="154" t="str">
        <f>_xlfn.XLOOKUP('Data Source'!$H575,'NW Mapping'!A:A,'NW Mapping'!C:C)</f>
        <v>Non-Core NW</v>
      </c>
      <c r="K575" s="154" t="str">
        <f>_xlfn.XLOOKUP(H575,'NW Mapping'!A:A,'NW Mapping'!D:D)</f>
        <v>MERCH MENU</v>
      </c>
      <c r="L575" s="8" t="str">
        <f>_xlfn.XLOOKUP('Data Source'!$H575,'NW Mapping'!A:A,'NW Mapping'!E:E)</f>
        <v>MERCH MENU</v>
      </c>
      <c r="M575" s="157">
        <v>90573.649999877598</v>
      </c>
      <c r="N575" s="157">
        <v>6.89</v>
      </c>
    </row>
    <row r="576" spans="2:14" s="1" customFormat="1" ht="19.7" hidden="1" customHeight="1">
      <c r="B576" s="152">
        <v>2022</v>
      </c>
      <c r="C576" s="153" t="s">
        <v>13</v>
      </c>
      <c r="D576" s="153" t="s">
        <v>14</v>
      </c>
      <c r="E576" s="153" t="s">
        <v>25</v>
      </c>
      <c r="F576" s="153" t="s">
        <v>16</v>
      </c>
      <c r="G576" s="153" t="s">
        <v>64</v>
      </c>
      <c r="H576" s="153" t="s">
        <v>35</v>
      </c>
      <c r="I576" s="154" t="str">
        <f>_xlfn.XLOOKUP('Data Source'!$H576,'NW Mapping'!A:A,'NW Mapping'!B:B)</f>
        <v>Low</v>
      </c>
      <c r="J576" s="154" t="str">
        <f>_xlfn.XLOOKUP('Data Source'!$H576,'NW Mapping'!A:A,'NW Mapping'!C:C)</f>
        <v>Non-Core NW</v>
      </c>
      <c r="K576" s="154" t="str">
        <f>_xlfn.XLOOKUP(H576,'NW Mapping'!A:A,'NW Mapping'!D:D)</f>
        <v>MERCH MENU</v>
      </c>
      <c r="L576" s="8" t="str">
        <f>_xlfn.XLOOKUP('Data Source'!$H576,'NW Mapping'!A:A,'NW Mapping'!E:E)</f>
        <v>MERCH MENU</v>
      </c>
      <c r="M576" s="155">
        <v>6915.85</v>
      </c>
      <c r="N576" s="155">
        <v>4380</v>
      </c>
    </row>
    <row r="577" spans="2:14" s="1" customFormat="1" ht="19.7" hidden="1" customHeight="1">
      <c r="B577" s="156">
        <v>2022</v>
      </c>
      <c r="C577" s="154" t="s">
        <v>13</v>
      </c>
      <c r="D577" s="154" t="s">
        <v>14</v>
      </c>
      <c r="E577" s="154" t="s">
        <v>25</v>
      </c>
      <c r="F577" s="154" t="s">
        <v>21</v>
      </c>
      <c r="G577" s="154" t="s">
        <v>22</v>
      </c>
      <c r="H577" s="154" t="s">
        <v>35</v>
      </c>
      <c r="I577" s="154" t="str">
        <f>_xlfn.XLOOKUP('Data Source'!$H577,'NW Mapping'!A:A,'NW Mapping'!B:B)</f>
        <v>Low</v>
      </c>
      <c r="J577" s="154" t="str">
        <f>_xlfn.XLOOKUP('Data Source'!$H577,'NW Mapping'!A:A,'NW Mapping'!C:C)</f>
        <v>Non-Core NW</v>
      </c>
      <c r="K577" s="154" t="str">
        <f>_xlfn.XLOOKUP(H577,'NW Mapping'!A:A,'NW Mapping'!D:D)</f>
        <v>MERCH MENU</v>
      </c>
      <c r="L577" s="8" t="str">
        <f>_xlfn.XLOOKUP('Data Source'!$H577,'NW Mapping'!A:A,'NW Mapping'!E:E)</f>
        <v>MERCH MENU</v>
      </c>
      <c r="M577" s="157">
        <v>30230.92</v>
      </c>
      <c r="N577" s="157">
        <v>0</v>
      </c>
    </row>
    <row r="578" spans="2:14" s="1" customFormat="1" ht="19.7" hidden="1" customHeight="1">
      <c r="B578" s="152">
        <v>2022</v>
      </c>
      <c r="C578" s="153" t="s">
        <v>13</v>
      </c>
      <c r="D578" s="153" t="s">
        <v>14</v>
      </c>
      <c r="E578" s="153" t="s">
        <v>25</v>
      </c>
      <c r="F578" s="153" t="s">
        <v>21</v>
      </c>
      <c r="G578" s="153" t="s">
        <v>65</v>
      </c>
      <c r="H578" s="153" t="s">
        <v>35</v>
      </c>
      <c r="I578" s="154" t="str">
        <f>_xlfn.XLOOKUP('Data Source'!$H578,'NW Mapping'!A:A,'NW Mapping'!B:B)</f>
        <v>Low</v>
      </c>
      <c r="J578" s="154" t="str">
        <f>_xlfn.XLOOKUP('Data Source'!$H578,'NW Mapping'!A:A,'NW Mapping'!C:C)</f>
        <v>Non-Core NW</v>
      </c>
      <c r="K578" s="154" t="str">
        <f>_xlfn.XLOOKUP(H578,'NW Mapping'!A:A,'NW Mapping'!D:D)</f>
        <v>MERCH MENU</v>
      </c>
      <c r="L578" s="8" t="str">
        <f>_xlfn.XLOOKUP('Data Source'!$H578,'NW Mapping'!A:A,'NW Mapping'!E:E)</f>
        <v>MERCH MENU</v>
      </c>
      <c r="M578" s="155">
        <v>6551.9500000385997</v>
      </c>
      <c r="N578" s="155">
        <v>1.54</v>
      </c>
    </row>
    <row r="579" spans="2:14" s="1" customFormat="1" ht="19.7" hidden="1" customHeight="1">
      <c r="B579" s="156">
        <v>2022</v>
      </c>
      <c r="C579" s="154" t="s">
        <v>13</v>
      </c>
      <c r="D579" s="154" t="s">
        <v>14</v>
      </c>
      <c r="E579" s="154" t="s">
        <v>25</v>
      </c>
      <c r="F579" s="154" t="s">
        <v>23</v>
      </c>
      <c r="G579" s="154" t="s">
        <v>24</v>
      </c>
      <c r="H579" s="154" t="s">
        <v>35</v>
      </c>
      <c r="I579" s="154" t="str">
        <f>_xlfn.XLOOKUP('Data Source'!$H579,'NW Mapping'!A:A,'NW Mapping'!B:B)</f>
        <v>Low</v>
      </c>
      <c r="J579" s="154" t="str">
        <f>_xlfn.XLOOKUP('Data Source'!$H579,'NW Mapping'!A:A,'NW Mapping'!C:C)</f>
        <v>Non-Core NW</v>
      </c>
      <c r="K579" s="154" t="str">
        <f>_xlfn.XLOOKUP(H579,'NW Mapping'!A:A,'NW Mapping'!D:D)</f>
        <v>MERCH MENU</v>
      </c>
      <c r="L579" s="8" t="str">
        <f>_xlfn.XLOOKUP('Data Source'!$H579,'NW Mapping'!A:A,'NW Mapping'!E:E)</f>
        <v>MERCH MENU</v>
      </c>
      <c r="M579" s="157">
        <v>188616.60000006101</v>
      </c>
      <c r="N579" s="157">
        <v>6834.75</v>
      </c>
    </row>
    <row r="580" spans="2:14" s="1" customFormat="1" ht="19.7" hidden="1" customHeight="1">
      <c r="B580" s="152">
        <v>2022</v>
      </c>
      <c r="C580" s="153" t="s">
        <v>13</v>
      </c>
      <c r="D580" s="153" t="s">
        <v>14</v>
      </c>
      <c r="E580" s="153" t="s">
        <v>25</v>
      </c>
      <c r="F580" s="153" t="s">
        <v>23</v>
      </c>
      <c r="G580" s="153" t="s">
        <v>66</v>
      </c>
      <c r="H580" s="153" t="s">
        <v>35</v>
      </c>
      <c r="I580" s="154" t="str">
        <f>_xlfn.XLOOKUP('Data Source'!$H580,'NW Mapping'!A:A,'NW Mapping'!B:B)</f>
        <v>Low</v>
      </c>
      <c r="J580" s="154" t="str">
        <f>_xlfn.XLOOKUP('Data Source'!$H580,'NW Mapping'!A:A,'NW Mapping'!C:C)</f>
        <v>Non-Core NW</v>
      </c>
      <c r="K580" s="154" t="str">
        <f>_xlfn.XLOOKUP(H580,'NW Mapping'!A:A,'NW Mapping'!D:D)</f>
        <v>MERCH MENU</v>
      </c>
      <c r="L580" s="8" t="str">
        <f>_xlfn.XLOOKUP('Data Source'!$H580,'NW Mapping'!A:A,'NW Mapping'!E:E)</f>
        <v>MERCH MENU</v>
      </c>
      <c r="M580" s="155">
        <v>84383.419999830701</v>
      </c>
      <c r="N580" s="155">
        <v>800</v>
      </c>
    </row>
    <row r="581" spans="2:14" s="1" customFormat="1" ht="19.7" customHeight="1">
      <c r="B581" s="156">
        <v>2022</v>
      </c>
      <c r="C581" s="154" t="s">
        <v>13</v>
      </c>
      <c r="D581" s="154" t="s">
        <v>14</v>
      </c>
      <c r="E581" s="154" t="s">
        <v>26</v>
      </c>
      <c r="F581" s="154" t="s">
        <v>16</v>
      </c>
      <c r="G581" s="154" t="s">
        <v>63</v>
      </c>
      <c r="H581" s="154" t="s">
        <v>35</v>
      </c>
      <c r="I581" s="154" t="str">
        <f>_xlfn.XLOOKUP('Data Source'!$H581,'NW Mapping'!A:A,'NW Mapping'!B:B)</f>
        <v>Low</v>
      </c>
      <c r="J581" s="154" t="str">
        <f>_xlfn.XLOOKUP('Data Source'!$H581,'NW Mapping'!A:A,'NW Mapping'!C:C)</f>
        <v>Non-Core NW</v>
      </c>
      <c r="K581" s="154" t="str">
        <f>_xlfn.XLOOKUP(H581,'NW Mapping'!A:A,'NW Mapping'!D:D)</f>
        <v>MERCH MENU</v>
      </c>
      <c r="L581" s="8" t="str">
        <f>_xlfn.XLOOKUP('Data Source'!$H581,'NW Mapping'!A:A,'NW Mapping'!E:E)</f>
        <v>MERCH MENU</v>
      </c>
      <c r="M581" s="157">
        <v>639.36</v>
      </c>
      <c r="N581" s="157">
        <v>0</v>
      </c>
    </row>
    <row r="582" spans="2:14" s="1" customFormat="1" ht="19.7" customHeight="1">
      <c r="B582" s="152">
        <v>2022</v>
      </c>
      <c r="C582" s="153" t="s">
        <v>13</v>
      </c>
      <c r="D582" s="153" t="s">
        <v>14</v>
      </c>
      <c r="E582" s="153" t="s">
        <v>26</v>
      </c>
      <c r="F582" s="153" t="s">
        <v>16</v>
      </c>
      <c r="G582" s="153" t="s">
        <v>20</v>
      </c>
      <c r="H582" s="153" t="s">
        <v>35</v>
      </c>
      <c r="I582" s="154" t="str">
        <f>_xlfn.XLOOKUP('Data Source'!$H582,'NW Mapping'!A:A,'NW Mapping'!B:B)</f>
        <v>Low</v>
      </c>
      <c r="J582" s="154" t="str">
        <f>_xlfn.XLOOKUP('Data Source'!$H582,'NW Mapping'!A:A,'NW Mapping'!C:C)</f>
        <v>Non-Core NW</v>
      </c>
      <c r="K582" s="154" t="str">
        <f>_xlfn.XLOOKUP(H582,'NW Mapping'!A:A,'NW Mapping'!D:D)</f>
        <v>MERCH MENU</v>
      </c>
      <c r="L582" s="8" t="str">
        <f>_xlfn.XLOOKUP('Data Source'!$H582,'NW Mapping'!A:A,'NW Mapping'!E:E)</f>
        <v>MERCH MENU</v>
      </c>
      <c r="M582" s="155">
        <v>433.44</v>
      </c>
      <c r="N582" s="155">
        <v>0</v>
      </c>
    </row>
    <row r="583" spans="2:14" s="1" customFormat="1" ht="19.7" customHeight="1">
      <c r="B583" s="156">
        <v>2022</v>
      </c>
      <c r="C583" s="154" t="s">
        <v>13</v>
      </c>
      <c r="D583" s="154" t="s">
        <v>14</v>
      </c>
      <c r="E583" s="154" t="s">
        <v>26</v>
      </c>
      <c r="F583" s="154" t="s">
        <v>16</v>
      </c>
      <c r="G583" s="154" t="s">
        <v>64</v>
      </c>
      <c r="H583" s="154" t="s">
        <v>35</v>
      </c>
      <c r="I583" s="154" t="str">
        <f>_xlfn.XLOOKUP('Data Source'!$H583,'NW Mapping'!A:A,'NW Mapping'!B:B)</f>
        <v>Low</v>
      </c>
      <c r="J583" s="154" t="str">
        <f>_xlfn.XLOOKUP('Data Source'!$H583,'NW Mapping'!A:A,'NW Mapping'!C:C)</f>
        <v>Non-Core NW</v>
      </c>
      <c r="K583" s="154" t="str">
        <f>_xlfn.XLOOKUP(H583,'NW Mapping'!A:A,'NW Mapping'!D:D)</f>
        <v>MERCH MENU</v>
      </c>
      <c r="L583" s="8" t="str">
        <f>_xlfn.XLOOKUP('Data Source'!$H583,'NW Mapping'!A:A,'NW Mapping'!E:E)</f>
        <v>MERCH MENU</v>
      </c>
      <c r="M583" s="157">
        <v>36366.400000000001</v>
      </c>
      <c r="N583" s="157">
        <v>0</v>
      </c>
    </row>
    <row r="584" spans="2:14" s="1" customFormat="1" ht="19.7" customHeight="1">
      <c r="B584" s="152">
        <v>2022</v>
      </c>
      <c r="C584" s="153" t="s">
        <v>13</v>
      </c>
      <c r="D584" s="153" t="s">
        <v>14</v>
      </c>
      <c r="E584" s="153" t="s">
        <v>26</v>
      </c>
      <c r="F584" s="153" t="s">
        <v>21</v>
      </c>
      <c r="G584" s="153" t="s">
        <v>22</v>
      </c>
      <c r="H584" s="153" t="s">
        <v>35</v>
      </c>
      <c r="I584" s="154" t="str">
        <f>_xlfn.XLOOKUP('Data Source'!$H584,'NW Mapping'!A:A,'NW Mapping'!B:B)</f>
        <v>Low</v>
      </c>
      <c r="J584" s="154" t="str">
        <f>_xlfn.XLOOKUP('Data Source'!$H584,'NW Mapping'!A:A,'NW Mapping'!C:C)</f>
        <v>Non-Core NW</v>
      </c>
      <c r="K584" s="154" t="str">
        <f>_xlfn.XLOOKUP(H584,'NW Mapping'!A:A,'NW Mapping'!D:D)</f>
        <v>MERCH MENU</v>
      </c>
      <c r="L584" s="8" t="str">
        <f>_xlfn.XLOOKUP('Data Source'!$H584,'NW Mapping'!A:A,'NW Mapping'!E:E)</f>
        <v>MERCH MENU</v>
      </c>
      <c r="M584" s="155">
        <v>459223.81</v>
      </c>
      <c r="N584" s="155">
        <v>96.72</v>
      </c>
    </row>
    <row r="585" spans="2:14" s="1" customFormat="1" ht="19.7" customHeight="1">
      <c r="B585" s="156">
        <v>2022</v>
      </c>
      <c r="C585" s="154" t="s">
        <v>13</v>
      </c>
      <c r="D585" s="154" t="s">
        <v>14</v>
      </c>
      <c r="E585" s="154" t="s">
        <v>26</v>
      </c>
      <c r="F585" s="154" t="s">
        <v>23</v>
      </c>
      <c r="G585" s="154" t="s">
        <v>24</v>
      </c>
      <c r="H585" s="154" t="s">
        <v>35</v>
      </c>
      <c r="I585" s="154" t="str">
        <f>_xlfn.XLOOKUP('Data Source'!$H585,'NW Mapping'!A:A,'NW Mapping'!B:B)</f>
        <v>Low</v>
      </c>
      <c r="J585" s="154" t="str">
        <f>_xlfn.XLOOKUP('Data Source'!$H585,'NW Mapping'!A:A,'NW Mapping'!C:C)</f>
        <v>Non-Core NW</v>
      </c>
      <c r="K585" s="154" t="str">
        <f>_xlfn.XLOOKUP(H585,'NW Mapping'!A:A,'NW Mapping'!D:D)</f>
        <v>MERCH MENU</v>
      </c>
      <c r="L585" s="8" t="str">
        <f>_xlfn.XLOOKUP('Data Source'!$H585,'NW Mapping'!A:A,'NW Mapping'!E:E)</f>
        <v>MERCH MENU</v>
      </c>
      <c r="M585" s="157">
        <v>277331.32</v>
      </c>
      <c r="N585" s="157">
        <v>46</v>
      </c>
    </row>
    <row r="586" spans="2:14" s="1" customFormat="1" ht="19.7" customHeight="1">
      <c r="B586" s="152">
        <v>2022</v>
      </c>
      <c r="C586" s="153" t="s">
        <v>13</v>
      </c>
      <c r="D586" s="153" t="s">
        <v>14</v>
      </c>
      <c r="E586" s="153" t="s">
        <v>26</v>
      </c>
      <c r="F586" s="153" t="s">
        <v>23</v>
      </c>
      <c r="G586" s="153" t="s">
        <v>66</v>
      </c>
      <c r="H586" s="153" t="s">
        <v>35</v>
      </c>
      <c r="I586" s="154" t="str">
        <f>_xlfn.XLOOKUP('Data Source'!$H586,'NW Mapping'!A:A,'NW Mapping'!B:B)</f>
        <v>Low</v>
      </c>
      <c r="J586" s="154" t="str">
        <f>_xlfn.XLOOKUP('Data Source'!$H586,'NW Mapping'!A:A,'NW Mapping'!C:C)</f>
        <v>Non-Core NW</v>
      </c>
      <c r="K586" s="154" t="str">
        <f>_xlfn.XLOOKUP(H586,'NW Mapping'!A:A,'NW Mapping'!D:D)</f>
        <v>MERCH MENU</v>
      </c>
      <c r="L586" s="8" t="str">
        <f>_xlfn.XLOOKUP('Data Source'!$H586,'NW Mapping'!A:A,'NW Mapping'!E:E)</f>
        <v>MERCH MENU</v>
      </c>
      <c r="M586" s="155">
        <v>0</v>
      </c>
      <c r="N586" s="155">
        <v>0</v>
      </c>
    </row>
    <row r="587" spans="2:14" s="1" customFormat="1" ht="19.7" hidden="1" customHeight="1">
      <c r="B587" s="156">
        <v>2022</v>
      </c>
      <c r="C587" s="154" t="s">
        <v>13</v>
      </c>
      <c r="D587" s="154" t="s">
        <v>14</v>
      </c>
      <c r="E587" s="154" t="s">
        <v>27</v>
      </c>
      <c r="F587" s="154" t="s">
        <v>16</v>
      </c>
      <c r="G587" s="154" t="s">
        <v>63</v>
      </c>
      <c r="H587" s="154" t="s">
        <v>35</v>
      </c>
      <c r="I587" s="154" t="str">
        <f>_xlfn.XLOOKUP('Data Source'!$H587,'NW Mapping'!A:A,'NW Mapping'!B:B)</f>
        <v>Low</v>
      </c>
      <c r="J587" s="154" t="str">
        <f>_xlfn.XLOOKUP('Data Source'!$H587,'NW Mapping'!A:A,'NW Mapping'!C:C)</f>
        <v>Non-Core NW</v>
      </c>
      <c r="K587" s="154" t="str">
        <f>_xlfn.XLOOKUP(H587,'NW Mapping'!A:A,'NW Mapping'!D:D)</f>
        <v>MERCH MENU</v>
      </c>
      <c r="L587" s="8" t="str">
        <f>_xlfn.XLOOKUP('Data Source'!$H587,'NW Mapping'!A:A,'NW Mapping'!E:E)</f>
        <v>MERCH MENU</v>
      </c>
      <c r="M587" s="157">
        <v>2194.56</v>
      </c>
      <c r="N587" s="157">
        <v>0</v>
      </c>
    </row>
    <row r="588" spans="2:14" s="1" customFormat="1" ht="19.7" hidden="1" customHeight="1">
      <c r="B588" s="152">
        <v>2022</v>
      </c>
      <c r="C588" s="153" t="s">
        <v>13</v>
      </c>
      <c r="D588" s="153" t="s">
        <v>14</v>
      </c>
      <c r="E588" s="153" t="s">
        <v>27</v>
      </c>
      <c r="F588" s="153" t="s">
        <v>16</v>
      </c>
      <c r="G588" s="153" t="s">
        <v>19</v>
      </c>
      <c r="H588" s="153" t="s">
        <v>35</v>
      </c>
      <c r="I588" s="154" t="str">
        <f>_xlfn.XLOOKUP('Data Source'!$H588,'NW Mapping'!A:A,'NW Mapping'!B:B)</f>
        <v>Low</v>
      </c>
      <c r="J588" s="154" t="str">
        <f>_xlfn.XLOOKUP('Data Source'!$H588,'NW Mapping'!A:A,'NW Mapping'!C:C)</f>
        <v>Non-Core NW</v>
      </c>
      <c r="K588" s="154" t="str">
        <f>_xlfn.XLOOKUP(H588,'NW Mapping'!A:A,'NW Mapping'!D:D)</f>
        <v>MERCH MENU</v>
      </c>
      <c r="L588" s="8" t="str">
        <f>_xlfn.XLOOKUP('Data Source'!$H588,'NW Mapping'!A:A,'NW Mapping'!E:E)</f>
        <v>MERCH MENU</v>
      </c>
      <c r="M588" s="155">
        <v>0</v>
      </c>
      <c r="N588" s="155">
        <v>0</v>
      </c>
    </row>
    <row r="589" spans="2:14" s="1" customFormat="1" ht="19.7" hidden="1" customHeight="1">
      <c r="B589" s="156">
        <v>2022</v>
      </c>
      <c r="C589" s="154" t="s">
        <v>13</v>
      </c>
      <c r="D589" s="154" t="s">
        <v>14</v>
      </c>
      <c r="E589" s="154" t="s">
        <v>27</v>
      </c>
      <c r="F589" s="154" t="s">
        <v>16</v>
      </c>
      <c r="G589" s="154" t="s">
        <v>20</v>
      </c>
      <c r="H589" s="154" t="s">
        <v>35</v>
      </c>
      <c r="I589" s="154" t="str">
        <f>_xlfn.XLOOKUP('Data Source'!$H589,'NW Mapping'!A:A,'NW Mapping'!B:B)</f>
        <v>Low</v>
      </c>
      <c r="J589" s="154" t="str">
        <f>_xlfn.XLOOKUP('Data Source'!$H589,'NW Mapping'!A:A,'NW Mapping'!C:C)</f>
        <v>Non-Core NW</v>
      </c>
      <c r="K589" s="154" t="str">
        <f>_xlfn.XLOOKUP(H589,'NW Mapping'!A:A,'NW Mapping'!D:D)</f>
        <v>MERCH MENU</v>
      </c>
      <c r="L589" s="8" t="str">
        <f>_xlfn.XLOOKUP('Data Source'!$H589,'NW Mapping'!A:A,'NW Mapping'!E:E)</f>
        <v>MERCH MENU</v>
      </c>
      <c r="M589" s="157">
        <v>37768.800000000003</v>
      </c>
      <c r="N589" s="157">
        <v>0</v>
      </c>
    </row>
    <row r="590" spans="2:14" s="1" customFormat="1" ht="19.7" hidden="1" customHeight="1">
      <c r="B590" s="152">
        <v>2022</v>
      </c>
      <c r="C590" s="153" t="s">
        <v>13</v>
      </c>
      <c r="D590" s="153" t="s">
        <v>14</v>
      </c>
      <c r="E590" s="153" t="s">
        <v>27</v>
      </c>
      <c r="F590" s="153" t="s">
        <v>16</v>
      </c>
      <c r="G590" s="153" t="s">
        <v>64</v>
      </c>
      <c r="H590" s="153" t="s">
        <v>35</v>
      </c>
      <c r="I590" s="154" t="str">
        <f>_xlfn.XLOOKUP('Data Source'!$H590,'NW Mapping'!A:A,'NW Mapping'!B:B)</f>
        <v>Low</v>
      </c>
      <c r="J590" s="154" t="str">
        <f>_xlfn.XLOOKUP('Data Source'!$H590,'NW Mapping'!A:A,'NW Mapping'!C:C)</f>
        <v>Non-Core NW</v>
      </c>
      <c r="K590" s="154" t="str">
        <f>_xlfn.XLOOKUP(H590,'NW Mapping'!A:A,'NW Mapping'!D:D)</f>
        <v>MERCH MENU</v>
      </c>
      <c r="L590" s="8" t="str">
        <f>_xlfn.XLOOKUP('Data Source'!$H590,'NW Mapping'!A:A,'NW Mapping'!E:E)</f>
        <v>MERCH MENU</v>
      </c>
      <c r="M590" s="155">
        <v>842445.50999999302</v>
      </c>
      <c r="N590" s="155">
        <v>0</v>
      </c>
    </row>
    <row r="591" spans="2:14" s="1" customFormat="1" ht="19.7" hidden="1" customHeight="1">
      <c r="B591" s="156">
        <v>2022</v>
      </c>
      <c r="C591" s="154" t="s">
        <v>13</v>
      </c>
      <c r="D591" s="154" t="s">
        <v>14</v>
      </c>
      <c r="E591" s="154" t="s">
        <v>27</v>
      </c>
      <c r="F591" s="154" t="s">
        <v>21</v>
      </c>
      <c r="G591" s="154" t="s">
        <v>22</v>
      </c>
      <c r="H591" s="154" t="s">
        <v>35</v>
      </c>
      <c r="I591" s="154" t="str">
        <f>_xlfn.XLOOKUP('Data Source'!$H591,'NW Mapping'!A:A,'NW Mapping'!B:B)</f>
        <v>Low</v>
      </c>
      <c r="J591" s="154" t="str">
        <f>_xlfn.XLOOKUP('Data Source'!$H591,'NW Mapping'!A:A,'NW Mapping'!C:C)</f>
        <v>Non-Core NW</v>
      </c>
      <c r="K591" s="154" t="str">
        <f>_xlfn.XLOOKUP(H591,'NW Mapping'!A:A,'NW Mapping'!D:D)</f>
        <v>MERCH MENU</v>
      </c>
      <c r="L591" s="8" t="str">
        <f>_xlfn.XLOOKUP('Data Source'!$H591,'NW Mapping'!A:A,'NW Mapping'!E:E)</f>
        <v>MERCH MENU</v>
      </c>
      <c r="M591" s="157">
        <v>272606.78999999701</v>
      </c>
      <c r="N591" s="157">
        <v>0</v>
      </c>
    </row>
    <row r="592" spans="2:14" s="1" customFormat="1" ht="19.7" hidden="1" customHeight="1">
      <c r="B592" s="152">
        <v>2022</v>
      </c>
      <c r="C592" s="153" t="s">
        <v>13</v>
      </c>
      <c r="D592" s="153" t="s">
        <v>14</v>
      </c>
      <c r="E592" s="153" t="s">
        <v>27</v>
      </c>
      <c r="F592" s="153" t="s">
        <v>23</v>
      </c>
      <c r="G592" s="153" t="s">
        <v>24</v>
      </c>
      <c r="H592" s="153" t="s">
        <v>35</v>
      </c>
      <c r="I592" s="154" t="str">
        <f>_xlfn.XLOOKUP('Data Source'!$H592,'NW Mapping'!A:A,'NW Mapping'!B:B)</f>
        <v>Low</v>
      </c>
      <c r="J592" s="154" t="str">
        <f>_xlfn.XLOOKUP('Data Source'!$H592,'NW Mapping'!A:A,'NW Mapping'!C:C)</f>
        <v>Non-Core NW</v>
      </c>
      <c r="K592" s="154" t="str">
        <f>_xlfn.XLOOKUP(H592,'NW Mapping'!A:A,'NW Mapping'!D:D)</f>
        <v>MERCH MENU</v>
      </c>
      <c r="L592" s="8" t="str">
        <f>_xlfn.XLOOKUP('Data Source'!$H592,'NW Mapping'!A:A,'NW Mapping'!E:E)</f>
        <v>MERCH MENU</v>
      </c>
      <c r="M592" s="155">
        <v>233.6</v>
      </c>
      <c r="N592" s="155">
        <v>0</v>
      </c>
    </row>
    <row r="593" spans="2:14" s="1" customFormat="1" ht="19.7" hidden="1" customHeight="1">
      <c r="B593" s="156">
        <v>2022</v>
      </c>
      <c r="C593" s="154" t="s">
        <v>13</v>
      </c>
      <c r="D593" s="154" t="s">
        <v>14</v>
      </c>
      <c r="E593" s="154" t="s">
        <v>27</v>
      </c>
      <c r="F593" s="154" t="s">
        <v>23</v>
      </c>
      <c r="G593" s="154" t="s">
        <v>66</v>
      </c>
      <c r="H593" s="154" t="s">
        <v>35</v>
      </c>
      <c r="I593" s="154" t="str">
        <f>_xlfn.XLOOKUP('Data Source'!$H593,'NW Mapping'!A:A,'NW Mapping'!B:B)</f>
        <v>Low</v>
      </c>
      <c r="J593" s="154" t="str">
        <f>_xlfn.XLOOKUP('Data Source'!$H593,'NW Mapping'!A:A,'NW Mapping'!C:C)</f>
        <v>Non-Core NW</v>
      </c>
      <c r="K593" s="154" t="str">
        <f>_xlfn.XLOOKUP(H593,'NW Mapping'!A:A,'NW Mapping'!D:D)</f>
        <v>MERCH MENU</v>
      </c>
      <c r="L593" s="8" t="str">
        <f>_xlfn.XLOOKUP('Data Source'!$H593,'NW Mapping'!A:A,'NW Mapping'!E:E)</f>
        <v>MERCH MENU</v>
      </c>
      <c r="M593" s="157">
        <v>0</v>
      </c>
      <c r="N593" s="157">
        <v>0</v>
      </c>
    </row>
    <row r="594" spans="2:14" s="1" customFormat="1" ht="19.7" hidden="1" customHeight="1">
      <c r="B594" s="152">
        <v>2022</v>
      </c>
      <c r="C594" s="153" t="s">
        <v>13</v>
      </c>
      <c r="D594" s="153" t="s">
        <v>14</v>
      </c>
      <c r="E594" s="153" t="s">
        <v>15</v>
      </c>
      <c r="F594" s="153" t="s">
        <v>16</v>
      </c>
      <c r="G594" s="153" t="s">
        <v>20</v>
      </c>
      <c r="H594" s="153" t="s">
        <v>36</v>
      </c>
      <c r="I594" s="154" t="str">
        <f>_xlfn.XLOOKUP('Data Source'!$H594,'NW Mapping'!A:A,'NW Mapping'!B:B)</f>
        <v>Low</v>
      </c>
      <c r="J594" s="154" t="str">
        <f>_xlfn.XLOOKUP('Data Source'!$H594,'NW Mapping'!A:A,'NW Mapping'!C:C)</f>
        <v>Core NW</v>
      </c>
      <c r="K594" s="154" t="str">
        <f>_xlfn.XLOOKUP(H594,'NW Mapping'!A:A,'NW Mapping'!D:D)</f>
        <v>Core NW</v>
      </c>
      <c r="L594" s="8" t="str">
        <f>_xlfn.XLOOKUP('Data Source'!$H594,'NW Mapping'!A:A,'NW Mapping'!E:E)</f>
        <v>OTHER</v>
      </c>
      <c r="M594" s="155">
        <v>0</v>
      </c>
      <c r="N594" s="155">
        <v>0</v>
      </c>
    </row>
    <row r="595" spans="2:14" s="1" customFormat="1" ht="19.7" customHeight="1">
      <c r="B595" s="156">
        <v>2022</v>
      </c>
      <c r="C595" s="154" t="s">
        <v>13</v>
      </c>
      <c r="D595" s="154" t="s">
        <v>14</v>
      </c>
      <c r="E595" s="154" t="s">
        <v>26</v>
      </c>
      <c r="F595" s="154" t="s">
        <v>16</v>
      </c>
      <c r="G595" s="154" t="s">
        <v>20</v>
      </c>
      <c r="H595" s="154" t="s">
        <v>36</v>
      </c>
      <c r="I595" s="154" t="str">
        <f>_xlfn.XLOOKUP('Data Source'!$H595,'NW Mapping'!A:A,'NW Mapping'!B:B)</f>
        <v>Low</v>
      </c>
      <c r="J595" s="154" t="str">
        <f>_xlfn.XLOOKUP('Data Source'!$H595,'NW Mapping'!A:A,'NW Mapping'!C:C)</f>
        <v>Core NW</v>
      </c>
      <c r="K595" s="154" t="str">
        <f>_xlfn.XLOOKUP(H595,'NW Mapping'!A:A,'NW Mapping'!D:D)</f>
        <v>Core NW</v>
      </c>
      <c r="L595" s="8" t="str">
        <f>_xlfn.XLOOKUP('Data Source'!$H595,'NW Mapping'!A:A,'NW Mapping'!E:E)</f>
        <v>OTHER</v>
      </c>
      <c r="M595" s="157">
        <v>0</v>
      </c>
      <c r="N595" s="157">
        <v>0</v>
      </c>
    </row>
    <row r="596" spans="2:14" s="1" customFormat="1" ht="19.7" hidden="1" customHeight="1">
      <c r="B596" s="152">
        <v>2022</v>
      </c>
      <c r="C596" s="153" t="s">
        <v>13</v>
      </c>
      <c r="D596" s="153" t="s">
        <v>14</v>
      </c>
      <c r="E596" s="153" t="s">
        <v>27</v>
      </c>
      <c r="F596" s="153" t="s">
        <v>21</v>
      </c>
      <c r="G596" s="153" t="s">
        <v>65</v>
      </c>
      <c r="H596" s="153" t="s">
        <v>36</v>
      </c>
      <c r="I596" s="154" t="str">
        <f>_xlfn.XLOOKUP('Data Source'!$H596,'NW Mapping'!A:A,'NW Mapping'!B:B)</f>
        <v>Low</v>
      </c>
      <c r="J596" s="154" t="str">
        <f>_xlfn.XLOOKUP('Data Source'!$H596,'NW Mapping'!A:A,'NW Mapping'!C:C)</f>
        <v>Core NW</v>
      </c>
      <c r="K596" s="154" t="str">
        <f>_xlfn.XLOOKUP(H596,'NW Mapping'!A:A,'NW Mapping'!D:D)</f>
        <v>Core NW</v>
      </c>
      <c r="L596" s="8" t="str">
        <f>_xlfn.XLOOKUP('Data Source'!$H596,'NW Mapping'!A:A,'NW Mapping'!E:E)</f>
        <v>OTHER</v>
      </c>
      <c r="M596" s="155">
        <v>0</v>
      </c>
      <c r="N596" s="155">
        <v>0</v>
      </c>
    </row>
    <row r="597" spans="2:14" s="1" customFormat="1" ht="19.7" hidden="1" customHeight="1">
      <c r="B597" s="156">
        <v>2022</v>
      </c>
      <c r="C597" s="154" t="s">
        <v>13</v>
      </c>
      <c r="D597" s="154" t="s">
        <v>14</v>
      </c>
      <c r="E597" s="154" t="s">
        <v>15</v>
      </c>
      <c r="F597" s="154" t="s">
        <v>16</v>
      </c>
      <c r="G597" s="154" t="s">
        <v>63</v>
      </c>
      <c r="H597" s="154" t="s">
        <v>37</v>
      </c>
      <c r="I597" s="154" t="str">
        <f>_xlfn.XLOOKUP('Data Source'!$H597,'NW Mapping'!A:A,'NW Mapping'!B:B)</f>
        <v>High</v>
      </c>
      <c r="J597" s="154" t="str">
        <f>_xlfn.XLOOKUP('Data Source'!$H597,'NW Mapping'!A:A,'NW Mapping'!C:C)</f>
        <v>Non-Core NW</v>
      </c>
      <c r="K597" s="154" t="str">
        <f>_xlfn.XLOOKUP(H597,'NW Mapping'!A:A,'NW Mapping'!D:D)</f>
        <v>EDLP</v>
      </c>
      <c r="L597" s="8" t="str">
        <f>_xlfn.XLOOKUP('Data Source'!$H597,'NW Mapping'!A:A,'NW Mapping'!E:E)</f>
        <v>EDLP</v>
      </c>
      <c r="M597" s="157">
        <v>1181.04</v>
      </c>
      <c r="N597" s="157">
        <v>0</v>
      </c>
    </row>
    <row r="598" spans="2:14" s="1" customFormat="1" ht="19.7" hidden="1" customHeight="1">
      <c r="B598" s="152">
        <v>2022</v>
      </c>
      <c r="C598" s="153" t="s">
        <v>13</v>
      </c>
      <c r="D598" s="153" t="s">
        <v>14</v>
      </c>
      <c r="E598" s="153" t="s">
        <v>15</v>
      </c>
      <c r="F598" s="153" t="s">
        <v>16</v>
      </c>
      <c r="G598" s="153" t="s">
        <v>19</v>
      </c>
      <c r="H598" s="153" t="s">
        <v>37</v>
      </c>
      <c r="I598" s="154" t="str">
        <f>_xlfn.XLOOKUP('Data Source'!$H598,'NW Mapping'!A:A,'NW Mapping'!B:B)</f>
        <v>High</v>
      </c>
      <c r="J598" s="154" t="str">
        <f>_xlfn.XLOOKUP('Data Source'!$H598,'NW Mapping'!A:A,'NW Mapping'!C:C)</f>
        <v>Non-Core NW</v>
      </c>
      <c r="K598" s="154" t="str">
        <f>_xlfn.XLOOKUP(H598,'NW Mapping'!A:A,'NW Mapping'!D:D)</f>
        <v>EDLP</v>
      </c>
      <c r="L598" s="8" t="str">
        <f>_xlfn.XLOOKUP('Data Source'!$H598,'NW Mapping'!A:A,'NW Mapping'!E:E)</f>
        <v>EDLP</v>
      </c>
      <c r="M598" s="155">
        <v>35937.9</v>
      </c>
      <c r="N598" s="155">
        <v>0</v>
      </c>
    </row>
    <row r="599" spans="2:14" s="1" customFormat="1" ht="19.7" hidden="1" customHeight="1">
      <c r="B599" s="156">
        <v>2022</v>
      </c>
      <c r="C599" s="154" t="s">
        <v>13</v>
      </c>
      <c r="D599" s="154" t="s">
        <v>14</v>
      </c>
      <c r="E599" s="154" t="s">
        <v>15</v>
      </c>
      <c r="F599" s="154" t="s">
        <v>16</v>
      </c>
      <c r="G599" s="154" t="s">
        <v>20</v>
      </c>
      <c r="H599" s="154" t="s">
        <v>37</v>
      </c>
      <c r="I599" s="154" t="str">
        <f>_xlfn.XLOOKUP('Data Source'!$H599,'NW Mapping'!A:A,'NW Mapping'!B:B)</f>
        <v>High</v>
      </c>
      <c r="J599" s="154" t="str">
        <f>_xlfn.XLOOKUP('Data Source'!$H599,'NW Mapping'!A:A,'NW Mapping'!C:C)</f>
        <v>Non-Core NW</v>
      </c>
      <c r="K599" s="154" t="str">
        <f>_xlfn.XLOOKUP(H599,'NW Mapping'!A:A,'NW Mapping'!D:D)</f>
        <v>EDLP</v>
      </c>
      <c r="L599" s="8" t="str">
        <f>_xlfn.XLOOKUP('Data Source'!$H599,'NW Mapping'!A:A,'NW Mapping'!E:E)</f>
        <v>EDLP</v>
      </c>
      <c r="M599" s="157">
        <v>175809.56</v>
      </c>
      <c r="N599" s="157">
        <v>1925.04</v>
      </c>
    </row>
    <row r="600" spans="2:14" s="1" customFormat="1" ht="19.7" hidden="1" customHeight="1">
      <c r="B600" s="152">
        <v>2022</v>
      </c>
      <c r="C600" s="153" t="s">
        <v>13</v>
      </c>
      <c r="D600" s="153" t="s">
        <v>14</v>
      </c>
      <c r="E600" s="153" t="s">
        <v>15</v>
      </c>
      <c r="F600" s="153" t="s">
        <v>16</v>
      </c>
      <c r="G600" s="153" t="s">
        <v>64</v>
      </c>
      <c r="H600" s="153" t="s">
        <v>37</v>
      </c>
      <c r="I600" s="154" t="str">
        <f>_xlfn.XLOOKUP('Data Source'!$H600,'NW Mapping'!A:A,'NW Mapping'!B:B)</f>
        <v>High</v>
      </c>
      <c r="J600" s="154" t="str">
        <f>_xlfn.XLOOKUP('Data Source'!$H600,'NW Mapping'!A:A,'NW Mapping'!C:C)</f>
        <v>Non-Core NW</v>
      </c>
      <c r="K600" s="154" t="str">
        <f>_xlfn.XLOOKUP(H600,'NW Mapping'!A:A,'NW Mapping'!D:D)</f>
        <v>EDLP</v>
      </c>
      <c r="L600" s="8" t="str">
        <f>_xlfn.XLOOKUP('Data Source'!$H600,'NW Mapping'!A:A,'NW Mapping'!E:E)</f>
        <v>EDLP</v>
      </c>
      <c r="M600" s="155">
        <v>487488.54000017798</v>
      </c>
      <c r="N600" s="155">
        <v>4823.63</v>
      </c>
    </row>
    <row r="601" spans="2:14" s="1" customFormat="1" ht="19.7" hidden="1" customHeight="1">
      <c r="B601" s="156">
        <v>2022</v>
      </c>
      <c r="C601" s="154" t="s">
        <v>13</v>
      </c>
      <c r="D601" s="154" t="s">
        <v>14</v>
      </c>
      <c r="E601" s="154" t="s">
        <v>15</v>
      </c>
      <c r="F601" s="154" t="s">
        <v>21</v>
      </c>
      <c r="G601" s="154" t="s">
        <v>22</v>
      </c>
      <c r="H601" s="154" t="s">
        <v>37</v>
      </c>
      <c r="I601" s="154" t="str">
        <f>_xlfn.XLOOKUP('Data Source'!$H601,'NW Mapping'!A:A,'NW Mapping'!B:B)</f>
        <v>High</v>
      </c>
      <c r="J601" s="154" t="str">
        <f>_xlfn.XLOOKUP('Data Source'!$H601,'NW Mapping'!A:A,'NW Mapping'!C:C)</f>
        <v>Non-Core NW</v>
      </c>
      <c r="K601" s="154" t="str">
        <f>_xlfn.XLOOKUP(H601,'NW Mapping'!A:A,'NW Mapping'!D:D)</f>
        <v>EDLP</v>
      </c>
      <c r="L601" s="8" t="str">
        <f>_xlfn.XLOOKUP('Data Source'!$H601,'NW Mapping'!A:A,'NW Mapping'!E:E)</f>
        <v>EDLP</v>
      </c>
      <c r="M601" s="157">
        <v>553266.52000002598</v>
      </c>
      <c r="N601" s="157">
        <v>2721.03</v>
      </c>
    </row>
    <row r="602" spans="2:14" s="1" customFormat="1" ht="19.7" hidden="1" customHeight="1">
      <c r="B602" s="152">
        <v>2022</v>
      </c>
      <c r="C602" s="153" t="s">
        <v>13</v>
      </c>
      <c r="D602" s="153" t="s">
        <v>14</v>
      </c>
      <c r="E602" s="153" t="s">
        <v>15</v>
      </c>
      <c r="F602" s="153" t="s">
        <v>21</v>
      </c>
      <c r="G602" s="153" t="s">
        <v>65</v>
      </c>
      <c r="H602" s="153" t="s">
        <v>37</v>
      </c>
      <c r="I602" s="154" t="str">
        <f>_xlfn.XLOOKUP('Data Source'!$H602,'NW Mapping'!A:A,'NW Mapping'!B:B)</f>
        <v>High</v>
      </c>
      <c r="J602" s="154" t="str">
        <f>_xlfn.XLOOKUP('Data Source'!$H602,'NW Mapping'!A:A,'NW Mapping'!C:C)</f>
        <v>Non-Core NW</v>
      </c>
      <c r="K602" s="154" t="str">
        <f>_xlfn.XLOOKUP(H602,'NW Mapping'!A:A,'NW Mapping'!D:D)</f>
        <v>EDLP</v>
      </c>
      <c r="L602" s="8" t="str">
        <f>_xlfn.XLOOKUP('Data Source'!$H602,'NW Mapping'!A:A,'NW Mapping'!E:E)</f>
        <v>EDLP</v>
      </c>
      <c r="M602" s="155">
        <v>243997.21999919799</v>
      </c>
      <c r="N602" s="155">
        <v>4685.6400000000003</v>
      </c>
    </row>
    <row r="603" spans="2:14" s="1" customFormat="1" ht="19.7" hidden="1" customHeight="1">
      <c r="B603" s="156">
        <v>2022</v>
      </c>
      <c r="C603" s="154" t="s">
        <v>13</v>
      </c>
      <c r="D603" s="154" t="s">
        <v>14</v>
      </c>
      <c r="E603" s="154" t="s">
        <v>15</v>
      </c>
      <c r="F603" s="154" t="s">
        <v>23</v>
      </c>
      <c r="G603" s="154" t="s">
        <v>24</v>
      </c>
      <c r="H603" s="154" t="s">
        <v>37</v>
      </c>
      <c r="I603" s="154" t="str">
        <f>_xlfn.XLOOKUP('Data Source'!$H603,'NW Mapping'!A:A,'NW Mapping'!B:B)</f>
        <v>High</v>
      </c>
      <c r="J603" s="154" t="str">
        <f>_xlfn.XLOOKUP('Data Source'!$H603,'NW Mapping'!A:A,'NW Mapping'!C:C)</f>
        <v>Non-Core NW</v>
      </c>
      <c r="K603" s="154" t="str">
        <f>_xlfn.XLOOKUP(H603,'NW Mapping'!A:A,'NW Mapping'!D:D)</f>
        <v>EDLP</v>
      </c>
      <c r="L603" s="8" t="str">
        <f>_xlfn.XLOOKUP('Data Source'!$H603,'NW Mapping'!A:A,'NW Mapping'!E:E)</f>
        <v>EDLP</v>
      </c>
      <c r="M603" s="157">
        <v>230050.88999998401</v>
      </c>
      <c r="N603" s="157">
        <v>870.45</v>
      </c>
    </row>
    <row r="604" spans="2:14" s="1" customFormat="1" ht="19.7" hidden="1" customHeight="1">
      <c r="B604" s="152">
        <v>2022</v>
      </c>
      <c r="C604" s="153" t="s">
        <v>13</v>
      </c>
      <c r="D604" s="153" t="s">
        <v>14</v>
      </c>
      <c r="E604" s="153" t="s">
        <v>15</v>
      </c>
      <c r="F604" s="153" t="s">
        <v>23</v>
      </c>
      <c r="G604" s="153" t="s">
        <v>66</v>
      </c>
      <c r="H604" s="153" t="s">
        <v>37</v>
      </c>
      <c r="I604" s="154" t="str">
        <f>_xlfn.XLOOKUP('Data Source'!$H604,'NW Mapping'!A:A,'NW Mapping'!B:B)</f>
        <v>High</v>
      </c>
      <c r="J604" s="154" t="str">
        <f>_xlfn.XLOOKUP('Data Source'!$H604,'NW Mapping'!A:A,'NW Mapping'!C:C)</f>
        <v>Non-Core NW</v>
      </c>
      <c r="K604" s="154" t="str">
        <f>_xlfn.XLOOKUP(H604,'NW Mapping'!A:A,'NW Mapping'!D:D)</f>
        <v>EDLP</v>
      </c>
      <c r="L604" s="8" t="str">
        <f>_xlfn.XLOOKUP('Data Source'!$H604,'NW Mapping'!A:A,'NW Mapping'!E:E)</f>
        <v>EDLP</v>
      </c>
      <c r="M604" s="155">
        <v>126978.8</v>
      </c>
      <c r="N604" s="155">
        <v>1203.02</v>
      </c>
    </row>
    <row r="605" spans="2:14" s="1" customFormat="1" ht="19.7" hidden="1" customHeight="1">
      <c r="B605" s="156">
        <v>2022</v>
      </c>
      <c r="C605" s="154" t="s">
        <v>13</v>
      </c>
      <c r="D605" s="154" t="s">
        <v>14</v>
      </c>
      <c r="E605" s="154" t="s">
        <v>25</v>
      </c>
      <c r="F605" s="154" t="s">
        <v>16</v>
      </c>
      <c r="G605" s="154" t="s">
        <v>63</v>
      </c>
      <c r="H605" s="154" t="s">
        <v>37</v>
      </c>
      <c r="I605" s="154" t="str">
        <f>_xlfn.XLOOKUP('Data Source'!$H605,'NW Mapping'!A:A,'NW Mapping'!B:B)</f>
        <v>High</v>
      </c>
      <c r="J605" s="154" t="str">
        <f>_xlfn.XLOOKUP('Data Source'!$H605,'NW Mapping'!A:A,'NW Mapping'!C:C)</f>
        <v>Non-Core NW</v>
      </c>
      <c r="K605" s="154" t="str">
        <f>_xlfn.XLOOKUP(H605,'NW Mapping'!A:A,'NW Mapping'!D:D)</f>
        <v>EDLP</v>
      </c>
      <c r="L605" s="8" t="str">
        <f>_xlfn.XLOOKUP('Data Source'!$H605,'NW Mapping'!A:A,'NW Mapping'!E:E)</f>
        <v>EDLP</v>
      </c>
      <c r="M605" s="157">
        <v>120578.23</v>
      </c>
      <c r="N605" s="157">
        <v>0</v>
      </c>
    </row>
    <row r="606" spans="2:14" s="1" customFormat="1" ht="19.7" hidden="1" customHeight="1">
      <c r="B606" s="152">
        <v>2022</v>
      </c>
      <c r="C606" s="153" t="s">
        <v>13</v>
      </c>
      <c r="D606" s="153" t="s">
        <v>14</v>
      </c>
      <c r="E606" s="153" t="s">
        <v>25</v>
      </c>
      <c r="F606" s="153" t="s">
        <v>16</v>
      </c>
      <c r="G606" s="153" t="s">
        <v>19</v>
      </c>
      <c r="H606" s="153" t="s">
        <v>37</v>
      </c>
      <c r="I606" s="154" t="str">
        <f>_xlfn.XLOOKUP('Data Source'!$H606,'NW Mapping'!A:A,'NW Mapping'!B:B)</f>
        <v>High</v>
      </c>
      <c r="J606" s="154" t="str">
        <f>_xlfn.XLOOKUP('Data Source'!$H606,'NW Mapping'!A:A,'NW Mapping'!C:C)</f>
        <v>Non-Core NW</v>
      </c>
      <c r="K606" s="154" t="str">
        <f>_xlfn.XLOOKUP(H606,'NW Mapping'!A:A,'NW Mapping'!D:D)</f>
        <v>EDLP</v>
      </c>
      <c r="L606" s="8" t="str">
        <f>_xlfn.XLOOKUP('Data Source'!$H606,'NW Mapping'!A:A,'NW Mapping'!E:E)</f>
        <v>EDLP</v>
      </c>
      <c r="M606" s="155">
        <v>159717.029999989</v>
      </c>
      <c r="N606" s="155">
        <v>0</v>
      </c>
    </row>
    <row r="607" spans="2:14" s="1" customFormat="1" ht="19.7" hidden="1" customHeight="1">
      <c r="B607" s="156">
        <v>2022</v>
      </c>
      <c r="C607" s="154" t="s">
        <v>13</v>
      </c>
      <c r="D607" s="154" t="s">
        <v>14</v>
      </c>
      <c r="E607" s="154" t="s">
        <v>25</v>
      </c>
      <c r="F607" s="154" t="s">
        <v>16</v>
      </c>
      <c r="G607" s="154" t="s">
        <v>20</v>
      </c>
      <c r="H607" s="154" t="s">
        <v>37</v>
      </c>
      <c r="I607" s="154" t="str">
        <f>_xlfn.XLOOKUP('Data Source'!$H607,'NW Mapping'!A:A,'NW Mapping'!B:B)</f>
        <v>High</v>
      </c>
      <c r="J607" s="154" t="str">
        <f>_xlfn.XLOOKUP('Data Source'!$H607,'NW Mapping'!A:A,'NW Mapping'!C:C)</f>
        <v>Non-Core NW</v>
      </c>
      <c r="K607" s="154" t="str">
        <f>_xlfn.XLOOKUP(H607,'NW Mapping'!A:A,'NW Mapping'!D:D)</f>
        <v>EDLP</v>
      </c>
      <c r="L607" s="8" t="str">
        <f>_xlfn.XLOOKUP('Data Source'!$H607,'NW Mapping'!A:A,'NW Mapping'!E:E)</f>
        <v>EDLP</v>
      </c>
      <c r="M607" s="157">
        <v>0</v>
      </c>
      <c r="N607" s="157">
        <v>0</v>
      </c>
    </row>
    <row r="608" spans="2:14" s="1" customFormat="1" ht="19.7" hidden="1" customHeight="1">
      <c r="B608" s="152">
        <v>2022</v>
      </c>
      <c r="C608" s="153" t="s">
        <v>13</v>
      </c>
      <c r="D608" s="153" t="s">
        <v>14</v>
      </c>
      <c r="E608" s="153" t="s">
        <v>25</v>
      </c>
      <c r="F608" s="153" t="s">
        <v>16</v>
      </c>
      <c r="G608" s="153" t="s">
        <v>64</v>
      </c>
      <c r="H608" s="153" t="s">
        <v>37</v>
      </c>
      <c r="I608" s="154" t="str">
        <f>_xlfn.XLOOKUP('Data Source'!$H608,'NW Mapping'!A:A,'NW Mapping'!B:B)</f>
        <v>High</v>
      </c>
      <c r="J608" s="154" t="str">
        <f>_xlfn.XLOOKUP('Data Source'!$H608,'NW Mapping'!A:A,'NW Mapping'!C:C)</f>
        <v>Non-Core NW</v>
      </c>
      <c r="K608" s="154" t="str">
        <f>_xlfn.XLOOKUP(H608,'NW Mapping'!A:A,'NW Mapping'!D:D)</f>
        <v>EDLP</v>
      </c>
      <c r="L608" s="8" t="str">
        <f>_xlfn.XLOOKUP('Data Source'!$H608,'NW Mapping'!A:A,'NW Mapping'!E:E)</f>
        <v>EDLP</v>
      </c>
      <c r="M608" s="155">
        <v>110764.28</v>
      </c>
      <c r="N608" s="155">
        <v>0</v>
      </c>
    </row>
    <row r="609" spans="2:14" s="1" customFormat="1" ht="19.7" hidden="1" customHeight="1">
      <c r="B609" s="156">
        <v>2022</v>
      </c>
      <c r="C609" s="154" t="s">
        <v>13</v>
      </c>
      <c r="D609" s="154" t="s">
        <v>14</v>
      </c>
      <c r="E609" s="154" t="s">
        <v>25</v>
      </c>
      <c r="F609" s="154" t="s">
        <v>21</v>
      </c>
      <c r="G609" s="154" t="s">
        <v>22</v>
      </c>
      <c r="H609" s="154" t="s">
        <v>37</v>
      </c>
      <c r="I609" s="154" t="str">
        <f>_xlfn.XLOOKUP('Data Source'!$H609,'NW Mapping'!A:A,'NW Mapping'!B:B)</f>
        <v>High</v>
      </c>
      <c r="J609" s="154" t="str">
        <f>_xlfn.XLOOKUP('Data Source'!$H609,'NW Mapping'!A:A,'NW Mapping'!C:C)</f>
        <v>Non-Core NW</v>
      </c>
      <c r="K609" s="154" t="str">
        <f>_xlfn.XLOOKUP(H609,'NW Mapping'!A:A,'NW Mapping'!D:D)</f>
        <v>EDLP</v>
      </c>
      <c r="L609" s="8" t="str">
        <f>_xlfn.XLOOKUP('Data Source'!$H609,'NW Mapping'!A:A,'NW Mapping'!E:E)</f>
        <v>EDLP</v>
      </c>
      <c r="M609" s="157">
        <v>1591033.0200002701</v>
      </c>
      <c r="N609" s="157">
        <v>1487.49</v>
      </c>
    </row>
    <row r="610" spans="2:14" s="1" customFormat="1" ht="19.7" hidden="1" customHeight="1">
      <c r="B610" s="152">
        <v>2022</v>
      </c>
      <c r="C610" s="153" t="s">
        <v>13</v>
      </c>
      <c r="D610" s="153" t="s">
        <v>14</v>
      </c>
      <c r="E610" s="153" t="s">
        <v>25</v>
      </c>
      <c r="F610" s="153" t="s">
        <v>21</v>
      </c>
      <c r="G610" s="153" t="s">
        <v>65</v>
      </c>
      <c r="H610" s="153" t="s">
        <v>37</v>
      </c>
      <c r="I610" s="154" t="str">
        <f>_xlfn.XLOOKUP('Data Source'!$H610,'NW Mapping'!A:A,'NW Mapping'!B:B)</f>
        <v>High</v>
      </c>
      <c r="J610" s="154" t="str">
        <f>_xlfn.XLOOKUP('Data Source'!$H610,'NW Mapping'!A:A,'NW Mapping'!C:C)</f>
        <v>Non-Core NW</v>
      </c>
      <c r="K610" s="154" t="str">
        <f>_xlfn.XLOOKUP(H610,'NW Mapping'!A:A,'NW Mapping'!D:D)</f>
        <v>EDLP</v>
      </c>
      <c r="L610" s="8" t="str">
        <f>_xlfn.XLOOKUP('Data Source'!$H610,'NW Mapping'!A:A,'NW Mapping'!E:E)</f>
        <v>EDLP</v>
      </c>
      <c r="M610" s="155">
        <v>362520.78</v>
      </c>
      <c r="N610" s="155">
        <v>40</v>
      </c>
    </row>
    <row r="611" spans="2:14" s="1" customFormat="1" ht="19.7" hidden="1" customHeight="1">
      <c r="B611" s="156">
        <v>2022</v>
      </c>
      <c r="C611" s="154" t="s">
        <v>13</v>
      </c>
      <c r="D611" s="154" t="s">
        <v>14</v>
      </c>
      <c r="E611" s="154" t="s">
        <v>25</v>
      </c>
      <c r="F611" s="154" t="s">
        <v>23</v>
      </c>
      <c r="G611" s="154" t="s">
        <v>24</v>
      </c>
      <c r="H611" s="154" t="s">
        <v>37</v>
      </c>
      <c r="I611" s="154" t="str">
        <f>_xlfn.XLOOKUP('Data Source'!$H611,'NW Mapping'!A:A,'NW Mapping'!B:B)</f>
        <v>High</v>
      </c>
      <c r="J611" s="154" t="str">
        <f>_xlfn.XLOOKUP('Data Source'!$H611,'NW Mapping'!A:A,'NW Mapping'!C:C)</f>
        <v>Non-Core NW</v>
      </c>
      <c r="K611" s="154" t="str">
        <f>_xlfn.XLOOKUP(H611,'NW Mapping'!A:A,'NW Mapping'!D:D)</f>
        <v>EDLP</v>
      </c>
      <c r="L611" s="8" t="str">
        <f>_xlfn.XLOOKUP('Data Source'!$H611,'NW Mapping'!A:A,'NW Mapping'!E:E)</f>
        <v>EDLP</v>
      </c>
      <c r="M611" s="157">
        <v>1570415.26999996</v>
      </c>
      <c r="N611" s="157">
        <v>599.25</v>
      </c>
    </row>
    <row r="612" spans="2:14" s="1" customFormat="1" ht="19.7" hidden="1" customHeight="1">
      <c r="B612" s="152">
        <v>2022</v>
      </c>
      <c r="C612" s="153" t="s">
        <v>13</v>
      </c>
      <c r="D612" s="153" t="s">
        <v>14</v>
      </c>
      <c r="E612" s="153" t="s">
        <v>25</v>
      </c>
      <c r="F612" s="153" t="s">
        <v>23</v>
      </c>
      <c r="G612" s="153" t="s">
        <v>66</v>
      </c>
      <c r="H612" s="153" t="s">
        <v>37</v>
      </c>
      <c r="I612" s="154" t="str">
        <f>_xlfn.XLOOKUP('Data Source'!$H612,'NW Mapping'!A:A,'NW Mapping'!B:B)</f>
        <v>High</v>
      </c>
      <c r="J612" s="154" t="str">
        <f>_xlfn.XLOOKUP('Data Source'!$H612,'NW Mapping'!A:A,'NW Mapping'!C:C)</f>
        <v>Non-Core NW</v>
      </c>
      <c r="K612" s="154" t="str">
        <f>_xlfn.XLOOKUP(H612,'NW Mapping'!A:A,'NW Mapping'!D:D)</f>
        <v>EDLP</v>
      </c>
      <c r="L612" s="8" t="str">
        <f>_xlfn.XLOOKUP('Data Source'!$H612,'NW Mapping'!A:A,'NW Mapping'!E:E)</f>
        <v>EDLP</v>
      </c>
      <c r="M612" s="155">
        <v>594265.81999999599</v>
      </c>
      <c r="N612" s="155">
        <v>0</v>
      </c>
    </row>
    <row r="613" spans="2:14" s="1" customFormat="1" ht="19.7" customHeight="1">
      <c r="B613" s="156">
        <v>2022</v>
      </c>
      <c r="C613" s="154" t="s">
        <v>13</v>
      </c>
      <c r="D613" s="154" t="s">
        <v>14</v>
      </c>
      <c r="E613" s="154" t="s">
        <v>26</v>
      </c>
      <c r="F613" s="154" t="s">
        <v>16</v>
      </c>
      <c r="G613" s="154" t="s">
        <v>19</v>
      </c>
      <c r="H613" s="154" t="s">
        <v>37</v>
      </c>
      <c r="I613" s="154" t="str">
        <f>_xlfn.XLOOKUP('Data Source'!$H613,'NW Mapping'!A:A,'NW Mapping'!B:B)</f>
        <v>High</v>
      </c>
      <c r="J613" s="154" t="str">
        <f>_xlfn.XLOOKUP('Data Source'!$H613,'NW Mapping'!A:A,'NW Mapping'!C:C)</f>
        <v>Non-Core NW</v>
      </c>
      <c r="K613" s="154" t="str">
        <f>_xlfn.XLOOKUP(H613,'NW Mapping'!A:A,'NW Mapping'!D:D)</f>
        <v>EDLP</v>
      </c>
      <c r="L613" s="8" t="str">
        <f>_xlfn.XLOOKUP('Data Source'!$H613,'NW Mapping'!A:A,'NW Mapping'!E:E)</f>
        <v>EDLP</v>
      </c>
      <c r="M613" s="157">
        <v>16275.6600000007</v>
      </c>
      <c r="N613" s="157">
        <v>0</v>
      </c>
    </row>
    <row r="614" spans="2:14" s="1" customFormat="1" ht="19.7" customHeight="1">
      <c r="B614" s="152">
        <v>2022</v>
      </c>
      <c r="C614" s="153" t="s">
        <v>13</v>
      </c>
      <c r="D614" s="153" t="s">
        <v>14</v>
      </c>
      <c r="E614" s="153" t="s">
        <v>26</v>
      </c>
      <c r="F614" s="153" t="s">
        <v>16</v>
      </c>
      <c r="G614" s="153" t="s">
        <v>20</v>
      </c>
      <c r="H614" s="153" t="s">
        <v>37</v>
      </c>
      <c r="I614" s="154" t="str">
        <f>_xlfn.XLOOKUP('Data Source'!$H614,'NW Mapping'!A:A,'NW Mapping'!B:B)</f>
        <v>High</v>
      </c>
      <c r="J614" s="154" t="str">
        <f>_xlfn.XLOOKUP('Data Source'!$H614,'NW Mapping'!A:A,'NW Mapping'!C:C)</f>
        <v>Non-Core NW</v>
      </c>
      <c r="K614" s="154" t="str">
        <f>_xlfn.XLOOKUP(H614,'NW Mapping'!A:A,'NW Mapping'!D:D)</f>
        <v>EDLP</v>
      </c>
      <c r="L614" s="8" t="str">
        <f>_xlfn.XLOOKUP('Data Source'!$H614,'NW Mapping'!A:A,'NW Mapping'!E:E)</f>
        <v>EDLP</v>
      </c>
      <c r="M614" s="155">
        <v>12518.4</v>
      </c>
      <c r="N614" s="155">
        <v>0</v>
      </c>
    </row>
    <row r="615" spans="2:14" s="1" customFormat="1" ht="19.7" customHeight="1">
      <c r="B615" s="156">
        <v>2022</v>
      </c>
      <c r="C615" s="154" t="s">
        <v>13</v>
      </c>
      <c r="D615" s="154" t="s">
        <v>14</v>
      </c>
      <c r="E615" s="154" t="s">
        <v>26</v>
      </c>
      <c r="F615" s="154" t="s">
        <v>16</v>
      </c>
      <c r="G615" s="154" t="s">
        <v>64</v>
      </c>
      <c r="H615" s="154" t="s">
        <v>37</v>
      </c>
      <c r="I615" s="154" t="str">
        <f>_xlfn.XLOOKUP('Data Source'!$H615,'NW Mapping'!A:A,'NW Mapping'!B:B)</f>
        <v>High</v>
      </c>
      <c r="J615" s="154" t="str">
        <f>_xlfn.XLOOKUP('Data Source'!$H615,'NW Mapping'!A:A,'NW Mapping'!C:C)</f>
        <v>Non-Core NW</v>
      </c>
      <c r="K615" s="154" t="str">
        <f>_xlfn.XLOOKUP(H615,'NW Mapping'!A:A,'NW Mapping'!D:D)</f>
        <v>EDLP</v>
      </c>
      <c r="L615" s="8" t="str">
        <f>_xlfn.XLOOKUP('Data Source'!$H615,'NW Mapping'!A:A,'NW Mapping'!E:E)</f>
        <v>EDLP</v>
      </c>
      <c r="M615" s="157">
        <v>461252.96000001102</v>
      </c>
      <c r="N615" s="157">
        <v>1500</v>
      </c>
    </row>
    <row r="616" spans="2:14" s="1" customFormat="1" ht="19.7" customHeight="1">
      <c r="B616" s="152">
        <v>2022</v>
      </c>
      <c r="C616" s="153" t="s">
        <v>13</v>
      </c>
      <c r="D616" s="153" t="s">
        <v>14</v>
      </c>
      <c r="E616" s="153" t="s">
        <v>26</v>
      </c>
      <c r="F616" s="153" t="s">
        <v>21</v>
      </c>
      <c r="G616" s="153" t="s">
        <v>22</v>
      </c>
      <c r="H616" s="153" t="s">
        <v>37</v>
      </c>
      <c r="I616" s="154" t="str">
        <f>_xlfn.XLOOKUP('Data Source'!$H616,'NW Mapping'!A:A,'NW Mapping'!B:B)</f>
        <v>High</v>
      </c>
      <c r="J616" s="154" t="str">
        <f>_xlfn.XLOOKUP('Data Source'!$H616,'NW Mapping'!A:A,'NW Mapping'!C:C)</f>
        <v>Non-Core NW</v>
      </c>
      <c r="K616" s="154" t="str">
        <f>_xlfn.XLOOKUP(H616,'NW Mapping'!A:A,'NW Mapping'!D:D)</f>
        <v>EDLP</v>
      </c>
      <c r="L616" s="8" t="str">
        <f>_xlfn.XLOOKUP('Data Source'!$H616,'NW Mapping'!A:A,'NW Mapping'!E:E)</f>
        <v>EDLP</v>
      </c>
      <c r="M616" s="155">
        <v>1039516.8900000399</v>
      </c>
      <c r="N616" s="155">
        <v>0</v>
      </c>
    </row>
    <row r="617" spans="2:14" s="1" customFormat="1" ht="19.7" customHeight="1">
      <c r="B617" s="156">
        <v>2022</v>
      </c>
      <c r="C617" s="154" t="s">
        <v>13</v>
      </c>
      <c r="D617" s="154" t="s">
        <v>14</v>
      </c>
      <c r="E617" s="154" t="s">
        <v>26</v>
      </c>
      <c r="F617" s="154" t="s">
        <v>21</v>
      </c>
      <c r="G617" s="154" t="s">
        <v>65</v>
      </c>
      <c r="H617" s="154" t="s">
        <v>37</v>
      </c>
      <c r="I617" s="154" t="str">
        <f>_xlfn.XLOOKUP('Data Source'!$H617,'NW Mapping'!A:A,'NW Mapping'!B:B)</f>
        <v>High</v>
      </c>
      <c r="J617" s="154" t="str">
        <f>_xlfn.XLOOKUP('Data Source'!$H617,'NW Mapping'!A:A,'NW Mapping'!C:C)</f>
        <v>Non-Core NW</v>
      </c>
      <c r="K617" s="154" t="str">
        <f>_xlfn.XLOOKUP(H617,'NW Mapping'!A:A,'NW Mapping'!D:D)</f>
        <v>EDLP</v>
      </c>
      <c r="L617" s="8" t="str">
        <f>_xlfn.XLOOKUP('Data Source'!$H617,'NW Mapping'!A:A,'NW Mapping'!E:E)</f>
        <v>EDLP</v>
      </c>
      <c r="M617" s="157">
        <v>200259.34999758401</v>
      </c>
      <c r="N617" s="157">
        <v>0</v>
      </c>
    </row>
    <row r="618" spans="2:14" s="1" customFormat="1" ht="19.7" customHeight="1">
      <c r="B618" s="152">
        <v>2022</v>
      </c>
      <c r="C618" s="153" t="s">
        <v>13</v>
      </c>
      <c r="D618" s="153" t="s">
        <v>14</v>
      </c>
      <c r="E618" s="153" t="s">
        <v>26</v>
      </c>
      <c r="F618" s="153" t="s">
        <v>23</v>
      </c>
      <c r="G618" s="153" t="s">
        <v>24</v>
      </c>
      <c r="H618" s="153" t="s">
        <v>37</v>
      </c>
      <c r="I618" s="154" t="str">
        <f>_xlfn.XLOOKUP('Data Source'!$H618,'NW Mapping'!A:A,'NW Mapping'!B:B)</f>
        <v>High</v>
      </c>
      <c r="J618" s="154" t="str">
        <f>_xlfn.XLOOKUP('Data Source'!$H618,'NW Mapping'!A:A,'NW Mapping'!C:C)</f>
        <v>Non-Core NW</v>
      </c>
      <c r="K618" s="154" t="str">
        <f>_xlfn.XLOOKUP(H618,'NW Mapping'!A:A,'NW Mapping'!D:D)</f>
        <v>EDLP</v>
      </c>
      <c r="L618" s="8" t="str">
        <f>_xlfn.XLOOKUP('Data Source'!$H618,'NW Mapping'!A:A,'NW Mapping'!E:E)</f>
        <v>EDLP</v>
      </c>
      <c r="M618" s="155">
        <v>12308.16</v>
      </c>
      <c r="N618" s="155">
        <v>0</v>
      </c>
    </row>
    <row r="619" spans="2:14" s="1" customFormat="1" ht="19.7" customHeight="1">
      <c r="B619" s="156">
        <v>2022</v>
      </c>
      <c r="C619" s="154" t="s">
        <v>13</v>
      </c>
      <c r="D619" s="154" t="s">
        <v>14</v>
      </c>
      <c r="E619" s="154" t="s">
        <v>26</v>
      </c>
      <c r="F619" s="154" t="s">
        <v>23</v>
      </c>
      <c r="G619" s="154" t="s">
        <v>66</v>
      </c>
      <c r="H619" s="154" t="s">
        <v>37</v>
      </c>
      <c r="I619" s="154" t="str">
        <f>_xlfn.XLOOKUP('Data Source'!$H619,'NW Mapping'!A:A,'NW Mapping'!B:B)</f>
        <v>High</v>
      </c>
      <c r="J619" s="154" t="str">
        <f>_xlfn.XLOOKUP('Data Source'!$H619,'NW Mapping'!A:A,'NW Mapping'!C:C)</f>
        <v>Non-Core NW</v>
      </c>
      <c r="K619" s="154" t="str">
        <f>_xlfn.XLOOKUP(H619,'NW Mapping'!A:A,'NW Mapping'!D:D)</f>
        <v>EDLP</v>
      </c>
      <c r="L619" s="8" t="str">
        <f>_xlfn.XLOOKUP('Data Source'!$H619,'NW Mapping'!A:A,'NW Mapping'!E:E)</f>
        <v>EDLP</v>
      </c>
      <c r="M619" s="157">
        <v>5853.16</v>
      </c>
      <c r="N619" s="157">
        <v>0</v>
      </c>
    </row>
    <row r="620" spans="2:14" s="1" customFormat="1" ht="19.7" hidden="1" customHeight="1">
      <c r="B620" s="152">
        <v>2022</v>
      </c>
      <c r="C620" s="153" t="s">
        <v>13</v>
      </c>
      <c r="D620" s="153" t="s">
        <v>14</v>
      </c>
      <c r="E620" s="153" t="s">
        <v>27</v>
      </c>
      <c r="F620" s="153" t="s">
        <v>16</v>
      </c>
      <c r="G620" s="153" t="s">
        <v>63</v>
      </c>
      <c r="H620" s="153" t="s">
        <v>37</v>
      </c>
      <c r="I620" s="154" t="str">
        <f>_xlfn.XLOOKUP('Data Source'!$H620,'NW Mapping'!A:A,'NW Mapping'!B:B)</f>
        <v>High</v>
      </c>
      <c r="J620" s="154" t="str">
        <f>_xlfn.XLOOKUP('Data Source'!$H620,'NW Mapping'!A:A,'NW Mapping'!C:C)</f>
        <v>Non-Core NW</v>
      </c>
      <c r="K620" s="154" t="str">
        <f>_xlfn.XLOOKUP(H620,'NW Mapping'!A:A,'NW Mapping'!D:D)</f>
        <v>EDLP</v>
      </c>
      <c r="L620" s="8" t="str">
        <f>_xlfn.XLOOKUP('Data Source'!$H620,'NW Mapping'!A:A,'NW Mapping'!E:E)</f>
        <v>EDLP</v>
      </c>
      <c r="M620" s="155">
        <v>137368.91999999</v>
      </c>
      <c r="N620" s="155">
        <v>0</v>
      </c>
    </row>
    <row r="621" spans="2:14" s="1" customFormat="1" ht="19.7" hidden="1" customHeight="1">
      <c r="B621" s="156">
        <v>2022</v>
      </c>
      <c r="C621" s="154" t="s">
        <v>13</v>
      </c>
      <c r="D621" s="154" t="s">
        <v>14</v>
      </c>
      <c r="E621" s="154" t="s">
        <v>27</v>
      </c>
      <c r="F621" s="154" t="s">
        <v>16</v>
      </c>
      <c r="G621" s="154" t="s">
        <v>67</v>
      </c>
      <c r="H621" s="154" t="s">
        <v>37</v>
      </c>
      <c r="I621" s="154" t="str">
        <f>_xlfn.XLOOKUP('Data Source'!$H621,'NW Mapping'!A:A,'NW Mapping'!B:B)</f>
        <v>High</v>
      </c>
      <c r="J621" s="154" t="str">
        <f>_xlfn.XLOOKUP('Data Source'!$H621,'NW Mapping'!A:A,'NW Mapping'!C:C)</f>
        <v>Non-Core NW</v>
      </c>
      <c r="K621" s="154" t="str">
        <f>_xlfn.XLOOKUP(H621,'NW Mapping'!A:A,'NW Mapping'!D:D)</f>
        <v>EDLP</v>
      </c>
      <c r="L621" s="8" t="str">
        <f>_xlfn.XLOOKUP('Data Source'!$H621,'NW Mapping'!A:A,'NW Mapping'!E:E)</f>
        <v>EDLP</v>
      </c>
      <c r="M621" s="157">
        <v>26694.300000000399</v>
      </c>
      <c r="N621" s="157">
        <v>0</v>
      </c>
    </row>
    <row r="622" spans="2:14" s="1" customFormat="1" ht="19.7" hidden="1" customHeight="1">
      <c r="B622" s="152">
        <v>2022</v>
      </c>
      <c r="C622" s="153" t="s">
        <v>13</v>
      </c>
      <c r="D622" s="153" t="s">
        <v>14</v>
      </c>
      <c r="E622" s="153" t="s">
        <v>27</v>
      </c>
      <c r="F622" s="153" t="s">
        <v>16</v>
      </c>
      <c r="G622" s="153" t="s">
        <v>19</v>
      </c>
      <c r="H622" s="153" t="s">
        <v>37</v>
      </c>
      <c r="I622" s="154" t="str">
        <f>_xlfn.XLOOKUP('Data Source'!$H622,'NW Mapping'!A:A,'NW Mapping'!B:B)</f>
        <v>High</v>
      </c>
      <c r="J622" s="154" t="str">
        <f>_xlfn.XLOOKUP('Data Source'!$H622,'NW Mapping'!A:A,'NW Mapping'!C:C)</f>
        <v>Non-Core NW</v>
      </c>
      <c r="K622" s="154" t="str">
        <f>_xlfn.XLOOKUP(H622,'NW Mapping'!A:A,'NW Mapping'!D:D)</f>
        <v>EDLP</v>
      </c>
      <c r="L622" s="8" t="str">
        <f>_xlfn.XLOOKUP('Data Source'!$H622,'NW Mapping'!A:A,'NW Mapping'!E:E)</f>
        <v>EDLP</v>
      </c>
      <c r="M622" s="155">
        <v>18867.800000000101</v>
      </c>
      <c r="N622" s="155">
        <v>499.98</v>
      </c>
    </row>
    <row r="623" spans="2:14" s="1" customFormat="1" ht="19.7" hidden="1" customHeight="1">
      <c r="B623" s="156">
        <v>2022</v>
      </c>
      <c r="C623" s="154" t="s">
        <v>13</v>
      </c>
      <c r="D623" s="154" t="s">
        <v>14</v>
      </c>
      <c r="E623" s="154" t="s">
        <v>27</v>
      </c>
      <c r="F623" s="154" t="s">
        <v>16</v>
      </c>
      <c r="G623" s="154" t="s">
        <v>20</v>
      </c>
      <c r="H623" s="154" t="s">
        <v>37</v>
      </c>
      <c r="I623" s="154" t="str">
        <f>_xlfn.XLOOKUP('Data Source'!$H623,'NW Mapping'!A:A,'NW Mapping'!B:B)</f>
        <v>High</v>
      </c>
      <c r="J623" s="154" t="str">
        <f>_xlfn.XLOOKUP('Data Source'!$H623,'NW Mapping'!A:A,'NW Mapping'!C:C)</f>
        <v>Non-Core NW</v>
      </c>
      <c r="K623" s="154" t="str">
        <f>_xlfn.XLOOKUP(H623,'NW Mapping'!A:A,'NW Mapping'!D:D)</f>
        <v>EDLP</v>
      </c>
      <c r="L623" s="8" t="str">
        <f>_xlfn.XLOOKUP('Data Source'!$H623,'NW Mapping'!A:A,'NW Mapping'!E:E)</f>
        <v>EDLP</v>
      </c>
      <c r="M623" s="157">
        <v>123809.52</v>
      </c>
      <c r="N623" s="157">
        <v>0</v>
      </c>
    </row>
    <row r="624" spans="2:14" s="1" customFormat="1" ht="19.7" hidden="1" customHeight="1">
      <c r="B624" s="152">
        <v>2022</v>
      </c>
      <c r="C624" s="153" t="s">
        <v>13</v>
      </c>
      <c r="D624" s="153" t="s">
        <v>14</v>
      </c>
      <c r="E624" s="153" t="s">
        <v>27</v>
      </c>
      <c r="F624" s="153" t="s">
        <v>16</v>
      </c>
      <c r="G624" s="153" t="s">
        <v>64</v>
      </c>
      <c r="H624" s="153" t="s">
        <v>37</v>
      </c>
      <c r="I624" s="154" t="str">
        <f>_xlfn.XLOOKUP('Data Source'!$H624,'NW Mapping'!A:A,'NW Mapping'!B:B)</f>
        <v>High</v>
      </c>
      <c r="J624" s="154" t="str">
        <f>_xlfn.XLOOKUP('Data Source'!$H624,'NW Mapping'!A:A,'NW Mapping'!C:C)</f>
        <v>Non-Core NW</v>
      </c>
      <c r="K624" s="154" t="str">
        <f>_xlfn.XLOOKUP(H624,'NW Mapping'!A:A,'NW Mapping'!D:D)</f>
        <v>EDLP</v>
      </c>
      <c r="L624" s="8" t="str">
        <f>_xlfn.XLOOKUP('Data Source'!$H624,'NW Mapping'!A:A,'NW Mapping'!E:E)</f>
        <v>EDLP</v>
      </c>
      <c r="M624" s="155">
        <v>73267.670000082493</v>
      </c>
      <c r="N624" s="155">
        <v>22515.48</v>
      </c>
    </row>
    <row r="625" spans="2:14" s="1" customFormat="1" ht="19.7" hidden="1" customHeight="1">
      <c r="B625" s="156">
        <v>2022</v>
      </c>
      <c r="C625" s="154" t="s">
        <v>13</v>
      </c>
      <c r="D625" s="154" t="s">
        <v>14</v>
      </c>
      <c r="E625" s="154" t="s">
        <v>27</v>
      </c>
      <c r="F625" s="154" t="s">
        <v>21</v>
      </c>
      <c r="G625" s="154" t="s">
        <v>22</v>
      </c>
      <c r="H625" s="154" t="s">
        <v>37</v>
      </c>
      <c r="I625" s="154" t="str">
        <f>_xlfn.XLOOKUP('Data Source'!$H625,'NW Mapping'!A:A,'NW Mapping'!B:B)</f>
        <v>High</v>
      </c>
      <c r="J625" s="154" t="str">
        <f>_xlfn.XLOOKUP('Data Source'!$H625,'NW Mapping'!A:A,'NW Mapping'!C:C)</f>
        <v>Non-Core NW</v>
      </c>
      <c r="K625" s="154" t="str">
        <f>_xlfn.XLOOKUP(H625,'NW Mapping'!A:A,'NW Mapping'!D:D)</f>
        <v>EDLP</v>
      </c>
      <c r="L625" s="8" t="str">
        <f>_xlfn.XLOOKUP('Data Source'!$H625,'NW Mapping'!A:A,'NW Mapping'!E:E)</f>
        <v>EDLP</v>
      </c>
      <c r="M625" s="157">
        <v>44009.650000002999</v>
      </c>
      <c r="N625" s="157">
        <v>0</v>
      </c>
    </row>
    <row r="626" spans="2:14" s="1" customFormat="1" ht="19.7" hidden="1" customHeight="1">
      <c r="B626" s="152">
        <v>2022</v>
      </c>
      <c r="C626" s="153" t="s">
        <v>13</v>
      </c>
      <c r="D626" s="153" t="s">
        <v>14</v>
      </c>
      <c r="E626" s="153" t="s">
        <v>27</v>
      </c>
      <c r="F626" s="153" t="s">
        <v>21</v>
      </c>
      <c r="G626" s="153" t="s">
        <v>65</v>
      </c>
      <c r="H626" s="153" t="s">
        <v>37</v>
      </c>
      <c r="I626" s="154" t="str">
        <f>_xlfn.XLOOKUP('Data Source'!$H626,'NW Mapping'!A:A,'NW Mapping'!B:B)</f>
        <v>High</v>
      </c>
      <c r="J626" s="154" t="str">
        <f>_xlfn.XLOOKUP('Data Source'!$H626,'NW Mapping'!A:A,'NW Mapping'!C:C)</f>
        <v>Non-Core NW</v>
      </c>
      <c r="K626" s="154" t="str">
        <f>_xlfn.XLOOKUP(H626,'NW Mapping'!A:A,'NW Mapping'!D:D)</f>
        <v>EDLP</v>
      </c>
      <c r="L626" s="8" t="str">
        <f>_xlfn.XLOOKUP('Data Source'!$H626,'NW Mapping'!A:A,'NW Mapping'!E:E)</f>
        <v>EDLP</v>
      </c>
      <c r="M626" s="155">
        <v>467041.23000000702</v>
      </c>
      <c r="N626" s="155">
        <v>2.6</v>
      </c>
    </row>
    <row r="627" spans="2:14" s="1" customFormat="1" ht="19.7" hidden="1" customHeight="1">
      <c r="B627" s="156">
        <v>2022</v>
      </c>
      <c r="C627" s="154" t="s">
        <v>13</v>
      </c>
      <c r="D627" s="154" t="s">
        <v>14</v>
      </c>
      <c r="E627" s="154" t="s">
        <v>27</v>
      </c>
      <c r="F627" s="154" t="s">
        <v>23</v>
      </c>
      <c r="G627" s="154" t="s">
        <v>24</v>
      </c>
      <c r="H627" s="154" t="s">
        <v>37</v>
      </c>
      <c r="I627" s="154" t="str">
        <f>_xlfn.XLOOKUP('Data Source'!$H627,'NW Mapping'!A:A,'NW Mapping'!B:B)</f>
        <v>High</v>
      </c>
      <c r="J627" s="154" t="str">
        <f>_xlfn.XLOOKUP('Data Source'!$H627,'NW Mapping'!A:A,'NW Mapping'!C:C)</f>
        <v>Non-Core NW</v>
      </c>
      <c r="K627" s="154" t="str">
        <f>_xlfn.XLOOKUP(H627,'NW Mapping'!A:A,'NW Mapping'!D:D)</f>
        <v>EDLP</v>
      </c>
      <c r="L627" s="8" t="str">
        <f>_xlfn.XLOOKUP('Data Source'!$H627,'NW Mapping'!A:A,'NW Mapping'!E:E)</f>
        <v>EDLP</v>
      </c>
      <c r="M627" s="157">
        <v>61562.209999997103</v>
      </c>
      <c r="N627" s="157">
        <v>1934.13</v>
      </c>
    </row>
    <row r="628" spans="2:14" s="1" customFormat="1" ht="19.7" hidden="1" customHeight="1">
      <c r="B628" s="152">
        <v>2022</v>
      </c>
      <c r="C628" s="153" t="s">
        <v>13</v>
      </c>
      <c r="D628" s="153" t="s">
        <v>14</v>
      </c>
      <c r="E628" s="153" t="s">
        <v>27</v>
      </c>
      <c r="F628" s="153" t="s">
        <v>23</v>
      </c>
      <c r="G628" s="153" t="s">
        <v>66</v>
      </c>
      <c r="H628" s="153" t="s">
        <v>37</v>
      </c>
      <c r="I628" s="154" t="str">
        <f>_xlfn.XLOOKUP('Data Source'!$H628,'NW Mapping'!A:A,'NW Mapping'!B:B)</f>
        <v>High</v>
      </c>
      <c r="J628" s="154" t="str">
        <f>_xlfn.XLOOKUP('Data Source'!$H628,'NW Mapping'!A:A,'NW Mapping'!C:C)</f>
        <v>Non-Core NW</v>
      </c>
      <c r="K628" s="154" t="str">
        <f>_xlfn.XLOOKUP(H628,'NW Mapping'!A:A,'NW Mapping'!D:D)</f>
        <v>EDLP</v>
      </c>
      <c r="L628" s="8" t="str">
        <f>_xlfn.XLOOKUP('Data Source'!$H628,'NW Mapping'!A:A,'NW Mapping'!E:E)</f>
        <v>EDLP</v>
      </c>
      <c r="M628" s="155">
        <v>41883.599999999999</v>
      </c>
      <c r="N628" s="155">
        <v>0</v>
      </c>
    </row>
    <row r="629" spans="2:14" s="1" customFormat="1" ht="19.7" hidden="1" customHeight="1">
      <c r="B629" s="156">
        <v>2022</v>
      </c>
      <c r="C629" s="154" t="s">
        <v>13</v>
      </c>
      <c r="D629" s="154" t="s">
        <v>14</v>
      </c>
      <c r="E629" s="154" t="s">
        <v>15</v>
      </c>
      <c r="F629" s="154" t="s">
        <v>16</v>
      </c>
      <c r="G629" s="154" t="s">
        <v>63</v>
      </c>
      <c r="H629" s="154" t="s">
        <v>38</v>
      </c>
      <c r="I629" s="154" t="str">
        <f>_xlfn.XLOOKUP('Data Source'!$H629,'NW Mapping'!A:A,'NW Mapping'!B:B)</f>
        <v>Low</v>
      </c>
      <c r="J629" s="154" t="str">
        <f>_xlfn.XLOOKUP('Data Source'!$H629,'NW Mapping'!A:A,'NW Mapping'!C:C)</f>
        <v>Core NW</v>
      </c>
      <c r="K629" s="154" t="str">
        <f>_xlfn.XLOOKUP(H629,'NW Mapping'!A:A,'NW Mapping'!D:D)</f>
        <v>Core NW</v>
      </c>
      <c r="L629" s="8" t="str">
        <f>_xlfn.XLOOKUP('Data Source'!$H629,'NW Mapping'!A:A,'NW Mapping'!E:E)</f>
        <v>OTHER</v>
      </c>
      <c r="M629" s="157">
        <v>0</v>
      </c>
      <c r="N629" s="157">
        <v>0</v>
      </c>
    </row>
    <row r="630" spans="2:14" s="1" customFormat="1" ht="19.7" hidden="1" customHeight="1">
      <c r="B630" s="152">
        <v>2022</v>
      </c>
      <c r="C630" s="153" t="s">
        <v>13</v>
      </c>
      <c r="D630" s="153" t="s">
        <v>14</v>
      </c>
      <c r="E630" s="153" t="s">
        <v>15</v>
      </c>
      <c r="F630" s="153" t="s">
        <v>16</v>
      </c>
      <c r="G630" s="153" t="s">
        <v>19</v>
      </c>
      <c r="H630" s="153" t="s">
        <v>38</v>
      </c>
      <c r="I630" s="154" t="str">
        <f>_xlfn.XLOOKUP('Data Source'!$H630,'NW Mapping'!A:A,'NW Mapping'!B:B)</f>
        <v>Low</v>
      </c>
      <c r="J630" s="154" t="str">
        <f>_xlfn.XLOOKUP('Data Source'!$H630,'NW Mapping'!A:A,'NW Mapping'!C:C)</f>
        <v>Core NW</v>
      </c>
      <c r="K630" s="154" t="str">
        <f>_xlfn.XLOOKUP(H630,'NW Mapping'!A:A,'NW Mapping'!D:D)</f>
        <v>Core NW</v>
      </c>
      <c r="L630" s="8" t="str">
        <f>_xlfn.XLOOKUP('Data Source'!$H630,'NW Mapping'!A:A,'NW Mapping'!E:E)</f>
        <v>OTHER</v>
      </c>
      <c r="M630" s="155">
        <v>24393.607499999998</v>
      </c>
      <c r="N630" s="155">
        <v>24393.599999999999</v>
      </c>
    </row>
    <row r="631" spans="2:14" s="1" customFormat="1" ht="19.7" hidden="1" customHeight="1">
      <c r="B631" s="156">
        <v>2022</v>
      </c>
      <c r="C631" s="154" t="s">
        <v>13</v>
      </c>
      <c r="D631" s="154" t="s">
        <v>14</v>
      </c>
      <c r="E631" s="154" t="s">
        <v>15</v>
      </c>
      <c r="F631" s="154" t="s">
        <v>16</v>
      </c>
      <c r="G631" s="154" t="s">
        <v>20</v>
      </c>
      <c r="H631" s="154" t="s">
        <v>38</v>
      </c>
      <c r="I631" s="154" t="str">
        <f>_xlfn.XLOOKUP('Data Source'!$H631,'NW Mapping'!A:A,'NW Mapping'!B:B)</f>
        <v>Low</v>
      </c>
      <c r="J631" s="154" t="str">
        <f>_xlfn.XLOOKUP('Data Source'!$H631,'NW Mapping'!A:A,'NW Mapping'!C:C)</f>
        <v>Core NW</v>
      </c>
      <c r="K631" s="154" t="str">
        <f>_xlfn.XLOOKUP(H631,'NW Mapping'!A:A,'NW Mapping'!D:D)</f>
        <v>Core NW</v>
      </c>
      <c r="L631" s="8" t="str">
        <f>_xlfn.XLOOKUP('Data Source'!$H631,'NW Mapping'!A:A,'NW Mapping'!E:E)</f>
        <v>OTHER</v>
      </c>
      <c r="M631" s="157">
        <v>51310.66</v>
      </c>
      <c r="N631" s="157">
        <v>51310.66</v>
      </c>
    </row>
    <row r="632" spans="2:14" s="1" customFormat="1" ht="19.7" hidden="1" customHeight="1">
      <c r="B632" s="152">
        <v>2022</v>
      </c>
      <c r="C632" s="153" t="s">
        <v>13</v>
      </c>
      <c r="D632" s="153" t="s">
        <v>14</v>
      </c>
      <c r="E632" s="153" t="s">
        <v>15</v>
      </c>
      <c r="F632" s="153" t="s">
        <v>16</v>
      </c>
      <c r="G632" s="153" t="s">
        <v>64</v>
      </c>
      <c r="H632" s="153" t="s">
        <v>38</v>
      </c>
      <c r="I632" s="154" t="str">
        <f>_xlfn.XLOOKUP('Data Source'!$H632,'NW Mapping'!A:A,'NW Mapping'!B:B)</f>
        <v>Low</v>
      </c>
      <c r="J632" s="154" t="str">
        <f>_xlfn.XLOOKUP('Data Source'!$H632,'NW Mapping'!A:A,'NW Mapping'!C:C)</f>
        <v>Core NW</v>
      </c>
      <c r="K632" s="154" t="str">
        <f>_xlfn.XLOOKUP(H632,'NW Mapping'!A:A,'NW Mapping'!D:D)</f>
        <v>Core NW</v>
      </c>
      <c r="L632" s="8" t="str">
        <f>_xlfn.XLOOKUP('Data Source'!$H632,'NW Mapping'!A:A,'NW Mapping'!E:E)</f>
        <v>OTHER</v>
      </c>
      <c r="M632" s="155">
        <v>51310.66</v>
      </c>
      <c r="N632" s="155">
        <v>51310.66</v>
      </c>
    </row>
    <row r="633" spans="2:14" s="1" customFormat="1" ht="19.7" hidden="1" customHeight="1">
      <c r="B633" s="156">
        <v>2022</v>
      </c>
      <c r="C633" s="154" t="s">
        <v>13</v>
      </c>
      <c r="D633" s="154" t="s">
        <v>14</v>
      </c>
      <c r="E633" s="154" t="s">
        <v>15</v>
      </c>
      <c r="F633" s="154" t="s">
        <v>21</v>
      </c>
      <c r="G633" s="154" t="s">
        <v>22</v>
      </c>
      <c r="H633" s="154" t="s">
        <v>38</v>
      </c>
      <c r="I633" s="154" t="str">
        <f>_xlfn.XLOOKUP('Data Source'!$H633,'NW Mapping'!A:A,'NW Mapping'!B:B)</f>
        <v>Low</v>
      </c>
      <c r="J633" s="154" t="str">
        <f>_xlfn.XLOOKUP('Data Source'!$H633,'NW Mapping'!A:A,'NW Mapping'!C:C)</f>
        <v>Core NW</v>
      </c>
      <c r="K633" s="154" t="str">
        <f>_xlfn.XLOOKUP(H633,'NW Mapping'!A:A,'NW Mapping'!D:D)</f>
        <v>Core NW</v>
      </c>
      <c r="L633" s="8" t="str">
        <f>_xlfn.XLOOKUP('Data Source'!$H633,'NW Mapping'!A:A,'NW Mapping'!E:E)</f>
        <v>OTHER</v>
      </c>
      <c r="M633" s="157">
        <v>24393.61</v>
      </c>
      <c r="N633" s="157">
        <v>24393.61</v>
      </c>
    </row>
    <row r="634" spans="2:14" s="1" customFormat="1" ht="19.7" hidden="1" customHeight="1">
      <c r="B634" s="152">
        <v>2022</v>
      </c>
      <c r="C634" s="153" t="s">
        <v>13</v>
      </c>
      <c r="D634" s="153" t="s">
        <v>14</v>
      </c>
      <c r="E634" s="153" t="s">
        <v>15</v>
      </c>
      <c r="F634" s="153" t="s">
        <v>21</v>
      </c>
      <c r="G634" s="153" t="s">
        <v>65</v>
      </c>
      <c r="H634" s="153" t="s">
        <v>38</v>
      </c>
      <c r="I634" s="154" t="str">
        <f>_xlfn.XLOOKUP('Data Source'!$H634,'NW Mapping'!A:A,'NW Mapping'!B:B)</f>
        <v>Low</v>
      </c>
      <c r="J634" s="154" t="str">
        <f>_xlfn.XLOOKUP('Data Source'!$H634,'NW Mapping'!A:A,'NW Mapping'!C:C)</f>
        <v>Core NW</v>
      </c>
      <c r="K634" s="154" t="str">
        <f>_xlfn.XLOOKUP(H634,'NW Mapping'!A:A,'NW Mapping'!D:D)</f>
        <v>Core NW</v>
      </c>
      <c r="L634" s="8" t="str">
        <f>_xlfn.XLOOKUP('Data Source'!$H634,'NW Mapping'!A:A,'NW Mapping'!E:E)</f>
        <v>OTHER</v>
      </c>
      <c r="M634" s="155">
        <v>76965.990000000005</v>
      </c>
      <c r="N634" s="155">
        <v>76965.990000000005</v>
      </c>
    </row>
    <row r="635" spans="2:14" s="1" customFormat="1" ht="19.7" hidden="1" customHeight="1">
      <c r="B635" s="156">
        <v>2022</v>
      </c>
      <c r="C635" s="154" t="s">
        <v>13</v>
      </c>
      <c r="D635" s="154" t="s">
        <v>14</v>
      </c>
      <c r="E635" s="154" t="s">
        <v>15</v>
      </c>
      <c r="F635" s="154" t="s">
        <v>23</v>
      </c>
      <c r="G635" s="154" t="s">
        <v>24</v>
      </c>
      <c r="H635" s="154" t="s">
        <v>38</v>
      </c>
      <c r="I635" s="154" t="str">
        <f>_xlfn.XLOOKUP('Data Source'!$H635,'NW Mapping'!A:A,'NW Mapping'!B:B)</f>
        <v>Low</v>
      </c>
      <c r="J635" s="154" t="str">
        <f>_xlfn.XLOOKUP('Data Source'!$H635,'NW Mapping'!A:A,'NW Mapping'!C:C)</f>
        <v>Core NW</v>
      </c>
      <c r="K635" s="154" t="str">
        <f>_xlfn.XLOOKUP(H635,'NW Mapping'!A:A,'NW Mapping'!D:D)</f>
        <v>Core NW</v>
      </c>
      <c r="L635" s="8" t="str">
        <f>_xlfn.XLOOKUP('Data Source'!$H635,'NW Mapping'!A:A,'NW Mapping'!E:E)</f>
        <v>OTHER</v>
      </c>
      <c r="M635" s="157">
        <v>51310.66</v>
      </c>
      <c r="N635" s="157">
        <v>51310.67</v>
      </c>
    </row>
    <row r="636" spans="2:14" s="1" customFormat="1" ht="19.7" hidden="1" customHeight="1">
      <c r="B636" s="152">
        <v>2022</v>
      </c>
      <c r="C636" s="153" t="s">
        <v>13</v>
      </c>
      <c r="D636" s="153" t="s">
        <v>14</v>
      </c>
      <c r="E636" s="153" t="s">
        <v>15</v>
      </c>
      <c r="F636" s="153" t="s">
        <v>23</v>
      </c>
      <c r="G636" s="153" t="s">
        <v>66</v>
      </c>
      <c r="H636" s="153" t="s">
        <v>38</v>
      </c>
      <c r="I636" s="154" t="str">
        <f>_xlfn.XLOOKUP('Data Source'!$H636,'NW Mapping'!A:A,'NW Mapping'!B:B)</f>
        <v>Low</v>
      </c>
      <c r="J636" s="154" t="str">
        <f>_xlfn.XLOOKUP('Data Source'!$H636,'NW Mapping'!A:A,'NW Mapping'!C:C)</f>
        <v>Core NW</v>
      </c>
      <c r="K636" s="154" t="str">
        <f>_xlfn.XLOOKUP(H636,'NW Mapping'!A:A,'NW Mapping'!D:D)</f>
        <v>Core NW</v>
      </c>
      <c r="L636" s="8" t="str">
        <f>_xlfn.XLOOKUP('Data Source'!$H636,'NW Mapping'!A:A,'NW Mapping'!E:E)</f>
        <v>OTHER</v>
      </c>
      <c r="M636" s="155">
        <v>25655.33</v>
      </c>
      <c r="N636" s="155">
        <v>25655.33</v>
      </c>
    </row>
    <row r="637" spans="2:14" s="1" customFormat="1" ht="19.7" hidden="1" customHeight="1">
      <c r="B637" s="156">
        <v>2022</v>
      </c>
      <c r="C637" s="154" t="s">
        <v>13</v>
      </c>
      <c r="D637" s="154" t="s">
        <v>14</v>
      </c>
      <c r="E637" s="154" t="s">
        <v>25</v>
      </c>
      <c r="F637" s="154" t="s">
        <v>21</v>
      </c>
      <c r="G637" s="154" t="s">
        <v>22</v>
      </c>
      <c r="H637" s="154" t="s">
        <v>38</v>
      </c>
      <c r="I637" s="154" t="str">
        <f>_xlfn.XLOOKUP('Data Source'!$H637,'NW Mapping'!A:A,'NW Mapping'!B:B)</f>
        <v>Low</v>
      </c>
      <c r="J637" s="154" t="str">
        <f>_xlfn.XLOOKUP('Data Source'!$H637,'NW Mapping'!A:A,'NW Mapping'!C:C)</f>
        <v>Core NW</v>
      </c>
      <c r="K637" s="154" t="str">
        <f>_xlfn.XLOOKUP(H637,'NW Mapping'!A:A,'NW Mapping'!D:D)</f>
        <v>Core NW</v>
      </c>
      <c r="L637" s="8" t="str">
        <f>_xlfn.XLOOKUP('Data Source'!$H637,'NW Mapping'!A:A,'NW Mapping'!E:E)</f>
        <v>OTHER</v>
      </c>
      <c r="M637" s="157">
        <v>11120</v>
      </c>
      <c r="N637" s="157">
        <v>11120</v>
      </c>
    </row>
    <row r="638" spans="2:14" s="1" customFormat="1" ht="19.7" customHeight="1">
      <c r="B638" s="152">
        <v>2022</v>
      </c>
      <c r="C638" s="153" t="s">
        <v>13</v>
      </c>
      <c r="D638" s="153" t="s">
        <v>14</v>
      </c>
      <c r="E638" s="153" t="s">
        <v>26</v>
      </c>
      <c r="F638" s="153" t="s">
        <v>16</v>
      </c>
      <c r="G638" s="153" t="s">
        <v>19</v>
      </c>
      <c r="H638" s="153" t="s">
        <v>38</v>
      </c>
      <c r="I638" s="154" t="str">
        <f>_xlfn.XLOOKUP('Data Source'!$H638,'NW Mapping'!A:A,'NW Mapping'!B:B)</f>
        <v>Low</v>
      </c>
      <c r="J638" s="154" t="str">
        <f>_xlfn.XLOOKUP('Data Source'!$H638,'NW Mapping'!A:A,'NW Mapping'!C:C)</f>
        <v>Core NW</v>
      </c>
      <c r="K638" s="154" t="str">
        <f>_xlfn.XLOOKUP(H638,'NW Mapping'!A:A,'NW Mapping'!D:D)</f>
        <v>Core NW</v>
      </c>
      <c r="L638" s="8" t="str">
        <f>_xlfn.XLOOKUP('Data Source'!$H638,'NW Mapping'!A:A,'NW Mapping'!E:E)</f>
        <v>OTHER</v>
      </c>
      <c r="M638" s="155">
        <v>33427.768269230801</v>
      </c>
      <c r="N638" s="155">
        <v>33427.68</v>
      </c>
    </row>
    <row r="639" spans="2:14" s="1" customFormat="1" ht="19.7" customHeight="1">
      <c r="B639" s="156">
        <v>2022</v>
      </c>
      <c r="C639" s="154" t="s">
        <v>13</v>
      </c>
      <c r="D639" s="154" t="s">
        <v>14</v>
      </c>
      <c r="E639" s="154" t="s">
        <v>26</v>
      </c>
      <c r="F639" s="154" t="s">
        <v>16</v>
      </c>
      <c r="G639" s="154" t="s">
        <v>20</v>
      </c>
      <c r="H639" s="154" t="s">
        <v>38</v>
      </c>
      <c r="I639" s="154" t="str">
        <f>_xlfn.XLOOKUP('Data Source'!$H639,'NW Mapping'!A:A,'NW Mapping'!B:B)</f>
        <v>Low</v>
      </c>
      <c r="J639" s="154" t="str">
        <f>_xlfn.XLOOKUP('Data Source'!$H639,'NW Mapping'!A:A,'NW Mapping'!C:C)</f>
        <v>Core NW</v>
      </c>
      <c r="K639" s="154" t="str">
        <f>_xlfn.XLOOKUP(H639,'NW Mapping'!A:A,'NW Mapping'!D:D)</f>
        <v>Core NW</v>
      </c>
      <c r="L639" s="8" t="str">
        <f>_xlfn.XLOOKUP('Data Source'!$H639,'NW Mapping'!A:A,'NW Mapping'!E:E)</f>
        <v>OTHER</v>
      </c>
      <c r="M639" s="157">
        <v>38128.3819230769</v>
      </c>
      <c r="N639" s="157">
        <v>38128.480000000003</v>
      </c>
    </row>
    <row r="640" spans="2:14" s="1" customFormat="1" ht="19.7" customHeight="1">
      <c r="B640" s="152">
        <v>2022</v>
      </c>
      <c r="C640" s="153" t="s">
        <v>13</v>
      </c>
      <c r="D640" s="153" t="s">
        <v>14</v>
      </c>
      <c r="E640" s="153" t="s">
        <v>26</v>
      </c>
      <c r="F640" s="153" t="s">
        <v>16</v>
      </c>
      <c r="G640" s="153" t="s">
        <v>64</v>
      </c>
      <c r="H640" s="153" t="s">
        <v>38</v>
      </c>
      <c r="I640" s="154" t="str">
        <f>_xlfn.XLOOKUP('Data Source'!$H640,'NW Mapping'!A:A,'NW Mapping'!B:B)</f>
        <v>Low</v>
      </c>
      <c r="J640" s="154" t="str">
        <f>_xlfn.XLOOKUP('Data Source'!$H640,'NW Mapping'!A:A,'NW Mapping'!C:C)</f>
        <v>Core NW</v>
      </c>
      <c r="K640" s="154" t="str">
        <f>_xlfn.XLOOKUP(H640,'NW Mapping'!A:A,'NW Mapping'!D:D)</f>
        <v>Core NW</v>
      </c>
      <c r="L640" s="8" t="str">
        <f>_xlfn.XLOOKUP('Data Source'!$H640,'NW Mapping'!A:A,'NW Mapping'!E:E)</f>
        <v>OTHER</v>
      </c>
      <c r="M640" s="155">
        <v>48016.005192307697</v>
      </c>
      <c r="N640" s="155">
        <v>48015.76</v>
      </c>
    </row>
    <row r="641" spans="2:14" s="1" customFormat="1" ht="19.7" customHeight="1">
      <c r="B641" s="156">
        <v>2022</v>
      </c>
      <c r="C641" s="154" t="s">
        <v>13</v>
      </c>
      <c r="D641" s="154" t="s">
        <v>14</v>
      </c>
      <c r="E641" s="154" t="s">
        <v>26</v>
      </c>
      <c r="F641" s="154" t="s">
        <v>21</v>
      </c>
      <c r="G641" s="154" t="s">
        <v>22</v>
      </c>
      <c r="H641" s="154" t="s">
        <v>38</v>
      </c>
      <c r="I641" s="154" t="str">
        <f>_xlfn.XLOOKUP('Data Source'!$H641,'NW Mapping'!A:A,'NW Mapping'!B:B)</f>
        <v>Low</v>
      </c>
      <c r="J641" s="154" t="str">
        <f>_xlfn.XLOOKUP('Data Source'!$H641,'NW Mapping'!A:A,'NW Mapping'!C:C)</f>
        <v>Core NW</v>
      </c>
      <c r="K641" s="154" t="str">
        <f>_xlfn.XLOOKUP(H641,'NW Mapping'!A:A,'NW Mapping'!D:D)</f>
        <v>Core NW</v>
      </c>
      <c r="L641" s="8" t="str">
        <f>_xlfn.XLOOKUP('Data Source'!$H641,'NW Mapping'!A:A,'NW Mapping'!E:E)</f>
        <v>OTHER</v>
      </c>
      <c r="M641" s="157">
        <v>42195.851730769202</v>
      </c>
      <c r="N641" s="157">
        <v>42195.94</v>
      </c>
    </row>
    <row r="642" spans="2:14" s="1" customFormat="1" ht="19.7" customHeight="1">
      <c r="B642" s="152">
        <v>2022</v>
      </c>
      <c r="C642" s="153" t="s">
        <v>13</v>
      </c>
      <c r="D642" s="153" t="s">
        <v>14</v>
      </c>
      <c r="E642" s="153" t="s">
        <v>26</v>
      </c>
      <c r="F642" s="153" t="s">
        <v>21</v>
      </c>
      <c r="G642" s="153" t="s">
        <v>65</v>
      </c>
      <c r="H642" s="153" t="s">
        <v>38</v>
      </c>
      <c r="I642" s="154" t="str">
        <f>_xlfn.XLOOKUP('Data Source'!$H642,'NW Mapping'!A:A,'NW Mapping'!B:B)</f>
        <v>Low</v>
      </c>
      <c r="J642" s="154" t="str">
        <f>_xlfn.XLOOKUP('Data Source'!$H642,'NW Mapping'!A:A,'NW Mapping'!C:C)</f>
        <v>Core NW</v>
      </c>
      <c r="K642" s="154" t="str">
        <f>_xlfn.XLOOKUP(H642,'NW Mapping'!A:A,'NW Mapping'!D:D)</f>
        <v>Core NW</v>
      </c>
      <c r="L642" s="8" t="str">
        <f>_xlfn.XLOOKUP('Data Source'!$H642,'NW Mapping'!A:A,'NW Mapping'!E:E)</f>
        <v>OTHER</v>
      </c>
      <c r="M642" s="155">
        <v>34578.1948076923</v>
      </c>
      <c r="N642" s="155">
        <v>34578.44</v>
      </c>
    </row>
    <row r="643" spans="2:14" s="1" customFormat="1" ht="19.7" customHeight="1">
      <c r="B643" s="156">
        <v>2022</v>
      </c>
      <c r="C643" s="154" t="s">
        <v>13</v>
      </c>
      <c r="D643" s="154" t="s">
        <v>14</v>
      </c>
      <c r="E643" s="154" t="s">
        <v>26</v>
      </c>
      <c r="F643" s="154" t="s">
        <v>23</v>
      </c>
      <c r="G643" s="154" t="s">
        <v>24</v>
      </c>
      <c r="H643" s="154" t="s">
        <v>38</v>
      </c>
      <c r="I643" s="154" t="str">
        <f>_xlfn.XLOOKUP('Data Source'!$H643,'NW Mapping'!A:A,'NW Mapping'!B:B)</f>
        <v>Low</v>
      </c>
      <c r="J643" s="154" t="str">
        <f>_xlfn.XLOOKUP('Data Source'!$H643,'NW Mapping'!A:A,'NW Mapping'!C:C)</f>
        <v>Core NW</v>
      </c>
      <c r="K643" s="154" t="str">
        <f>_xlfn.XLOOKUP(H643,'NW Mapping'!A:A,'NW Mapping'!D:D)</f>
        <v>Core NW</v>
      </c>
      <c r="L643" s="8" t="str">
        <f>_xlfn.XLOOKUP('Data Source'!$H643,'NW Mapping'!A:A,'NW Mapping'!E:E)</f>
        <v>OTHER</v>
      </c>
      <c r="M643" s="157">
        <v>34117.729807692303</v>
      </c>
      <c r="N643" s="157">
        <v>34117.72</v>
      </c>
    </row>
    <row r="644" spans="2:14" s="1" customFormat="1" ht="19.7" hidden="1" customHeight="1">
      <c r="B644" s="152">
        <v>2022</v>
      </c>
      <c r="C644" s="153" t="s">
        <v>13</v>
      </c>
      <c r="D644" s="153" t="s">
        <v>14</v>
      </c>
      <c r="E644" s="153" t="s">
        <v>27</v>
      </c>
      <c r="F644" s="153" t="s">
        <v>16</v>
      </c>
      <c r="G644" s="153" t="s">
        <v>63</v>
      </c>
      <c r="H644" s="153" t="s">
        <v>38</v>
      </c>
      <c r="I644" s="154" t="str">
        <f>_xlfn.XLOOKUP('Data Source'!$H644,'NW Mapping'!A:A,'NW Mapping'!B:B)</f>
        <v>Low</v>
      </c>
      <c r="J644" s="154" t="str">
        <f>_xlfn.XLOOKUP('Data Source'!$H644,'NW Mapping'!A:A,'NW Mapping'!C:C)</f>
        <v>Core NW</v>
      </c>
      <c r="K644" s="154" t="str">
        <f>_xlfn.XLOOKUP(H644,'NW Mapping'!A:A,'NW Mapping'!D:D)</f>
        <v>Core NW</v>
      </c>
      <c r="L644" s="8" t="str">
        <f>_xlfn.XLOOKUP('Data Source'!$H644,'NW Mapping'!A:A,'NW Mapping'!E:E)</f>
        <v>OTHER</v>
      </c>
      <c r="M644" s="155">
        <v>19187.205192307702</v>
      </c>
      <c r="N644" s="155">
        <v>19186.96</v>
      </c>
    </row>
    <row r="645" spans="2:14" s="1" customFormat="1" ht="19.7" hidden="1" customHeight="1">
      <c r="B645" s="156">
        <v>2022</v>
      </c>
      <c r="C645" s="154" t="s">
        <v>13</v>
      </c>
      <c r="D645" s="154" t="s">
        <v>14</v>
      </c>
      <c r="E645" s="154" t="s">
        <v>27</v>
      </c>
      <c r="F645" s="154" t="s">
        <v>16</v>
      </c>
      <c r="G645" s="154" t="s">
        <v>19</v>
      </c>
      <c r="H645" s="154" t="s">
        <v>38</v>
      </c>
      <c r="I645" s="154" t="str">
        <f>_xlfn.XLOOKUP('Data Source'!$H645,'NW Mapping'!A:A,'NW Mapping'!B:B)</f>
        <v>Low</v>
      </c>
      <c r="J645" s="154" t="str">
        <f>_xlfn.XLOOKUP('Data Source'!$H645,'NW Mapping'!A:A,'NW Mapping'!C:C)</f>
        <v>Core NW</v>
      </c>
      <c r="K645" s="154" t="str">
        <f>_xlfn.XLOOKUP(H645,'NW Mapping'!A:A,'NW Mapping'!D:D)</f>
        <v>Core NW</v>
      </c>
      <c r="L645" s="8" t="str">
        <f>_xlfn.XLOOKUP('Data Source'!$H645,'NW Mapping'!A:A,'NW Mapping'!E:E)</f>
        <v>OTHER</v>
      </c>
      <c r="M645" s="157">
        <v>23969.036923076899</v>
      </c>
      <c r="N645" s="157">
        <v>23968.880000000001</v>
      </c>
    </row>
    <row r="646" spans="2:14" s="1" customFormat="1" ht="19.7" hidden="1" customHeight="1">
      <c r="B646" s="152">
        <v>2022</v>
      </c>
      <c r="C646" s="153" t="s">
        <v>13</v>
      </c>
      <c r="D646" s="153" t="s">
        <v>14</v>
      </c>
      <c r="E646" s="153" t="s">
        <v>27</v>
      </c>
      <c r="F646" s="153" t="s">
        <v>16</v>
      </c>
      <c r="G646" s="153" t="s">
        <v>20</v>
      </c>
      <c r="H646" s="153" t="s">
        <v>38</v>
      </c>
      <c r="I646" s="154" t="str">
        <f>_xlfn.XLOOKUP('Data Source'!$H646,'NW Mapping'!A:A,'NW Mapping'!B:B)</f>
        <v>Low</v>
      </c>
      <c r="J646" s="154" t="str">
        <f>_xlfn.XLOOKUP('Data Source'!$H646,'NW Mapping'!A:A,'NW Mapping'!C:C)</f>
        <v>Core NW</v>
      </c>
      <c r="K646" s="154" t="str">
        <f>_xlfn.XLOOKUP(H646,'NW Mapping'!A:A,'NW Mapping'!D:D)</f>
        <v>Core NW</v>
      </c>
      <c r="L646" s="8" t="str">
        <f>_xlfn.XLOOKUP('Data Source'!$H646,'NW Mapping'!A:A,'NW Mapping'!E:E)</f>
        <v>OTHER</v>
      </c>
      <c r="M646" s="155">
        <v>57525.696538461503</v>
      </c>
      <c r="N646" s="155">
        <v>57525.52</v>
      </c>
    </row>
    <row r="647" spans="2:14" s="1" customFormat="1" ht="19.7" hidden="1" customHeight="1">
      <c r="B647" s="156">
        <v>2022</v>
      </c>
      <c r="C647" s="154" t="s">
        <v>13</v>
      </c>
      <c r="D647" s="154" t="s">
        <v>14</v>
      </c>
      <c r="E647" s="154" t="s">
        <v>27</v>
      </c>
      <c r="F647" s="154" t="s">
        <v>16</v>
      </c>
      <c r="G647" s="154" t="s">
        <v>64</v>
      </c>
      <c r="H647" s="154" t="s">
        <v>38</v>
      </c>
      <c r="I647" s="154" t="str">
        <f>_xlfn.XLOOKUP('Data Source'!$H647,'NW Mapping'!A:A,'NW Mapping'!B:B)</f>
        <v>Low</v>
      </c>
      <c r="J647" s="154" t="str">
        <f>_xlfn.XLOOKUP('Data Source'!$H647,'NW Mapping'!A:A,'NW Mapping'!C:C)</f>
        <v>Core NW</v>
      </c>
      <c r="K647" s="154" t="str">
        <f>_xlfn.XLOOKUP(H647,'NW Mapping'!A:A,'NW Mapping'!D:D)</f>
        <v>Core NW</v>
      </c>
      <c r="L647" s="8" t="str">
        <f>_xlfn.XLOOKUP('Data Source'!$H647,'NW Mapping'!A:A,'NW Mapping'!E:E)</f>
        <v>OTHER</v>
      </c>
      <c r="M647" s="157">
        <v>124638.888269231</v>
      </c>
      <c r="N647" s="157">
        <v>124638.8</v>
      </c>
    </row>
    <row r="648" spans="2:14" s="1" customFormat="1" ht="19.7" hidden="1" customHeight="1">
      <c r="B648" s="152">
        <v>2022</v>
      </c>
      <c r="C648" s="153" t="s">
        <v>13</v>
      </c>
      <c r="D648" s="153" t="s">
        <v>14</v>
      </c>
      <c r="E648" s="153" t="s">
        <v>27</v>
      </c>
      <c r="F648" s="153" t="s">
        <v>21</v>
      </c>
      <c r="G648" s="153" t="s">
        <v>22</v>
      </c>
      <c r="H648" s="153" t="s">
        <v>38</v>
      </c>
      <c r="I648" s="154" t="str">
        <f>_xlfn.XLOOKUP('Data Source'!$H648,'NW Mapping'!A:A,'NW Mapping'!B:B)</f>
        <v>Low</v>
      </c>
      <c r="J648" s="154" t="str">
        <f>_xlfn.XLOOKUP('Data Source'!$H648,'NW Mapping'!A:A,'NW Mapping'!C:C)</f>
        <v>Core NW</v>
      </c>
      <c r="K648" s="154" t="str">
        <f>_xlfn.XLOOKUP(H648,'NW Mapping'!A:A,'NW Mapping'!D:D)</f>
        <v>Core NW</v>
      </c>
      <c r="L648" s="8" t="str">
        <f>_xlfn.XLOOKUP('Data Source'!$H648,'NW Mapping'!A:A,'NW Mapping'!E:E)</f>
        <v>OTHER</v>
      </c>
      <c r="M648" s="155">
        <v>124638.89826923099</v>
      </c>
      <c r="N648" s="155">
        <v>124638.81</v>
      </c>
    </row>
    <row r="649" spans="2:14" s="1" customFormat="1" ht="19.7" hidden="1" customHeight="1">
      <c r="B649" s="156">
        <v>2022</v>
      </c>
      <c r="C649" s="154" t="s">
        <v>13</v>
      </c>
      <c r="D649" s="154" t="s">
        <v>14</v>
      </c>
      <c r="E649" s="154" t="s">
        <v>27</v>
      </c>
      <c r="F649" s="154" t="s">
        <v>21</v>
      </c>
      <c r="G649" s="154" t="s">
        <v>65</v>
      </c>
      <c r="H649" s="154" t="s">
        <v>38</v>
      </c>
      <c r="I649" s="154" t="str">
        <f>_xlfn.XLOOKUP('Data Source'!$H649,'NW Mapping'!A:A,'NW Mapping'!B:B)</f>
        <v>Low</v>
      </c>
      <c r="J649" s="154" t="str">
        <f>_xlfn.XLOOKUP('Data Source'!$H649,'NW Mapping'!A:A,'NW Mapping'!C:C)</f>
        <v>Core NW</v>
      </c>
      <c r="K649" s="154" t="str">
        <f>_xlfn.XLOOKUP(H649,'NW Mapping'!A:A,'NW Mapping'!D:D)</f>
        <v>Core NW</v>
      </c>
      <c r="L649" s="8" t="str">
        <f>_xlfn.XLOOKUP('Data Source'!$H649,'NW Mapping'!A:A,'NW Mapping'!E:E)</f>
        <v>OTHER</v>
      </c>
      <c r="M649" s="157">
        <v>67113.279999999999</v>
      </c>
      <c r="N649" s="157">
        <v>67113.279999999999</v>
      </c>
    </row>
    <row r="650" spans="2:14" s="1" customFormat="1" ht="19.7" hidden="1" customHeight="1">
      <c r="B650" s="152">
        <v>2022</v>
      </c>
      <c r="C650" s="153" t="s">
        <v>13</v>
      </c>
      <c r="D650" s="153" t="s">
        <v>14</v>
      </c>
      <c r="E650" s="153" t="s">
        <v>27</v>
      </c>
      <c r="F650" s="153" t="s">
        <v>23</v>
      </c>
      <c r="G650" s="153" t="s">
        <v>24</v>
      </c>
      <c r="H650" s="153" t="s">
        <v>38</v>
      </c>
      <c r="I650" s="154" t="str">
        <f>_xlfn.XLOOKUP('Data Source'!$H650,'NW Mapping'!A:A,'NW Mapping'!B:B)</f>
        <v>Low</v>
      </c>
      <c r="J650" s="154" t="str">
        <f>_xlfn.XLOOKUP('Data Source'!$H650,'NW Mapping'!A:A,'NW Mapping'!C:C)</f>
        <v>Core NW</v>
      </c>
      <c r="K650" s="154" t="str">
        <f>_xlfn.XLOOKUP(H650,'NW Mapping'!A:A,'NW Mapping'!D:D)</f>
        <v>Core NW</v>
      </c>
      <c r="L650" s="8" t="str">
        <f>_xlfn.XLOOKUP('Data Source'!$H650,'NW Mapping'!A:A,'NW Mapping'!E:E)</f>
        <v>OTHER</v>
      </c>
      <c r="M650" s="155">
        <v>62325.532115384602</v>
      </c>
      <c r="N650" s="155">
        <v>62325.64</v>
      </c>
    </row>
    <row r="651" spans="2:14" s="1" customFormat="1" ht="19.7" hidden="1" customHeight="1">
      <c r="B651" s="156">
        <v>2022</v>
      </c>
      <c r="C651" s="154" t="s">
        <v>13</v>
      </c>
      <c r="D651" s="154" t="s">
        <v>14</v>
      </c>
      <c r="E651" s="154" t="s">
        <v>15</v>
      </c>
      <c r="F651" s="154" t="s">
        <v>16</v>
      </c>
      <c r="G651" s="154" t="s">
        <v>20</v>
      </c>
      <c r="H651" s="154" t="s">
        <v>39</v>
      </c>
      <c r="I651" s="154" t="str">
        <f>_xlfn.XLOOKUP('Data Source'!$H651,'NW Mapping'!A:A,'NW Mapping'!B:B)</f>
        <v>Low</v>
      </c>
      <c r="J651" s="154" t="str">
        <f>_xlfn.XLOOKUP('Data Source'!$H651,'NW Mapping'!A:A,'NW Mapping'!C:C)</f>
        <v>Core NW</v>
      </c>
      <c r="K651" s="154" t="str">
        <f>_xlfn.XLOOKUP(H651,'NW Mapping'!A:A,'NW Mapping'!D:D)</f>
        <v>Core NW</v>
      </c>
      <c r="L651" s="8" t="str">
        <f>_xlfn.XLOOKUP('Data Source'!$H651,'NW Mapping'!A:A,'NW Mapping'!E:E)</f>
        <v>OTHER</v>
      </c>
      <c r="M651" s="157">
        <v>18927.599999999999</v>
      </c>
      <c r="N651" s="157">
        <v>18927.63</v>
      </c>
    </row>
    <row r="652" spans="2:14" s="1" customFormat="1" ht="19.7" hidden="1" customHeight="1">
      <c r="B652" s="152">
        <v>2022</v>
      </c>
      <c r="C652" s="153" t="s">
        <v>13</v>
      </c>
      <c r="D652" s="153" t="s">
        <v>14</v>
      </c>
      <c r="E652" s="153" t="s">
        <v>15</v>
      </c>
      <c r="F652" s="153" t="s">
        <v>21</v>
      </c>
      <c r="G652" s="153" t="s">
        <v>22</v>
      </c>
      <c r="H652" s="153" t="s">
        <v>39</v>
      </c>
      <c r="I652" s="154" t="str">
        <f>_xlfn.XLOOKUP('Data Source'!$H652,'NW Mapping'!A:A,'NW Mapping'!B:B)</f>
        <v>Low</v>
      </c>
      <c r="J652" s="154" t="str">
        <f>_xlfn.XLOOKUP('Data Source'!$H652,'NW Mapping'!A:A,'NW Mapping'!C:C)</f>
        <v>Core NW</v>
      </c>
      <c r="K652" s="154" t="str">
        <f>_xlfn.XLOOKUP(H652,'NW Mapping'!A:A,'NW Mapping'!D:D)</f>
        <v>Core NW</v>
      </c>
      <c r="L652" s="8" t="str">
        <f>_xlfn.XLOOKUP('Data Source'!$H652,'NW Mapping'!A:A,'NW Mapping'!E:E)</f>
        <v>OTHER</v>
      </c>
      <c r="M652" s="155">
        <v>0</v>
      </c>
      <c r="N652" s="155">
        <v>0</v>
      </c>
    </row>
    <row r="653" spans="2:14" s="1" customFormat="1" ht="19.7" hidden="1" customHeight="1">
      <c r="B653" s="156">
        <v>2022</v>
      </c>
      <c r="C653" s="154" t="s">
        <v>13</v>
      </c>
      <c r="D653" s="154" t="s">
        <v>14</v>
      </c>
      <c r="E653" s="154" t="s">
        <v>15</v>
      </c>
      <c r="F653" s="154" t="s">
        <v>21</v>
      </c>
      <c r="G653" s="154" t="s">
        <v>65</v>
      </c>
      <c r="H653" s="154" t="s">
        <v>39</v>
      </c>
      <c r="I653" s="154" t="str">
        <f>_xlfn.XLOOKUP('Data Source'!$H653,'NW Mapping'!A:A,'NW Mapping'!B:B)</f>
        <v>Low</v>
      </c>
      <c r="J653" s="154" t="str">
        <f>_xlfn.XLOOKUP('Data Source'!$H653,'NW Mapping'!A:A,'NW Mapping'!C:C)</f>
        <v>Core NW</v>
      </c>
      <c r="K653" s="154" t="str">
        <f>_xlfn.XLOOKUP(H653,'NW Mapping'!A:A,'NW Mapping'!D:D)</f>
        <v>Core NW</v>
      </c>
      <c r="L653" s="8" t="str">
        <f>_xlfn.XLOOKUP('Data Source'!$H653,'NW Mapping'!A:A,'NW Mapping'!E:E)</f>
        <v>OTHER</v>
      </c>
      <c r="M653" s="157">
        <v>16710</v>
      </c>
      <c r="N653" s="157">
        <v>16710</v>
      </c>
    </row>
    <row r="654" spans="2:14" s="1" customFormat="1" ht="19.7" hidden="1" customHeight="1">
      <c r="B654" s="152">
        <v>2022</v>
      </c>
      <c r="C654" s="153" t="s">
        <v>13</v>
      </c>
      <c r="D654" s="153" t="s">
        <v>14</v>
      </c>
      <c r="E654" s="153" t="s">
        <v>15</v>
      </c>
      <c r="F654" s="153" t="s">
        <v>23</v>
      </c>
      <c r="G654" s="153" t="s">
        <v>24</v>
      </c>
      <c r="H654" s="153" t="s">
        <v>39</v>
      </c>
      <c r="I654" s="154" t="str">
        <f>_xlfn.XLOOKUP('Data Source'!$H654,'NW Mapping'!A:A,'NW Mapping'!B:B)</f>
        <v>Low</v>
      </c>
      <c r="J654" s="154" t="str">
        <f>_xlfn.XLOOKUP('Data Source'!$H654,'NW Mapping'!A:A,'NW Mapping'!C:C)</f>
        <v>Core NW</v>
      </c>
      <c r="K654" s="154" t="str">
        <f>_xlfn.XLOOKUP(H654,'NW Mapping'!A:A,'NW Mapping'!D:D)</f>
        <v>Core NW</v>
      </c>
      <c r="L654" s="8" t="str">
        <f>_xlfn.XLOOKUP('Data Source'!$H654,'NW Mapping'!A:A,'NW Mapping'!E:E)</f>
        <v>OTHER</v>
      </c>
      <c r="M654" s="155">
        <v>25217.9984615385</v>
      </c>
      <c r="N654" s="155">
        <v>25217.919999999998</v>
      </c>
    </row>
    <row r="655" spans="2:14" s="1" customFormat="1" ht="19.7" hidden="1" customHeight="1">
      <c r="B655" s="156">
        <v>2022</v>
      </c>
      <c r="C655" s="154" t="s">
        <v>13</v>
      </c>
      <c r="D655" s="154" t="s">
        <v>14</v>
      </c>
      <c r="E655" s="154" t="s">
        <v>25</v>
      </c>
      <c r="F655" s="154" t="s">
        <v>16</v>
      </c>
      <c r="G655" s="154" t="s">
        <v>20</v>
      </c>
      <c r="H655" s="154" t="s">
        <v>39</v>
      </c>
      <c r="I655" s="154" t="str">
        <f>_xlfn.XLOOKUP('Data Source'!$H655,'NW Mapping'!A:A,'NW Mapping'!B:B)</f>
        <v>Low</v>
      </c>
      <c r="J655" s="154" t="str">
        <f>_xlfn.XLOOKUP('Data Source'!$H655,'NW Mapping'!A:A,'NW Mapping'!C:C)</f>
        <v>Core NW</v>
      </c>
      <c r="K655" s="154" t="str">
        <f>_xlfn.XLOOKUP(H655,'NW Mapping'!A:A,'NW Mapping'!D:D)</f>
        <v>Core NW</v>
      </c>
      <c r="L655" s="8" t="str">
        <f>_xlfn.XLOOKUP('Data Source'!$H655,'NW Mapping'!A:A,'NW Mapping'!E:E)</f>
        <v>OTHER</v>
      </c>
      <c r="M655" s="157">
        <v>0</v>
      </c>
      <c r="N655" s="157">
        <v>0</v>
      </c>
    </row>
    <row r="656" spans="2:14" s="1" customFormat="1" ht="19.7" hidden="1" customHeight="1">
      <c r="B656" s="152">
        <v>2022</v>
      </c>
      <c r="C656" s="153" t="s">
        <v>13</v>
      </c>
      <c r="D656" s="153" t="s">
        <v>14</v>
      </c>
      <c r="E656" s="153" t="s">
        <v>25</v>
      </c>
      <c r="F656" s="153" t="s">
        <v>21</v>
      </c>
      <c r="G656" s="153" t="s">
        <v>65</v>
      </c>
      <c r="H656" s="153" t="s">
        <v>39</v>
      </c>
      <c r="I656" s="154" t="str">
        <f>_xlfn.XLOOKUP('Data Source'!$H656,'NW Mapping'!A:A,'NW Mapping'!B:B)</f>
        <v>Low</v>
      </c>
      <c r="J656" s="154" t="str">
        <f>_xlfn.XLOOKUP('Data Source'!$H656,'NW Mapping'!A:A,'NW Mapping'!C:C)</f>
        <v>Core NW</v>
      </c>
      <c r="K656" s="154" t="str">
        <f>_xlfn.XLOOKUP(H656,'NW Mapping'!A:A,'NW Mapping'!D:D)</f>
        <v>Core NW</v>
      </c>
      <c r="L656" s="8" t="str">
        <f>_xlfn.XLOOKUP('Data Source'!$H656,'NW Mapping'!A:A,'NW Mapping'!E:E)</f>
        <v>OTHER</v>
      </c>
      <c r="M656" s="155">
        <v>0</v>
      </c>
      <c r="N656" s="155">
        <v>0</v>
      </c>
    </row>
    <row r="657" spans="2:14" s="1" customFormat="1" ht="19.7" customHeight="1">
      <c r="B657" s="156">
        <v>2022</v>
      </c>
      <c r="C657" s="154" t="s">
        <v>13</v>
      </c>
      <c r="D657" s="154" t="s">
        <v>14</v>
      </c>
      <c r="E657" s="154" t="s">
        <v>26</v>
      </c>
      <c r="F657" s="154" t="s">
        <v>16</v>
      </c>
      <c r="G657" s="154" t="s">
        <v>19</v>
      </c>
      <c r="H657" s="154" t="s">
        <v>39</v>
      </c>
      <c r="I657" s="154" t="str">
        <f>_xlfn.XLOOKUP('Data Source'!$H657,'NW Mapping'!A:A,'NW Mapping'!B:B)</f>
        <v>Low</v>
      </c>
      <c r="J657" s="154" t="str">
        <f>_xlfn.XLOOKUP('Data Source'!$H657,'NW Mapping'!A:A,'NW Mapping'!C:C)</f>
        <v>Core NW</v>
      </c>
      <c r="K657" s="154" t="str">
        <f>_xlfn.XLOOKUP(H657,'NW Mapping'!A:A,'NW Mapping'!D:D)</f>
        <v>Core NW</v>
      </c>
      <c r="L657" s="8" t="str">
        <f>_xlfn.XLOOKUP('Data Source'!$H657,'NW Mapping'!A:A,'NW Mapping'!E:E)</f>
        <v>OTHER</v>
      </c>
      <c r="M657" s="157">
        <v>8062.35</v>
      </c>
      <c r="N657" s="157">
        <v>8062.32</v>
      </c>
    </row>
    <row r="658" spans="2:14" s="1" customFormat="1" ht="19.7" customHeight="1">
      <c r="B658" s="152">
        <v>2022</v>
      </c>
      <c r="C658" s="153" t="s">
        <v>13</v>
      </c>
      <c r="D658" s="153" t="s">
        <v>14</v>
      </c>
      <c r="E658" s="153" t="s">
        <v>26</v>
      </c>
      <c r="F658" s="153" t="s">
        <v>16</v>
      </c>
      <c r="G658" s="153" t="s">
        <v>20</v>
      </c>
      <c r="H658" s="153" t="s">
        <v>39</v>
      </c>
      <c r="I658" s="154" t="str">
        <f>_xlfn.XLOOKUP('Data Source'!$H658,'NW Mapping'!A:A,'NW Mapping'!B:B)</f>
        <v>Low</v>
      </c>
      <c r="J658" s="154" t="str">
        <f>_xlfn.XLOOKUP('Data Source'!$H658,'NW Mapping'!A:A,'NW Mapping'!C:C)</f>
        <v>Core NW</v>
      </c>
      <c r="K658" s="154" t="str">
        <f>_xlfn.XLOOKUP(H658,'NW Mapping'!A:A,'NW Mapping'!D:D)</f>
        <v>Core NW</v>
      </c>
      <c r="L658" s="8" t="str">
        <f>_xlfn.XLOOKUP('Data Source'!$H658,'NW Mapping'!A:A,'NW Mapping'!E:E)</f>
        <v>OTHER</v>
      </c>
      <c r="M658" s="155">
        <v>5625.95</v>
      </c>
      <c r="N658" s="155">
        <v>5626.04</v>
      </c>
    </row>
    <row r="659" spans="2:14" s="1" customFormat="1" ht="19.7" customHeight="1">
      <c r="B659" s="156">
        <v>2022</v>
      </c>
      <c r="C659" s="154" t="s">
        <v>13</v>
      </c>
      <c r="D659" s="154" t="s">
        <v>14</v>
      </c>
      <c r="E659" s="154" t="s">
        <v>26</v>
      </c>
      <c r="F659" s="154" t="s">
        <v>16</v>
      </c>
      <c r="G659" s="154" t="s">
        <v>64</v>
      </c>
      <c r="H659" s="154" t="s">
        <v>39</v>
      </c>
      <c r="I659" s="154" t="str">
        <f>_xlfn.XLOOKUP('Data Source'!$H659,'NW Mapping'!A:A,'NW Mapping'!B:B)</f>
        <v>Low</v>
      </c>
      <c r="J659" s="154" t="str">
        <f>_xlfn.XLOOKUP('Data Source'!$H659,'NW Mapping'!A:A,'NW Mapping'!C:C)</f>
        <v>Core NW</v>
      </c>
      <c r="K659" s="154" t="str">
        <f>_xlfn.XLOOKUP(H659,'NW Mapping'!A:A,'NW Mapping'!D:D)</f>
        <v>Core NW</v>
      </c>
      <c r="L659" s="8" t="str">
        <f>_xlfn.XLOOKUP('Data Source'!$H659,'NW Mapping'!A:A,'NW Mapping'!E:E)</f>
        <v>OTHER</v>
      </c>
      <c r="M659" s="157">
        <v>19010.905576923102</v>
      </c>
      <c r="N659" s="157">
        <v>19010.68</v>
      </c>
    </row>
    <row r="660" spans="2:14" s="1" customFormat="1" ht="19.7" customHeight="1">
      <c r="B660" s="152">
        <v>2022</v>
      </c>
      <c r="C660" s="153" t="s">
        <v>13</v>
      </c>
      <c r="D660" s="153" t="s">
        <v>14</v>
      </c>
      <c r="E660" s="153" t="s">
        <v>26</v>
      </c>
      <c r="F660" s="153" t="s">
        <v>21</v>
      </c>
      <c r="G660" s="153" t="s">
        <v>22</v>
      </c>
      <c r="H660" s="153" t="s">
        <v>39</v>
      </c>
      <c r="I660" s="154" t="str">
        <f>_xlfn.XLOOKUP('Data Source'!$H660,'NW Mapping'!A:A,'NW Mapping'!B:B)</f>
        <v>Low</v>
      </c>
      <c r="J660" s="154" t="str">
        <f>_xlfn.XLOOKUP('Data Source'!$H660,'NW Mapping'!A:A,'NW Mapping'!C:C)</f>
        <v>Core NW</v>
      </c>
      <c r="K660" s="154" t="str">
        <f>_xlfn.XLOOKUP(H660,'NW Mapping'!A:A,'NW Mapping'!D:D)</f>
        <v>Core NW</v>
      </c>
      <c r="L660" s="8" t="str">
        <f>_xlfn.XLOOKUP('Data Source'!$H660,'NW Mapping'!A:A,'NW Mapping'!E:E)</f>
        <v>OTHER</v>
      </c>
      <c r="M660" s="155">
        <v>19010.925192307699</v>
      </c>
      <c r="N660" s="155">
        <v>19010.68</v>
      </c>
    </row>
    <row r="661" spans="2:14" s="1" customFormat="1" ht="19.7" customHeight="1">
      <c r="B661" s="156">
        <v>2022</v>
      </c>
      <c r="C661" s="154" t="s">
        <v>13</v>
      </c>
      <c r="D661" s="154" t="s">
        <v>14</v>
      </c>
      <c r="E661" s="154" t="s">
        <v>26</v>
      </c>
      <c r="F661" s="154" t="s">
        <v>21</v>
      </c>
      <c r="G661" s="154" t="s">
        <v>65</v>
      </c>
      <c r="H661" s="154" t="s">
        <v>39</v>
      </c>
      <c r="I661" s="154" t="str">
        <f>_xlfn.XLOOKUP('Data Source'!$H661,'NW Mapping'!A:A,'NW Mapping'!B:B)</f>
        <v>Low</v>
      </c>
      <c r="J661" s="154" t="str">
        <f>_xlfn.XLOOKUP('Data Source'!$H661,'NW Mapping'!A:A,'NW Mapping'!C:C)</f>
        <v>Core NW</v>
      </c>
      <c r="K661" s="154" t="str">
        <f>_xlfn.XLOOKUP(H661,'NW Mapping'!A:A,'NW Mapping'!D:D)</f>
        <v>Core NW</v>
      </c>
      <c r="L661" s="8" t="str">
        <f>_xlfn.XLOOKUP('Data Source'!$H661,'NW Mapping'!A:A,'NW Mapping'!E:E)</f>
        <v>OTHER</v>
      </c>
      <c r="M661" s="157">
        <v>5625.94</v>
      </c>
      <c r="N661" s="157">
        <v>5626.04</v>
      </c>
    </row>
    <row r="662" spans="2:14" s="1" customFormat="1" ht="19.7" customHeight="1">
      <c r="B662" s="152">
        <v>2022</v>
      </c>
      <c r="C662" s="153" t="s">
        <v>13</v>
      </c>
      <c r="D662" s="153" t="s">
        <v>14</v>
      </c>
      <c r="E662" s="153" t="s">
        <v>26</v>
      </c>
      <c r="F662" s="153" t="s">
        <v>23</v>
      </c>
      <c r="G662" s="153" t="s">
        <v>24</v>
      </c>
      <c r="H662" s="153" t="s">
        <v>39</v>
      </c>
      <c r="I662" s="154" t="str">
        <f>_xlfn.XLOOKUP('Data Source'!$H662,'NW Mapping'!A:A,'NW Mapping'!B:B)</f>
        <v>Low</v>
      </c>
      <c r="J662" s="154" t="str">
        <f>_xlfn.XLOOKUP('Data Source'!$H662,'NW Mapping'!A:A,'NW Mapping'!C:C)</f>
        <v>Core NW</v>
      </c>
      <c r="K662" s="154" t="str">
        <f>_xlfn.XLOOKUP(H662,'NW Mapping'!A:A,'NW Mapping'!D:D)</f>
        <v>Core NW</v>
      </c>
      <c r="L662" s="8" t="str">
        <f>_xlfn.XLOOKUP('Data Source'!$H662,'NW Mapping'!A:A,'NW Mapping'!E:E)</f>
        <v>OTHER</v>
      </c>
      <c r="M662" s="155">
        <v>16574.4996153846</v>
      </c>
      <c r="N662" s="155">
        <v>16574.48</v>
      </c>
    </row>
    <row r="663" spans="2:14" s="1" customFormat="1" ht="19.7" hidden="1" customHeight="1">
      <c r="B663" s="156">
        <v>2022</v>
      </c>
      <c r="C663" s="154" t="s">
        <v>13</v>
      </c>
      <c r="D663" s="154" t="s">
        <v>14</v>
      </c>
      <c r="E663" s="154" t="s">
        <v>15</v>
      </c>
      <c r="F663" s="154" t="s">
        <v>16</v>
      </c>
      <c r="G663" s="154" t="s">
        <v>20</v>
      </c>
      <c r="H663" s="154" t="s">
        <v>40</v>
      </c>
      <c r="I663" s="154" t="str">
        <f>_xlfn.XLOOKUP('Data Source'!$H663,'NW Mapping'!A:A,'NW Mapping'!B:B)</f>
        <v>Low</v>
      </c>
      <c r="J663" s="154" t="str">
        <f>_xlfn.XLOOKUP('Data Source'!$H663,'NW Mapping'!A:A,'NW Mapping'!C:C)</f>
        <v>Non-Core NW</v>
      </c>
      <c r="K663" s="154" t="str">
        <f>_xlfn.XLOOKUP(H663,'NW Mapping'!A:A,'NW Mapping'!D:D)</f>
        <v>MERCH MENU</v>
      </c>
      <c r="L663" s="8" t="str">
        <f>_xlfn.XLOOKUP('Data Source'!$H663,'NW Mapping'!A:A,'NW Mapping'!E:E)</f>
        <v>MERCH MENU</v>
      </c>
      <c r="M663" s="157">
        <v>10387.950000000001</v>
      </c>
      <c r="N663" s="157">
        <v>0</v>
      </c>
    </row>
    <row r="664" spans="2:14" s="1" customFormat="1" ht="19.7" hidden="1" customHeight="1">
      <c r="B664" s="152">
        <v>2022</v>
      </c>
      <c r="C664" s="153" t="s">
        <v>13</v>
      </c>
      <c r="D664" s="153" t="s">
        <v>14</v>
      </c>
      <c r="E664" s="153" t="s">
        <v>15</v>
      </c>
      <c r="F664" s="153" t="s">
        <v>23</v>
      </c>
      <c r="G664" s="153" t="s">
        <v>24</v>
      </c>
      <c r="H664" s="153" t="s">
        <v>40</v>
      </c>
      <c r="I664" s="154" t="str">
        <f>_xlfn.XLOOKUP('Data Source'!$H664,'NW Mapping'!A:A,'NW Mapping'!B:B)</f>
        <v>Low</v>
      </c>
      <c r="J664" s="154" t="str">
        <f>_xlfn.XLOOKUP('Data Source'!$H664,'NW Mapping'!A:A,'NW Mapping'!C:C)</f>
        <v>Non-Core NW</v>
      </c>
      <c r="K664" s="154" t="str">
        <f>_xlfn.XLOOKUP(H664,'NW Mapping'!A:A,'NW Mapping'!D:D)</f>
        <v>MERCH MENU</v>
      </c>
      <c r="L664" s="8" t="str">
        <f>_xlfn.XLOOKUP('Data Source'!$H664,'NW Mapping'!A:A,'NW Mapping'!E:E)</f>
        <v>MERCH MENU</v>
      </c>
      <c r="M664" s="155">
        <v>1795</v>
      </c>
      <c r="N664" s="155">
        <v>0</v>
      </c>
    </row>
    <row r="665" spans="2:14" s="1" customFormat="1" ht="19.7" hidden="1" customHeight="1">
      <c r="B665" s="156">
        <v>2022</v>
      </c>
      <c r="C665" s="154" t="s">
        <v>13</v>
      </c>
      <c r="D665" s="154" t="s">
        <v>14</v>
      </c>
      <c r="E665" s="154" t="s">
        <v>25</v>
      </c>
      <c r="F665" s="154" t="s">
        <v>16</v>
      </c>
      <c r="G665" s="154" t="s">
        <v>63</v>
      </c>
      <c r="H665" s="154" t="s">
        <v>40</v>
      </c>
      <c r="I665" s="154" t="str">
        <f>_xlfn.XLOOKUP('Data Source'!$H665,'NW Mapping'!A:A,'NW Mapping'!B:B)</f>
        <v>Low</v>
      </c>
      <c r="J665" s="154" t="str">
        <f>_xlfn.XLOOKUP('Data Source'!$H665,'NW Mapping'!A:A,'NW Mapping'!C:C)</f>
        <v>Non-Core NW</v>
      </c>
      <c r="K665" s="154" t="str">
        <f>_xlfn.XLOOKUP(H665,'NW Mapping'!A:A,'NW Mapping'!D:D)</f>
        <v>MERCH MENU</v>
      </c>
      <c r="L665" s="8" t="str">
        <f>_xlfn.XLOOKUP('Data Source'!$H665,'NW Mapping'!A:A,'NW Mapping'!E:E)</f>
        <v>MERCH MENU</v>
      </c>
      <c r="M665" s="157">
        <v>60.73</v>
      </c>
      <c r="N665" s="157">
        <v>60.73</v>
      </c>
    </row>
    <row r="666" spans="2:14" s="1" customFormat="1" ht="19.7" hidden="1" customHeight="1">
      <c r="B666" s="152">
        <v>2022</v>
      </c>
      <c r="C666" s="153" t="s">
        <v>13</v>
      </c>
      <c r="D666" s="153" t="s">
        <v>14</v>
      </c>
      <c r="E666" s="153" t="s">
        <v>25</v>
      </c>
      <c r="F666" s="153" t="s">
        <v>16</v>
      </c>
      <c r="G666" s="153" t="s">
        <v>67</v>
      </c>
      <c r="H666" s="153" t="s">
        <v>40</v>
      </c>
      <c r="I666" s="154" t="str">
        <f>_xlfn.XLOOKUP('Data Source'!$H666,'NW Mapping'!A:A,'NW Mapping'!B:B)</f>
        <v>Low</v>
      </c>
      <c r="J666" s="154" t="str">
        <f>_xlfn.XLOOKUP('Data Source'!$H666,'NW Mapping'!A:A,'NW Mapping'!C:C)</f>
        <v>Non-Core NW</v>
      </c>
      <c r="K666" s="154" t="str">
        <f>_xlfn.XLOOKUP(H666,'NW Mapping'!A:A,'NW Mapping'!D:D)</f>
        <v>MERCH MENU</v>
      </c>
      <c r="L666" s="8" t="str">
        <f>_xlfn.XLOOKUP('Data Source'!$H666,'NW Mapping'!A:A,'NW Mapping'!E:E)</f>
        <v>MERCH MENU</v>
      </c>
      <c r="M666" s="155">
        <v>4350.79</v>
      </c>
      <c r="N666" s="155">
        <v>4045.24</v>
      </c>
    </row>
    <row r="667" spans="2:14" s="1" customFormat="1" ht="19.7" hidden="1" customHeight="1">
      <c r="B667" s="156">
        <v>2022</v>
      </c>
      <c r="C667" s="154" t="s">
        <v>13</v>
      </c>
      <c r="D667" s="154" t="s">
        <v>14</v>
      </c>
      <c r="E667" s="154" t="s">
        <v>25</v>
      </c>
      <c r="F667" s="154" t="s">
        <v>16</v>
      </c>
      <c r="G667" s="154" t="s">
        <v>19</v>
      </c>
      <c r="H667" s="154" t="s">
        <v>40</v>
      </c>
      <c r="I667" s="154" t="str">
        <f>_xlfn.XLOOKUP('Data Source'!$H667,'NW Mapping'!A:A,'NW Mapping'!B:B)</f>
        <v>Low</v>
      </c>
      <c r="J667" s="154" t="str">
        <f>_xlfn.XLOOKUP('Data Source'!$H667,'NW Mapping'!A:A,'NW Mapping'!C:C)</f>
        <v>Non-Core NW</v>
      </c>
      <c r="K667" s="154" t="str">
        <f>_xlfn.XLOOKUP(H667,'NW Mapping'!A:A,'NW Mapping'!D:D)</f>
        <v>MERCH MENU</v>
      </c>
      <c r="L667" s="8" t="str">
        <f>_xlfn.XLOOKUP('Data Source'!$H667,'NW Mapping'!A:A,'NW Mapping'!E:E)</f>
        <v>MERCH MENU</v>
      </c>
      <c r="M667" s="157">
        <v>2950.6</v>
      </c>
      <c r="N667" s="157">
        <v>2950.6</v>
      </c>
    </row>
    <row r="668" spans="2:14" s="1" customFormat="1" ht="19.7" hidden="1" customHeight="1">
      <c r="B668" s="152">
        <v>2022</v>
      </c>
      <c r="C668" s="153" t="s">
        <v>13</v>
      </c>
      <c r="D668" s="153" t="s">
        <v>14</v>
      </c>
      <c r="E668" s="153" t="s">
        <v>25</v>
      </c>
      <c r="F668" s="153" t="s">
        <v>16</v>
      </c>
      <c r="G668" s="153" t="s">
        <v>20</v>
      </c>
      <c r="H668" s="153" t="s">
        <v>40</v>
      </c>
      <c r="I668" s="154" t="str">
        <f>_xlfn.XLOOKUP('Data Source'!$H668,'NW Mapping'!A:A,'NW Mapping'!B:B)</f>
        <v>Low</v>
      </c>
      <c r="J668" s="154" t="str">
        <f>_xlfn.XLOOKUP('Data Source'!$H668,'NW Mapping'!A:A,'NW Mapping'!C:C)</f>
        <v>Non-Core NW</v>
      </c>
      <c r="K668" s="154" t="str">
        <f>_xlfn.XLOOKUP(H668,'NW Mapping'!A:A,'NW Mapping'!D:D)</f>
        <v>MERCH MENU</v>
      </c>
      <c r="L668" s="8" t="str">
        <f>_xlfn.XLOOKUP('Data Source'!$H668,'NW Mapping'!A:A,'NW Mapping'!E:E)</f>
        <v>MERCH MENU</v>
      </c>
      <c r="M668" s="155">
        <v>7049.87</v>
      </c>
      <c r="N668" s="155">
        <v>7049.86</v>
      </c>
    </row>
    <row r="669" spans="2:14" s="1" customFormat="1" ht="19.7" hidden="1" customHeight="1">
      <c r="B669" s="156">
        <v>2022</v>
      </c>
      <c r="C669" s="154" t="s">
        <v>13</v>
      </c>
      <c r="D669" s="154" t="s">
        <v>14</v>
      </c>
      <c r="E669" s="154" t="s">
        <v>25</v>
      </c>
      <c r="F669" s="154" t="s">
        <v>16</v>
      </c>
      <c r="G669" s="154" t="s">
        <v>64</v>
      </c>
      <c r="H669" s="154" t="s">
        <v>40</v>
      </c>
      <c r="I669" s="154" t="str">
        <f>_xlfn.XLOOKUP('Data Source'!$H669,'NW Mapping'!A:A,'NW Mapping'!B:B)</f>
        <v>Low</v>
      </c>
      <c r="J669" s="154" t="str">
        <f>_xlfn.XLOOKUP('Data Source'!$H669,'NW Mapping'!A:A,'NW Mapping'!C:C)</f>
        <v>Non-Core NW</v>
      </c>
      <c r="K669" s="154" t="str">
        <f>_xlfn.XLOOKUP(H669,'NW Mapping'!A:A,'NW Mapping'!D:D)</f>
        <v>MERCH MENU</v>
      </c>
      <c r="L669" s="8" t="str">
        <f>_xlfn.XLOOKUP('Data Source'!$H669,'NW Mapping'!A:A,'NW Mapping'!E:E)</f>
        <v>MERCH MENU</v>
      </c>
      <c r="M669" s="157">
        <v>3118.74</v>
      </c>
      <c r="N669" s="157">
        <v>3118.74</v>
      </c>
    </row>
    <row r="670" spans="2:14" s="1" customFormat="1" ht="19.7" hidden="1" customHeight="1">
      <c r="B670" s="152">
        <v>2022</v>
      </c>
      <c r="C670" s="153" t="s">
        <v>13</v>
      </c>
      <c r="D670" s="153" t="s">
        <v>14</v>
      </c>
      <c r="E670" s="153" t="s">
        <v>25</v>
      </c>
      <c r="F670" s="153" t="s">
        <v>21</v>
      </c>
      <c r="G670" s="153" t="s">
        <v>22</v>
      </c>
      <c r="H670" s="153" t="s">
        <v>40</v>
      </c>
      <c r="I670" s="154" t="str">
        <f>_xlfn.XLOOKUP('Data Source'!$H670,'NW Mapping'!A:A,'NW Mapping'!B:B)</f>
        <v>Low</v>
      </c>
      <c r="J670" s="154" t="str">
        <f>_xlfn.XLOOKUP('Data Source'!$H670,'NW Mapping'!A:A,'NW Mapping'!C:C)</f>
        <v>Non-Core NW</v>
      </c>
      <c r="K670" s="154" t="str">
        <f>_xlfn.XLOOKUP(H670,'NW Mapping'!A:A,'NW Mapping'!D:D)</f>
        <v>MERCH MENU</v>
      </c>
      <c r="L670" s="8" t="str">
        <f>_xlfn.XLOOKUP('Data Source'!$H670,'NW Mapping'!A:A,'NW Mapping'!E:E)</f>
        <v>MERCH MENU</v>
      </c>
      <c r="M670" s="155">
        <v>2205.4699999999998</v>
      </c>
      <c r="N670" s="155">
        <v>2205.4699999999998</v>
      </c>
    </row>
    <row r="671" spans="2:14" s="1" customFormat="1" ht="19.7" hidden="1" customHeight="1">
      <c r="B671" s="156">
        <v>2022</v>
      </c>
      <c r="C671" s="154" t="s">
        <v>13</v>
      </c>
      <c r="D671" s="154" t="s">
        <v>14</v>
      </c>
      <c r="E671" s="154" t="s">
        <v>25</v>
      </c>
      <c r="F671" s="154" t="s">
        <v>21</v>
      </c>
      <c r="G671" s="154" t="s">
        <v>65</v>
      </c>
      <c r="H671" s="154" t="s">
        <v>40</v>
      </c>
      <c r="I671" s="154" t="str">
        <f>_xlfn.XLOOKUP('Data Source'!$H671,'NW Mapping'!A:A,'NW Mapping'!B:B)</f>
        <v>Low</v>
      </c>
      <c r="J671" s="154" t="str">
        <f>_xlfn.XLOOKUP('Data Source'!$H671,'NW Mapping'!A:A,'NW Mapping'!C:C)</f>
        <v>Non-Core NW</v>
      </c>
      <c r="K671" s="154" t="str">
        <f>_xlfn.XLOOKUP(H671,'NW Mapping'!A:A,'NW Mapping'!D:D)</f>
        <v>MERCH MENU</v>
      </c>
      <c r="L671" s="8" t="str">
        <f>_xlfn.XLOOKUP('Data Source'!$H671,'NW Mapping'!A:A,'NW Mapping'!E:E)</f>
        <v>MERCH MENU</v>
      </c>
      <c r="M671" s="157">
        <v>509.8</v>
      </c>
      <c r="N671" s="157">
        <v>509.8</v>
      </c>
    </row>
    <row r="672" spans="2:14" s="1" customFormat="1" ht="19.7" hidden="1" customHeight="1">
      <c r="B672" s="152">
        <v>2022</v>
      </c>
      <c r="C672" s="153" t="s">
        <v>13</v>
      </c>
      <c r="D672" s="153" t="s">
        <v>14</v>
      </c>
      <c r="E672" s="153" t="s">
        <v>25</v>
      </c>
      <c r="F672" s="153" t="s">
        <v>23</v>
      </c>
      <c r="G672" s="153" t="s">
        <v>24</v>
      </c>
      <c r="H672" s="153" t="s">
        <v>40</v>
      </c>
      <c r="I672" s="154" t="str">
        <f>_xlfn.XLOOKUP('Data Source'!$H672,'NW Mapping'!A:A,'NW Mapping'!B:B)</f>
        <v>Low</v>
      </c>
      <c r="J672" s="154" t="str">
        <f>_xlfn.XLOOKUP('Data Source'!$H672,'NW Mapping'!A:A,'NW Mapping'!C:C)</f>
        <v>Non-Core NW</v>
      </c>
      <c r="K672" s="154" t="str">
        <f>_xlfn.XLOOKUP(H672,'NW Mapping'!A:A,'NW Mapping'!D:D)</f>
        <v>MERCH MENU</v>
      </c>
      <c r="L672" s="8" t="str">
        <f>_xlfn.XLOOKUP('Data Source'!$H672,'NW Mapping'!A:A,'NW Mapping'!E:E)</f>
        <v>MERCH MENU</v>
      </c>
      <c r="M672" s="155">
        <v>1246.08</v>
      </c>
      <c r="N672" s="155">
        <v>0</v>
      </c>
    </row>
    <row r="673" spans="2:14" s="1" customFormat="1" ht="19.7" hidden="1" customHeight="1">
      <c r="B673" s="156">
        <v>2022</v>
      </c>
      <c r="C673" s="154" t="s">
        <v>13</v>
      </c>
      <c r="D673" s="154" t="s">
        <v>14</v>
      </c>
      <c r="E673" s="154" t="s">
        <v>25</v>
      </c>
      <c r="F673" s="154" t="s">
        <v>23</v>
      </c>
      <c r="G673" s="154" t="s">
        <v>66</v>
      </c>
      <c r="H673" s="154" t="s">
        <v>40</v>
      </c>
      <c r="I673" s="154" t="str">
        <f>_xlfn.XLOOKUP('Data Source'!$H673,'NW Mapping'!A:A,'NW Mapping'!B:B)</f>
        <v>Low</v>
      </c>
      <c r="J673" s="154" t="str">
        <f>_xlfn.XLOOKUP('Data Source'!$H673,'NW Mapping'!A:A,'NW Mapping'!C:C)</f>
        <v>Non-Core NW</v>
      </c>
      <c r="K673" s="154" t="str">
        <f>_xlfn.XLOOKUP(H673,'NW Mapping'!A:A,'NW Mapping'!D:D)</f>
        <v>MERCH MENU</v>
      </c>
      <c r="L673" s="8" t="str">
        <f>_xlfn.XLOOKUP('Data Source'!$H673,'NW Mapping'!A:A,'NW Mapping'!E:E)</f>
        <v>MERCH MENU</v>
      </c>
      <c r="M673" s="157">
        <v>0</v>
      </c>
      <c r="N673" s="157">
        <v>0</v>
      </c>
    </row>
    <row r="674" spans="2:14" s="1" customFormat="1" ht="19.7" hidden="1" customHeight="1">
      <c r="B674" s="152">
        <v>2022</v>
      </c>
      <c r="C674" s="153" t="s">
        <v>13</v>
      </c>
      <c r="D674" s="153" t="s">
        <v>14</v>
      </c>
      <c r="E674" s="153" t="s">
        <v>27</v>
      </c>
      <c r="F674" s="153" t="s">
        <v>16</v>
      </c>
      <c r="G674" s="153" t="s">
        <v>20</v>
      </c>
      <c r="H674" s="153" t="s">
        <v>40</v>
      </c>
      <c r="I674" s="154" t="str">
        <f>_xlfn.XLOOKUP('Data Source'!$H674,'NW Mapping'!A:A,'NW Mapping'!B:B)</f>
        <v>Low</v>
      </c>
      <c r="J674" s="154" t="str">
        <f>_xlfn.XLOOKUP('Data Source'!$H674,'NW Mapping'!A:A,'NW Mapping'!C:C)</f>
        <v>Non-Core NW</v>
      </c>
      <c r="K674" s="154" t="str">
        <f>_xlfn.XLOOKUP(H674,'NW Mapping'!A:A,'NW Mapping'!D:D)</f>
        <v>MERCH MENU</v>
      </c>
      <c r="L674" s="8" t="str">
        <f>_xlfn.XLOOKUP('Data Source'!$H674,'NW Mapping'!A:A,'NW Mapping'!E:E)</f>
        <v>MERCH MENU</v>
      </c>
      <c r="M674" s="155">
        <v>0</v>
      </c>
      <c r="N674" s="155">
        <v>0</v>
      </c>
    </row>
    <row r="675" spans="2:14" s="1" customFormat="1" ht="19.7" hidden="1" customHeight="1">
      <c r="B675" s="156">
        <v>2022</v>
      </c>
      <c r="C675" s="154" t="s">
        <v>13</v>
      </c>
      <c r="D675" s="154" t="s">
        <v>14</v>
      </c>
      <c r="E675" s="154" t="s">
        <v>27</v>
      </c>
      <c r="F675" s="154" t="s">
        <v>16</v>
      </c>
      <c r="G675" s="154" t="s">
        <v>64</v>
      </c>
      <c r="H675" s="154" t="s">
        <v>40</v>
      </c>
      <c r="I675" s="154" t="str">
        <f>_xlfn.XLOOKUP('Data Source'!$H675,'NW Mapping'!A:A,'NW Mapping'!B:B)</f>
        <v>Low</v>
      </c>
      <c r="J675" s="154" t="str">
        <f>_xlfn.XLOOKUP('Data Source'!$H675,'NW Mapping'!A:A,'NW Mapping'!C:C)</f>
        <v>Non-Core NW</v>
      </c>
      <c r="K675" s="154" t="str">
        <f>_xlfn.XLOOKUP(H675,'NW Mapping'!A:A,'NW Mapping'!D:D)</f>
        <v>MERCH MENU</v>
      </c>
      <c r="L675" s="8" t="str">
        <f>_xlfn.XLOOKUP('Data Source'!$H675,'NW Mapping'!A:A,'NW Mapping'!E:E)</f>
        <v>MERCH MENU</v>
      </c>
      <c r="M675" s="157">
        <v>9582.1200000000008</v>
      </c>
      <c r="N675" s="157">
        <v>0</v>
      </c>
    </row>
    <row r="676" spans="2:14" s="1" customFormat="1" ht="19.7" hidden="1" customHeight="1">
      <c r="B676" s="152">
        <v>2022</v>
      </c>
      <c r="C676" s="153" t="s">
        <v>13</v>
      </c>
      <c r="D676" s="153" t="s">
        <v>14</v>
      </c>
      <c r="E676" s="153" t="s">
        <v>27</v>
      </c>
      <c r="F676" s="153" t="s">
        <v>21</v>
      </c>
      <c r="G676" s="153" t="s">
        <v>22</v>
      </c>
      <c r="H676" s="153" t="s">
        <v>40</v>
      </c>
      <c r="I676" s="154" t="str">
        <f>_xlfn.XLOOKUP('Data Source'!$H676,'NW Mapping'!A:A,'NW Mapping'!B:B)</f>
        <v>Low</v>
      </c>
      <c r="J676" s="154" t="str">
        <f>_xlfn.XLOOKUP('Data Source'!$H676,'NW Mapping'!A:A,'NW Mapping'!C:C)</f>
        <v>Non-Core NW</v>
      </c>
      <c r="K676" s="154" t="str">
        <f>_xlfn.XLOOKUP(H676,'NW Mapping'!A:A,'NW Mapping'!D:D)</f>
        <v>MERCH MENU</v>
      </c>
      <c r="L676" s="8" t="str">
        <f>_xlfn.XLOOKUP('Data Source'!$H676,'NW Mapping'!A:A,'NW Mapping'!E:E)</f>
        <v>MERCH MENU</v>
      </c>
      <c r="M676" s="155">
        <v>65064</v>
      </c>
      <c r="N676" s="155">
        <v>65064</v>
      </c>
    </row>
    <row r="677" spans="2:14" s="1" customFormat="1" ht="19.7" hidden="1" customHeight="1">
      <c r="B677" s="156">
        <v>2022</v>
      </c>
      <c r="C677" s="154" t="s">
        <v>13</v>
      </c>
      <c r="D677" s="154" t="s">
        <v>14</v>
      </c>
      <c r="E677" s="154" t="s">
        <v>27</v>
      </c>
      <c r="F677" s="154" t="s">
        <v>23</v>
      </c>
      <c r="G677" s="154" t="s">
        <v>24</v>
      </c>
      <c r="H677" s="154" t="s">
        <v>40</v>
      </c>
      <c r="I677" s="154" t="str">
        <f>_xlfn.XLOOKUP('Data Source'!$H677,'NW Mapping'!A:A,'NW Mapping'!B:B)</f>
        <v>Low</v>
      </c>
      <c r="J677" s="154" t="str">
        <f>_xlfn.XLOOKUP('Data Source'!$H677,'NW Mapping'!A:A,'NW Mapping'!C:C)</f>
        <v>Non-Core NW</v>
      </c>
      <c r="K677" s="154" t="str">
        <f>_xlfn.XLOOKUP(H677,'NW Mapping'!A:A,'NW Mapping'!D:D)</f>
        <v>MERCH MENU</v>
      </c>
      <c r="L677" s="8" t="str">
        <f>_xlfn.XLOOKUP('Data Source'!$H677,'NW Mapping'!A:A,'NW Mapping'!E:E)</f>
        <v>MERCH MENU</v>
      </c>
      <c r="M677" s="157">
        <v>0</v>
      </c>
      <c r="N677" s="157">
        <v>0</v>
      </c>
    </row>
    <row r="678" spans="2:14" s="1" customFormat="1" ht="19.7" hidden="1" customHeight="1">
      <c r="B678" s="152">
        <v>2022</v>
      </c>
      <c r="C678" s="153" t="s">
        <v>13</v>
      </c>
      <c r="D678" s="153" t="s">
        <v>14</v>
      </c>
      <c r="E678" s="153" t="s">
        <v>25</v>
      </c>
      <c r="F678" s="153" t="s">
        <v>16</v>
      </c>
      <c r="G678" s="153" t="s">
        <v>63</v>
      </c>
      <c r="H678" s="153" t="s">
        <v>41</v>
      </c>
      <c r="I678" s="154" t="str">
        <f>_xlfn.XLOOKUP('Data Source'!$H678,'NW Mapping'!A:A,'NW Mapping'!B:B)</f>
        <v>Low</v>
      </c>
      <c r="J678" s="154" t="str">
        <f>_xlfn.XLOOKUP('Data Source'!$H678,'NW Mapping'!A:A,'NW Mapping'!C:C)</f>
        <v>Non-Core NW</v>
      </c>
      <c r="K678" s="154" t="str">
        <f>_xlfn.XLOOKUP(H678,'NW Mapping'!A:A,'NW Mapping'!D:D)</f>
        <v>MERCH MENU</v>
      </c>
      <c r="L678" s="8" t="str">
        <f>_xlfn.XLOOKUP('Data Source'!$H678,'NW Mapping'!A:A,'NW Mapping'!E:E)</f>
        <v>MERCH MENU</v>
      </c>
      <c r="M678" s="155">
        <v>0</v>
      </c>
      <c r="N678" s="155">
        <v>0</v>
      </c>
    </row>
    <row r="679" spans="2:14" s="1" customFormat="1" ht="19.7" hidden="1" customHeight="1">
      <c r="B679" s="156">
        <v>2022</v>
      </c>
      <c r="C679" s="154" t="s">
        <v>13</v>
      </c>
      <c r="D679" s="154" t="s">
        <v>14</v>
      </c>
      <c r="E679" s="154" t="s">
        <v>15</v>
      </c>
      <c r="F679" s="154" t="s">
        <v>23</v>
      </c>
      <c r="G679" s="154" t="s">
        <v>24</v>
      </c>
      <c r="H679" s="154" t="s">
        <v>42</v>
      </c>
      <c r="I679" s="154" t="str">
        <f>_xlfn.XLOOKUP('Data Source'!$H679,'NW Mapping'!A:A,'NW Mapping'!B:B)</f>
        <v>Low</v>
      </c>
      <c r="J679" s="154" t="str">
        <f>_xlfn.XLOOKUP('Data Source'!$H679,'NW Mapping'!A:A,'NW Mapping'!C:C)</f>
        <v>Non-Core NW</v>
      </c>
      <c r="K679" s="154" t="str">
        <f>_xlfn.XLOOKUP(H679,'NW Mapping'!A:A,'NW Mapping'!D:D)</f>
        <v>MERCH MENU</v>
      </c>
      <c r="L679" s="8" t="str">
        <f>_xlfn.XLOOKUP('Data Source'!$H679,'NW Mapping'!A:A,'NW Mapping'!E:E)</f>
        <v>MERCH MENU</v>
      </c>
      <c r="M679" s="157">
        <v>2600</v>
      </c>
      <c r="N679" s="157">
        <v>2600</v>
      </c>
    </row>
    <row r="680" spans="2:14" s="1" customFormat="1" ht="19.7" hidden="1" customHeight="1">
      <c r="B680" s="152">
        <v>2022</v>
      </c>
      <c r="C680" s="153" t="s">
        <v>13</v>
      </c>
      <c r="D680" s="153" t="s">
        <v>14</v>
      </c>
      <c r="E680" s="153" t="s">
        <v>25</v>
      </c>
      <c r="F680" s="153" t="s">
        <v>21</v>
      </c>
      <c r="G680" s="153" t="s">
        <v>22</v>
      </c>
      <c r="H680" s="153" t="s">
        <v>42</v>
      </c>
      <c r="I680" s="154" t="str">
        <f>_xlfn.XLOOKUP('Data Source'!$H680,'NW Mapping'!A:A,'NW Mapping'!B:B)</f>
        <v>Low</v>
      </c>
      <c r="J680" s="154" t="str">
        <f>_xlfn.XLOOKUP('Data Source'!$H680,'NW Mapping'!A:A,'NW Mapping'!C:C)</f>
        <v>Non-Core NW</v>
      </c>
      <c r="K680" s="154" t="str">
        <f>_xlfn.XLOOKUP(H680,'NW Mapping'!A:A,'NW Mapping'!D:D)</f>
        <v>MERCH MENU</v>
      </c>
      <c r="L680" s="8" t="str">
        <f>_xlfn.XLOOKUP('Data Source'!$H680,'NW Mapping'!A:A,'NW Mapping'!E:E)</f>
        <v>MERCH MENU</v>
      </c>
      <c r="M680" s="155">
        <v>10251.5</v>
      </c>
      <c r="N680" s="155">
        <v>1414</v>
      </c>
    </row>
    <row r="681" spans="2:14" s="1" customFormat="1" ht="19.7" hidden="1" customHeight="1">
      <c r="B681" s="156">
        <v>2022</v>
      </c>
      <c r="C681" s="154" t="s">
        <v>13</v>
      </c>
      <c r="D681" s="154" t="s">
        <v>14</v>
      </c>
      <c r="E681" s="154" t="s">
        <v>25</v>
      </c>
      <c r="F681" s="154" t="s">
        <v>23</v>
      </c>
      <c r="G681" s="154" t="s">
        <v>24</v>
      </c>
      <c r="H681" s="154" t="s">
        <v>42</v>
      </c>
      <c r="I681" s="154" t="str">
        <f>_xlfn.XLOOKUP('Data Source'!$H681,'NW Mapping'!A:A,'NW Mapping'!B:B)</f>
        <v>Low</v>
      </c>
      <c r="J681" s="154" t="str">
        <f>_xlfn.XLOOKUP('Data Source'!$H681,'NW Mapping'!A:A,'NW Mapping'!C:C)</f>
        <v>Non-Core NW</v>
      </c>
      <c r="K681" s="154" t="str">
        <f>_xlfn.XLOOKUP(H681,'NW Mapping'!A:A,'NW Mapping'!D:D)</f>
        <v>MERCH MENU</v>
      </c>
      <c r="L681" s="8" t="str">
        <f>_xlfn.XLOOKUP('Data Source'!$H681,'NW Mapping'!A:A,'NW Mapping'!E:E)</f>
        <v>MERCH MENU</v>
      </c>
      <c r="M681" s="157">
        <v>0</v>
      </c>
      <c r="N681" s="157">
        <v>0</v>
      </c>
    </row>
    <row r="682" spans="2:14" s="1" customFormat="1" ht="19.7" hidden="1" customHeight="1">
      <c r="B682" s="152">
        <v>2022</v>
      </c>
      <c r="C682" s="153" t="s">
        <v>13</v>
      </c>
      <c r="D682" s="153" t="s">
        <v>14</v>
      </c>
      <c r="E682" s="153" t="s">
        <v>27</v>
      </c>
      <c r="F682" s="153" t="s">
        <v>16</v>
      </c>
      <c r="G682" s="153" t="s">
        <v>63</v>
      </c>
      <c r="H682" s="153" t="s">
        <v>42</v>
      </c>
      <c r="I682" s="154" t="str">
        <f>_xlfn.XLOOKUP('Data Source'!$H682,'NW Mapping'!A:A,'NW Mapping'!B:B)</f>
        <v>Low</v>
      </c>
      <c r="J682" s="154" t="str">
        <f>_xlfn.XLOOKUP('Data Source'!$H682,'NW Mapping'!A:A,'NW Mapping'!C:C)</f>
        <v>Non-Core NW</v>
      </c>
      <c r="K682" s="154" t="str">
        <f>_xlfn.XLOOKUP(H682,'NW Mapping'!A:A,'NW Mapping'!D:D)</f>
        <v>MERCH MENU</v>
      </c>
      <c r="L682" s="8" t="str">
        <f>_xlfn.XLOOKUP('Data Source'!$H682,'NW Mapping'!A:A,'NW Mapping'!E:E)</f>
        <v>MERCH MENU</v>
      </c>
      <c r="M682" s="155">
        <v>18939.86</v>
      </c>
      <c r="N682" s="155">
        <v>18939.86</v>
      </c>
    </row>
    <row r="683" spans="2:14" s="1" customFormat="1" ht="19.7" hidden="1" customHeight="1">
      <c r="B683" s="156">
        <v>2022</v>
      </c>
      <c r="C683" s="154" t="s">
        <v>13</v>
      </c>
      <c r="D683" s="154" t="s">
        <v>14</v>
      </c>
      <c r="E683" s="154" t="s">
        <v>27</v>
      </c>
      <c r="F683" s="154" t="s">
        <v>16</v>
      </c>
      <c r="G683" s="154" t="s">
        <v>64</v>
      </c>
      <c r="H683" s="154" t="s">
        <v>42</v>
      </c>
      <c r="I683" s="154" t="str">
        <f>_xlfn.XLOOKUP('Data Source'!$H683,'NW Mapping'!A:A,'NW Mapping'!B:B)</f>
        <v>Low</v>
      </c>
      <c r="J683" s="154" t="str">
        <f>_xlfn.XLOOKUP('Data Source'!$H683,'NW Mapping'!A:A,'NW Mapping'!C:C)</f>
        <v>Non-Core NW</v>
      </c>
      <c r="K683" s="154" t="str">
        <f>_xlfn.XLOOKUP(H683,'NW Mapping'!A:A,'NW Mapping'!D:D)</f>
        <v>MERCH MENU</v>
      </c>
      <c r="L683" s="8" t="str">
        <f>_xlfn.XLOOKUP('Data Source'!$H683,'NW Mapping'!A:A,'NW Mapping'!E:E)</f>
        <v>MERCH MENU</v>
      </c>
      <c r="M683" s="157">
        <v>550</v>
      </c>
      <c r="N683" s="157">
        <v>550</v>
      </c>
    </row>
    <row r="684" spans="2:14" s="1" customFormat="1" ht="19.7" hidden="1" customHeight="1">
      <c r="B684" s="152">
        <v>2022</v>
      </c>
      <c r="C684" s="153" t="s">
        <v>13</v>
      </c>
      <c r="D684" s="153" t="s">
        <v>14</v>
      </c>
      <c r="E684" s="153" t="s">
        <v>27</v>
      </c>
      <c r="F684" s="153" t="s">
        <v>21</v>
      </c>
      <c r="G684" s="153" t="s">
        <v>22</v>
      </c>
      <c r="H684" s="153" t="s">
        <v>42</v>
      </c>
      <c r="I684" s="154" t="str">
        <f>_xlfn.XLOOKUP('Data Source'!$H684,'NW Mapping'!A:A,'NW Mapping'!B:B)</f>
        <v>Low</v>
      </c>
      <c r="J684" s="154" t="str">
        <f>_xlfn.XLOOKUP('Data Source'!$H684,'NW Mapping'!A:A,'NW Mapping'!C:C)</f>
        <v>Non-Core NW</v>
      </c>
      <c r="K684" s="154" t="str">
        <f>_xlfn.XLOOKUP(H684,'NW Mapping'!A:A,'NW Mapping'!D:D)</f>
        <v>MERCH MENU</v>
      </c>
      <c r="L684" s="8" t="str">
        <f>_xlfn.XLOOKUP('Data Source'!$H684,'NW Mapping'!A:A,'NW Mapping'!E:E)</f>
        <v>MERCH MENU</v>
      </c>
      <c r="M684" s="155">
        <v>12891.68</v>
      </c>
      <c r="N684" s="155">
        <v>12891.65</v>
      </c>
    </row>
    <row r="685" spans="2:14" s="1" customFormat="1" ht="19.7" hidden="1" customHeight="1">
      <c r="B685" s="156">
        <v>2022</v>
      </c>
      <c r="C685" s="154" t="s">
        <v>13</v>
      </c>
      <c r="D685" s="154" t="s">
        <v>14</v>
      </c>
      <c r="E685" s="154" t="s">
        <v>27</v>
      </c>
      <c r="F685" s="154" t="s">
        <v>23</v>
      </c>
      <c r="G685" s="154" t="s">
        <v>24</v>
      </c>
      <c r="H685" s="154" t="s">
        <v>42</v>
      </c>
      <c r="I685" s="154" t="str">
        <f>_xlfn.XLOOKUP('Data Source'!$H685,'NW Mapping'!A:A,'NW Mapping'!B:B)</f>
        <v>Low</v>
      </c>
      <c r="J685" s="154" t="str">
        <f>_xlfn.XLOOKUP('Data Source'!$H685,'NW Mapping'!A:A,'NW Mapping'!C:C)</f>
        <v>Non-Core NW</v>
      </c>
      <c r="K685" s="154" t="str">
        <f>_xlfn.XLOOKUP(H685,'NW Mapping'!A:A,'NW Mapping'!D:D)</f>
        <v>MERCH MENU</v>
      </c>
      <c r="L685" s="8" t="str">
        <f>_xlfn.XLOOKUP('Data Source'!$H685,'NW Mapping'!A:A,'NW Mapping'!E:E)</f>
        <v>MERCH MENU</v>
      </c>
      <c r="M685" s="157">
        <v>0</v>
      </c>
      <c r="N685" s="157">
        <v>0</v>
      </c>
    </row>
    <row r="686" spans="2:14" s="1" customFormat="1" ht="19.7" hidden="1" customHeight="1">
      <c r="B686" s="152">
        <v>2022</v>
      </c>
      <c r="C686" s="153" t="s">
        <v>13</v>
      </c>
      <c r="D686" s="153" t="s">
        <v>14</v>
      </c>
      <c r="E686" s="153" t="s">
        <v>15</v>
      </c>
      <c r="F686" s="153" t="s">
        <v>16</v>
      </c>
      <c r="G686" s="153" t="s">
        <v>63</v>
      </c>
      <c r="H686" s="153" t="s">
        <v>43</v>
      </c>
      <c r="I686" s="154" t="str">
        <f>_xlfn.XLOOKUP('Data Source'!$H686,'NW Mapping'!A:A,'NW Mapping'!B:B)</f>
        <v>Low</v>
      </c>
      <c r="J686" s="154" t="str">
        <f>_xlfn.XLOOKUP('Data Source'!$H686,'NW Mapping'!A:A,'NW Mapping'!C:C)</f>
        <v>Core NW</v>
      </c>
      <c r="K686" s="154" t="str">
        <f>_xlfn.XLOOKUP(H686,'NW Mapping'!A:A,'NW Mapping'!D:D)</f>
        <v>Core NW</v>
      </c>
      <c r="L686" s="8" t="str">
        <f>_xlfn.XLOOKUP('Data Source'!$H686,'NW Mapping'!A:A,'NW Mapping'!E:E)</f>
        <v>OTHER</v>
      </c>
      <c r="M686" s="155">
        <v>0</v>
      </c>
      <c r="N686" s="155">
        <v>0</v>
      </c>
    </row>
    <row r="687" spans="2:14" s="1" customFormat="1" ht="19.7" hidden="1" customHeight="1">
      <c r="B687" s="156">
        <v>2022</v>
      </c>
      <c r="C687" s="154" t="s">
        <v>13</v>
      </c>
      <c r="D687" s="154" t="s">
        <v>14</v>
      </c>
      <c r="E687" s="154" t="s">
        <v>15</v>
      </c>
      <c r="F687" s="154" t="s">
        <v>16</v>
      </c>
      <c r="G687" s="154" t="s">
        <v>19</v>
      </c>
      <c r="H687" s="154" t="s">
        <v>43</v>
      </c>
      <c r="I687" s="154" t="str">
        <f>_xlfn.XLOOKUP('Data Source'!$H687,'NW Mapping'!A:A,'NW Mapping'!B:B)</f>
        <v>Low</v>
      </c>
      <c r="J687" s="154" t="str">
        <f>_xlfn.XLOOKUP('Data Source'!$H687,'NW Mapping'!A:A,'NW Mapping'!C:C)</f>
        <v>Core NW</v>
      </c>
      <c r="K687" s="154" t="str">
        <f>_xlfn.XLOOKUP(H687,'NW Mapping'!A:A,'NW Mapping'!D:D)</f>
        <v>Core NW</v>
      </c>
      <c r="L687" s="8" t="str">
        <f>_xlfn.XLOOKUP('Data Source'!$H687,'NW Mapping'!A:A,'NW Mapping'!E:E)</f>
        <v>OTHER</v>
      </c>
      <c r="M687" s="157">
        <v>0</v>
      </c>
      <c r="N687" s="157">
        <v>0</v>
      </c>
    </row>
    <row r="688" spans="2:14" s="1" customFormat="1" ht="19.7" hidden="1" customHeight="1">
      <c r="B688" s="152">
        <v>2022</v>
      </c>
      <c r="C688" s="153" t="s">
        <v>13</v>
      </c>
      <c r="D688" s="153" t="s">
        <v>14</v>
      </c>
      <c r="E688" s="153" t="s">
        <v>15</v>
      </c>
      <c r="F688" s="153" t="s">
        <v>16</v>
      </c>
      <c r="G688" s="153" t="s">
        <v>64</v>
      </c>
      <c r="H688" s="153" t="s">
        <v>43</v>
      </c>
      <c r="I688" s="154" t="str">
        <f>_xlfn.XLOOKUP('Data Source'!$H688,'NW Mapping'!A:A,'NW Mapping'!B:B)</f>
        <v>Low</v>
      </c>
      <c r="J688" s="154" t="str">
        <f>_xlfn.XLOOKUP('Data Source'!$H688,'NW Mapping'!A:A,'NW Mapping'!C:C)</f>
        <v>Core NW</v>
      </c>
      <c r="K688" s="154" t="str">
        <f>_xlfn.XLOOKUP(H688,'NW Mapping'!A:A,'NW Mapping'!D:D)</f>
        <v>Core NW</v>
      </c>
      <c r="L688" s="8" t="str">
        <f>_xlfn.XLOOKUP('Data Source'!$H688,'NW Mapping'!A:A,'NW Mapping'!E:E)</f>
        <v>OTHER</v>
      </c>
      <c r="M688" s="155">
        <v>2086.56</v>
      </c>
      <c r="N688" s="155">
        <v>2086.56</v>
      </c>
    </row>
    <row r="689" spans="2:14" s="1" customFormat="1" ht="19.7" hidden="1" customHeight="1">
      <c r="B689" s="156">
        <v>2022</v>
      </c>
      <c r="C689" s="154" t="s">
        <v>13</v>
      </c>
      <c r="D689" s="154" t="s">
        <v>14</v>
      </c>
      <c r="E689" s="154" t="s">
        <v>15</v>
      </c>
      <c r="F689" s="154" t="s">
        <v>21</v>
      </c>
      <c r="G689" s="154" t="s">
        <v>22</v>
      </c>
      <c r="H689" s="154" t="s">
        <v>43</v>
      </c>
      <c r="I689" s="154" t="str">
        <f>_xlfn.XLOOKUP('Data Source'!$H689,'NW Mapping'!A:A,'NW Mapping'!B:B)</f>
        <v>Low</v>
      </c>
      <c r="J689" s="154" t="str">
        <f>_xlfn.XLOOKUP('Data Source'!$H689,'NW Mapping'!A:A,'NW Mapping'!C:C)</f>
        <v>Core NW</v>
      </c>
      <c r="K689" s="154" t="str">
        <f>_xlfn.XLOOKUP(H689,'NW Mapping'!A:A,'NW Mapping'!D:D)</f>
        <v>Core NW</v>
      </c>
      <c r="L689" s="8" t="str">
        <f>_xlfn.XLOOKUP('Data Source'!$H689,'NW Mapping'!A:A,'NW Mapping'!E:E)</f>
        <v>OTHER</v>
      </c>
      <c r="M689" s="157">
        <v>12529.9984615385</v>
      </c>
      <c r="N689" s="157">
        <v>12529.92</v>
      </c>
    </row>
    <row r="690" spans="2:14" s="1" customFormat="1" ht="19.7" hidden="1" customHeight="1">
      <c r="B690" s="152">
        <v>2022</v>
      </c>
      <c r="C690" s="153" t="s">
        <v>13</v>
      </c>
      <c r="D690" s="153" t="s">
        <v>14</v>
      </c>
      <c r="E690" s="153" t="s">
        <v>15</v>
      </c>
      <c r="F690" s="153" t="s">
        <v>21</v>
      </c>
      <c r="G690" s="153" t="s">
        <v>65</v>
      </c>
      <c r="H690" s="153" t="s">
        <v>43</v>
      </c>
      <c r="I690" s="154" t="str">
        <f>_xlfn.XLOOKUP('Data Source'!$H690,'NW Mapping'!A:A,'NW Mapping'!B:B)</f>
        <v>Low</v>
      </c>
      <c r="J690" s="154" t="str">
        <f>_xlfn.XLOOKUP('Data Source'!$H690,'NW Mapping'!A:A,'NW Mapping'!C:C)</f>
        <v>Core NW</v>
      </c>
      <c r="K690" s="154" t="str">
        <f>_xlfn.XLOOKUP(H690,'NW Mapping'!A:A,'NW Mapping'!D:D)</f>
        <v>Core NW</v>
      </c>
      <c r="L690" s="8" t="str">
        <f>_xlfn.XLOOKUP('Data Source'!$H690,'NW Mapping'!A:A,'NW Mapping'!E:E)</f>
        <v>OTHER</v>
      </c>
      <c r="M690" s="155">
        <v>0</v>
      </c>
      <c r="N690" s="155">
        <v>0</v>
      </c>
    </row>
    <row r="691" spans="2:14" s="1" customFormat="1" ht="19.7" hidden="1" customHeight="1">
      <c r="B691" s="156">
        <v>2022</v>
      </c>
      <c r="C691" s="154" t="s">
        <v>13</v>
      </c>
      <c r="D691" s="154" t="s">
        <v>14</v>
      </c>
      <c r="E691" s="154" t="s">
        <v>15</v>
      </c>
      <c r="F691" s="154" t="s">
        <v>23</v>
      </c>
      <c r="G691" s="154" t="s">
        <v>24</v>
      </c>
      <c r="H691" s="154" t="s">
        <v>43</v>
      </c>
      <c r="I691" s="154" t="str">
        <f>_xlfn.XLOOKUP('Data Source'!$H691,'NW Mapping'!A:A,'NW Mapping'!B:B)</f>
        <v>Low</v>
      </c>
      <c r="J691" s="154" t="str">
        <f>_xlfn.XLOOKUP('Data Source'!$H691,'NW Mapping'!A:A,'NW Mapping'!C:C)</f>
        <v>Core NW</v>
      </c>
      <c r="K691" s="154" t="str">
        <f>_xlfn.XLOOKUP(H691,'NW Mapping'!A:A,'NW Mapping'!D:D)</f>
        <v>Core NW</v>
      </c>
      <c r="L691" s="8" t="str">
        <f>_xlfn.XLOOKUP('Data Source'!$H691,'NW Mapping'!A:A,'NW Mapping'!E:E)</f>
        <v>OTHER</v>
      </c>
      <c r="M691" s="157">
        <v>130.41</v>
      </c>
      <c r="N691" s="157">
        <v>130.38</v>
      </c>
    </row>
    <row r="692" spans="2:14" s="1" customFormat="1" ht="19.7" hidden="1" customHeight="1">
      <c r="B692" s="152">
        <v>2022</v>
      </c>
      <c r="C692" s="153" t="s">
        <v>13</v>
      </c>
      <c r="D692" s="153" t="s">
        <v>14</v>
      </c>
      <c r="E692" s="153" t="s">
        <v>15</v>
      </c>
      <c r="F692" s="153" t="s">
        <v>23</v>
      </c>
      <c r="G692" s="153" t="s">
        <v>66</v>
      </c>
      <c r="H692" s="153" t="s">
        <v>43</v>
      </c>
      <c r="I692" s="154" t="str">
        <f>_xlfn.XLOOKUP('Data Source'!$H692,'NW Mapping'!A:A,'NW Mapping'!B:B)</f>
        <v>Low</v>
      </c>
      <c r="J692" s="154" t="str">
        <f>_xlfn.XLOOKUP('Data Source'!$H692,'NW Mapping'!A:A,'NW Mapping'!C:C)</f>
        <v>Core NW</v>
      </c>
      <c r="K692" s="154" t="str">
        <f>_xlfn.XLOOKUP(H692,'NW Mapping'!A:A,'NW Mapping'!D:D)</f>
        <v>Core NW</v>
      </c>
      <c r="L692" s="8" t="str">
        <f>_xlfn.XLOOKUP('Data Source'!$H692,'NW Mapping'!A:A,'NW Mapping'!E:E)</f>
        <v>OTHER</v>
      </c>
      <c r="M692" s="155">
        <v>0</v>
      </c>
      <c r="N692" s="155">
        <v>0</v>
      </c>
    </row>
    <row r="693" spans="2:14" s="1" customFormat="1" ht="19.7" customHeight="1">
      <c r="B693" s="156">
        <v>2022</v>
      </c>
      <c r="C693" s="154" t="s">
        <v>13</v>
      </c>
      <c r="D693" s="154" t="s">
        <v>14</v>
      </c>
      <c r="E693" s="154" t="s">
        <v>26</v>
      </c>
      <c r="F693" s="154" t="s">
        <v>16</v>
      </c>
      <c r="G693" s="154" t="s">
        <v>20</v>
      </c>
      <c r="H693" s="154" t="s">
        <v>43</v>
      </c>
      <c r="I693" s="154" t="str">
        <f>_xlfn.XLOOKUP('Data Source'!$H693,'NW Mapping'!A:A,'NW Mapping'!B:B)</f>
        <v>Low</v>
      </c>
      <c r="J693" s="154" t="str">
        <f>_xlfn.XLOOKUP('Data Source'!$H693,'NW Mapping'!A:A,'NW Mapping'!C:C)</f>
        <v>Core NW</v>
      </c>
      <c r="K693" s="154" t="str">
        <f>_xlfn.XLOOKUP(H693,'NW Mapping'!A:A,'NW Mapping'!D:D)</f>
        <v>Core NW</v>
      </c>
      <c r="L693" s="8" t="str">
        <f>_xlfn.XLOOKUP('Data Source'!$H693,'NW Mapping'!A:A,'NW Mapping'!E:E)</f>
        <v>OTHER</v>
      </c>
      <c r="M693" s="157">
        <v>0</v>
      </c>
      <c r="N693" s="157">
        <v>0</v>
      </c>
    </row>
    <row r="694" spans="2:14" s="1" customFormat="1" ht="19.7" customHeight="1">
      <c r="B694" s="152">
        <v>2022</v>
      </c>
      <c r="C694" s="153" t="s">
        <v>13</v>
      </c>
      <c r="D694" s="153" t="s">
        <v>14</v>
      </c>
      <c r="E694" s="153" t="s">
        <v>26</v>
      </c>
      <c r="F694" s="153" t="s">
        <v>21</v>
      </c>
      <c r="G694" s="153" t="s">
        <v>22</v>
      </c>
      <c r="H694" s="153" t="s">
        <v>43</v>
      </c>
      <c r="I694" s="154" t="str">
        <f>_xlfn.XLOOKUP('Data Source'!$H694,'NW Mapping'!A:A,'NW Mapping'!B:B)</f>
        <v>Low</v>
      </c>
      <c r="J694" s="154" t="str">
        <f>_xlfn.XLOOKUP('Data Source'!$H694,'NW Mapping'!A:A,'NW Mapping'!C:C)</f>
        <v>Core NW</v>
      </c>
      <c r="K694" s="154" t="str">
        <f>_xlfn.XLOOKUP(H694,'NW Mapping'!A:A,'NW Mapping'!D:D)</f>
        <v>Core NW</v>
      </c>
      <c r="L694" s="8" t="str">
        <f>_xlfn.XLOOKUP('Data Source'!$H694,'NW Mapping'!A:A,'NW Mapping'!E:E)</f>
        <v>OTHER</v>
      </c>
      <c r="M694" s="155">
        <v>703.5</v>
      </c>
      <c r="N694" s="155">
        <v>0</v>
      </c>
    </row>
    <row r="695" spans="2:14" s="1" customFormat="1" ht="19.7" hidden="1" customHeight="1">
      <c r="B695" s="156">
        <v>2022</v>
      </c>
      <c r="C695" s="154" t="s">
        <v>13</v>
      </c>
      <c r="D695" s="154" t="s">
        <v>14</v>
      </c>
      <c r="E695" s="154" t="s">
        <v>27</v>
      </c>
      <c r="F695" s="154" t="s">
        <v>16</v>
      </c>
      <c r="G695" s="154" t="s">
        <v>63</v>
      </c>
      <c r="H695" s="154" t="s">
        <v>43</v>
      </c>
      <c r="I695" s="154" t="str">
        <f>_xlfn.XLOOKUP('Data Source'!$H695,'NW Mapping'!A:A,'NW Mapping'!B:B)</f>
        <v>Low</v>
      </c>
      <c r="J695" s="154" t="str">
        <f>_xlfn.XLOOKUP('Data Source'!$H695,'NW Mapping'!A:A,'NW Mapping'!C:C)</f>
        <v>Core NW</v>
      </c>
      <c r="K695" s="154" t="str">
        <f>_xlfn.XLOOKUP(H695,'NW Mapping'!A:A,'NW Mapping'!D:D)</f>
        <v>Core NW</v>
      </c>
      <c r="L695" s="8" t="str">
        <f>_xlfn.XLOOKUP('Data Source'!$H695,'NW Mapping'!A:A,'NW Mapping'!E:E)</f>
        <v>OTHER</v>
      </c>
      <c r="M695" s="157">
        <v>42486.01</v>
      </c>
      <c r="N695" s="157">
        <v>42486.01</v>
      </c>
    </row>
    <row r="696" spans="2:14" s="1" customFormat="1" ht="19.7" hidden="1" customHeight="1">
      <c r="B696" s="152">
        <v>2022</v>
      </c>
      <c r="C696" s="153" t="s">
        <v>13</v>
      </c>
      <c r="D696" s="153" t="s">
        <v>14</v>
      </c>
      <c r="E696" s="153" t="s">
        <v>27</v>
      </c>
      <c r="F696" s="153" t="s">
        <v>16</v>
      </c>
      <c r="G696" s="153" t="s">
        <v>19</v>
      </c>
      <c r="H696" s="153" t="s">
        <v>43</v>
      </c>
      <c r="I696" s="154" t="str">
        <f>_xlfn.XLOOKUP('Data Source'!$H696,'NW Mapping'!A:A,'NW Mapping'!B:B)</f>
        <v>Low</v>
      </c>
      <c r="J696" s="154" t="str">
        <f>_xlfn.XLOOKUP('Data Source'!$H696,'NW Mapping'!A:A,'NW Mapping'!C:C)</f>
        <v>Core NW</v>
      </c>
      <c r="K696" s="154" t="str">
        <f>_xlfn.XLOOKUP(H696,'NW Mapping'!A:A,'NW Mapping'!D:D)</f>
        <v>Core NW</v>
      </c>
      <c r="L696" s="8" t="str">
        <f>_xlfn.XLOOKUP('Data Source'!$H696,'NW Mapping'!A:A,'NW Mapping'!E:E)</f>
        <v>OTHER</v>
      </c>
      <c r="M696" s="155">
        <v>0</v>
      </c>
      <c r="N696" s="155">
        <v>0</v>
      </c>
    </row>
    <row r="697" spans="2:14" s="1" customFormat="1" ht="19.7" hidden="1" customHeight="1">
      <c r="B697" s="156">
        <v>2022</v>
      </c>
      <c r="C697" s="154" t="s">
        <v>13</v>
      </c>
      <c r="D697" s="154" t="s">
        <v>14</v>
      </c>
      <c r="E697" s="154" t="s">
        <v>27</v>
      </c>
      <c r="F697" s="154" t="s">
        <v>16</v>
      </c>
      <c r="G697" s="154" t="s">
        <v>20</v>
      </c>
      <c r="H697" s="154" t="s">
        <v>43</v>
      </c>
      <c r="I697" s="154" t="str">
        <f>_xlfn.XLOOKUP('Data Source'!$H697,'NW Mapping'!A:A,'NW Mapping'!B:B)</f>
        <v>Low</v>
      </c>
      <c r="J697" s="154" t="str">
        <f>_xlfn.XLOOKUP('Data Source'!$H697,'NW Mapping'!A:A,'NW Mapping'!C:C)</f>
        <v>Core NW</v>
      </c>
      <c r="K697" s="154" t="str">
        <f>_xlfn.XLOOKUP(H697,'NW Mapping'!A:A,'NW Mapping'!D:D)</f>
        <v>Core NW</v>
      </c>
      <c r="L697" s="8" t="str">
        <f>_xlfn.XLOOKUP('Data Source'!$H697,'NW Mapping'!A:A,'NW Mapping'!E:E)</f>
        <v>OTHER</v>
      </c>
      <c r="M697" s="157">
        <v>0</v>
      </c>
      <c r="N697" s="157">
        <v>0</v>
      </c>
    </row>
    <row r="698" spans="2:14" s="1" customFormat="1" ht="19.7" hidden="1" customHeight="1">
      <c r="B698" s="152">
        <v>2022</v>
      </c>
      <c r="C698" s="153" t="s">
        <v>13</v>
      </c>
      <c r="D698" s="153" t="s">
        <v>14</v>
      </c>
      <c r="E698" s="153" t="s">
        <v>27</v>
      </c>
      <c r="F698" s="153" t="s">
        <v>16</v>
      </c>
      <c r="G698" s="153" t="s">
        <v>64</v>
      </c>
      <c r="H698" s="153" t="s">
        <v>43</v>
      </c>
      <c r="I698" s="154" t="str">
        <f>_xlfn.XLOOKUP('Data Source'!$H698,'NW Mapping'!A:A,'NW Mapping'!B:B)</f>
        <v>Low</v>
      </c>
      <c r="J698" s="154" t="str">
        <f>_xlfn.XLOOKUP('Data Source'!$H698,'NW Mapping'!A:A,'NW Mapping'!C:C)</f>
        <v>Core NW</v>
      </c>
      <c r="K698" s="154" t="str">
        <f>_xlfn.XLOOKUP(H698,'NW Mapping'!A:A,'NW Mapping'!D:D)</f>
        <v>Core NW</v>
      </c>
      <c r="L698" s="8" t="str">
        <f>_xlfn.XLOOKUP('Data Source'!$H698,'NW Mapping'!A:A,'NW Mapping'!E:E)</f>
        <v>OTHER</v>
      </c>
      <c r="M698" s="155">
        <v>0</v>
      </c>
      <c r="N698" s="155">
        <v>0</v>
      </c>
    </row>
    <row r="699" spans="2:14" s="1" customFormat="1" ht="19.7" hidden="1" customHeight="1">
      <c r="B699" s="156">
        <v>2022</v>
      </c>
      <c r="C699" s="154" t="s">
        <v>13</v>
      </c>
      <c r="D699" s="154" t="s">
        <v>14</v>
      </c>
      <c r="E699" s="154" t="s">
        <v>27</v>
      </c>
      <c r="F699" s="154" t="s">
        <v>21</v>
      </c>
      <c r="G699" s="154" t="s">
        <v>22</v>
      </c>
      <c r="H699" s="154" t="s">
        <v>43</v>
      </c>
      <c r="I699" s="154" t="str">
        <f>_xlfn.XLOOKUP('Data Source'!$H699,'NW Mapping'!A:A,'NW Mapping'!B:B)</f>
        <v>Low</v>
      </c>
      <c r="J699" s="154" t="str">
        <f>_xlfn.XLOOKUP('Data Source'!$H699,'NW Mapping'!A:A,'NW Mapping'!C:C)</f>
        <v>Core NW</v>
      </c>
      <c r="K699" s="154" t="str">
        <f>_xlfn.XLOOKUP(H699,'NW Mapping'!A:A,'NW Mapping'!D:D)</f>
        <v>Core NW</v>
      </c>
      <c r="L699" s="8" t="str">
        <f>_xlfn.XLOOKUP('Data Source'!$H699,'NW Mapping'!A:A,'NW Mapping'!E:E)</f>
        <v>OTHER</v>
      </c>
      <c r="M699" s="157">
        <v>21907.200000000001</v>
      </c>
      <c r="N699" s="157">
        <v>21907.22</v>
      </c>
    </row>
    <row r="700" spans="2:14" s="1" customFormat="1" ht="19.7" hidden="1" customHeight="1">
      <c r="B700" s="152">
        <v>2022</v>
      </c>
      <c r="C700" s="153" t="s">
        <v>13</v>
      </c>
      <c r="D700" s="153" t="s">
        <v>14</v>
      </c>
      <c r="E700" s="153" t="s">
        <v>27</v>
      </c>
      <c r="F700" s="153" t="s">
        <v>21</v>
      </c>
      <c r="G700" s="153" t="s">
        <v>65</v>
      </c>
      <c r="H700" s="153" t="s">
        <v>43</v>
      </c>
      <c r="I700" s="154" t="str">
        <f>_xlfn.XLOOKUP('Data Source'!$H700,'NW Mapping'!A:A,'NW Mapping'!B:B)</f>
        <v>Low</v>
      </c>
      <c r="J700" s="154" t="str">
        <f>_xlfn.XLOOKUP('Data Source'!$H700,'NW Mapping'!A:A,'NW Mapping'!C:C)</f>
        <v>Core NW</v>
      </c>
      <c r="K700" s="154" t="str">
        <f>_xlfn.XLOOKUP(H700,'NW Mapping'!A:A,'NW Mapping'!D:D)</f>
        <v>Core NW</v>
      </c>
      <c r="L700" s="8" t="str">
        <f>_xlfn.XLOOKUP('Data Source'!$H700,'NW Mapping'!A:A,'NW Mapping'!E:E)</f>
        <v>OTHER</v>
      </c>
      <c r="M700" s="155">
        <v>0</v>
      </c>
      <c r="N700" s="155">
        <v>0</v>
      </c>
    </row>
    <row r="701" spans="2:14" s="1" customFormat="1" ht="19.7" hidden="1" customHeight="1">
      <c r="B701" s="156">
        <v>2022</v>
      </c>
      <c r="C701" s="154" t="s">
        <v>13</v>
      </c>
      <c r="D701" s="154" t="s">
        <v>14</v>
      </c>
      <c r="E701" s="154" t="s">
        <v>27</v>
      </c>
      <c r="F701" s="154" t="s">
        <v>23</v>
      </c>
      <c r="G701" s="154" t="s">
        <v>24</v>
      </c>
      <c r="H701" s="154" t="s">
        <v>43</v>
      </c>
      <c r="I701" s="154" t="str">
        <f>_xlfn.XLOOKUP('Data Source'!$H701,'NW Mapping'!A:A,'NW Mapping'!B:B)</f>
        <v>Low</v>
      </c>
      <c r="J701" s="154" t="str">
        <f>_xlfn.XLOOKUP('Data Source'!$H701,'NW Mapping'!A:A,'NW Mapping'!C:C)</f>
        <v>Core NW</v>
      </c>
      <c r="K701" s="154" t="str">
        <f>_xlfn.XLOOKUP(H701,'NW Mapping'!A:A,'NW Mapping'!D:D)</f>
        <v>Core NW</v>
      </c>
      <c r="L701" s="8" t="str">
        <f>_xlfn.XLOOKUP('Data Source'!$H701,'NW Mapping'!A:A,'NW Mapping'!E:E)</f>
        <v>OTHER</v>
      </c>
      <c r="M701" s="157">
        <v>41563.384230769203</v>
      </c>
      <c r="N701" s="157">
        <v>41563.599999999999</v>
      </c>
    </row>
    <row r="702" spans="2:14" s="1" customFormat="1" ht="19.7" hidden="1" customHeight="1">
      <c r="B702" s="152">
        <v>2022</v>
      </c>
      <c r="C702" s="153" t="s">
        <v>13</v>
      </c>
      <c r="D702" s="153" t="s">
        <v>14</v>
      </c>
      <c r="E702" s="153" t="s">
        <v>27</v>
      </c>
      <c r="F702" s="153" t="s">
        <v>23</v>
      </c>
      <c r="G702" s="153" t="s">
        <v>66</v>
      </c>
      <c r="H702" s="153" t="s">
        <v>43</v>
      </c>
      <c r="I702" s="154" t="str">
        <f>_xlfn.XLOOKUP('Data Source'!$H702,'NW Mapping'!A:A,'NW Mapping'!B:B)</f>
        <v>Low</v>
      </c>
      <c r="J702" s="154" t="str">
        <f>_xlfn.XLOOKUP('Data Source'!$H702,'NW Mapping'!A:A,'NW Mapping'!C:C)</f>
        <v>Core NW</v>
      </c>
      <c r="K702" s="154" t="str">
        <f>_xlfn.XLOOKUP(H702,'NW Mapping'!A:A,'NW Mapping'!D:D)</f>
        <v>Core NW</v>
      </c>
      <c r="L702" s="8" t="str">
        <f>_xlfn.XLOOKUP('Data Source'!$H702,'NW Mapping'!A:A,'NW Mapping'!E:E)</f>
        <v>OTHER</v>
      </c>
      <c r="M702" s="155">
        <v>0</v>
      </c>
      <c r="N702" s="155">
        <v>0</v>
      </c>
    </row>
    <row r="703" spans="2:14" s="1" customFormat="1" ht="19.7" hidden="1" customHeight="1">
      <c r="B703" s="156">
        <v>2022</v>
      </c>
      <c r="C703" s="154" t="s">
        <v>13</v>
      </c>
      <c r="D703" s="154" t="s">
        <v>14</v>
      </c>
      <c r="E703" s="154" t="s">
        <v>27</v>
      </c>
      <c r="F703" s="154" t="s">
        <v>21</v>
      </c>
      <c r="G703" s="154" t="s">
        <v>22</v>
      </c>
      <c r="H703" s="154" t="s">
        <v>70</v>
      </c>
      <c r="I703" s="154" t="str">
        <f>_xlfn.XLOOKUP('Data Source'!$H703,'NW Mapping'!A:A,'NW Mapping'!B:B)</f>
        <v>Low</v>
      </c>
      <c r="J703" s="154" t="str">
        <f>_xlfn.XLOOKUP('Data Source'!$H703,'NW Mapping'!A:A,'NW Mapping'!C:C)</f>
        <v>Non-Core NW</v>
      </c>
      <c r="K703" s="154" t="str">
        <f>_xlfn.XLOOKUP(H703,'NW Mapping'!A:A,'NW Mapping'!D:D)</f>
        <v>MERCH MENU</v>
      </c>
      <c r="L703" s="8" t="str">
        <f>_xlfn.XLOOKUP('Data Source'!$H703,'NW Mapping'!A:A,'NW Mapping'!E:E)</f>
        <v>MERCH MENU</v>
      </c>
      <c r="M703" s="157">
        <v>1795.5</v>
      </c>
      <c r="N703" s="157">
        <v>0</v>
      </c>
    </row>
    <row r="704" spans="2:14" s="1" customFormat="1" ht="19.7" hidden="1" customHeight="1">
      <c r="B704" s="152">
        <v>2022</v>
      </c>
      <c r="C704" s="153" t="s">
        <v>13</v>
      </c>
      <c r="D704" s="153" t="s">
        <v>14</v>
      </c>
      <c r="E704" s="153" t="s">
        <v>15</v>
      </c>
      <c r="F704" s="153" t="s">
        <v>16</v>
      </c>
      <c r="G704" s="153" t="s">
        <v>63</v>
      </c>
      <c r="H704" s="153" t="s">
        <v>44</v>
      </c>
      <c r="I704" s="154" t="str">
        <f>_xlfn.XLOOKUP('Data Source'!$H704,'NW Mapping'!A:A,'NW Mapping'!B:B)</f>
        <v>Low</v>
      </c>
      <c r="J704" s="154" t="str">
        <f>_xlfn.XLOOKUP('Data Source'!$H704,'NW Mapping'!A:A,'NW Mapping'!C:C)</f>
        <v>Non-Core NW</v>
      </c>
      <c r="K704" s="154" t="str">
        <f>_xlfn.XLOOKUP(H704,'NW Mapping'!A:A,'NW Mapping'!D:D)</f>
        <v>MERCH MENU</v>
      </c>
      <c r="L704" s="8" t="str">
        <f>_xlfn.XLOOKUP('Data Source'!$H704,'NW Mapping'!A:A,'NW Mapping'!E:E)</f>
        <v>MERCH MENU</v>
      </c>
      <c r="M704" s="155">
        <v>0</v>
      </c>
      <c r="N704" s="155">
        <v>0</v>
      </c>
    </row>
    <row r="705" spans="2:14" s="1" customFormat="1" ht="19.7" hidden="1" customHeight="1">
      <c r="B705" s="156">
        <v>2022</v>
      </c>
      <c r="C705" s="154" t="s">
        <v>13</v>
      </c>
      <c r="D705" s="154" t="s">
        <v>14</v>
      </c>
      <c r="E705" s="154" t="s">
        <v>15</v>
      </c>
      <c r="F705" s="154" t="s">
        <v>16</v>
      </c>
      <c r="G705" s="154" t="s">
        <v>19</v>
      </c>
      <c r="H705" s="154" t="s">
        <v>44</v>
      </c>
      <c r="I705" s="154" t="str">
        <f>_xlfn.XLOOKUP('Data Source'!$H705,'NW Mapping'!A:A,'NW Mapping'!B:B)</f>
        <v>Low</v>
      </c>
      <c r="J705" s="154" t="str">
        <f>_xlfn.XLOOKUP('Data Source'!$H705,'NW Mapping'!A:A,'NW Mapping'!C:C)</f>
        <v>Non-Core NW</v>
      </c>
      <c r="K705" s="154" t="str">
        <f>_xlfn.XLOOKUP(H705,'NW Mapping'!A:A,'NW Mapping'!D:D)</f>
        <v>MERCH MENU</v>
      </c>
      <c r="L705" s="8" t="str">
        <f>_xlfn.XLOOKUP('Data Source'!$H705,'NW Mapping'!A:A,'NW Mapping'!E:E)</f>
        <v>MERCH MENU</v>
      </c>
      <c r="M705" s="157">
        <v>0</v>
      </c>
      <c r="N705" s="157">
        <v>0</v>
      </c>
    </row>
    <row r="706" spans="2:14" s="1" customFormat="1" ht="19.7" hidden="1" customHeight="1">
      <c r="B706" s="152">
        <v>2022</v>
      </c>
      <c r="C706" s="153" t="s">
        <v>13</v>
      </c>
      <c r="D706" s="153" t="s">
        <v>14</v>
      </c>
      <c r="E706" s="153" t="s">
        <v>15</v>
      </c>
      <c r="F706" s="153" t="s">
        <v>16</v>
      </c>
      <c r="G706" s="153" t="s">
        <v>20</v>
      </c>
      <c r="H706" s="153" t="s">
        <v>44</v>
      </c>
      <c r="I706" s="154" t="str">
        <f>_xlfn.XLOOKUP('Data Source'!$H706,'NW Mapping'!A:A,'NW Mapping'!B:B)</f>
        <v>Low</v>
      </c>
      <c r="J706" s="154" t="str">
        <f>_xlfn.XLOOKUP('Data Source'!$H706,'NW Mapping'!A:A,'NW Mapping'!C:C)</f>
        <v>Non-Core NW</v>
      </c>
      <c r="K706" s="154" t="str">
        <f>_xlfn.XLOOKUP(H706,'NW Mapping'!A:A,'NW Mapping'!D:D)</f>
        <v>MERCH MENU</v>
      </c>
      <c r="L706" s="8" t="str">
        <f>_xlfn.XLOOKUP('Data Source'!$H706,'NW Mapping'!A:A,'NW Mapping'!E:E)</f>
        <v>MERCH MENU</v>
      </c>
      <c r="M706" s="155">
        <v>0</v>
      </c>
      <c r="N706" s="155">
        <v>0</v>
      </c>
    </row>
    <row r="707" spans="2:14" s="1" customFormat="1" ht="19.7" hidden="1" customHeight="1">
      <c r="B707" s="156">
        <v>2022</v>
      </c>
      <c r="C707" s="154" t="s">
        <v>13</v>
      </c>
      <c r="D707" s="154" t="s">
        <v>14</v>
      </c>
      <c r="E707" s="154" t="s">
        <v>15</v>
      </c>
      <c r="F707" s="154" t="s">
        <v>16</v>
      </c>
      <c r="G707" s="154" t="s">
        <v>64</v>
      </c>
      <c r="H707" s="154" t="s">
        <v>44</v>
      </c>
      <c r="I707" s="154" t="str">
        <f>_xlfn.XLOOKUP('Data Source'!$H707,'NW Mapping'!A:A,'NW Mapping'!B:B)</f>
        <v>Low</v>
      </c>
      <c r="J707" s="154" t="str">
        <f>_xlfn.XLOOKUP('Data Source'!$H707,'NW Mapping'!A:A,'NW Mapping'!C:C)</f>
        <v>Non-Core NW</v>
      </c>
      <c r="K707" s="154" t="str">
        <f>_xlfn.XLOOKUP(H707,'NW Mapping'!A:A,'NW Mapping'!D:D)</f>
        <v>MERCH MENU</v>
      </c>
      <c r="L707" s="8" t="str">
        <f>_xlfn.XLOOKUP('Data Source'!$H707,'NW Mapping'!A:A,'NW Mapping'!E:E)</f>
        <v>MERCH MENU</v>
      </c>
      <c r="M707" s="157">
        <v>373716.83000033099</v>
      </c>
      <c r="N707" s="157">
        <v>0</v>
      </c>
    </row>
    <row r="708" spans="2:14" s="1" customFormat="1" ht="19.7" hidden="1" customHeight="1">
      <c r="B708" s="152">
        <v>2022</v>
      </c>
      <c r="C708" s="153" t="s">
        <v>13</v>
      </c>
      <c r="D708" s="153" t="s">
        <v>14</v>
      </c>
      <c r="E708" s="153" t="s">
        <v>15</v>
      </c>
      <c r="F708" s="153" t="s">
        <v>21</v>
      </c>
      <c r="G708" s="153" t="s">
        <v>22</v>
      </c>
      <c r="H708" s="153" t="s">
        <v>44</v>
      </c>
      <c r="I708" s="154" t="str">
        <f>_xlfn.XLOOKUP('Data Source'!$H708,'NW Mapping'!A:A,'NW Mapping'!B:B)</f>
        <v>Low</v>
      </c>
      <c r="J708" s="154" t="str">
        <f>_xlfn.XLOOKUP('Data Source'!$H708,'NW Mapping'!A:A,'NW Mapping'!C:C)</f>
        <v>Non-Core NW</v>
      </c>
      <c r="K708" s="154" t="str">
        <f>_xlfn.XLOOKUP(H708,'NW Mapping'!A:A,'NW Mapping'!D:D)</f>
        <v>MERCH MENU</v>
      </c>
      <c r="L708" s="8" t="str">
        <f>_xlfn.XLOOKUP('Data Source'!$H708,'NW Mapping'!A:A,'NW Mapping'!E:E)</f>
        <v>MERCH MENU</v>
      </c>
      <c r="M708" s="155">
        <v>945</v>
      </c>
      <c r="N708" s="155">
        <v>0</v>
      </c>
    </row>
    <row r="709" spans="2:14" s="1" customFormat="1" ht="19.7" hidden="1" customHeight="1">
      <c r="B709" s="156">
        <v>2022</v>
      </c>
      <c r="C709" s="154" t="s">
        <v>13</v>
      </c>
      <c r="D709" s="154" t="s">
        <v>14</v>
      </c>
      <c r="E709" s="154" t="s">
        <v>15</v>
      </c>
      <c r="F709" s="154" t="s">
        <v>23</v>
      </c>
      <c r="G709" s="154" t="s">
        <v>66</v>
      </c>
      <c r="H709" s="154" t="s">
        <v>44</v>
      </c>
      <c r="I709" s="154" t="str">
        <f>_xlfn.XLOOKUP('Data Source'!$H709,'NW Mapping'!A:A,'NW Mapping'!B:B)</f>
        <v>Low</v>
      </c>
      <c r="J709" s="154" t="str">
        <f>_xlfn.XLOOKUP('Data Source'!$H709,'NW Mapping'!A:A,'NW Mapping'!C:C)</f>
        <v>Non-Core NW</v>
      </c>
      <c r="K709" s="154" t="str">
        <f>_xlfn.XLOOKUP(H709,'NW Mapping'!A:A,'NW Mapping'!D:D)</f>
        <v>MERCH MENU</v>
      </c>
      <c r="L709" s="8" t="str">
        <f>_xlfn.XLOOKUP('Data Source'!$H709,'NW Mapping'!A:A,'NW Mapping'!E:E)</f>
        <v>MERCH MENU</v>
      </c>
      <c r="M709" s="157">
        <v>4297.9200000004403</v>
      </c>
      <c r="N709" s="157">
        <v>0</v>
      </c>
    </row>
    <row r="710" spans="2:14" s="1" customFormat="1" ht="19.7" hidden="1" customHeight="1">
      <c r="B710" s="152">
        <v>2022</v>
      </c>
      <c r="C710" s="153" t="s">
        <v>13</v>
      </c>
      <c r="D710" s="153" t="s">
        <v>14</v>
      </c>
      <c r="E710" s="153" t="s">
        <v>25</v>
      </c>
      <c r="F710" s="153" t="s">
        <v>16</v>
      </c>
      <c r="G710" s="153" t="s">
        <v>63</v>
      </c>
      <c r="H710" s="153" t="s">
        <v>44</v>
      </c>
      <c r="I710" s="154" t="str">
        <f>_xlfn.XLOOKUP('Data Source'!$H710,'NW Mapping'!A:A,'NW Mapping'!B:B)</f>
        <v>Low</v>
      </c>
      <c r="J710" s="154" t="str">
        <f>_xlfn.XLOOKUP('Data Source'!$H710,'NW Mapping'!A:A,'NW Mapping'!C:C)</f>
        <v>Non-Core NW</v>
      </c>
      <c r="K710" s="154" t="str">
        <f>_xlfn.XLOOKUP(H710,'NW Mapping'!A:A,'NW Mapping'!D:D)</f>
        <v>MERCH MENU</v>
      </c>
      <c r="L710" s="8" t="str">
        <f>_xlfn.XLOOKUP('Data Source'!$H710,'NW Mapping'!A:A,'NW Mapping'!E:E)</f>
        <v>MERCH MENU</v>
      </c>
      <c r="M710" s="155">
        <v>0</v>
      </c>
      <c r="N710" s="155">
        <v>0</v>
      </c>
    </row>
    <row r="711" spans="2:14" s="1" customFormat="1" ht="19.7" hidden="1" customHeight="1">
      <c r="B711" s="156">
        <v>2022</v>
      </c>
      <c r="C711" s="154" t="s">
        <v>13</v>
      </c>
      <c r="D711" s="154" t="s">
        <v>14</v>
      </c>
      <c r="E711" s="154" t="s">
        <v>25</v>
      </c>
      <c r="F711" s="154" t="s">
        <v>16</v>
      </c>
      <c r="G711" s="154" t="s">
        <v>64</v>
      </c>
      <c r="H711" s="154" t="s">
        <v>44</v>
      </c>
      <c r="I711" s="154" t="str">
        <f>_xlfn.XLOOKUP('Data Source'!$H711,'NW Mapping'!A:A,'NW Mapping'!B:B)</f>
        <v>Low</v>
      </c>
      <c r="J711" s="154" t="str">
        <f>_xlfn.XLOOKUP('Data Source'!$H711,'NW Mapping'!A:A,'NW Mapping'!C:C)</f>
        <v>Non-Core NW</v>
      </c>
      <c r="K711" s="154" t="str">
        <f>_xlfn.XLOOKUP(H711,'NW Mapping'!A:A,'NW Mapping'!D:D)</f>
        <v>MERCH MENU</v>
      </c>
      <c r="L711" s="8" t="str">
        <f>_xlfn.XLOOKUP('Data Source'!$H711,'NW Mapping'!A:A,'NW Mapping'!E:E)</f>
        <v>MERCH MENU</v>
      </c>
      <c r="M711" s="157">
        <v>0</v>
      </c>
      <c r="N711" s="157">
        <v>0</v>
      </c>
    </row>
    <row r="712" spans="2:14" s="1" customFormat="1" ht="19.7" customHeight="1">
      <c r="B712" s="152">
        <v>2022</v>
      </c>
      <c r="C712" s="153" t="s">
        <v>13</v>
      </c>
      <c r="D712" s="153" t="s">
        <v>14</v>
      </c>
      <c r="E712" s="153" t="s">
        <v>26</v>
      </c>
      <c r="F712" s="153" t="s">
        <v>16</v>
      </c>
      <c r="G712" s="153" t="s">
        <v>64</v>
      </c>
      <c r="H712" s="153" t="s">
        <v>44</v>
      </c>
      <c r="I712" s="154" t="str">
        <f>_xlfn.XLOOKUP('Data Source'!$H712,'NW Mapping'!A:A,'NW Mapping'!B:B)</f>
        <v>Low</v>
      </c>
      <c r="J712" s="154" t="str">
        <f>_xlfn.XLOOKUP('Data Source'!$H712,'NW Mapping'!A:A,'NW Mapping'!C:C)</f>
        <v>Non-Core NW</v>
      </c>
      <c r="K712" s="154" t="str">
        <f>_xlfn.XLOOKUP(H712,'NW Mapping'!A:A,'NW Mapping'!D:D)</f>
        <v>MERCH MENU</v>
      </c>
      <c r="L712" s="8" t="str">
        <f>_xlfn.XLOOKUP('Data Source'!$H712,'NW Mapping'!A:A,'NW Mapping'!E:E)</f>
        <v>MERCH MENU</v>
      </c>
      <c r="M712" s="155">
        <v>0</v>
      </c>
      <c r="N712" s="155">
        <v>0</v>
      </c>
    </row>
    <row r="713" spans="2:14" s="1" customFormat="1" ht="19.7" customHeight="1">
      <c r="B713" s="156">
        <v>2022</v>
      </c>
      <c r="C713" s="154" t="s">
        <v>13</v>
      </c>
      <c r="D713" s="154" t="s">
        <v>14</v>
      </c>
      <c r="E713" s="154" t="s">
        <v>26</v>
      </c>
      <c r="F713" s="154" t="s">
        <v>23</v>
      </c>
      <c r="G713" s="154" t="s">
        <v>66</v>
      </c>
      <c r="H713" s="154" t="s">
        <v>44</v>
      </c>
      <c r="I713" s="154" t="str">
        <f>_xlfn.XLOOKUP('Data Source'!$H713,'NW Mapping'!A:A,'NW Mapping'!B:B)</f>
        <v>Low</v>
      </c>
      <c r="J713" s="154" t="str">
        <f>_xlfn.XLOOKUP('Data Source'!$H713,'NW Mapping'!A:A,'NW Mapping'!C:C)</f>
        <v>Non-Core NW</v>
      </c>
      <c r="K713" s="154" t="str">
        <f>_xlfn.XLOOKUP(H713,'NW Mapping'!A:A,'NW Mapping'!D:D)</f>
        <v>MERCH MENU</v>
      </c>
      <c r="L713" s="8" t="str">
        <f>_xlfn.XLOOKUP('Data Source'!$H713,'NW Mapping'!A:A,'NW Mapping'!E:E)</f>
        <v>MERCH MENU</v>
      </c>
      <c r="M713" s="157">
        <v>0</v>
      </c>
      <c r="N713" s="157">
        <v>0</v>
      </c>
    </row>
    <row r="714" spans="2:14" s="1" customFormat="1" ht="19.7" hidden="1" customHeight="1">
      <c r="B714" s="152">
        <v>2022</v>
      </c>
      <c r="C714" s="153" t="s">
        <v>13</v>
      </c>
      <c r="D714" s="153" t="s">
        <v>14</v>
      </c>
      <c r="E714" s="153" t="s">
        <v>27</v>
      </c>
      <c r="F714" s="153" t="s">
        <v>16</v>
      </c>
      <c r="G714" s="153" t="s">
        <v>63</v>
      </c>
      <c r="H714" s="153" t="s">
        <v>44</v>
      </c>
      <c r="I714" s="154" t="str">
        <f>_xlfn.XLOOKUP('Data Source'!$H714,'NW Mapping'!A:A,'NW Mapping'!B:B)</f>
        <v>Low</v>
      </c>
      <c r="J714" s="154" t="str">
        <f>_xlfn.XLOOKUP('Data Source'!$H714,'NW Mapping'!A:A,'NW Mapping'!C:C)</f>
        <v>Non-Core NW</v>
      </c>
      <c r="K714" s="154" t="str">
        <f>_xlfn.XLOOKUP(H714,'NW Mapping'!A:A,'NW Mapping'!D:D)</f>
        <v>MERCH MENU</v>
      </c>
      <c r="L714" s="8" t="str">
        <f>_xlfn.XLOOKUP('Data Source'!$H714,'NW Mapping'!A:A,'NW Mapping'!E:E)</f>
        <v>MERCH MENU</v>
      </c>
      <c r="M714" s="155">
        <v>53360.2500000008</v>
      </c>
      <c r="N714" s="155">
        <v>0</v>
      </c>
    </row>
    <row r="715" spans="2:14" s="1" customFormat="1" ht="19.7" hidden="1" customHeight="1">
      <c r="B715" s="156">
        <v>2022</v>
      </c>
      <c r="C715" s="154" t="s">
        <v>13</v>
      </c>
      <c r="D715" s="154" t="s">
        <v>14</v>
      </c>
      <c r="E715" s="154" t="s">
        <v>27</v>
      </c>
      <c r="F715" s="154" t="s">
        <v>16</v>
      </c>
      <c r="G715" s="154" t="s">
        <v>19</v>
      </c>
      <c r="H715" s="154" t="s">
        <v>44</v>
      </c>
      <c r="I715" s="154" t="str">
        <f>_xlfn.XLOOKUP('Data Source'!$H715,'NW Mapping'!A:A,'NW Mapping'!B:B)</f>
        <v>Low</v>
      </c>
      <c r="J715" s="154" t="str">
        <f>_xlfn.XLOOKUP('Data Source'!$H715,'NW Mapping'!A:A,'NW Mapping'!C:C)</f>
        <v>Non-Core NW</v>
      </c>
      <c r="K715" s="154" t="str">
        <f>_xlfn.XLOOKUP(H715,'NW Mapping'!A:A,'NW Mapping'!D:D)</f>
        <v>MERCH MENU</v>
      </c>
      <c r="L715" s="8" t="str">
        <f>_xlfn.XLOOKUP('Data Source'!$H715,'NW Mapping'!A:A,'NW Mapping'!E:E)</f>
        <v>MERCH MENU</v>
      </c>
      <c r="M715" s="157">
        <v>0</v>
      </c>
      <c r="N715" s="157">
        <v>0</v>
      </c>
    </row>
    <row r="716" spans="2:14" s="1" customFormat="1" ht="19.7" hidden="1" customHeight="1">
      <c r="B716" s="152">
        <v>2022</v>
      </c>
      <c r="C716" s="153" t="s">
        <v>13</v>
      </c>
      <c r="D716" s="153" t="s">
        <v>14</v>
      </c>
      <c r="E716" s="153" t="s">
        <v>27</v>
      </c>
      <c r="F716" s="153" t="s">
        <v>16</v>
      </c>
      <c r="G716" s="153" t="s">
        <v>64</v>
      </c>
      <c r="H716" s="153" t="s">
        <v>44</v>
      </c>
      <c r="I716" s="154" t="str">
        <f>_xlfn.XLOOKUP('Data Source'!$H716,'NW Mapping'!A:A,'NW Mapping'!B:B)</f>
        <v>Low</v>
      </c>
      <c r="J716" s="154" t="str">
        <f>_xlfn.XLOOKUP('Data Source'!$H716,'NW Mapping'!A:A,'NW Mapping'!C:C)</f>
        <v>Non-Core NW</v>
      </c>
      <c r="K716" s="154" t="str">
        <f>_xlfn.XLOOKUP(H716,'NW Mapping'!A:A,'NW Mapping'!D:D)</f>
        <v>MERCH MENU</v>
      </c>
      <c r="L716" s="8" t="str">
        <f>_xlfn.XLOOKUP('Data Source'!$H716,'NW Mapping'!A:A,'NW Mapping'!E:E)</f>
        <v>MERCH MENU</v>
      </c>
      <c r="M716" s="155">
        <v>0</v>
      </c>
      <c r="N716" s="155">
        <v>0</v>
      </c>
    </row>
    <row r="717" spans="2:14" s="1" customFormat="1" ht="19.7" hidden="1" customHeight="1">
      <c r="B717" s="156">
        <v>2022</v>
      </c>
      <c r="C717" s="154" t="s">
        <v>13</v>
      </c>
      <c r="D717" s="154" t="s">
        <v>14</v>
      </c>
      <c r="E717" s="154" t="s">
        <v>27</v>
      </c>
      <c r="F717" s="154" t="s">
        <v>21</v>
      </c>
      <c r="G717" s="154" t="s">
        <v>22</v>
      </c>
      <c r="H717" s="154" t="s">
        <v>44</v>
      </c>
      <c r="I717" s="154" t="str">
        <f>_xlfn.XLOOKUP('Data Source'!$H717,'NW Mapping'!A:A,'NW Mapping'!B:B)</f>
        <v>Low</v>
      </c>
      <c r="J717" s="154" t="str">
        <f>_xlfn.XLOOKUP('Data Source'!$H717,'NW Mapping'!A:A,'NW Mapping'!C:C)</f>
        <v>Non-Core NW</v>
      </c>
      <c r="K717" s="154" t="str">
        <f>_xlfn.XLOOKUP(H717,'NW Mapping'!A:A,'NW Mapping'!D:D)</f>
        <v>MERCH MENU</v>
      </c>
      <c r="L717" s="8" t="str">
        <f>_xlfn.XLOOKUP('Data Source'!$H717,'NW Mapping'!A:A,'NW Mapping'!E:E)</f>
        <v>MERCH MENU</v>
      </c>
      <c r="M717" s="157">
        <v>193155.140000001</v>
      </c>
      <c r="N717" s="157">
        <v>0</v>
      </c>
    </row>
    <row r="718" spans="2:14" s="1" customFormat="1" ht="19.7" hidden="1" customHeight="1">
      <c r="B718" s="152">
        <v>2022</v>
      </c>
      <c r="C718" s="153" t="s">
        <v>13</v>
      </c>
      <c r="D718" s="153" t="s">
        <v>14</v>
      </c>
      <c r="E718" s="153" t="s">
        <v>27</v>
      </c>
      <c r="F718" s="153" t="s">
        <v>21</v>
      </c>
      <c r="G718" s="153" t="s">
        <v>65</v>
      </c>
      <c r="H718" s="153" t="s">
        <v>44</v>
      </c>
      <c r="I718" s="154" t="str">
        <f>_xlfn.XLOOKUP('Data Source'!$H718,'NW Mapping'!A:A,'NW Mapping'!B:B)</f>
        <v>Low</v>
      </c>
      <c r="J718" s="154" t="str">
        <f>_xlfn.XLOOKUP('Data Source'!$H718,'NW Mapping'!A:A,'NW Mapping'!C:C)</f>
        <v>Non-Core NW</v>
      </c>
      <c r="K718" s="154" t="str">
        <f>_xlfn.XLOOKUP(H718,'NW Mapping'!A:A,'NW Mapping'!D:D)</f>
        <v>MERCH MENU</v>
      </c>
      <c r="L718" s="8" t="str">
        <f>_xlfn.XLOOKUP('Data Source'!$H718,'NW Mapping'!A:A,'NW Mapping'!E:E)</f>
        <v>MERCH MENU</v>
      </c>
      <c r="M718" s="155">
        <v>1283.52</v>
      </c>
      <c r="N718" s="155">
        <v>0</v>
      </c>
    </row>
    <row r="719" spans="2:14" s="1" customFormat="1" ht="19.7" hidden="1" customHeight="1">
      <c r="B719" s="156">
        <v>2022</v>
      </c>
      <c r="C719" s="154" t="s">
        <v>13</v>
      </c>
      <c r="D719" s="154" t="s">
        <v>14</v>
      </c>
      <c r="E719" s="154" t="s">
        <v>27</v>
      </c>
      <c r="F719" s="154" t="s">
        <v>23</v>
      </c>
      <c r="G719" s="154" t="s">
        <v>24</v>
      </c>
      <c r="H719" s="154" t="s">
        <v>44</v>
      </c>
      <c r="I719" s="154" t="str">
        <f>_xlfn.XLOOKUP('Data Source'!$H719,'NW Mapping'!A:A,'NW Mapping'!B:B)</f>
        <v>Low</v>
      </c>
      <c r="J719" s="154" t="str">
        <f>_xlfn.XLOOKUP('Data Source'!$H719,'NW Mapping'!A:A,'NW Mapping'!C:C)</f>
        <v>Non-Core NW</v>
      </c>
      <c r="K719" s="154" t="str">
        <f>_xlfn.XLOOKUP(H719,'NW Mapping'!A:A,'NW Mapping'!D:D)</f>
        <v>MERCH MENU</v>
      </c>
      <c r="L719" s="8" t="str">
        <f>_xlfn.XLOOKUP('Data Source'!$H719,'NW Mapping'!A:A,'NW Mapping'!E:E)</f>
        <v>MERCH MENU</v>
      </c>
      <c r="M719" s="157">
        <v>3614.4</v>
      </c>
      <c r="N719" s="157">
        <v>0</v>
      </c>
    </row>
    <row r="720" spans="2:14" s="1" customFormat="1" ht="19.7" hidden="1" customHeight="1">
      <c r="B720" s="152">
        <v>2022</v>
      </c>
      <c r="C720" s="153" t="s">
        <v>13</v>
      </c>
      <c r="D720" s="153" t="s">
        <v>14</v>
      </c>
      <c r="E720" s="153" t="s">
        <v>15</v>
      </c>
      <c r="F720" s="153" t="s">
        <v>16</v>
      </c>
      <c r="G720" s="153" t="s">
        <v>19</v>
      </c>
      <c r="H720" s="153" t="s">
        <v>45</v>
      </c>
      <c r="I720" s="154" t="str">
        <f>_xlfn.XLOOKUP('Data Source'!$H720,'NW Mapping'!A:A,'NW Mapping'!B:B)</f>
        <v>Low</v>
      </c>
      <c r="J720" s="154" t="str">
        <f>_xlfn.XLOOKUP('Data Source'!$H720,'NW Mapping'!A:A,'NW Mapping'!C:C)</f>
        <v>Core NW</v>
      </c>
      <c r="K720" s="154" t="str">
        <f>_xlfn.XLOOKUP(H720,'NW Mapping'!A:A,'NW Mapping'!D:D)</f>
        <v>Core NW</v>
      </c>
      <c r="L720" s="8" t="str">
        <f>_xlfn.XLOOKUP('Data Source'!$H720,'NW Mapping'!A:A,'NW Mapping'!E:E)</f>
        <v>SINGLE FUNDING</v>
      </c>
      <c r="M720" s="155">
        <v>0</v>
      </c>
      <c r="N720" s="155">
        <v>0</v>
      </c>
    </row>
    <row r="721" spans="2:14" s="1" customFormat="1" ht="19.7" hidden="1" customHeight="1">
      <c r="B721" s="156">
        <v>2022</v>
      </c>
      <c r="C721" s="154" t="s">
        <v>13</v>
      </c>
      <c r="D721" s="154" t="s">
        <v>14</v>
      </c>
      <c r="E721" s="154" t="s">
        <v>15</v>
      </c>
      <c r="F721" s="154" t="s">
        <v>16</v>
      </c>
      <c r="G721" s="154" t="s">
        <v>20</v>
      </c>
      <c r="H721" s="154" t="s">
        <v>45</v>
      </c>
      <c r="I721" s="154" t="str">
        <f>_xlfn.XLOOKUP('Data Source'!$H721,'NW Mapping'!A:A,'NW Mapping'!B:B)</f>
        <v>Low</v>
      </c>
      <c r="J721" s="154" t="str">
        <f>_xlfn.XLOOKUP('Data Source'!$H721,'NW Mapping'!A:A,'NW Mapping'!C:C)</f>
        <v>Core NW</v>
      </c>
      <c r="K721" s="154" t="str">
        <f>_xlfn.XLOOKUP(H721,'NW Mapping'!A:A,'NW Mapping'!D:D)</f>
        <v>Core NW</v>
      </c>
      <c r="L721" s="8" t="str">
        <f>_xlfn.XLOOKUP('Data Source'!$H721,'NW Mapping'!A:A,'NW Mapping'!E:E)</f>
        <v>SINGLE FUNDING</v>
      </c>
      <c r="M721" s="157">
        <v>0</v>
      </c>
      <c r="N721" s="157">
        <v>0</v>
      </c>
    </row>
    <row r="722" spans="2:14" s="1" customFormat="1" ht="19.7" hidden="1" customHeight="1">
      <c r="B722" s="152">
        <v>2022</v>
      </c>
      <c r="C722" s="153" t="s">
        <v>13</v>
      </c>
      <c r="D722" s="153" t="s">
        <v>14</v>
      </c>
      <c r="E722" s="153" t="s">
        <v>15</v>
      </c>
      <c r="F722" s="153" t="s">
        <v>16</v>
      </c>
      <c r="G722" s="153" t="s">
        <v>64</v>
      </c>
      <c r="H722" s="153" t="s">
        <v>45</v>
      </c>
      <c r="I722" s="154" t="str">
        <f>_xlfn.XLOOKUP('Data Source'!$H722,'NW Mapping'!A:A,'NW Mapping'!B:B)</f>
        <v>Low</v>
      </c>
      <c r="J722" s="154" t="str">
        <f>_xlfn.XLOOKUP('Data Source'!$H722,'NW Mapping'!A:A,'NW Mapping'!C:C)</f>
        <v>Core NW</v>
      </c>
      <c r="K722" s="154" t="str">
        <f>_xlfn.XLOOKUP(H722,'NW Mapping'!A:A,'NW Mapping'!D:D)</f>
        <v>Core NW</v>
      </c>
      <c r="L722" s="8" t="str">
        <f>_xlfn.XLOOKUP('Data Source'!$H722,'NW Mapping'!A:A,'NW Mapping'!E:E)</f>
        <v>SINGLE FUNDING</v>
      </c>
      <c r="M722" s="155">
        <v>0</v>
      </c>
      <c r="N722" s="155">
        <v>0</v>
      </c>
    </row>
    <row r="723" spans="2:14" s="1" customFormat="1" ht="19.7" hidden="1" customHeight="1">
      <c r="B723" s="156">
        <v>2022</v>
      </c>
      <c r="C723" s="154" t="s">
        <v>13</v>
      </c>
      <c r="D723" s="154" t="s">
        <v>14</v>
      </c>
      <c r="E723" s="154" t="s">
        <v>15</v>
      </c>
      <c r="F723" s="154" t="s">
        <v>21</v>
      </c>
      <c r="G723" s="154" t="s">
        <v>22</v>
      </c>
      <c r="H723" s="154" t="s">
        <v>45</v>
      </c>
      <c r="I723" s="154" t="str">
        <f>_xlfn.XLOOKUP('Data Source'!$H723,'NW Mapping'!A:A,'NW Mapping'!B:B)</f>
        <v>Low</v>
      </c>
      <c r="J723" s="154" t="str">
        <f>_xlfn.XLOOKUP('Data Source'!$H723,'NW Mapping'!A:A,'NW Mapping'!C:C)</f>
        <v>Core NW</v>
      </c>
      <c r="K723" s="154" t="str">
        <f>_xlfn.XLOOKUP(H723,'NW Mapping'!A:A,'NW Mapping'!D:D)</f>
        <v>Core NW</v>
      </c>
      <c r="L723" s="8" t="str">
        <f>_xlfn.XLOOKUP('Data Source'!$H723,'NW Mapping'!A:A,'NW Mapping'!E:E)</f>
        <v>SINGLE FUNDING</v>
      </c>
      <c r="M723" s="157">
        <v>0</v>
      </c>
      <c r="N723" s="157">
        <v>0</v>
      </c>
    </row>
    <row r="724" spans="2:14" s="1" customFormat="1" ht="19.7" hidden="1" customHeight="1">
      <c r="B724" s="152">
        <v>2022</v>
      </c>
      <c r="C724" s="153" t="s">
        <v>13</v>
      </c>
      <c r="D724" s="153" t="s">
        <v>14</v>
      </c>
      <c r="E724" s="153" t="s">
        <v>15</v>
      </c>
      <c r="F724" s="153" t="s">
        <v>21</v>
      </c>
      <c r="G724" s="153" t="s">
        <v>65</v>
      </c>
      <c r="H724" s="153" t="s">
        <v>45</v>
      </c>
      <c r="I724" s="154" t="str">
        <f>_xlfn.XLOOKUP('Data Source'!$H724,'NW Mapping'!A:A,'NW Mapping'!B:B)</f>
        <v>Low</v>
      </c>
      <c r="J724" s="154" t="str">
        <f>_xlfn.XLOOKUP('Data Source'!$H724,'NW Mapping'!A:A,'NW Mapping'!C:C)</f>
        <v>Core NW</v>
      </c>
      <c r="K724" s="154" t="str">
        <f>_xlfn.XLOOKUP(H724,'NW Mapping'!A:A,'NW Mapping'!D:D)</f>
        <v>Core NW</v>
      </c>
      <c r="L724" s="8" t="str">
        <f>_xlfn.XLOOKUP('Data Source'!$H724,'NW Mapping'!A:A,'NW Mapping'!E:E)</f>
        <v>SINGLE FUNDING</v>
      </c>
      <c r="M724" s="155">
        <v>0</v>
      </c>
      <c r="N724" s="155">
        <v>0</v>
      </c>
    </row>
    <row r="725" spans="2:14" s="1" customFormat="1" ht="19.7" hidden="1" customHeight="1">
      <c r="B725" s="156">
        <v>2022</v>
      </c>
      <c r="C725" s="154" t="s">
        <v>13</v>
      </c>
      <c r="D725" s="154" t="s">
        <v>14</v>
      </c>
      <c r="E725" s="154" t="s">
        <v>15</v>
      </c>
      <c r="F725" s="154" t="s">
        <v>23</v>
      </c>
      <c r="G725" s="154" t="s">
        <v>24</v>
      </c>
      <c r="H725" s="154" t="s">
        <v>45</v>
      </c>
      <c r="I725" s="154" t="str">
        <f>_xlfn.XLOOKUP('Data Source'!$H725,'NW Mapping'!A:A,'NW Mapping'!B:B)</f>
        <v>Low</v>
      </c>
      <c r="J725" s="154" t="str">
        <f>_xlfn.XLOOKUP('Data Source'!$H725,'NW Mapping'!A:A,'NW Mapping'!C:C)</f>
        <v>Core NW</v>
      </c>
      <c r="K725" s="154" t="str">
        <f>_xlfn.XLOOKUP(H725,'NW Mapping'!A:A,'NW Mapping'!D:D)</f>
        <v>Core NW</v>
      </c>
      <c r="L725" s="8" t="str">
        <f>_xlfn.XLOOKUP('Data Source'!$H725,'NW Mapping'!A:A,'NW Mapping'!E:E)</f>
        <v>SINGLE FUNDING</v>
      </c>
      <c r="M725" s="157">
        <v>0</v>
      </c>
      <c r="N725" s="157">
        <v>0</v>
      </c>
    </row>
    <row r="726" spans="2:14" s="1" customFormat="1" ht="19.7" hidden="1" customHeight="1">
      <c r="B726" s="152">
        <v>2022</v>
      </c>
      <c r="C726" s="153" t="s">
        <v>13</v>
      </c>
      <c r="D726" s="153" t="s">
        <v>14</v>
      </c>
      <c r="E726" s="153" t="s">
        <v>15</v>
      </c>
      <c r="F726" s="153" t="s">
        <v>23</v>
      </c>
      <c r="G726" s="153" t="s">
        <v>66</v>
      </c>
      <c r="H726" s="153" t="s">
        <v>45</v>
      </c>
      <c r="I726" s="154" t="str">
        <f>_xlfn.XLOOKUP('Data Source'!$H726,'NW Mapping'!A:A,'NW Mapping'!B:B)</f>
        <v>Low</v>
      </c>
      <c r="J726" s="154" t="str">
        <f>_xlfn.XLOOKUP('Data Source'!$H726,'NW Mapping'!A:A,'NW Mapping'!C:C)</f>
        <v>Core NW</v>
      </c>
      <c r="K726" s="154" t="str">
        <f>_xlfn.XLOOKUP(H726,'NW Mapping'!A:A,'NW Mapping'!D:D)</f>
        <v>Core NW</v>
      </c>
      <c r="L726" s="8" t="str">
        <f>_xlfn.XLOOKUP('Data Source'!$H726,'NW Mapping'!A:A,'NW Mapping'!E:E)</f>
        <v>SINGLE FUNDING</v>
      </c>
      <c r="M726" s="155">
        <v>0</v>
      </c>
      <c r="N726" s="155">
        <v>0</v>
      </c>
    </row>
    <row r="727" spans="2:14" s="1" customFormat="1" ht="19.7" customHeight="1">
      <c r="B727" s="156">
        <v>2022</v>
      </c>
      <c r="C727" s="154" t="s">
        <v>13</v>
      </c>
      <c r="D727" s="154" t="s">
        <v>14</v>
      </c>
      <c r="E727" s="154" t="s">
        <v>26</v>
      </c>
      <c r="F727" s="154" t="s">
        <v>21</v>
      </c>
      <c r="G727" s="154" t="s">
        <v>65</v>
      </c>
      <c r="H727" s="154" t="s">
        <v>45</v>
      </c>
      <c r="I727" s="154" t="str">
        <f>_xlfn.XLOOKUP('Data Source'!$H727,'NW Mapping'!A:A,'NW Mapping'!B:B)</f>
        <v>Low</v>
      </c>
      <c r="J727" s="154" t="str">
        <f>_xlfn.XLOOKUP('Data Source'!$H727,'NW Mapping'!A:A,'NW Mapping'!C:C)</f>
        <v>Core NW</v>
      </c>
      <c r="K727" s="154" t="str">
        <f>_xlfn.XLOOKUP(H727,'NW Mapping'!A:A,'NW Mapping'!D:D)</f>
        <v>Core NW</v>
      </c>
      <c r="L727" s="8" t="str">
        <f>_xlfn.XLOOKUP('Data Source'!$H727,'NW Mapping'!A:A,'NW Mapping'!E:E)</f>
        <v>SINGLE FUNDING</v>
      </c>
      <c r="M727" s="157">
        <v>0</v>
      </c>
      <c r="N727" s="157">
        <v>0</v>
      </c>
    </row>
    <row r="728" spans="2:14" s="1" customFormat="1" ht="19.7" hidden="1" customHeight="1">
      <c r="B728" s="152">
        <v>2022</v>
      </c>
      <c r="C728" s="153" t="s">
        <v>13</v>
      </c>
      <c r="D728" s="153" t="s">
        <v>14</v>
      </c>
      <c r="E728" s="153" t="s">
        <v>27</v>
      </c>
      <c r="F728" s="153" t="s">
        <v>16</v>
      </c>
      <c r="G728" s="153" t="s">
        <v>63</v>
      </c>
      <c r="H728" s="153" t="s">
        <v>45</v>
      </c>
      <c r="I728" s="154" t="str">
        <f>_xlfn.XLOOKUP('Data Source'!$H728,'NW Mapping'!A:A,'NW Mapping'!B:B)</f>
        <v>Low</v>
      </c>
      <c r="J728" s="154" t="str">
        <f>_xlfn.XLOOKUP('Data Source'!$H728,'NW Mapping'!A:A,'NW Mapping'!C:C)</f>
        <v>Core NW</v>
      </c>
      <c r="K728" s="154" t="str">
        <f>_xlfn.XLOOKUP(H728,'NW Mapping'!A:A,'NW Mapping'!D:D)</f>
        <v>Core NW</v>
      </c>
      <c r="L728" s="8" t="str">
        <f>_xlfn.XLOOKUP('Data Source'!$H728,'NW Mapping'!A:A,'NW Mapping'!E:E)</f>
        <v>SINGLE FUNDING</v>
      </c>
      <c r="M728" s="155">
        <v>0</v>
      </c>
      <c r="N728" s="155">
        <v>0</v>
      </c>
    </row>
    <row r="729" spans="2:14" s="1" customFormat="1" ht="19.7" hidden="1" customHeight="1">
      <c r="B729" s="156">
        <v>2022</v>
      </c>
      <c r="C729" s="154" t="s">
        <v>13</v>
      </c>
      <c r="D729" s="154" t="s">
        <v>14</v>
      </c>
      <c r="E729" s="154" t="s">
        <v>27</v>
      </c>
      <c r="F729" s="154" t="s">
        <v>16</v>
      </c>
      <c r="G729" s="154" t="s">
        <v>19</v>
      </c>
      <c r="H729" s="154" t="s">
        <v>45</v>
      </c>
      <c r="I729" s="154" t="str">
        <f>_xlfn.XLOOKUP('Data Source'!$H729,'NW Mapping'!A:A,'NW Mapping'!B:B)</f>
        <v>Low</v>
      </c>
      <c r="J729" s="154" t="str">
        <f>_xlfn.XLOOKUP('Data Source'!$H729,'NW Mapping'!A:A,'NW Mapping'!C:C)</f>
        <v>Core NW</v>
      </c>
      <c r="K729" s="154" t="str">
        <f>_xlfn.XLOOKUP(H729,'NW Mapping'!A:A,'NW Mapping'!D:D)</f>
        <v>Core NW</v>
      </c>
      <c r="L729" s="8" t="str">
        <f>_xlfn.XLOOKUP('Data Source'!$H729,'NW Mapping'!A:A,'NW Mapping'!E:E)</f>
        <v>SINGLE FUNDING</v>
      </c>
      <c r="M729" s="157">
        <v>0</v>
      </c>
      <c r="N729" s="157">
        <v>0</v>
      </c>
    </row>
    <row r="730" spans="2:14" s="1" customFormat="1" ht="19.7" hidden="1" customHeight="1">
      <c r="B730" s="152">
        <v>2022</v>
      </c>
      <c r="C730" s="153" t="s">
        <v>13</v>
      </c>
      <c r="D730" s="153" t="s">
        <v>14</v>
      </c>
      <c r="E730" s="153" t="s">
        <v>27</v>
      </c>
      <c r="F730" s="153" t="s">
        <v>16</v>
      </c>
      <c r="G730" s="153" t="s">
        <v>20</v>
      </c>
      <c r="H730" s="153" t="s">
        <v>45</v>
      </c>
      <c r="I730" s="154" t="str">
        <f>_xlfn.XLOOKUP('Data Source'!$H730,'NW Mapping'!A:A,'NW Mapping'!B:B)</f>
        <v>Low</v>
      </c>
      <c r="J730" s="154" t="str">
        <f>_xlfn.XLOOKUP('Data Source'!$H730,'NW Mapping'!A:A,'NW Mapping'!C:C)</f>
        <v>Core NW</v>
      </c>
      <c r="K730" s="154" t="str">
        <f>_xlfn.XLOOKUP(H730,'NW Mapping'!A:A,'NW Mapping'!D:D)</f>
        <v>Core NW</v>
      </c>
      <c r="L730" s="8" t="str">
        <f>_xlfn.XLOOKUP('Data Source'!$H730,'NW Mapping'!A:A,'NW Mapping'!E:E)</f>
        <v>SINGLE FUNDING</v>
      </c>
      <c r="M730" s="155">
        <v>51860.68</v>
      </c>
      <c r="N730" s="155">
        <v>51860.75</v>
      </c>
    </row>
    <row r="731" spans="2:14" s="1" customFormat="1" ht="19.7" hidden="1" customHeight="1">
      <c r="B731" s="156">
        <v>2022</v>
      </c>
      <c r="C731" s="154" t="s">
        <v>13</v>
      </c>
      <c r="D731" s="154" t="s">
        <v>14</v>
      </c>
      <c r="E731" s="154" t="s">
        <v>27</v>
      </c>
      <c r="F731" s="154" t="s">
        <v>16</v>
      </c>
      <c r="G731" s="154" t="s">
        <v>64</v>
      </c>
      <c r="H731" s="154" t="s">
        <v>45</v>
      </c>
      <c r="I731" s="154" t="str">
        <f>_xlfn.XLOOKUP('Data Source'!$H731,'NW Mapping'!A:A,'NW Mapping'!B:B)</f>
        <v>Low</v>
      </c>
      <c r="J731" s="154" t="str">
        <f>_xlfn.XLOOKUP('Data Source'!$H731,'NW Mapping'!A:A,'NW Mapping'!C:C)</f>
        <v>Core NW</v>
      </c>
      <c r="K731" s="154" t="str">
        <f>_xlfn.XLOOKUP(H731,'NW Mapping'!A:A,'NW Mapping'!D:D)</f>
        <v>Core NW</v>
      </c>
      <c r="L731" s="8" t="str">
        <f>_xlfn.XLOOKUP('Data Source'!$H731,'NW Mapping'!A:A,'NW Mapping'!E:E)</f>
        <v>SINGLE FUNDING</v>
      </c>
      <c r="M731" s="157">
        <v>28050.32</v>
      </c>
      <c r="N731" s="157">
        <v>28050.240000000002</v>
      </c>
    </row>
    <row r="732" spans="2:14" s="1" customFormat="1" ht="19.7" hidden="1" customHeight="1">
      <c r="B732" s="152">
        <v>2022</v>
      </c>
      <c r="C732" s="153" t="s">
        <v>13</v>
      </c>
      <c r="D732" s="153" t="s">
        <v>14</v>
      </c>
      <c r="E732" s="153" t="s">
        <v>27</v>
      </c>
      <c r="F732" s="153" t="s">
        <v>21</v>
      </c>
      <c r="G732" s="153" t="s">
        <v>22</v>
      </c>
      <c r="H732" s="153" t="s">
        <v>45</v>
      </c>
      <c r="I732" s="154" t="str">
        <f>_xlfn.XLOOKUP('Data Source'!$H732,'NW Mapping'!A:A,'NW Mapping'!B:B)</f>
        <v>Low</v>
      </c>
      <c r="J732" s="154" t="str">
        <f>_xlfn.XLOOKUP('Data Source'!$H732,'NW Mapping'!A:A,'NW Mapping'!C:C)</f>
        <v>Core NW</v>
      </c>
      <c r="K732" s="154" t="str">
        <f>_xlfn.XLOOKUP(H732,'NW Mapping'!A:A,'NW Mapping'!D:D)</f>
        <v>Core NW</v>
      </c>
      <c r="L732" s="8" t="str">
        <f>_xlfn.XLOOKUP('Data Source'!$H732,'NW Mapping'!A:A,'NW Mapping'!E:E)</f>
        <v>SINGLE FUNDING</v>
      </c>
      <c r="M732" s="155">
        <v>169130.34</v>
      </c>
      <c r="N732" s="155">
        <v>169130.52</v>
      </c>
    </row>
    <row r="733" spans="2:14" s="1" customFormat="1" ht="19.7" hidden="1" customHeight="1">
      <c r="B733" s="156">
        <v>2022</v>
      </c>
      <c r="C733" s="154" t="s">
        <v>13</v>
      </c>
      <c r="D733" s="154" t="s">
        <v>14</v>
      </c>
      <c r="E733" s="154" t="s">
        <v>27</v>
      </c>
      <c r="F733" s="154" t="s">
        <v>21</v>
      </c>
      <c r="G733" s="154" t="s">
        <v>65</v>
      </c>
      <c r="H733" s="154" t="s">
        <v>45</v>
      </c>
      <c r="I733" s="154" t="str">
        <f>_xlfn.XLOOKUP('Data Source'!$H733,'NW Mapping'!A:A,'NW Mapping'!B:B)</f>
        <v>Low</v>
      </c>
      <c r="J733" s="154" t="str">
        <f>_xlfn.XLOOKUP('Data Source'!$H733,'NW Mapping'!A:A,'NW Mapping'!C:C)</f>
        <v>Core NW</v>
      </c>
      <c r="K733" s="154" t="str">
        <f>_xlfn.XLOOKUP(H733,'NW Mapping'!A:A,'NW Mapping'!D:D)</f>
        <v>Core NW</v>
      </c>
      <c r="L733" s="8" t="str">
        <f>_xlfn.XLOOKUP('Data Source'!$H733,'NW Mapping'!A:A,'NW Mapping'!E:E)</f>
        <v>SINGLE FUNDING</v>
      </c>
      <c r="M733" s="157">
        <v>2075</v>
      </c>
      <c r="N733" s="157">
        <v>2075</v>
      </c>
    </row>
    <row r="734" spans="2:14" s="1" customFormat="1" ht="19.7" hidden="1" customHeight="1">
      <c r="B734" s="152">
        <v>2022</v>
      </c>
      <c r="C734" s="153" t="s">
        <v>13</v>
      </c>
      <c r="D734" s="153" t="s">
        <v>14</v>
      </c>
      <c r="E734" s="153" t="s">
        <v>27</v>
      </c>
      <c r="F734" s="153" t="s">
        <v>23</v>
      </c>
      <c r="G734" s="153" t="s">
        <v>24</v>
      </c>
      <c r="H734" s="153" t="s">
        <v>45</v>
      </c>
      <c r="I734" s="154" t="str">
        <f>_xlfn.XLOOKUP('Data Source'!$H734,'NW Mapping'!A:A,'NW Mapping'!B:B)</f>
        <v>Low</v>
      </c>
      <c r="J734" s="154" t="str">
        <f>_xlfn.XLOOKUP('Data Source'!$H734,'NW Mapping'!A:A,'NW Mapping'!C:C)</f>
        <v>Core NW</v>
      </c>
      <c r="K734" s="154" t="str">
        <f>_xlfn.XLOOKUP(H734,'NW Mapping'!A:A,'NW Mapping'!D:D)</f>
        <v>Core NW</v>
      </c>
      <c r="L734" s="8" t="str">
        <f>_xlfn.XLOOKUP('Data Source'!$H734,'NW Mapping'!A:A,'NW Mapping'!E:E)</f>
        <v>SINGLE FUNDING</v>
      </c>
      <c r="M734" s="155">
        <v>52478.879999999997</v>
      </c>
      <c r="N734" s="155">
        <v>52478.79</v>
      </c>
    </row>
    <row r="735" spans="2:14" s="1" customFormat="1" ht="19.7" hidden="1" customHeight="1">
      <c r="B735" s="156">
        <v>2022</v>
      </c>
      <c r="C735" s="154" t="s">
        <v>13</v>
      </c>
      <c r="D735" s="154" t="s">
        <v>14</v>
      </c>
      <c r="E735" s="154" t="s">
        <v>27</v>
      </c>
      <c r="F735" s="154" t="s">
        <v>23</v>
      </c>
      <c r="G735" s="154" t="s">
        <v>66</v>
      </c>
      <c r="H735" s="154" t="s">
        <v>45</v>
      </c>
      <c r="I735" s="154" t="str">
        <f>_xlfn.XLOOKUP('Data Source'!$H735,'NW Mapping'!A:A,'NW Mapping'!B:B)</f>
        <v>Low</v>
      </c>
      <c r="J735" s="154" t="str">
        <f>_xlfn.XLOOKUP('Data Source'!$H735,'NW Mapping'!A:A,'NW Mapping'!C:C)</f>
        <v>Core NW</v>
      </c>
      <c r="K735" s="154" t="str">
        <f>_xlfn.XLOOKUP(H735,'NW Mapping'!A:A,'NW Mapping'!D:D)</f>
        <v>Core NW</v>
      </c>
      <c r="L735" s="8" t="str">
        <f>_xlfn.XLOOKUP('Data Source'!$H735,'NW Mapping'!A:A,'NW Mapping'!E:E)</f>
        <v>SINGLE FUNDING</v>
      </c>
      <c r="M735" s="157">
        <v>0</v>
      </c>
      <c r="N735" s="157">
        <v>0</v>
      </c>
    </row>
    <row r="736" spans="2:14" s="1" customFormat="1" ht="19.7" hidden="1" customHeight="1">
      <c r="B736" s="152">
        <v>2022</v>
      </c>
      <c r="C736" s="153" t="s">
        <v>13</v>
      </c>
      <c r="D736" s="153" t="s">
        <v>14</v>
      </c>
      <c r="E736" s="153" t="s">
        <v>15</v>
      </c>
      <c r="F736" s="153" t="s">
        <v>16</v>
      </c>
      <c r="G736" s="153" t="s">
        <v>64</v>
      </c>
      <c r="H736" s="153" t="s">
        <v>46</v>
      </c>
      <c r="I736" s="154" t="str">
        <f>_xlfn.XLOOKUP('Data Source'!$H736,'NW Mapping'!A:A,'NW Mapping'!B:B)</f>
        <v>Low</v>
      </c>
      <c r="J736" s="154" t="str">
        <f>_xlfn.XLOOKUP('Data Source'!$H736,'NW Mapping'!A:A,'NW Mapping'!C:C)</f>
        <v>Core NW</v>
      </c>
      <c r="K736" s="154" t="str">
        <f>_xlfn.XLOOKUP(H736,'NW Mapping'!A:A,'NW Mapping'!D:D)</f>
        <v>Core NW</v>
      </c>
      <c r="L736" s="8" t="str">
        <f>_xlfn.XLOOKUP('Data Source'!$H736,'NW Mapping'!A:A,'NW Mapping'!E:E)</f>
        <v>SINGLE FUNDING</v>
      </c>
      <c r="M736" s="155">
        <v>0</v>
      </c>
      <c r="N736" s="155">
        <v>0</v>
      </c>
    </row>
    <row r="737" spans="2:14" s="1" customFormat="1" ht="19.7" hidden="1" customHeight="1">
      <c r="B737" s="156">
        <v>2022</v>
      </c>
      <c r="C737" s="154" t="s">
        <v>13</v>
      </c>
      <c r="D737" s="154" t="s">
        <v>14</v>
      </c>
      <c r="E737" s="154" t="s">
        <v>15</v>
      </c>
      <c r="F737" s="154" t="s">
        <v>23</v>
      </c>
      <c r="G737" s="154" t="s">
        <v>24</v>
      </c>
      <c r="H737" s="154" t="s">
        <v>46</v>
      </c>
      <c r="I737" s="154" t="str">
        <f>_xlfn.XLOOKUP('Data Source'!$H737,'NW Mapping'!A:A,'NW Mapping'!B:B)</f>
        <v>Low</v>
      </c>
      <c r="J737" s="154" t="str">
        <f>_xlfn.XLOOKUP('Data Source'!$H737,'NW Mapping'!A:A,'NW Mapping'!C:C)</f>
        <v>Core NW</v>
      </c>
      <c r="K737" s="154" t="str">
        <f>_xlfn.XLOOKUP(H737,'NW Mapping'!A:A,'NW Mapping'!D:D)</f>
        <v>Core NW</v>
      </c>
      <c r="L737" s="8" t="str">
        <f>_xlfn.XLOOKUP('Data Source'!$H737,'NW Mapping'!A:A,'NW Mapping'!E:E)</f>
        <v>SINGLE FUNDING</v>
      </c>
      <c r="M737" s="157">
        <v>520.20000000000005</v>
      </c>
      <c r="N737" s="157">
        <v>520.20000000000005</v>
      </c>
    </row>
    <row r="738" spans="2:14" s="1" customFormat="1" ht="19.7" hidden="1" customHeight="1">
      <c r="B738" s="152">
        <v>2022</v>
      </c>
      <c r="C738" s="153" t="s">
        <v>13</v>
      </c>
      <c r="D738" s="153" t="s">
        <v>14</v>
      </c>
      <c r="E738" s="153" t="s">
        <v>25</v>
      </c>
      <c r="F738" s="153" t="s">
        <v>16</v>
      </c>
      <c r="G738" s="153" t="s">
        <v>63</v>
      </c>
      <c r="H738" s="153" t="s">
        <v>46</v>
      </c>
      <c r="I738" s="154" t="str">
        <f>_xlfn.XLOOKUP('Data Source'!$H738,'NW Mapping'!A:A,'NW Mapping'!B:B)</f>
        <v>Low</v>
      </c>
      <c r="J738" s="154" t="str">
        <f>_xlfn.XLOOKUP('Data Source'!$H738,'NW Mapping'!A:A,'NW Mapping'!C:C)</f>
        <v>Core NW</v>
      </c>
      <c r="K738" s="154" t="str">
        <f>_xlfn.XLOOKUP(H738,'NW Mapping'!A:A,'NW Mapping'!D:D)</f>
        <v>Core NW</v>
      </c>
      <c r="L738" s="8" t="str">
        <f>_xlfn.XLOOKUP('Data Source'!$H738,'NW Mapping'!A:A,'NW Mapping'!E:E)</f>
        <v>SINGLE FUNDING</v>
      </c>
      <c r="M738" s="155">
        <v>57.24</v>
      </c>
      <c r="N738" s="155">
        <v>57.23</v>
      </c>
    </row>
    <row r="739" spans="2:14" s="1" customFormat="1" ht="19.7" hidden="1" customHeight="1">
      <c r="B739" s="156">
        <v>2022</v>
      </c>
      <c r="C739" s="154" t="s">
        <v>13</v>
      </c>
      <c r="D739" s="154" t="s">
        <v>14</v>
      </c>
      <c r="E739" s="154" t="s">
        <v>25</v>
      </c>
      <c r="F739" s="154" t="s">
        <v>16</v>
      </c>
      <c r="G739" s="154" t="s">
        <v>19</v>
      </c>
      <c r="H739" s="154" t="s">
        <v>46</v>
      </c>
      <c r="I739" s="154" t="str">
        <f>_xlfn.XLOOKUP('Data Source'!$H739,'NW Mapping'!A:A,'NW Mapping'!B:B)</f>
        <v>Low</v>
      </c>
      <c r="J739" s="154" t="str">
        <f>_xlfn.XLOOKUP('Data Source'!$H739,'NW Mapping'!A:A,'NW Mapping'!C:C)</f>
        <v>Core NW</v>
      </c>
      <c r="K739" s="154" t="str">
        <f>_xlfn.XLOOKUP(H739,'NW Mapping'!A:A,'NW Mapping'!D:D)</f>
        <v>Core NW</v>
      </c>
      <c r="L739" s="8" t="str">
        <f>_xlfn.XLOOKUP('Data Source'!$H739,'NW Mapping'!A:A,'NW Mapping'!E:E)</f>
        <v>SINGLE FUNDING</v>
      </c>
      <c r="M739" s="157">
        <v>44.7</v>
      </c>
      <c r="N739" s="157">
        <v>44.68</v>
      </c>
    </row>
    <row r="740" spans="2:14" s="1" customFormat="1" ht="19.7" hidden="1" customHeight="1">
      <c r="B740" s="152">
        <v>2022</v>
      </c>
      <c r="C740" s="153" t="s">
        <v>13</v>
      </c>
      <c r="D740" s="153" t="s">
        <v>14</v>
      </c>
      <c r="E740" s="153" t="s">
        <v>25</v>
      </c>
      <c r="F740" s="153" t="s">
        <v>16</v>
      </c>
      <c r="G740" s="153" t="s">
        <v>20</v>
      </c>
      <c r="H740" s="153" t="s">
        <v>46</v>
      </c>
      <c r="I740" s="154" t="str">
        <f>_xlfn.XLOOKUP('Data Source'!$H740,'NW Mapping'!A:A,'NW Mapping'!B:B)</f>
        <v>Low</v>
      </c>
      <c r="J740" s="154" t="str">
        <f>_xlfn.XLOOKUP('Data Source'!$H740,'NW Mapping'!A:A,'NW Mapping'!C:C)</f>
        <v>Core NW</v>
      </c>
      <c r="K740" s="154" t="str">
        <f>_xlfn.XLOOKUP(H740,'NW Mapping'!A:A,'NW Mapping'!D:D)</f>
        <v>Core NW</v>
      </c>
      <c r="L740" s="8" t="str">
        <f>_xlfn.XLOOKUP('Data Source'!$H740,'NW Mapping'!A:A,'NW Mapping'!E:E)</f>
        <v>SINGLE FUNDING</v>
      </c>
      <c r="M740" s="155">
        <v>163.24</v>
      </c>
      <c r="N740" s="155">
        <v>163.26</v>
      </c>
    </row>
    <row r="741" spans="2:14" s="1" customFormat="1" ht="19.7" hidden="1" customHeight="1">
      <c r="B741" s="156">
        <v>2022</v>
      </c>
      <c r="C741" s="154" t="s">
        <v>13</v>
      </c>
      <c r="D741" s="154" t="s">
        <v>14</v>
      </c>
      <c r="E741" s="154" t="s">
        <v>25</v>
      </c>
      <c r="F741" s="154" t="s">
        <v>16</v>
      </c>
      <c r="G741" s="154" t="s">
        <v>64</v>
      </c>
      <c r="H741" s="154" t="s">
        <v>46</v>
      </c>
      <c r="I741" s="154" t="str">
        <f>_xlfn.XLOOKUP('Data Source'!$H741,'NW Mapping'!A:A,'NW Mapping'!B:B)</f>
        <v>Low</v>
      </c>
      <c r="J741" s="154" t="str">
        <f>_xlfn.XLOOKUP('Data Source'!$H741,'NW Mapping'!A:A,'NW Mapping'!C:C)</f>
        <v>Core NW</v>
      </c>
      <c r="K741" s="154" t="str">
        <f>_xlfn.XLOOKUP(H741,'NW Mapping'!A:A,'NW Mapping'!D:D)</f>
        <v>Core NW</v>
      </c>
      <c r="L741" s="8" t="str">
        <f>_xlfn.XLOOKUP('Data Source'!$H741,'NW Mapping'!A:A,'NW Mapping'!E:E)</f>
        <v>SINGLE FUNDING</v>
      </c>
      <c r="M741" s="157">
        <v>309.20999999999998</v>
      </c>
      <c r="N741" s="157">
        <v>309.20999999999998</v>
      </c>
    </row>
    <row r="742" spans="2:14" s="1" customFormat="1" ht="19.7" hidden="1" customHeight="1">
      <c r="B742" s="152">
        <v>2022</v>
      </c>
      <c r="C742" s="153" t="s">
        <v>13</v>
      </c>
      <c r="D742" s="153" t="s">
        <v>14</v>
      </c>
      <c r="E742" s="153" t="s">
        <v>25</v>
      </c>
      <c r="F742" s="153" t="s">
        <v>21</v>
      </c>
      <c r="G742" s="153" t="s">
        <v>22</v>
      </c>
      <c r="H742" s="153" t="s">
        <v>46</v>
      </c>
      <c r="I742" s="154" t="str">
        <f>_xlfn.XLOOKUP('Data Source'!$H742,'NW Mapping'!A:A,'NW Mapping'!B:B)</f>
        <v>Low</v>
      </c>
      <c r="J742" s="154" t="str">
        <f>_xlfn.XLOOKUP('Data Source'!$H742,'NW Mapping'!A:A,'NW Mapping'!C:C)</f>
        <v>Core NW</v>
      </c>
      <c r="K742" s="154" t="str">
        <f>_xlfn.XLOOKUP(H742,'NW Mapping'!A:A,'NW Mapping'!D:D)</f>
        <v>Core NW</v>
      </c>
      <c r="L742" s="8" t="str">
        <f>_xlfn.XLOOKUP('Data Source'!$H742,'NW Mapping'!A:A,'NW Mapping'!E:E)</f>
        <v>SINGLE FUNDING</v>
      </c>
      <c r="M742" s="155">
        <v>686.61</v>
      </c>
      <c r="N742" s="155">
        <v>686.64</v>
      </c>
    </row>
    <row r="743" spans="2:14" s="1" customFormat="1" ht="19.7" hidden="1" customHeight="1">
      <c r="B743" s="156">
        <v>2022</v>
      </c>
      <c r="C743" s="154" t="s">
        <v>13</v>
      </c>
      <c r="D743" s="154" t="s">
        <v>14</v>
      </c>
      <c r="E743" s="154" t="s">
        <v>25</v>
      </c>
      <c r="F743" s="154" t="s">
        <v>21</v>
      </c>
      <c r="G743" s="154" t="s">
        <v>65</v>
      </c>
      <c r="H743" s="154" t="s">
        <v>46</v>
      </c>
      <c r="I743" s="154" t="str">
        <f>_xlfn.XLOOKUP('Data Source'!$H743,'NW Mapping'!A:A,'NW Mapping'!B:B)</f>
        <v>Low</v>
      </c>
      <c r="J743" s="154" t="str">
        <f>_xlfn.XLOOKUP('Data Source'!$H743,'NW Mapping'!A:A,'NW Mapping'!C:C)</f>
        <v>Core NW</v>
      </c>
      <c r="K743" s="154" t="str">
        <f>_xlfn.XLOOKUP(H743,'NW Mapping'!A:A,'NW Mapping'!D:D)</f>
        <v>Core NW</v>
      </c>
      <c r="L743" s="8" t="str">
        <f>_xlfn.XLOOKUP('Data Source'!$H743,'NW Mapping'!A:A,'NW Mapping'!E:E)</f>
        <v>SINGLE FUNDING</v>
      </c>
      <c r="M743" s="157">
        <v>150.61000000000001</v>
      </c>
      <c r="N743" s="157">
        <v>150.59</v>
      </c>
    </row>
    <row r="744" spans="2:14" s="1" customFormat="1" ht="19.7" hidden="1" customHeight="1">
      <c r="B744" s="152">
        <v>2022</v>
      </c>
      <c r="C744" s="153" t="s">
        <v>13</v>
      </c>
      <c r="D744" s="153" t="s">
        <v>14</v>
      </c>
      <c r="E744" s="153" t="s">
        <v>25</v>
      </c>
      <c r="F744" s="153" t="s">
        <v>23</v>
      </c>
      <c r="G744" s="153" t="s">
        <v>24</v>
      </c>
      <c r="H744" s="153" t="s">
        <v>46</v>
      </c>
      <c r="I744" s="154" t="str">
        <f>_xlfn.XLOOKUP('Data Source'!$H744,'NW Mapping'!A:A,'NW Mapping'!B:B)</f>
        <v>Low</v>
      </c>
      <c r="J744" s="154" t="str">
        <f>_xlfn.XLOOKUP('Data Source'!$H744,'NW Mapping'!A:A,'NW Mapping'!C:C)</f>
        <v>Core NW</v>
      </c>
      <c r="K744" s="154" t="str">
        <f>_xlfn.XLOOKUP(H744,'NW Mapping'!A:A,'NW Mapping'!D:D)</f>
        <v>Core NW</v>
      </c>
      <c r="L744" s="8" t="str">
        <f>_xlfn.XLOOKUP('Data Source'!$H744,'NW Mapping'!A:A,'NW Mapping'!E:E)</f>
        <v>SINGLE FUNDING</v>
      </c>
      <c r="M744" s="155">
        <v>583.49</v>
      </c>
      <c r="N744" s="155">
        <v>583.52</v>
      </c>
    </row>
    <row r="745" spans="2:14" s="1" customFormat="1" ht="19.7" hidden="1" customHeight="1">
      <c r="B745" s="156">
        <v>2022</v>
      </c>
      <c r="C745" s="154" t="s">
        <v>13</v>
      </c>
      <c r="D745" s="154" t="s">
        <v>14</v>
      </c>
      <c r="E745" s="154" t="s">
        <v>25</v>
      </c>
      <c r="F745" s="154" t="s">
        <v>23</v>
      </c>
      <c r="G745" s="154" t="s">
        <v>66</v>
      </c>
      <c r="H745" s="154" t="s">
        <v>46</v>
      </c>
      <c r="I745" s="154" t="str">
        <f>_xlfn.XLOOKUP('Data Source'!$H745,'NW Mapping'!A:A,'NW Mapping'!B:B)</f>
        <v>Low</v>
      </c>
      <c r="J745" s="154" t="str">
        <f>_xlfn.XLOOKUP('Data Source'!$H745,'NW Mapping'!A:A,'NW Mapping'!C:C)</f>
        <v>Core NW</v>
      </c>
      <c r="K745" s="154" t="str">
        <f>_xlfn.XLOOKUP(H745,'NW Mapping'!A:A,'NW Mapping'!D:D)</f>
        <v>Core NW</v>
      </c>
      <c r="L745" s="8" t="str">
        <f>_xlfn.XLOOKUP('Data Source'!$H745,'NW Mapping'!A:A,'NW Mapping'!E:E)</f>
        <v>SINGLE FUNDING</v>
      </c>
      <c r="M745" s="157">
        <v>124.91</v>
      </c>
      <c r="N745" s="157">
        <v>124.9</v>
      </c>
    </row>
    <row r="746" spans="2:14" s="1" customFormat="1" ht="19.7" customHeight="1">
      <c r="B746" s="152">
        <v>2022</v>
      </c>
      <c r="C746" s="153" t="s">
        <v>13</v>
      </c>
      <c r="D746" s="153" t="s">
        <v>14</v>
      </c>
      <c r="E746" s="153" t="s">
        <v>26</v>
      </c>
      <c r="F746" s="153" t="s">
        <v>16</v>
      </c>
      <c r="G746" s="153" t="s">
        <v>19</v>
      </c>
      <c r="H746" s="153" t="s">
        <v>46</v>
      </c>
      <c r="I746" s="154" t="str">
        <f>_xlfn.XLOOKUP('Data Source'!$H746,'NW Mapping'!A:A,'NW Mapping'!B:B)</f>
        <v>Low</v>
      </c>
      <c r="J746" s="154" t="str">
        <f>_xlfn.XLOOKUP('Data Source'!$H746,'NW Mapping'!A:A,'NW Mapping'!C:C)</f>
        <v>Core NW</v>
      </c>
      <c r="K746" s="154" t="str">
        <f>_xlfn.XLOOKUP(H746,'NW Mapping'!A:A,'NW Mapping'!D:D)</f>
        <v>Core NW</v>
      </c>
      <c r="L746" s="8" t="str">
        <f>_xlfn.XLOOKUP('Data Source'!$H746,'NW Mapping'!A:A,'NW Mapping'!E:E)</f>
        <v>SINGLE FUNDING</v>
      </c>
      <c r="M746" s="155">
        <v>108.318461538462</v>
      </c>
      <c r="N746" s="155">
        <v>108.3</v>
      </c>
    </row>
    <row r="747" spans="2:14" s="1" customFormat="1" ht="19.7" customHeight="1">
      <c r="B747" s="156">
        <v>2022</v>
      </c>
      <c r="C747" s="154" t="s">
        <v>13</v>
      </c>
      <c r="D747" s="154" t="s">
        <v>14</v>
      </c>
      <c r="E747" s="154" t="s">
        <v>26</v>
      </c>
      <c r="F747" s="154" t="s">
        <v>16</v>
      </c>
      <c r="G747" s="154" t="s">
        <v>20</v>
      </c>
      <c r="H747" s="154" t="s">
        <v>46</v>
      </c>
      <c r="I747" s="154" t="str">
        <f>_xlfn.XLOOKUP('Data Source'!$H747,'NW Mapping'!A:A,'NW Mapping'!B:B)</f>
        <v>Low</v>
      </c>
      <c r="J747" s="154" t="str">
        <f>_xlfn.XLOOKUP('Data Source'!$H747,'NW Mapping'!A:A,'NW Mapping'!C:C)</f>
        <v>Core NW</v>
      </c>
      <c r="K747" s="154" t="str">
        <f>_xlfn.XLOOKUP(H747,'NW Mapping'!A:A,'NW Mapping'!D:D)</f>
        <v>Core NW</v>
      </c>
      <c r="L747" s="8" t="str">
        <f>_xlfn.XLOOKUP('Data Source'!$H747,'NW Mapping'!A:A,'NW Mapping'!E:E)</f>
        <v>SINGLE FUNDING</v>
      </c>
      <c r="M747" s="157">
        <v>31093.463846153802</v>
      </c>
      <c r="N747" s="157">
        <v>31093.51</v>
      </c>
    </row>
    <row r="748" spans="2:14" s="1" customFormat="1" ht="19.7" customHeight="1">
      <c r="B748" s="152">
        <v>2022</v>
      </c>
      <c r="C748" s="153" t="s">
        <v>13</v>
      </c>
      <c r="D748" s="153" t="s">
        <v>14</v>
      </c>
      <c r="E748" s="153" t="s">
        <v>26</v>
      </c>
      <c r="F748" s="153" t="s">
        <v>16</v>
      </c>
      <c r="G748" s="153" t="s">
        <v>64</v>
      </c>
      <c r="H748" s="153" t="s">
        <v>46</v>
      </c>
      <c r="I748" s="154" t="str">
        <f>_xlfn.XLOOKUP('Data Source'!$H748,'NW Mapping'!A:A,'NW Mapping'!B:B)</f>
        <v>Low</v>
      </c>
      <c r="J748" s="154" t="str">
        <f>_xlfn.XLOOKUP('Data Source'!$H748,'NW Mapping'!A:A,'NW Mapping'!C:C)</f>
        <v>Core NW</v>
      </c>
      <c r="K748" s="154" t="str">
        <f>_xlfn.XLOOKUP(H748,'NW Mapping'!A:A,'NW Mapping'!D:D)</f>
        <v>Core NW</v>
      </c>
      <c r="L748" s="8" t="str">
        <f>_xlfn.XLOOKUP('Data Source'!$H748,'NW Mapping'!A:A,'NW Mapping'!E:E)</f>
        <v>SINGLE FUNDING</v>
      </c>
      <c r="M748" s="155">
        <v>39161.453076923099</v>
      </c>
      <c r="N748" s="155">
        <v>39161.370000000003</v>
      </c>
    </row>
    <row r="749" spans="2:14" s="1" customFormat="1" ht="19.7" customHeight="1">
      <c r="B749" s="156">
        <v>2022</v>
      </c>
      <c r="C749" s="154" t="s">
        <v>13</v>
      </c>
      <c r="D749" s="154" t="s">
        <v>14</v>
      </c>
      <c r="E749" s="154" t="s">
        <v>26</v>
      </c>
      <c r="F749" s="154" t="s">
        <v>21</v>
      </c>
      <c r="G749" s="154" t="s">
        <v>22</v>
      </c>
      <c r="H749" s="154" t="s">
        <v>46</v>
      </c>
      <c r="I749" s="154" t="str">
        <f>_xlfn.XLOOKUP('Data Source'!$H749,'NW Mapping'!A:A,'NW Mapping'!B:B)</f>
        <v>Low</v>
      </c>
      <c r="J749" s="154" t="str">
        <f>_xlfn.XLOOKUP('Data Source'!$H749,'NW Mapping'!A:A,'NW Mapping'!C:C)</f>
        <v>Core NW</v>
      </c>
      <c r="K749" s="154" t="str">
        <f>_xlfn.XLOOKUP(H749,'NW Mapping'!A:A,'NW Mapping'!D:D)</f>
        <v>Core NW</v>
      </c>
      <c r="L749" s="8" t="str">
        <f>_xlfn.XLOOKUP('Data Source'!$H749,'NW Mapping'!A:A,'NW Mapping'!E:E)</f>
        <v>SINGLE FUNDING</v>
      </c>
      <c r="M749" s="157">
        <v>20481.5715384615</v>
      </c>
      <c r="N749" s="157">
        <v>20481.59</v>
      </c>
    </row>
    <row r="750" spans="2:14" s="1" customFormat="1" ht="19.7" customHeight="1">
      <c r="B750" s="152">
        <v>2022</v>
      </c>
      <c r="C750" s="153" t="s">
        <v>13</v>
      </c>
      <c r="D750" s="153" t="s">
        <v>14</v>
      </c>
      <c r="E750" s="153" t="s">
        <v>26</v>
      </c>
      <c r="F750" s="153" t="s">
        <v>21</v>
      </c>
      <c r="G750" s="153" t="s">
        <v>65</v>
      </c>
      <c r="H750" s="153" t="s">
        <v>46</v>
      </c>
      <c r="I750" s="154" t="str">
        <f>_xlfn.XLOOKUP('Data Source'!$H750,'NW Mapping'!A:A,'NW Mapping'!B:B)</f>
        <v>Low</v>
      </c>
      <c r="J750" s="154" t="str">
        <f>_xlfn.XLOOKUP('Data Source'!$H750,'NW Mapping'!A:A,'NW Mapping'!C:C)</f>
        <v>Core NW</v>
      </c>
      <c r="K750" s="154" t="str">
        <f>_xlfn.XLOOKUP(H750,'NW Mapping'!A:A,'NW Mapping'!D:D)</f>
        <v>Core NW</v>
      </c>
      <c r="L750" s="8" t="str">
        <f>_xlfn.XLOOKUP('Data Source'!$H750,'NW Mapping'!A:A,'NW Mapping'!E:E)</f>
        <v>SINGLE FUNDING</v>
      </c>
      <c r="M750" s="155">
        <v>13078.4084615385</v>
      </c>
      <c r="N750" s="155">
        <v>13078.39</v>
      </c>
    </row>
    <row r="751" spans="2:14" s="1" customFormat="1" ht="19.7" customHeight="1">
      <c r="B751" s="156">
        <v>2022</v>
      </c>
      <c r="C751" s="154" t="s">
        <v>13</v>
      </c>
      <c r="D751" s="154" t="s">
        <v>14</v>
      </c>
      <c r="E751" s="154" t="s">
        <v>26</v>
      </c>
      <c r="F751" s="154" t="s">
        <v>23</v>
      </c>
      <c r="G751" s="154" t="s">
        <v>24</v>
      </c>
      <c r="H751" s="154" t="s">
        <v>46</v>
      </c>
      <c r="I751" s="154" t="str">
        <f>_xlfn.XLOOKUP('Data Source'!$H751,'NW Mapping'!A:A,'NW Mapping'!B:B)</f>
        <v>Low</v>
      </c>
      <c r="J751" s="154" t="str">
        <f>_xlfn.XLOOKUP('Data Source'!$H751,'NW Mapping'!A:A,'NW Mapping'!C:C)</f>
        <v>Core NW</v>
      </c>
      <c r="K751" s="154" t="str">
        <f>_xlfn.XLOOKUP(H751,'NW Mapping'!A:A,'NW Mapping'!D:D)</f>
        <v>Core NW</v>
      </c>
      <c r="L751" s="8" t="str">
        <f>_xlfn.XLOOKUP('Data Source'!$H751,'NW Mapping'!A:A,'NW Mapping'!E:E)</f>
        <v>SINGLE FUNDING</v>
      </c>
      <c r="M751" s="157">
        <v>46928.907692307701</v>
      </c>
      <c r="N751" s="157">
        <v>46929</v>
      </c>
    </row>
    <row r="752" spans="2:14" s="1" customFormat="1" ht="19.7" customHeight="1">
      <c r="B752" s="152">
        <v>2022</v>
      </c>
      <c r="C752" s="153" t="s">
        <v>13</v>
      </c>
      <c r="D752" s="153" t="s">
        <v>14</v>
      </c>
      <c r="E752" s="153" t="s">
        <v>26</v>
      </c>
      <c r="F752" s="153" t="s">
        <v>23</v>
      </c>
      <c r="G752" s="153" t="s">
        <v>66</v>
      </c>
      <c r="H752" s="153" t="s">
        <v>46</v>
      </c>
      <c r="I752" s="154" t="str">
        <f>_xlfn.XLOOKUP('Data Source'!$H752,'NW Mapping'!A:A,'NW Mapping'!B:B)</f>
        <v>Low</v>
      </c>
      <c r="J752" s="154" t="str">
        <f>_xlfn.XLOOKUP('Data Source'!$H752,'NW Mapping'!A:A,'NW Mapping'!C:C)</f>
        <v>Core NW</v>
      </c>
      <c r="K752" s="154" t="str">
        <f>_xlfn.XLOOKUP(H752,'NW Mapping'!A:A,'NW Mapping'!D:D)</f>
        <v>Core NW</v>
      </c>
      <c r="L752" s="8" t="str">
        <f>_xlfn.XLOOKUP('Data Source'!$H752,'NW Mapping'!A:A,'NW Mapping'!E:E)</f>
        <v>SINGLE FUNDING</v>
      </c>
      <c r="M752" s="155">
        <v>217.61</v>
      </c>
      <c r="N752" s="155">
        <v>217.49</v>
      </c>
    </row>
    <row r="753" spans="2:14" s="1" customFormat="1" ht="19.7" hidden="1" customHeight="1">
      <c r="B753" s="156">
        <v>2022</v>
      </c>
      <c r="C753" s="154" t="s">
        <v>13</v>
      </c>
      <c r="D753" s="154" t="s">
        <v>14</v>
      </c>
      <c r="E753" s="154" t="s">
        <v>15</v>
      </c>
      <c r="F753" s="154" t="s">
        <v>16</v>
      </c>
      <c r="G753" s="154" t="s">
        <v>63</v>
      </c>
      <c r="H753" s="154" t="s">
        <v>47</v>
      </c>
      <c r="I753" s="154" t="str">
        <f>_xlfn.XLOOKUP('Data Source'!$H753,'NW Mapping'!A:A,'NW Mapping'!B:B)</f>
        <v>Low</v>
      </c>
      <c r="J753" s="154" t="str">
        <f>_xlfn.XLOOKUP('Data Source'!$H753,'NW Mapping'!A:A,'NW Mapping'!C:C)</f>
        <v>Core NW</v>
      </c>
      <c r="K753" s="154" t="str">
        <f>_xlfn.XLOOKUP(H753,'NW Mapping'!A:A,'NW Mapping'!D:D)</f>
        <v>Core NW</v>
      </c>
      <c r="L753" s="8" t="str">
        <f>_xlfn.XLOOKUP('Data Source'!$H753,'NW Mapping'!A:A,'NW Mapping'!E:E)</f>
        <v>SINGLE FUNDING</v>
      </c>
      <c r="M753" s="157">
        <v>12.66</v>
      </c>
      <c r="N753" s="157">
        <v>12.66</v>
      </c>
    </row>
    <row r="754" spans="2:14" s="1" customFormat="1" ht="19.7" hidden="1" customHeight="1">
      <c r="B754" s="152">
        <v>2022</v>
      </c>
      <c r="C754" s="153" t="s">
        <v>13</v>
      </c>
      <c r="D754" s="153" t="s">
        <v>14</v>
      </c>
      <c r="E754" s="153" t="s">
        <v>15</v>
      </c>
      <c r="F754" s="153" t="s">
        <v>16</v>
      </c>
      <c r="G754" s="153" t="s">
        <v>19</v>
      </c>
      <c r="H754" s="153" t="s">
        <v>47</v>
      </c>
      <c r="I754" s="154" t="str">
        <f>_xlfn.XLOOKUP('Data Source'!$H754,'NW Mapping'!A:A,'NW Mapping'!B:B)</f>
        <v>Low</v>
      </c>
      <c r="J754" s="154" t="str">
        <f>_xlfn.XLOOKUP('Data Source'!$H754,'NW Mapping'!A:A,'NW Mapping'!C:C)</f>
        <v>Core NW</v>
      </c>
      <c r="K754" s="154" t="str">
        <f>_xlfn.XLOOKUP(H754,'NW Mapping'!A:A,'NW Mapping'!D:D)</f>
        <v>Core NW</v>
      </c>
      <c r="L754" s="8" t="str">
        <f>_xlfn.XLOOKUP('Data Source'!$H754,'NW Mapping'!A:A,'NW Mapping'!E:E)</f>
        <v>SINGLE FUNDING</v>
      </c>
      <c r="M754" s="155">
        <v>102.46</v>
      </c>
      <c r="N754" s="155">
        <v>102.46</v>
      </c>
    </row>
    <row r="755" spans="2:14" s="1" customFormat="1" ht="19.7" hidden="1" customHeight="1">
      <c r="B755" s="156">
        <v>2022</v>
      </c>
      <c r="C755" s="154" t="s">
        <v>13</v>
      </c>
      <c r="D755" s="154" t="s">
        <v>14</v>
      </c>
      <c r="E755" s="154" t="s">
        <v>15</v>
      </c>
      <c r="F755" s="154" t="s">
        <v>16</v>
      </c>
      <c r="G755" s="154" t="s">
        <v>20</v>
      </c>
      <c r="H755" s="154" t="s">
        <v>47</v>
      </c>
      <c r="I755" s="154" t="str">
        <f>_xlfn.XLOOKUP('Data Source'!$H755,'NW Mapping'!A:A,'NW Mapping'!B:B)</f>
        <v>Low</v>
      </c>
      <c r="J755" s="154" t="str">
        <f>_xlfn.XLOOKUP('Data Source'!$H755,'NW Mapping'!A:A,'NW Mapping'!C:C)</f>
        <v>Core NW</v>
      </c>
      <c r="K755" s="154" t="str">
        <f>_xlfn.XLOOKUP(H755,'NW Mapping'!A:A,'NW Mapping'!D:D)</f>
        <v>Core NW</v>
      </c>
      <c r="L755" s="8" t="str">
        <f>_xlfn.XLOOKUP('Data Source'!$H755,'NW Mapping'!A:A,'NW Mapping'!E:E)</f>
        <v>SINGLE FUNDING</v>
      </c>
      <c r="M755" s="157">
        <v>537.83000000000004</v>
      </c>
      <c r="N755" s="157">
        <v>537.82000000000005</v>
      </c>
    </row>
    <row r="756" spans="2:14" s="1" customFormat="1" ht="19.7" hidden="1" customHeight="1">
      <c r="B756" s="152">
        <v>2022</v>
      </c>
      <c r="C756" s="153" t="s">
        <v>13</v>
      </c>
      <c r="D756" s="153" t="s">
        <v>14</v>
      </c>
      <c r="E756" s="153" t="s">
        <v>15</v>
      </c>
      <c r="F756" s="153" t="s">
        <v>16</v>
      </c>
      <c r="G756" s="153" t="s">
        <v>64</v>
      </c>
      <c r="H756" s="153" t="s">
        <v>47</v>
      </c>
      <c r="I756" s="154" t="str">
        <f>_xlfn.XLOOKUP('Data Source'!$H756,'NW Mapping'!A:A,'NW Mapping'!B:B)</f>
        <v>Low</v>
      </c>
      <c r="J756" s="154" t="str">
        <f>_xlfn.XLOOKUP('Data Source'!$H756,'NW Mapping'!A:A,'NW Mapping'!C:C)</f>
        <v>Core NW</v>
      </c>
      <c r="K756" s="154" t="str">
        <f>_xlfn.XLOOKUP(H756,'NW Mapping'!A:A,'NW Mapping'!D:D)</f>
        <v>Core NW</v>
      </c>
      <c r="L756" s="8" t="str">
        <f>_xlfn.XLOOKUP('Data Source'!$H756,'NW Mapping'!A:A,'NW Mapping'!E:E)</f>
        <v>SINGLE FUNDING</v>
      </c>
      <c r="M756" s="155">
        <v>2632.6853846153799</v>
      </c>
      <c r="N756" s="155">
        <v>2632.63</v>
      </c>
    </row>
    <row r="757" spans="2:14" s="1" customFormat="1" ht="19.7" hidden="1" customHeight="1">
      <c r="B757" s="156">
        <v>2022</v>
      </c>
      <c r="C757" s="154" t="s">
        <v>13</v>
      </c>
      <c r="D757" s="154" t="s">
        <v>14</v>
      </c>
      <c r="E757" s="154" t="s">
        <v>15</v>
      </c>
      <c r="F757" s="154" t="s">
        <v>21</v>
      </c>
      <c r="G757" s="154" t="s">
        <v>22</v>
      </c>
      <c r="H757" s="154" t="s">
        <v>47</v>
      </c>
      <c r="I757" s="154" t="str">
        <f>_xlfn.XLOOKUP('Data Source'!$H757,'NW Mapping'!A:A,'NW Mapping'!B:B)</f>
        <v>Low</v>
      </c>
      <c r="J757" s="154" t="str">
        <f>_xlfn.XLOOKUP('Data Source'!$H757,'NW Mapping'!A:A,'NW Mapping'!C:C)</f>
        <v>Core NW</v>
      </c>
      <c r="K757" s="154" t="str">
        <f>_xlfn.XLOOKUP(H757,'NW Mapping'!A:A,'NW Mapping'!D:D)</f>
        <v>Core NW</v>
      </c>
      <c r="L757" s="8" t="str">
        <f>_xlfn.XLOOKUP('Data Source'!$H757,'NW Mapping'!A:A,'NW Mapping'!E:E)</f>
        <v>SINGLE FUNDING</v>
      </c>
      <c r="M757" s="157">
        <v>4172.2753846153801</v>
      </c>
      <c r="N757" s="157">
        <v>4172.22</v>
      </c>
    </row>
    <row r="758" spans="2:14" s="1" customFormat="1" ht="19.7" hidden="1" customHeight="1">
      <c r="B758" s="152">
        <v>2022</v>
      </c>
      <c r="C758" s="153" t="s">
        <v>13</v>
      </c>
      <c r="D758" s="153" t="s">
        <v>14</v>
      </c>
      <c r="E758" s="153" t="s">
        <v>15</v>
      </c>
      <c r="F758" s="153" t="s">
        <v>21</v>
      </c>
      <c r="G758" s="153" t="s">
        <v>65</v>
      </c>
      <c r="H758" s="153" t="s">
        <v>47</v>
      </c>
      <c r="I758" s="154" t="str">
        <f>_xlfn.XLOOKUP('Data Source'!$H758,'NW Mapping'!A:A,'NW Mapping'!B:B)</f>
        <v>Low</v>
      </c>
      <c r="J758" s="154" t="str">
        <f>_xlfn.XLOOKUP('Data Source'!$H758,'NW Mapping'!A:A,'NW Mapping'!C:C)</f>
        <v>Core NW</v>
      </c>
      <c r="K758" s="154" t="str">
        <f>_xlfn.XLOOKUP(H758,'NW Mapping'!A:A,'NW Mapping'!D:D)</f>
        <v>Core NW</v>
      </c>
      <c r="L758" s="8" t="str">
        <f>_xlfn.XLOOKUP('Data Source'!$H758,'NW Mapping'!A:A,'NW Mapping'!E:E)</f>
        <v>SINGLE FUNDING</v>
      </c>
      <c r="M758" s="155">
        <v>230.08</v>
      </c>
      <c r="N758" s="155">
        <v>230.08</v>
      </c>
    </row>
    <row r="759" spans="2:14" s="1" customFormat="1" ht="19.7" hidden="1" customHeight="1">
      <c r="B759" s="156">
        <v>2022</v>
      </c>
      <c r="C759" s="154" t="s">
        <v>13</v>
      </c>
      <c r="D759" s="154" t="s">
        <v>14</v>
      </c>
      <c r="E759" s="154" t="s">
        <v>15</v>
      </c>
      <c r="F759" s="154" t="s">
        <v>23</v>
      </c>
      <c r="G759" s="154" t="s">
        <v>24</v>
      </c>
      <c r="H759" s="154" t="s">
        <v>47</v>
      </c>
      <c r="I759" s="154" t="str">
        <f>_xlfn.XLOOKUP('Data Source'!$H759,'NW Mapping'!A:A,'NW Mapping'!B:B)</f>
        <v>Low</v>
      </c>
      <c r="J759" s="154" t="str">
        <f>_xlfn.XLOOKUP('Data Source'!$H759,'NW Mapping'!A:A,'NW Mapping'!C:C)</f>
        <v>Core NW</v>
      </c>
      <c r="K759" s="154" t="str">
        <f>_xlfn.XLOOKUP(H759,'NW Mapping'!A:A,'NW Mapping'!D:D)</f>
        <v>Core NW</v>
      </c>
      <c r="L759" s="8" t="str">
        <f>_xlfn.XLOOKUP('Data Source'!$H759,'NW Mapping'!A:A,'NW Mapping'!E:E)</f>
        <v>SINGLE FUNDING</v>
      </c>
      <c r="M759" s="157">
        <v>416.86</v>
      </c>
      <c r="N759" s="157">
        <v>416.85</v>
      </c>
    </row>
    <row r="760" spans="2:14" s="1" customFormat="1" ht="19.7" hidden="1" customHeight="1">
      <c r="B760" s="152">
        <v>2022</v>
      </c>
      <c r="C760" s="153" t="s">
        <v>13</v>
      </c>
      <c r="D760" s="153" t="s">
        <v>14</v>
      </c>
      <c r="E760" s="153" t="s">
        <v>15</v>
      </c>
      <c r="F760" s="153" t="s">
        <v>23</v>
      </c>
      <c r="G760" s="153" t="s">
        <v>66</v>
      </c>
      <c r="H760" s="153" t="s">
        <v>47</v>
      </c>
      <c r="I760" s="154" t="str">
        <f>_xlfn.XLOOKUP('Data Source'!$H760,'NW Mapping'!A:A,'NW Mapping'!B:B)</f>
        <v>Low</v>
      </c>
      <c r="J760" s="154" t="str">
        <f>_xlfn.XLOOKUP('Data Source'!$H760,'NW Mapping'!A:A,'NW Mapping'!C:C)</f>
        <v>Core NW</v>
      </c>
      <c r="K760" s="154" t="str">
        <f>_xlfn.XLOOKUP(H760,'NW Mapping'!A:A,'NW Mapping'!D:D)</f>
        <v>Core NW</v>
      </c>
      <c r="L760" s="8" t="str">
        <f>_xlfn.XLOOKUP('Data Source'!$H760,'NW Mapping'!A:A,'NW Mapping'!E:E)</f>
        <v>SINGLE FUNDING</v>
      </c>
      <c r="M760" s="155">
        <v>273.08</v>
      </c>
      <c r="N760" s="155">
        <v>273.07</v>
      </c>
    </row>
    <row r="761" spans="2:14" s="1" customFormat="1" ht="19.7" customHeight="1">
      <c r="B761" s="156">
        <v>2022</v>
      </c>
      <c r="C761" s="154" t="s">
        <v>13</v>
      </c>
      <c r="D761" s="154" t="s">
        <v>14</v>
      </c>
      <c r="E761" s="154" t="s">
        <v>26</v>
      </c>
      <c r="F761" s="154" t="s">
        <v>16</v>
      </c>
      <c r="G761" s="154" t="s">
        <v>19</v>
      </c>
      <c r="H761" s="154" t="s">
        <v>47</v>
      </c>
      <c r="I761" s="154" t="str">
        <f>_xlfn.XLOOKUP('Data Source'!$H761,'NW Mapping'!A:A,'NW Mapping'!B:B)</f>
        <v>Low</v>
      </c>
      <c r="J761" s="154" t="str">
        <f>_xlfn.XLOOKUP('Data Source'!$H761,'NW Mapping'!A:A,'NW Mapping'!C:C)</f>
        <v>Core NW</v>
      </c>
      <c r="K761" s="154" t="str">
        <f>_xlfn.XLOOKUP(H761,'NW Mapping'!A:A,'NW Mapping'!D:D)</f>
        <v>Core NW</v>
      </c>
      <c r="L761" s="8" t="str">
        <f>_xlfn.XLOOKUP('Data Source'!$H761,'NW Mapping'!A:A,'NW Mapping'!E:E)</f>
        <v>SINGLE FUNDING</v>
      </c>
      <c r="M761" s="157">
        <v>2184.6269230769199</v>
      </c>
      <c r="N761" s="157">
        <v>2184.69</v>
      </c>
    </row>
    <row r="762" spans="2:14" s="1" customFormat="1" ht="19.7" customHeight="1">
      <c r="B762" s="152">
        <v>2022</v>
      </c>
      <c r="C762" s="153" t="s">
        <v>13</v>
      </c>
      <c r="D762" s="153" t="s">
        <v>14</v>
      </c>
      <c r="E762" s="153" t="s">
        <v>26</v>
      </c>
      <c r="F762" s="153" t="s">
        <v>16</v>
      </c>
      <c r="G762" s="153" t="s">
        <v>20</v>
      </c>
      <c r="H762" s="153" t="s">
        <v>47</v>
      </c>
      <c r="I762" s="154" t="str">
        <f>_xlfn.XLOOKUP('Data Source'!$H762,'NW Mapping'!A:A,'NW Mapping'!B:B)</f>
        <v>Low</v>
      </c>
      <c r="J762" s="154" t="str">
        <f>_xlfn.XLOOKUP('Data Source'!$H762,'NW Mapping'!A:A,'NW Mapping'!C:C)</f>
        <v>Core NW</v>
      </c>
      <c r="K762" s="154" t="str">
        <f>_xlfn.XLOOKUP(H762,'NW Mapping'!A:A,'NW Mapping'!D:D)</f>
        <v>Core NW</v>
      </c>
      <c r="L762" s="8" t="str">
        <f>_xlfn.XLOOKUP('Data Source'!$H762,'NW Mapping'!A:A,'NW Mapping'!E:E)</f>
        <v>SINGLE FUNDING</v>
      </c>
      <c r="M762" s="155">
        <v>6792.27</v>
      </c>
      <c r="N762" s="155">
        <v>6792.26</v>
      </c>
    </row>
    <row r="763" spans="2:14" s="1" customFormat="1" ht="19.7" customHeight="1">
      <c r="B763" s="156">
        <v>2022</v>
      </c>
      <c r="C763" s="154" t="s">
        <v>13</v>
      </c>
      <c r="D763" s="154" t="s">
        <v>14</v>
      </c>
      <c r="E763" s="154" t="s">
        <v>26</v>
      </c>
      <c r="F763" s="154" t="s">
        <v>16</v>
      </c>
      <c r="G763" s="154" t="s">
        <v>64</v>
      </c>
      <c r="H763" s="154" t="s">
        <v>47</v>
      </c>
      <c r="I763" s="154" t="str">
        <f>_xlfn.XLOOKUP('Data Source'!$H763,'NW Mapping'!A:A,'NW Mapping'!B:B)</f>
        <v>Low</v>
      </c>
      <c r="J763" s="154" t="str">
        <f>_xlfn.XLOOKUP('Data Source'!$H763,'NW Mapping'!A:A,'NW Mapping'!C:C)</f>
        <v>Core NW</v>
      </c>
      <c r="K763" s="154" t="str">
        <f>_xlfn.XLOOKUP(H763,'NW Mapping'!A:A,'NW Mapping'!D:D)</f>
        <v>Core NW</v>
      </c>
      <c r="L763" s="8" t="str">
        <f>_xlfn.XLOOKUP('Data Source'!$H763,'NW Mapping'!A:A,'NW Mapping'!E:E)</f>
        <v>SINGLE FUNDING</v>
      </c>
      <c r="M763" s="157">
        <v>11883.154615384599</v>
      </c>
      <c r="N763" s="157">
        <v>11883.13</v>
      </c>
    </row>
    <row r="764" spans="2:14" s="1" customFormat="1" ht="19.7" customHeight="1">
      <c r="B764" s="152">
        <v>2022</v>
      </c>
      <c r="C764" s="153" t="s">
        <v>13</v>
      </c>
      <c r="D764" s="153" t="s">
        <v>14</v>
      </c>
      <c r="E764" s="153" t="s">
        <v>26</v>
      </c>
      <c r="F764" s="153" t="s">
        <v>21</v>
      </c>
      <c r="G764" s="153" t="s">
        <v>22</v>
      </c>
      <c r="H764" s="153" t="s">
        <v>47</v>
      </c>
      <c r="I764" s="154" t="str">
        <f>_xlfn.XLOOKUP('Data Source'!$H764,'NW Mapping'!A:A,'NW Mapping'!B:B)</f>
        <v>Low</v>
      </c>
      <c r="J764" s="154" t="str">
        <f>_xlfn.XLOOKUP('Data Source'!$H764,'NW Mapping'!A:A,'NW Mapping'!C:C)</f>
        <v>Core NW</v>
      </c>
      <c r="K764" s="154" t="str">
        <f>_xlfn.XLOOKUP(H764,'NW Mapping'!A:A,'NW Mapping'!D:D)</f>
        <v>Core NW</v>
      </c>
      <c r="L764" s="8" t="str">
        <f>_xlfn.XLOOKUP('Data Source'!$H764,'NW Mapping'!A:A,'NW Mapping'!E:E)</f>
        <v>SINGLE FUNDING</v>
      </c>
      <c r="M764" s="155">
        <v>8385.1953846153792</v>
      </c>
      <c r="N764" s="155">
        <v>8385.2999999999993</v>
      </c>
    </row>
    <row r="765" spans="2:14" s="1" customFormat="1" ht="19.7" customHeight="1">
      <c r="B765" s="156">
        <v>2022</v>
      </c>
      <c r="C765" s="154" t="s">
        <v>13</v>
      </c>
      <c r="D765" s="154" t="s">
        <v>14</v>
      </c>
      <c r="E765" s="154" t="s">
        <v>26</v>
      </c>
      <c r="F765" s="154" t="s">
        <v>21</v>
      </c>
      <c r="G765" s="154" t="s">
        <v>65</v>
      </c>
      <c r="H765" s="154" t="s">
        <v>47</v>
      </c>
      <c r="I765" s="154" t="str">
        <f>_xlfn.XLOOKUP('Data Source'!$H765,'NW Mapping'!A:A,'NW Mapping'!B:B)</f>
        <v>Low</v>
      </c>
      <c r="J765" s="154" t="str">
        <f>_xlfn.XLOOKUP('Data Source'!$H765,'NW Mapping'!A:A,'NW Mapping'!C:C)</f>
        <v>Core NW</v>
      </c>
      <c r="K765" s="154" t="str">
        <f>_xlfn.XLOOKUP(H765,'NW Mapping'!A:A,'NW Mapping'!D:D)</f>
        <v>Core NW</v>
      </c>
      <c r="L765" s="8" t="str">
        <f>_xlfn.XLOOKUP('Data Source'!$H765,'NW Mapping'!A:A,'NW Mapping'!E:E)</f>
        <v>SINGLE FUNDING</v>
      </c>
      <c r="M765" s="157">
        <v>2938.6292307692302</v>
      </c>
      <c r="N765" s="157">
        <v>2938.57</v>
      </c>
    </row>
    <row r="766" spans="2:14" s="1" customFormat="1" ht="19.7" customHeight="1">
      <c r="B766" s="152">
        <v>2022</v>
      </c>
      <c r="C766" s="153" t="s">
        <v>13</v>
      </c>
      <c r="D766" s="153" t="s">
        <v>14</v>
      </c>
      <c r="E766" s="153" t="s">
        <v>26</v>
      </c>
      <c r="F766" s="153" t="s">
        <v>23</v>
      </c>
      <c r="G766" s="153" t="s">
        <v>24</v>
      </c>
      <c r="H766" s="153" t="s">
        <v>47</v>
      </c>
      <c r="I766" s="154" t="str">
        <f>_xlfn.XLOOKUP('Data Source'!$H766,'NW Mapping'!A:A,'NW Mapping'!B:B)</f>
        <v>Low</v>
      </c>
      <c r="J766" s="154" t="str">
        <f>_xlfn.XLOOKUP('Data Source'!$H766,'NW Mapping'!A:A,'NW Mapping'!C:C)</f>
        <v>Core NW</v>
      </c>
      <c r="K766" s="154" t="str">
        <f>_xlfn.XLOOKUP(H766,'NW Mapping'!A:A,'NW Mapping'!D:D)</f>
        <v>Core NW</v>
      </c>
      <c r="L766" s="8" t="str">
        <f>_xlfn.XLOOKUP('Data Source'!$H766,'NW Mapping'!A:A,'NW Mapping'!E:E)</f>
        <v>SINGLE FUNDING</v>
      </c>
      <c r="M766" s="155">
        <v>4812.0461538461504</v>
      </c>
      <c r="N766" s="155">
        <v>4811.97</v>
      </c>
    </row>
    <row r="767" spans="2:14" s="1" customFormat="1" ht="19.7" customHeight="1">
      <c r="B767" s="156">
        <v>2022</v>
      </c>
      <c r="C767" s="154" t="s">
        <v>13</v>
      </c>
      <c r="D767" s="154" t="s">
        <v>14</v>
      </c>
      <c r="E767" s="154" t="s">
        <v>26</v>
      </c>
      <c r="F767" s="154" t="s">
        <v>23</v>
      </c>
      <c r="G767" s="154" t="s">
        <v>66</v>
      </c>
      <c r="H767" s="154" t="s">
        <v>47</v>
      </c>
      <c r="I767" s="154" t="str">
        <f>_xlfn.XLOOKUP('Data Source'!$H767,'NW Mapping'!A:A,'NW Mapping'!B:B)</f>
        <v>Low</v>
      </c>
      <c r="J767" s="154" t="str">
        <f>_xlfn.XLOOKUP('Data Source'!$H767,'NW Mapping'!A:A,'NW Mapping'!C:C)</f>
        <v>Core NW</v>
      </c>
      <c r="K767" s="154" t="str">
        <f>_xlfn.XLOOKUP(H767,'NW Mapping'!A:A,'NW Mapping'!D:D)</f>
        <v>Core NW</v>
      </c>
      <c r="L767" s="8" t="str">
        <f>_xlfn.XLOOKUP('Data Source'!$H767,'NW Mapping'!A:A,'NW Mapping'!E:E)</f>
        <v>SINGLE FUNDING</v>
      </c>
      <c r="M767" s="157">
        <v>2814.84230769231</v>
      </c>
      <c r="N767" s="157">
        <v>2814.94</v>
      </c>
    </row>
    <row r="768" spans="2:14" s="1" customFormat="1" ht="19.7" hidden="1" customHeight="1">
      <c r="B768" s="152">
        <v>2022</v>
      </c>
      <c r="C768" s="153" t="s">
        <v>13</v>
      </c>
      <c r="D768" s="153" t="s">
        <v>14</v>
      </c>
      <c r="E768" s="153" t="s">
        <v>27</v>
      </c>
      <c r="F768" s="153" t="s">
        <v>16</v>
      </c>
      <c r="G768" s="153" t="s">
        <v>63</v>
      </c>
      <c r="H768" s="153" t="s">
        <v>47</v>
      </c>
      <c r="I768" s="154" t="str">
        <f>_xlfn.XLOOKUP('Data Source'!$H768,'NW Mapping'!A:A,'NW Mapping'!B:B)</f>
        <v>Low</v>
      </c>
      <c r="J768" s="154" t="str">
        <f>_xlfn.XLOOKUP('Data Source'!$H768,'NW Mapping'!A:A,'NW Mapping'!C:C)</f>
        <v>Core NW</v>
      </c>
      <c r="K768" s="154" t="str">
        <f>_xlfn.XLOOKUP(H768,'NW Mapping'!A:A,'NW Mapping'!D:D)</f>
        <v>Core NW</v>
      </c>
      <c r="L768" s="8" t="str">
        <f>_xlfn.XLOOKUP('Data Source'!$H768,'NW Mapping'!A:A,'NW Mapping'!E:E)</f>
        <v>SINGLE FUNDING</v>
      </c>
      <c r="M768" s="155">
        <v>140.38153846153801</v>
      </c>
      <c r="N768" s="155">
        <v>140.4</v>
      </c>
    </row>
    <row r="769" spans="2:14" s="1" customFormat="1" ht="19.7" hidden="1" customHeight="1">
      <c r="B769" s="156">
        <v>2022</v>
      </c>
      <c r="C769" s="154" t="s">
        <v>13</v>
      </c>
      <c r="D769" s="154" t="s">
        <v>14</v>
      </c>
      <c r="E769" s="154" t="s">
        <v>27</v>
      </c>
      <c r="F769" s="154" t="s">
        <v>16</v>
      </c>
      <c r="G769" s="154" t="s">
        <v>67</v>
      </c>
      <c r="H769" s="154" t="s">
        <v>47</v>
      </c>
      <c r="I769" s="154" t="str">
        <f>_xlfn.XLOOKUP('Data Source'!$H769,'NW Mapping'!A:A,'NW Mapping'!B:B)</f>
        <v>Low</v>
      </c>
      <c r="J769" s="154" t="str">
        <f>_xlfn.XLOOKUP('Data Source'!$H769,'NW Mapping'!A:A,'NW Mapping'!C:C)</f>
        <v>Core NW</v>
      </c>
      <c r="K769" s="154" t="str">
        <f>_xlfn.XLOOKUP(H769,'NW Mapping'!A:A,'NW Mapping'!D:D)</f>
        <v>Core NW</v>
      </c>
      <c r="L769" s="8" t="str">
        <f>_xlfn.XLOOKUP('Data Source'!$H769,'NW Mapping'!A:A,'NW Mapping'!E:E)</f>
        <v>SINGLE FUNDING</v>
      </c>
      <c r="M769" s="157">
        <v>0</v>
      </c>
      <c r="N769" s="157">
        <v>0</v>
      </c>
    </row>
    <row r="770" spans="2:14" s="1" customFormat="1" ht="19.7" hidden="1" customHeight="1">
      <c r="B770" s="152">
        <v>2022</v>
      </c>
      <c r="C770" s="153" t="s">
        <v>13</v>
      </c>
      <c r="D770" s="153" t="s">
        <v>14</v>
      </c>
      <c r="E770" s="153" t="s">
        <v>27</v>
      </c>
      <c r="F770" s="153" t="s">
        <v>16</v>
      </c>
      <c r="G770" s="153" t="s">
        <v>19</v>
      </c>
      <c r="H770" s="153" t="s">
        <v>47</v>
      </c>
      <c r="I770" s="154" t="str">
        <f>_xlfn.XLOOKUP('Data Source'!$H770,'NW Mapping'!A:A,'NW Mapping'!B:B)</f>
        <v>Low</v>
      </c>
      <c r="J770" s="154" t="str">
        <f>_xlfn.XLOOKUP('Data Source'!$H770,'NW Mapping'!A:A,'NW Mapping'!C:C)</f>
        <v>Core NW</v>
      </c>
      <c r="K770" s="154" t="str">
        <f>_xlfn.XLOOKUP(H770,'NW Mapping'!A:A,'NW Mapping'!D:D)</f>
        <v>Core NW</v>
      </c>
      <c r="L770" s="8" t="str">
        <f>_xlfn.XLOOKUP('Data Source'!$H770,'NW Mapping'!A:A,'NW Mapping'!E:E)</f>
        <v>SINGLE FUNDING</v>
      </c>
      <c r="M770" s="155">
        <v>14.1792307692308</v>
      </c>
      <c r="N770" s="155">
        <v>14.17</v>
      </c>
    </row>
    <row r="771" spans="2:14" s="1" customFormat="1" ht="19.7" hidden="1" customHeight="1">
      <c r="B771" s="156">
        <v>2022</v>
      </c>
      <c r="C771" s="154" t="s">
        <v>13</v>
      </c>
      <c r="D771" s="154" t="s">
        <v>14</v>
      </c>
      <c r="E771" s="154" t="s">
        <v>27</v>
      </c>
      <c r="F771" s="154" t="s">
        <v>16</v>
      </c>
      <c r="G771" s="154" t="s">
        <v>20</v>
      </c>
      <c r="H771" s="154" t="s">
        <v>47</v>
      </c>
      <c r="I771" s="154" t="str">
        <f>_xlfn.XLOOKUP('Data Source'!$H771,'NW Mapping'!A:A,'NW Mapping'!B:B)</f>
        <v>Low</v>
      </c>
      <c r="J771" s="154" t="str">
        <f>_xlfn.XLOOKUP('Data Source'!$H771,'NW Mapping'!A:A,'NW Mapping'!C:C)</f>
        <v>Core NW</v>
      </c>
      <c r="K771" s="154" t="str">
        <f>_xlfn.XLOOKUP(H771,'NW Mapping'!A:A,'NW Mapping'!D:D)</f>
        <v>Core NW</v>
      </c>
      <c r="L771" s="8" t="str">
        <f>_xlfn.XLOOKUP('Data Source'!$H771,'NW Mapping'!A:A,'NW Mapping'!E:E)</f>
        <v>SINGLE FUNDING</v>
      </c>
      <c r="M771" s="157">
        <v>235.57846153846199</v>
      </c>
      <c r="N771" s="157">
        <v>235.56</v>
      </c>
    </row>
    <row r="772" spans="2:14" s="1" customFormat="1" ht="19.7" hidden="1" customHeight="1">
      <c r="B772" s="152">
        <v>2022</v>
      </c>
      <c r="C772" s="153" t="s">
        <v>13</v>
      </c>
      <c r="D772" s="153" t="s">
        <v>14</v>
      </c>
      <c r="E772" s="153" t="s">
        <v>27</v>
      </c>
      <c r="F772" s="153" t="s">
        <v>16</v>
      </c>
      <c r="G772" s="153" t="s">
        <v>64</v>
      </c>
      <c r="H772" s="153" t="s">
        <v>47</v>
      </c>
      <c r="I772" s="154" t="str">
        <f>_xlfn.XLOOKUP('Data Source'!$H772,'NW Mapping'!A:A,'NW Mapping'!B:B)</f>
        <v>Low</v>
      </c>
      <c r="J772" s="154" t="str">
        <f>_xlfn.XLOOKUP('Data Source'!$H772,'NW Mapping'!A:A,'NW Mapping'!C:C)</f>
        <v>Core NW</v>
      </c>
      <c r="K772" s="154" t="str">
        <f>_xlfn.XLOOKUP(H772,'NW Mapping'!A:A,'NW Mapping'!D:D)</f>
        <v>Core NW</v>
      </c>
      <c r="L772" s="8" t="str">
        <f>_xlfn.XLOOKUP('Data Source'!$H772,'NW Mapping'!A:A,'NW Mapping'!E:E)</f>
        <v>SINGLE FUNDING</v>
      </c>
      <c r="M772" s="155">
        <v>635.91384615384595</v>
      </c>
      <c r="N772" s="155">
        <v>635.96</v>
      </c>
    </row>
    <row r="773" spans="2:14" s="1" customFormat="1" ht="19.7" hidden="1" customHeight="1">
      <c r="B773" s="156">
        <v>2022</v>
      </c>
      <c r="C773" s="154" t="s">
        <v>13</v>
      </c>
      <c r="D773" s="154" t="s">
        <v>14</v>
      </c>
      <c r="E773" s="154" t="s">
        <v>27</v>
      </c>
      <c r="F773" s="154" t="s">
        <v>21</v>
      </c>
      <c r="G773" s="154" t="s">
        <v>22</v>
      </c>
      <c r="H773" s="154" t="s">
        <v>47</v>
      </c>
      <c r="I773" s="154" t="str">
        <f>_xlfn.XLOOKUP('Data Source'!$H773,'NW Mapping'!A:A,'NW Mapping'!B:B)</f>
        <v>Low</v>
      </c>
      <c r="J773" s="154" t="str">
        <f>_xlfn.XLOOKUP('Data Source'!$H773,'NW Mapping'!A:A,'NW Mapping'!C:C)</f>
        <v>Core NW</v>
      </c>
      <c r="K773" s="154" t="str">
        <f>_xlfn.XLOOKUP(H773,'NW Mapping'!A:A,'NW Mapping'!D:D)</f>
        <v>Core NW</v>
      </c>
      <c r="L773" s="8" t="str">
        <f>_xlfn.XLOOKUP('Data Source'!$H773,'NW Mapping'!A:A,'NW Mapping'!E:E)</f>
        <v>SINGLE FUNDING</v>
      </c>
      <c r="M773" s="157">
        <v>67646.099615384606</v>
      </c>
      <c r="N773" s="157">
        <v>67646.11</v>
      </c>
    </row>
    <row r="774" spans="2:14" s="1" customFormat="1" ht="19.7" hidden="1" customHeight="1">
      <c r="B774" s="152">
        <v>2022</v>
      </c>
      <c r="C774" s="153" t="s">
        <v>13</v>
      </c>
      <c r="D774" s="153" t="s">
        <v>14</v>
      </c>
      <c r="E774" s="153" t="s">
        <v>27</v>
      </c>
      <c r="F774" s="153" t="s">
        <v>21</v>
      </c>
      <c r="G774" s="153" t="s">
        <v>65</v>
      </c>
      <c r="H774" s="153" t="s">
        <v>47</v>
      </c>
      <c r="I774" s="154" t="str">
        <f>_xlfn.XLOOKUP('Data Source'!$H774,'NW Mapping'!A:A,'NW Mapping'!B:B)</f>
        <v>Low</v>
      </c>
      <c r="J774" s="154" t="str">
        <f>_xlfn.XLOOKUP('Data Source'!$H774,'NW Mapping'!A:A,'NW Mapping'!C:C)</f>
        <v>Core NW</v>
      </c>
      <c r="K774" s="154" t="str">
        <f>_xlfn.XLOOKUP(H774,'NW Mapping'!A:A,'NW Mapping'!D:D)</f>
        <v>Core NW</v>
      </c>
      <c r="L774" s="8" t="str">
        <f>_xlfn.XLOOKUP('Data Source'!$H774,'NW Mapping'!A:A,'NW Mapping'!E:E)</f>
        <v>SINGLE FUNDING</v>
      </c>
      <c r="M774" s="155">
        <v>324.88846153846202</v>
      </c>
      <c r="N774" s="155">
        <v>324.87</v>
      </c>
    </row>
    <row r="775" spans="2:14" s="1" customFormat="1" ht="19.7" hidden="1" customHeight="1">
      <c r="B775" s="156">
        <v>2022</v>
      </c>
      <c r="C775" s="154" t="s">
        <v>13</v>
      </c>
      <c r="D775" s="154" t="s">
        <v>14</v>
      </c>
      <c r="E775" s="154" t="s">
        <v>27</v>
      </c>
      <c r="F775" s="154" t="s">
        <v>23</v>
      </c>
      <c r="G775" s="154" t="s">
        <v>24</v>
      </c>
      <c r="H775" s="154" t="s">
        <v>47</v>
      </c>
      <c r="I775" s="154" t="str">
        <f>_xlfn.XLOOKUP('Data Source'!$H775,'NW Mapping'!A:A,'NW Mapping'!B:B)</f>
        <v>Low</v>
      </c>
      <c r="J775" s="154" t="str">
        <f>_xlfn.XLOOKUP('Data Source'!$H775,'NW Mapping'!A:A,'NW Mapping'!C:C)</f>
        <v>Core NW</v>
      </c>
      <c r="K775" s="154" t="str">
        <f>_xlfn.XLOOKUP(H775,'NW Mapping'!A:A,'NW Mapping'!D:D)</f>
        <v>Core NW</v>
      </c>
      <c r="L775" s="8" t="str">
        <f>_xlfn.XLOOKUP('Data Source'!$H775,'NW Mapping'!A:A,'NW Mapping'!E:E)</f>
        <v>SINGLE FUNDING</v>
      </c>
      <c r="M775" s="157">
        <v>408.43230769230797</v>
      </c>
      <c r="N775" s="157">
        <v>408.46</v>
      </c>
    </row>
    <row r="776" spans="2:14" s="1" customFormat="1" ht="19.7" hidden="1" customHeight="1">
      <c r="B776" s="152">
        <v>2022</v>
      </c>
      <c r="C776" s="153" t="s">
        <v>13</v>
      </c>
      <c r="D776" s="153" t="s">
        <v>14</v>
      </c>
      <c r="E776" s="153" t="s">
        <v>27</v>
      </c>
      <c r="F776" s="153" t="s">
        <v>23</v>
      </c>
      <c r="G776" s="153" t="s">
        <v>66</v>
      </c>
      <c r="H776" s="153" t="s">
        <v>47</v>
      </c>
      <c r="I776" s="154" t="str">
        <f>_xlfn.XLOOKUP('Data Source'!$H776,'NW Mapping'!A:A,'NW Mapping'!B:B)</f>
        <v>Low</v>
      </c>
      <c r="J776" s="154" t="str">
        <f>_xlfn.XLOOKUP('Data Source'!$H776,'NW Mapping'!A:A,'NW Mapping'!C:C)</f>
        <v>Core NW</v>
      </c>
      <c r="K776" s="154" t="str">
        <f>_xlfn.XLOOKUP(H776,'NW Mapping'!A:A,'NW Mapping'!D:D)</f>
        <v>Core NW</v>
      </c>
      <c r="L776" s="8" t="str">
        <f>_xlfn.XLOOKUP('Data Source'!$H776,'NW Mapping'!A:A,'NW Mapping'!E:E)</f>
        <v>SINGLE FUNDING</v>
      </c>
      <c r="M776" s="155">
        <v>100.276153846154</v>
      </c>
      <c r="N776" s="155">
        <v>100.23</v>
      </c>
    </row>
    <row r="777" spans="2:14" s="1" customFormat="1" ht="19.7" hidden="1" customHeight="1">
      <c r="B777" s="156">
        <v>2022</v>
      </c>
      <c r="C777" s="154" t="s">
        <v>13</v>
      </c>
      <c r="D777" s="154" t="s">
        <v>14</v>
      </c>
      <c r="E777" s="154" t="s">
        <v>15</v>
      </c>
      <c r="F777" s="154" t="s">
        <v>16</v>
      </c>
      <c r="G777" s="154" t="s">
        <v>63</v>
      </c>
      <c r="H777" s="154" t="s">
        <v>48</v>
      </c>
      <c r="I777" s="154" t="str">
        <f>_xlfn.XLOOKUP('Data Source'!$H777,'NW Mapping'!A:A,'NW Mapping'!B:B)</f>
        <v>Low</v>
      </c>
      <c r="J777" s="154" t="str">
        <f>_xlfn.XLOOKUP('Data Source'!$H777,'NW Mapping'!A:A,'NW Mapping'!C:C)</f>
        <v>Core NW</v>
      </c>
      <c r="K777" s="154" t="str">
        <f>_xlfn.XLOOKUP(H777,'NW Mapping'!A:A,'NW Mapping'!D:D)</f>
        <v>Core NW</v>
      </c>
      <c r="L777" s="8" t="str">
        <f>_xlfn.XLOOKUP('Data Source'!$H777,'NW Mapping'!A:A,'NW Mapping'!E:E)</f>
        <v>SINGLE FUNDING</v>
      </c>
      <c r="M777" s="157">
        <v>0</v>
      </c>
      <c r="N777" s="157">
        <v>0</v>
      </c>
    </row>
    <row r="778" spans="2:14" s="1" customFormat="1" ht="19.7" hidden="1" customHeight="1">
      <c r="B778" s="152">
        <v>2022</v>
      </c>
      <c r="C778" s="153" t="s">
        <v>13</v>
      </c>
      <c r="D778" s="153" t="s">
        <v>14</v>
      </c>
      <c r="E778" s="153" t="s">
        <v>15</v>
      </c>
      <c r="F778" s="153" t="s">
        <v>16</v>
      </c>
      <c r="G778" s="153" t="s">
        <v>19</v>
      </c>
      <c r="H778" s="153" t="s">
        <v>48</v>
      </c>
      <c r="I778" s="154" t="str">
        <f>_xlfn.XLOOKUP('Data Source'!$H778,'NW Mapping'!A:A,'NW Mapping'!B:B)</f>
        <v>Low</v>
      </c>
      <c r="J778" s="154" t="str">
        <f>_xlfn.XLOOKUP('Data Source'!$H778,'NW Mapping'!A:A,'NW Mapping'!C:C)</f>
        <v>Core NW</v>
      </c>
      <c r="K778" s="154" t="str">
        <f>_xlfn.XLOOKUP(H778,'NW Mapping'!A:A,'NW Mapping'!D:D)</f>
        <v>Core NW</v>
      </c>
      <c r="L778" s="8" t="str">
        <f>_xlfn.XLOOKUP('Data Source'!$H778,'NW Mapping'!A:A,'NW Mapping'!E:E)</f>
        <v>SINGLE FUNDING</v>
      </c>
      <c r="M778" s="155">
        <v>0</v>
      </c>
      <c r="N778" s="155">
        <v>0</v>
      </c>
    </row>
    <row r="779" spans="2:14" s="1" customFormat="1" ht="19.7" hidden="1" customHeight="1">
      <c r="B779" s="156">
        <v>2022</v>
      </c>
      <c r="C779" s="154" t="s">
        <v>13</v>
      </c>
      <c r="D779" s="154" t="s">
        <v>14</v>
      </c>
      <c r="E779" s="154" t="s">
        <v>25</v>
      </c>
      <c r="F779" s="154" t="s">
        <v>16</v>
      </c>
      <c r="G779" s="154" t="s">
        <v>64</v>
      </c>
      <c r="H779" s="154" t="s">
        <v>48</v>
      </c>
      <c r="I779" s="154" t="str">
        <f>_xlfn.XLOOKUP('Data Source'!$H779,'NW Mapping'!A:A,'NW Mapping'!B:B)</f>
        <v>Low</v>
      </c>
      <c r="J779" s="154" t="str">
        <f>_xlfn.XLOOKUP('Data Source'!$H779,'NW Mapping'!A:A,'NW Mapping'!C:C)</f>
        <v>Core NW</v>
      </c>
      <c r="K779" s="154" t="str">
        <f>_xlfn.XLOOKUP(H779,'NW Mapping'!A:A,'NW Mapping'!D:D)</f>
        <v>Core NW</v>
      </c>
      <c r="L779" s="8" t="str">
        <f>_xlfn.XLOOKUP('Data Source'!$H779,'NW Mapping'!A:A,'NW Mapping'!E:E)</f>
        <v>SINGLE FUNDING</v>
      </c>
      <c r="M779" s="157">
        <v>8000</v>
      </c>
      <c r="N779" s="157">
        <v>8000</v>
      </c>
    </row>
    <row r="780" spans="2:14" s="1" customFormat="1" ht="19.7" customHeight="1">
      <c r="B780" s="152">
        <v>2022</v>
      </c>
      <c r="C780" s="153" t="s">
        <v>13</v>
      </c>
      <c r="D780" s="153" t="s">
        <v>14</v>
      </c>
      <c r="E780" s="153" t="s">
        <v>26</v>
      </c>
      <c r="F780" s="153" t="s">
        <v>16</v>
      </c>
      <c r="G780" s="153" t="s">
        <v>64</v>
      </c>
      <c r="H780" s="153" t="s">
        <v>48</v>
      </c>
      <c r="I780" s="154" t="str">
        <f>_xlfn.XLOOKUP('Data Source'!$H780,'NW Mapping'!A:A,'NW Mapping'!B:B)</f>
        <v>Low</v>
      </c>
      <c r="J780" s="154" t="str">
        <f>_xlfn.XLOOKUP('Data Source'!$H780,'NW Mapping'!A:A,'NW Mapping'!C:C)</f>
        <v>Core NW</v>
      </c>
      <c r="K780" s="154" t="str">
        <f>_xlfn.XLOOKUP(H780,'NW Mapping'!A:A,'NW Mapping'!D:D)</f>
        <v>Core NW</v>
      </c>
      <c r="L780" s="8" t="str">
        <f>_xlfn.XLOOKUP('Data Source'!$H780,'NW Mapping'!A:A,'NW Mapping'!E:E)</f>
        <v>SINGLE FUNDING</v>
      </c>
      <c r="M780" s="155">
        <v>0</v>
      </c>
      <c r="N780" s="155">
        <v>0</v>
      </c>
    </row>
    <row r="781" spans="2:14" s="1" customFormat="1" ht="19.7" customHeight="1">
      <c r="B781" s="156">
        <v>2022</v>
      </c>
      <c r="C781" s="154" t="s">
        <v>13</v>
      </c>
      <c r="D781" s="154" t="s">
        <v>14</v>
      </c>
      <c r="E781" s="154" t="s">
        <v>26</v>
      </c>
      <c r="F781" s="154" t="s">
        <v>21</v>
      </c>
      <c r="G781" s="154" t="s">
        <v>22</v>
      </c>
      <c r="H781" s="154" t="s">
        <v>48</v>
      </c>
      <c r="I781" s="154" t="str">
        <f>_xlfn.XLOOKUP('Data Source'!$H781,'NW Mapping'!A:A,'NW Mapping'!B:B)</f>
        <v>Low</v>
      </c>
      <c r="J781" s="154" t="str">
        <f>_xlfn.XLOOKUP('Data Source'!$H781,'NW Mapping'!A:A,'NW Mapping'!C:C)</f>
        <v>Core NW</v>
      </c>
      <c r="K781" s="154" t="str">
        <f>_xlfn.XLOOKUP(H781,'NW Mapping'!A:A,'NW Mapping'!D:D)</f>
        <v>Core NW</v>
      </c>
      <c r="L781" s="8" t="str">
        <f>_xlfn.XLOOKUP('Data Source'!$H781,'NW Mapping'!A:A,'NW Mapping'!E:E)</f>
        <v>SINGLE FUNDING</v>
      </c>
      <c r="M781" s="157">
        <v>0</v>
      </c>
      <c r="N781" s="157">
        <v>0</v>
      </c>
    </row>
    <row r="782" spans="2:14" s="1" customFormat="1" ht="19.7" customHeight="1">
      <c r="B782" s="152">
        <v>2022</v>
      </c>
      <c r="C782" s="153" t="s">
        <v>13</v>
      </c>
      <c r="D782" s="153" t="s">
        <v>14</v>
      </c>
      <c r="E782" s="153" t="s">
        <v>26</v>
      </c>
      <c r="F782" s="153" t="s">
        <v>21</v>
      </c>
      <c r="G782" s="153" t="s">
        <v>65</v>
      </c>
      <c r="H782" s="153" t="s">
        <v>48</v>
      </c>
      <c r="I782" s="154" t="str">
        <f>_xlfn.XLOOKUP('Data Source'!$H782,'NW Mapping'!A:A,'NW Mapping'!B:B)</f>
        <v>Low</v>
      </c>
      <c r="J782" s="154" t="str">
        <f>_xlfn.XLOOKUP('Data Source'!$H782,'NW Mapping'!A:A,'NW Mapping'!C:C)</f>
        <v>Core NW</v>
      </c>
      <c r="K782" s="154" t="str">
        <f>_xlfn.XLOOKUP(H782,'NW Mapping'!A:A,'NW Mapping'!D:D)</f>
        <v>Core NW</v>
      </c>
      <c r="L782" s="8" t="str">
        <f>_xlfn.XLOOKUP('Data Source'!$H782,'NW Mapping'!A:A,'NW Mapping'!E:E)</f>
        <v>SINGLE FUNDING</v>
      </c>
      <c r="M782" s="155">
        <v>5803.8</v>
      </c>
      <c r="N782" s="155">
        <v>5803.8</v>
      </c>
    </row>
    <row r="783" spans="2:14" s="1" customFormat="1" ht="19.7" customHeight="1">
      <c r="B783" s="156">
        <v>2022</v>
      </c>
      <c r="C783" s="154" t="s">
        <v>13</v>
      </c>
      <c r="D783" s="154" t="s">
        <v>14</v>
      </c>
      <c r="E783" s="154" t="s">
        <v>26</v>
      </c>
      <c r="F783" s="154" t="s">
        <v>23</v>
      </c>
      <c r="G783" s="154" t="s">
        <v>24</v>
      </c>
      <c r="H783" s="154" t="s">
        <v>48</v>
      </c>
      <c r="I783" s="154" t="str">
        <f>_xlfn.XLOOKUP('Data Source'!$H783,'NW Mapping'!A:A,'NW Mapping'!B:B)</f>
        <v>Low</v>
      </c>
      <c r="J783" s="154" t="str">
        <f>_xlfn.XLOOKUP('Data Source'!$H783,'NW Mapping'!A:A,'NW Mapping'!C:C)</f>
        <v>Core NW</v>
      </c>
      <c r="K783" s="154" t="str">
        <f>_xlfn.XLOOKUP(H783,'NW Mapping'!A:A,'NW Mapping'!D:D)</f>
        <v>Core NW</v>
      </c>
      <c r="L783" s="8" t="str">
        <f>_xlfn.XLOOKUP('Data Source'!$H783,'NW Mapping'!A:A,'NW Mapping'!E:E)</f>
        <v>SINGLE FUNDING</v>
      </c>
      <c r="M783" s="157">
        <v>0</v>
      </c>
      <c r="N783" s="157">
        <v>0</v>
      </c>
    </row>
    <row r="784" spans="2:14" s="1" customFormat="1" ht="19.7" hidden="1" customHeight="1">
      <c r="B784" s="152">
        <v>2022</v>
      </c>
      <c r="C784" s="153" t="s">
        <v>13</v>
      </c>
      <c r="D784" s="153" t="s">
        <v>14</v>
      </c>
      <c r="E784" s="153" t="s">
        <v>27</v>
      </c>
      <c r="F784" s="153" t="s">
        <v>16</v>
      </c>
      <c r="G784" s="153" t="s">
        <v>63</v>
      </c>
      <c r="H784" s="153" t="s">
        <v>48</v>
      </c>
      <c r="I784" s="154" t="str">
        <f>_xlfn.XLOOKUP('Data Source'!$H784,'NW Mapping'!A:A,'NW Mapping'!B:B)</f>
        <v>Low</v>
      </c>
      <c r="J784" s="154" t="str">
        <f>_xlfn.XLOOKUP('Data Source'!$H784,'NW Mapping'!A:A,'NW Mapping'!C:C)</f>
        <v>Core NW</v>
      </c>
      <c r="K784" s="154" t="str">
        <f>_xlfn.XLOOKUP(H784,'NW Mapping'!A:A,'NW Mapping'!D:D)</f>
        <v>Core NW</v>
      </c>
      <c r="L784" s="8" t="str">
        <f>_xlfn.XLOOKUP('Data Source'!$H784,'NW Mapping'!A:A,'NW Mapping'!E:E)</f>
        <v>SINGLE FUNDING</v>
      </c>
      <c r="M784" s="155">
        <v>472.8</v>
      </c>
      <c r="N784" s="155">
        <v>472.72</v>
      </c>
    </row>
    <row r="785" spans="2:14" s="1" customFormat="1" ht="19.7" hidden="1" customHeight="1">
      <c r="B785" s="156">
        <v>2022</v>
      </c>
      <c r="C785" s="154" t="s">
        <v>13</v>
      </c>
      <c r="D785" s="154" t="s">
        <v>14</v>
      </c>
      <c r="E785" s="154" t="s">
        <v>27</v>
      </c>
      <c r="F785" s="154" t="s">
        <v>16</v>
      </c>
      <c r="G785" s="154" t="s">
        <v>64</v>
      </c>
      <c r="H785" s="154" t="s">
        <v>48</v>
      </c>
      <c r="I785" s="154" t="str">
        <f>_xlfn.XLOOKUP('Data Source'!$H785,'NW Mapping'!A:A,'NW Mapping'!B:B)</f>
        <v>Low</v>
      </c>
      <c r="J785" s="154" t="str">
        <f>_xlfn.XLOOKUP('Data Source'!$H785,'NW Mapping'!A:A,'NW Mapping'!C:C)</f>
        <v>Core NW</v>
      </c>
      <c r="K785" s="154" t="str">
        <f>_xlfn.XLOOKUP(H785,'NW Mapping'!A:A,'NW Mapping'!D:D)</f>
        <v>Core NW</v>
      </c>
      <c r="L785" s="8" t="str">
        <f>_xlfn.XLOOKUP('Data Source'!$H785,'NW Mapping'!A:A,'NW Mapping'!E:E)</f>
        <v>SINGLE FUNDING</v>
      </c>
      <c r="M785" s="157">
        <v>5912.8128571428597</v>
      </c>
      <c r="N785" s="157">
        <v>5912.83</v>
      </c>
    </row>
    <row r="786" spans="2:14" s="1" customFormat="1" ht="19.7" hidden="1" customHeight="1">
      <c r="B786" s="152">
        <v>2022</v>
      </c>
      <c r="C786" s="153" t="s">
        <v>13</v>
      </c>
      <c r="D786" s="153" t="s">
        <v>14</v>
      </c>
      <c r="E786" s="153" t="s">
        <v>27</v>
      </c>
      <c r="F786" s="153" t="s">
        <v>21</v>
      </c>
      <c r="G786" s="153" t="s">
        <v>22</v>
      </c>
      <c r="H786" s="153" t="s">
        <v>48</v>
      </c>
      <c r="I786" s="154" t="str">
        <f>_xlfn.XLOOKUP('Data Source'!$H786,'NW Mapping'!A:A,'NW Mapping'!B:B)</f>
        <v>Low</v>
      </c>
      <c r="J786" s="154" t="str">
        <f>_xlfn.XLOOKUP('Data Source'!$H786,'NW Mapping'!A:A,'NW Mapping'!C:C)</f>
        <v>Core NW</v>
      </c>
      <c r="K786" s="154" t="str">
        <f>_xlfn.XLOOKUP(H786,'NW Mapping'!A:A,'NW Mapping'!D:D)</f>
        <v>Core NW</v>
      </c>
      <c r="L786" s="8" t="str">
        <f>_xlfn.XLOOKUP('Data Source'!$H786,'NW Mapping'!A:A,'NW Mapping'!E:E)</f>
        <v>SINGLE FUNDING</v>
      </c>
      <c r="M786" s="155">
        <v>27515.05</v>
      </c>
      <c r="N786" s="155">
        <v>27515.05</v>
      </c>
    </row>
    <row r="787" spans="2:14" s="1" customFormat="1" ht="19.7" hidden="1" customHeight="1">
      <c r="B787" s="156">
        <v>2022</v>
      </c>
      <c r="C787" s="154" t="s">
        <v>13</v>
      </c>
      <c r="D787" s="154" t="s">
        <v>14</v>
      </c>
      <c r="E787" s="154" t="s">
        <v>27</v>
      </c>
      <c r="F787" s="154" t="s">
        <v>21</v>
      </c>
      <c r="G787" s="154" t="s">
        <v>65</v>
      </c>
      <c r="H787" s="154" t="s">
        <v>48</v>
      </c>
      <c r="I787" s="154" t="str">
        <f>_xlfn.XLOOKUP('Data Source'!$H787,'NW Mapping'!A:A,'NW Mapping'!B:B)</f>
        <v>Low</v>
      </c>
      <c r="J787" s="154" t="str">
        <f>_xlfn.XLOOKUP('Data Source'!$H787,'NW Mapping'!A:A,'NW Mapping'!C:C)</f>
        <v>Core NW</v>
      </c>
      <c r="K787" s="154" t="str">
        <f>_xlfn.XLOOKUP(H787,'NW Mapping'!A:A,'NW Mapping'!D:D)</f>
        <v>Core NW</v>
      </c>
      <c r="L787" s="8" t="str">
        <f>_xlfn.XLOOKUP('Data Source'!$H787,'NW Mapping'!A:A,'NW Mapping'!E:E)</f>
        <v>SINGLE FUNDING</v>
      </c>
      <c r="M787" s="157">
        <v>531.36</v>
      </c>
      <c r="N787" s="157">
        <v>531.36</v>
      </c>
    </row>
    <row r="788" spans="2:14" s="1" customFormat="1" ht="19.7" hidden="1" customHeight="1">
      <c r="B788" s="152">
        <v>2022</v>
      </c>
      <c r="C788" s="153" t="s">
        <v>13</v>
      </c>
      <c r="D788" s="153" t="s">
        <v>14</v>
      </c>
      <c r="E788" s="153" t="s">
        <v>27</v>
      </c>
      <c r="F788" s="153" t="s">
        <v>16</v>
      </c>
      <c r="G788" s="153" t="s">
        <v>63</v>
      </c>
      <c r="H788" s="153" t="s">
        <v>49</v>
      </c>
      <c r="I788" s="154" t="str">
        <f>_xlfn.XLOOKUP('Data Source'!$H788,'NW Mapping'!A:A,'NW Mapping'!B:B)</f>
        <v>Low</v>
      </c>
      <c r="J788" s="154" t="str">
        <f>_xlfn.XLOOKUP('Data Source'!$H788,'NW Mapping'!A:A,'NW Mapping'!C:C)</f>
        <v>Core NW</v>
      </c>
      <c r="K788" s="154" t="str">
        <f>_xlfn.XLOOKUP(H788,'NW Mapping'!A:A,'NW Mapping'!D:D)</f>
        <v>Core NW</v>
      </c>
      <c r="L788" s="8" t="str">
        <f>_xlfn.XLOOKUP('Data Source'!$H788,'NW Mapping'!A:A,'NW Mapping'!E:E)</f>
        <v>SINGLE FUNDING</v>
      </c>
      <c r="M788" s="155">
        <v>944.66</v>
      </c>
      <c r="N788" s="155">
        <v>944.67</v>
      </c>
    </row>
    <row r="789" spans="2:14" s="1" customFormat="1" ht="19.7" hidden="1" customHeight="1">
      <c r="B789" s="156">
        <v>2022</v>
      </c>
      <c r="C789" s="154" t="s">
        <v>13</v>
      </c>
      <c r="D789" s="154" t="s">
        <v>14</v>
      </c>
      <c r="E789" s="154" t="s">
        <v>27</v>
      </c>
      <c r="F789" s="154" t="s">
        <v>16</v>
      </c>
      <c r="G789" s="154" t="s">
        <v>67</v>
      </c>
      <c r="H789" s="154" t="s">
        <v>49</v>
      </c>
      <c r="I789" s="154" t="str">
        <f>_xlfn.XLOOKUP('Data Source'!$H789,'NW Mapping'!A:A,'NW Mapping'!B:B)</f>
        <v>Low</v>
      </c>
      <c r="J789" s="154" t="str">
        <f>_xlfn.XLOOKUP('Data Source'!$H789,'NW Mapping'!A:A,'NW Mapping'!C:C)</f>
        <v>Core NW</v>
      </c>
      <c r="K789" s="154" t="str">
        <f>_xlfn.XLOOKUP(H789,'NW Mapping'!A:A,'NW Mapping'!D:D)</f>
        <v>Core NW</v>
      </c>
      <c r="L789" s="8" t="str">
        <f>_xlfn.XLOOKUP('Data Source'!$H789,'NW Mapping'!A:A,'NW Mapping'!E:E)</f>
        <v>SINGLE FUNDING</v>
      </c>
      <c r="M789" s="157">
        <v>51.17</v>
      </c>
      <c r="N789" s="157">
        <v>51.14</v>
      </c>
    </row>
    <row r="790" spans="2:14" s="1" customFormat="1" ht="19.7" hidden="1" customHeight="1">
      <c r="B790" s="152">
        <v>2022</v>
      </c>
      <c r="C790" s="153" t="s">
        <v>13</v>
      </c>
      <c r="D790" s="153" t="s">
        <v>14</v>
      </c>
      <c r="E790" s="153" t="s">
        <v>27</v>
      </c>
      <c r="F790" s="153" t="s">
        <v>16</v>
      </c>
      <c r="G790" s="153" t="s">
        <v>19</v>
      </c>
      <c r="H790" s="153" t="s">
        <v>49</v>
      </c>
      <c r="I790" s="154" t="str">
        <f>_xlfn.XLOOKUP('Data Source'!$H790,'NW Mapping'!A:A,'NW Mapping'!B:B)</f>
        <v>Low</v>
      </c>
      <c r="J790" s="154" t="str">
        <f>_xlfn.XLOOKUP('Data Source'!$H790,'NW Mapping'!A:A,'NW Mapping'!C:C)</f>
        <v>Core NW</v>
      </c>
      <c r="K790" s="154" t="str">
        <f>_xlfn.XLOOKUP(H790,'NW Mapping'!A:A,'NW Mapping'!D:D)</f>
        <v>Core NW</v>
      </c>
      <c r="L790" s="8" t="str">
        <f>_xlfn.XLOOKUP('Data Source'!$H790,'NW Mapping'!A:A,'NW Mapping'!E:E)</f>
        <v>SINGLE FUNDING</v>
      </c>
      <c r="M790" s="155">
        <v>141.13</v>
      </c>
      <c r="N790" s="155">
        <v>141.16999999999999</v>
      </c>
    </row>
    <row r="791" spans="2:14" s="1" customFormat="1" ht="19.7" hidden="1" customHeight="1">
      <c r="B791" s="156">
        <v>2022</v>
      </c>
      <c r="C791" s="154" t="s">
        <v>13</v>
      </c>
      <c r="D791" s="154" t="s">
        <v>14</v>
      </c>
      <c r="E791" s="154" t="s">
        <v>27</v>
      </c>
      <c r="F791" s="154" t="s">
        <v>16</v>
      </c>
      <c r="G791" s="154" t="s">
        <v>20</v>
      </c>
      <c r="H791" s="154" t="s">
        <v>49</v>
      </c>
      <c r="I791" s="154" t="str">
        <f>_xlfn.XLOOKUP('Data Source'!$H791,'NW Mapping'!A:A,'NW Mapping'!B:B)</f>
        <v>Low</v>
      </c>
      <c r="J791" s="154" t="str">
        <f>_xlfn.XLOOKUP('Data Source'!$H791,'NW Mapping'!A:A,'NW Mapping'!C:C)</f>
        <v>Core NW</v>
      </c>
      <c r="K791" s="154" t="str">
        <f>_xlfn.XLOOKUP(H791,'NW Mapping'!A:A,'NW Mapping'!D:D)</f>
        <v>Core NW</v>
      </c>
      <c r="L791" s="8" t="str">
        <f>_xlfn.XLOOKUP('Data Source'!$H791,'NW Mapping'!A:A,'NW Mapping'!E:E)</f>
        <v>SINGLE FUNDING</v>
      </c>
      <c r="M791" s="157">
        <v>5097.1507692307696</v>
      </c>
      <c r="N791" s="157">
        <v>5097.16</v>
      </c>
    </row>
    <row r="792" spans="2:14" s="1" customFormat="1" ht="19.7" hidden="1" customHeight="1">
      <c r="B792" s="152">
        <v>2022</v>
      </c>
      <c r="C792" s="153" t="s">
        <v>13</v>
      </c>
      <c r="D792" s="153" t="s">
        <v>14</v>
      </c>
      <c r="E792" s="153" t="s">
        <v>27</v>
      </c>
      <c r="F792" s="153" t="s">
        <v>16</v>
      </c>
      <c r="G792" s="153" t="s">
        <v>64</v>
      </c>
      <c r="H792" s="153" t="s">
        <v>49</v>
      </c>
      <c r="I792" s="154" t="str">
        <f>_xlfn.XLOOKUP('Data Source'!$H792,'NW Mapping'!A:A,'NW Mapping'!B:B)</f>
        <v>Low</v>
      </c>
      <c r="J792" s="154" t="str">
        <f>_xlfn.XLOOKUP('Data Source'!$H792,'NW Mapping'!A:A,'NW Mapping'!C:C)</f>
        <v>Core NW</v>
      </c>
      <c r="K792" s="154" t="str">
        <f>_xlfn.XLOOKUP(H792,'NW Mapping'!A:A,'NW Mapping'!D:D)</f>
        <v>Core NW</v>
      </c>
      <c r="L792" s="8" t="str">
        <f>_xlfn.XLOOKUP('Data Source'!$H792,'NW Mapping'!A:A,'NW Mapping'!E:E)</f>
        <v>SINGLE FUNDING</v>
      </c>
      <c r="M792" s="155">
        <v>3476.05</v>
      </c>
      <c r="N792" s="155">
        <v>3475.99</v>
      </c>
    </row>
    <row r="793" spans="2:14" s="1" customFormat="1" ht="19.7" hidden="1" customHeight="1">
      <c r="B793" s="156">
        <v>2022</v>
      </c>
      <c r="C793" s="154" t="s">
        <v>13</v>
      </c>
      <c r="D793" s="154" t="s">
        <v>14</v>
      </c>
      <c r="E793" s="154" t="s">
        <v>27</v>
      </c>
      <c r="F793" s="154" t="s">
        <v>21</v>
      </c>
      <c r="G793" s="154" t="s">
        <v>22</v>
      </c>
      <c r="H793" s="154" t="s">
        <v>49</v>
      </c>
      <c r="I793" s="154" t="str">
        <f>_xlfn.XLOOKUP('Data Source'!$H793,'NW Mapping'!A:A,'NW Mapping'!B:B)</f>
        <v>Low</v>
      </c>
      <c r="J793" s="154" t="str">
        <f>_xlfn.XLOOKUP('Data Source'!$H793,'NW Mapping'!A:A,'NW Mapping'!C:C)</f>
        <v>Core NW</v>
      </c>
      <c r="K793" s="154" t="str">
        <f>_xlfn.XLOOKUP(H793,'NW Mapping'!A:A,'NW Mapping'!D:D)</f>
        <v>Core NW</v>
      </c>
      <c r="L793" s="8" t="str">
        <f>_xlfn.XLOOKUP('Data Source'!$H793,'NW Mapping'!A:A,'NW Mapping'!E:E)</f>
        <v>SINGLE FUNDING</v>
      </c>
      <c r="M793" s="157">
        <v>5443.65</v>
      </c>
      <c r="N793" s="157">
        <v>5443.69</v>
      </c>
    </row>
    <row r="794" spans="2:14" s="1" customFormat="1" ht="19.7" hidden="1" customHeight="1">
      <c r="B794" s="152">
        <v>2022</v>
      </c>
      <c r="C794" s="153" t="s">
        <v>13</v>
      </c>
      <c r="D794" s="153" t="s">
        <v>14</v>
      </c>
      <c r="E794" s="153" t="s">
        <v>27</v>
      </c>
      <c r="F794" s="153" t="s">
        <v>21</v>
      </c>
      <c r="G794" s="153" t="s">
        <v>65</v>
      </c>
      <c r="H794" s="153" t="s">
        <v>49</v>
      </c>
      <c r="I794" s="154" t="str">
        <f>_xlfn.XLOOKUP('Data Source'!$H794,'NW Mapping'!A:A,'NW Mapping'!B:B)</f>
        <v>Low</v>
      </c>
      <c r="J794" s="154" t="str">
        <f>_xlfn.XLOOKUP('Data Source'!$H794,'NW Mapping'!A:A,'NW Mapping'!C:C)</f>
        <v>Core NW</v>
      </c>
      <c r="K794" s="154" t="str">
        <f>_xlfn.XLOOKUP(H794,'NW Mapping'!A:A,'NW Mapping'!D:D)</f>
        <v>Core NW</v>
      </c>
      <c r="L794" s="8" t="str">
        <f>_xlfn.XLOOKUP('Data Source'!$H794,'NW Mapping'!A:A,'NW Mapping'!E:E)</f>
        <v>SINGLE FUNDING</v>
      </c>
      <c r="M794" s="155">
        <v>5009.2907692307699</v>
      </c>
      <c r="N794" s="155">
        <v>5009.32</v>
      </c>
    </row>
    <row r="795" spans="2:14" s="1" customFormat="1" ht="19.7" hidden="1" customHeight="1">
      <c r="B795" s="156">
        <v>2022</v>
      </c>
      <c r="C795" s="154" t="s">
        <v>13</v>
      </c>
      <c r="D795" s="154" t="s">
        <v>14</v>
      </c>
      <c r="E795" s="154" t="s">
        <v>27</v>
      </c>
      <c r="F795" s="154" t="s">
        <v>23</v>
      </c>
      <c r="G795" s="154" t="s">
        <v>24</v>
      </c>
      <c r="H795" s="154" t="s">
        <v>49</v>
      </c>
      <c r="I795" s="154" t="str">
        <f>_xlfn.XLOOKUP('Data Source'!$H795,'NW Mapping'!A:A,'NW Mapping'!B:B)</f>
        <v>Low</v>
      </c>
      <c r="J795" s="154" t="str">
        <f>_xlfn.XLOOKUP('Data Source'!$H795,'NW Mapping'!A:A,'NW Mapping'!C:C)</f>
        <v>Core NW</v>
      </c>
      <c r="K795" s="154" t="str">
        <f>_xlfn.XLOOKUP(H795,'NW Mapping'!A:A,'NW Mapping'!D:D)</f>
        <v>Core NW</v>
      </c>
      <c r="L795" s="8" t="str">
        <f>_xlfn.XLOOKUP('Data Source'!$H795,'NW Mapping'!A:A,'NW Mapping'!E:E)</f>
        <v>SINGLE FUNDING</v>
      </c>
      <c r="M795" s="157">
        <v>2731.22</v>
      </c>
      <c r="N795" s="157">
        <v>2731.22</v>
      </c>
    </row>
    <row r="796" spans="2:14" s="1" customFormat="1" ht="19.7" hidden="1" customHeight="1">
      <c r="B796" s="152">
        <v>2022</v>
      </c>
      <c r="C796" s="153" t="s">
        <v>13</v>
      </c>
      <c r="D796" s="153" t="s">
        <v>14</v>
      </c>
      <c r="E796" s="153" t="s">
        <v>27</v>
      </c>
      <c r="F796" s="153" t="s">
        <v>23</v>
      </c>
      <c r="G796" s="153" t="s">
        <v>66</v>
      </c>
      <c r="H796" s="153" t="s">
        <v>49</v>
      </c>
      <c r="I796" s="154" t="str">
        <f>_xlfn.XLOOKUP('Data Source'!$H796,'NW Mapping'!A:A,'NW Mapping'!B:B)</f>
        <v>Low</v>
      </c>
      <c r="J796" s="154" t="str">
        <f>_xlfn.XLOOKUP('Data Source'!$H796,'NW Mapping'!A:A,'NW Mapping'!C:C)</f>
        <v>Core NW</v>
      </c>
      <c r="K796" s="154" t="str">
        <f>_xlfn.XLOOKUP(H796,'NW Mapping'!A:A,'NW Mapping'!D:D)</f>
        <v>Core NW</v>
      </c>
      <c r="L796" s="8" t="str">
        <f>_xlfn.XLOOKUP('Data Source'!$H796,'NW Mapping'!A:A,'NW Mapping'!E:E)</f>
        <v>SINGLE FUNDING</v>
      </c>
      <c r="M796" s="155">
        <v>578.04</v>
      </c>
      <c r="N796" s="155">
        <v>578.05999999999995</v>
      </c>
    </row>
    <row r="797" spans="2:14" s="1" customFormat="1" ht="19.7" hidden="1" customHeight="1">
      <c r="B797" s="156">
        <v>2022</v>
      </c>
      <c r="C797" s="154" t="s">
        <v>13</v>
      </c>
      <c r="D797" s="154" t="s">
        <v>14</v>
      </c>
      <c r="E797" s="154" t="s">
        <v>15</v>
      </c>
      <c r="F797" s="154" t="s">
        <v>16</v>
      </c>
      <c r="G797" s="154" t="s">
        <v>63</v>
      </c>
      <c r="H797" s="154" t="s">
        <v>50</v>
      </c>
      <c r="I797" s="154" t="str">
        <f>_xlfn.XLOOKUP('Data Source'!$H797,'NW Mapping'!A:A,'NW Mapping'!B:B)</f>
        <v>Low</v>
      </c>
      <c r="J797" s="154" t="str">
        <f>_xlfn.XLOOKUP('Data Source'!$H797,'NW Mapping'!A:A,'NW Mapping'!C:C)</f>
        <v>Core NW</v>
      </c>
      <c r="K797" s="154" t="str">
        <f>_xlfn.XLOOKUP(H797,'NW Mapping'!A:A,'NW Mapping'!D:D)</f>
        <v>Core NW</v>
      </c>
      <c r="L797" s="8" t="str">
        <f>_xlfn.XLOOKUP('Data Source'!$H797,'NW Mapping'!A:A,'NW Mapping'!E:E)</f>
        <v>SINGLE FUNDING</v>
      </c>
      <c r="M797" s="157">
        <v>0</v>
      </c>
      <c r="N797" s="157">
        <v>0</v>
      </c>
    </row>
    <row r="798" spans="2:14" s="1" customFormat="1" ht="19.7" hidden="1" customHeight="1">
      <c r="B798" s="152">
        <v>2022</v>
      </c>
      <c r="C798" s="153" t="s">
        <v>13</v>
      </c>
      <c r="D798" s="153" t="s">
        <v>14</v>
      </c>
      <c r="E798" s="153" t="s">
        <v>15</v>
      </c>
      <c r="F798" s="153" t="s">
        <v>16</v>
      </c>
      <c r="G798" s="153" t="s">
        <v>19</v>
      </c>
      <c r="H798" s="153" t="s">
        <v>50</v>
      </c>
      <c r="I798" s="154" t="str">
        <f>_xlfn.XLOOKUP('Data Source'!$H798,'NW Mapping'!A:A,'NW Mapping'!B:B)</f>
        <v>Low</v>
      </c>
      <c r="J798" s="154" t="str">
        <f>_xlfn.XLOOKUP('Data Source'!$H798,'NW Mapping'!A:A,'NW Mapping'!C:C)</f>
        <v>Core NW</v>
      </c>
      <c r="K798" s="154" t="str">
        <f>_xlfn.XLOOKUP(H798,'NW Mapping'!A:A,'NW Mapping'!D:D)</f>
        <v>Core NW</v>
      </c>
      <c r="L798" s="8" t="str">
        <f>_xlfn.XLOOKUP('Data Source'!$H798,'NW Mapping'!A:A,'NW Mapping'!E:E)</f>
        <v>SINGLE FUNDING</v>
      </c>
      <c r="M798" s="155">
        <v>0</v>
      </c>
      <c r="N798" s="155">
        <v>0</v>
      </c>
    </row>
    <row r="799" spans="2:14" s="1" customFormat="1" ht="19.7" hidden="1" customHeight="1">
      <c r="B799" s="156">
        <v>2022</v>
      </c>
      <c r="C799" s="154" t="s">
        <v>13</v>
      </c>
      <c r="D799" s="154" t="s">
        <v>14</v>
      </c>
      <c r="E799" s="154" t="s">
        <v>15</v>
      </c>
      <c r="F799" s="154" t="s">
        <v>16</v>
      </c>
      <c r="G799" s="154" t="s">
        <v>20</v>
      </c>
      <c r="H799" s="154" t="s">
        <v>50</v>
      </c>
      <c r="I799" s="154" t="str">
        <f>_xlfn.XLOOKUP('Data Source'!$H799,'NW Mapping'!A:A,'NW Mapping'!B:B)</f>
        <v>Low</v>
      </c>
      <c r="J799" s="154" t="str">
        <f>_xlfn.XLOOKUP('Data Source'!$H799,'NW Mapping'!A:A,'NW Mapping'!C:C)</f>
        <v>Core NW</v>
      </c>
      <c r="K799" s="154" t="str">
        <f>_xlfn.XLOOKUP(H799,'NW Mapping'!A:A,'NW Mapping'!D:D)</f>
        <v>Core NW</v>
      </c>
      <c r="L799" s="8" t="str">
        <f>_xlfn.XLOOKUP('Data Source'!$H799,'NW Mapping'!A:A,'NW Mapping'!E:E)</f>
        <v>SINGLE FUNDING</v>
      </c>
      <c r="M799" s="157">
        <v>0</v>
      </c>
      <c r="N799" s="157">
        <v>0</v>
      </c>
    </row>
    <row r="800" spans="2:14" s="1" customFormat="1" ht="19.7" hidden="1" customHeight="1">
      <c r="B800" s="152">
        <v>2022</v>
      </c>
      <c r="C800" s="153" t="s">
        <v>13</v>
      </c>
      <c r="D800" s="153" t="s">
        <v>14</v>
      </c>
      <c r="E800" s="153" t="s">
        <v>15</v>
      </c>
      <c r="F800" s="153" t="s">
        <v>16</v>
      </c>
      <c r="G800" s="153" t="s">
        <v>64</v>
      </c>
      <c r="H800" s="153" t="s">
        <v>50</v>
      </c>
      <c r="I800" s="154" t="str">
        <f>_xlfn.XLOOKUP('Data Source'!$H800,'NW Mapping'!A:A,'NW Mapping'!B:B)</f>
        <v>Low</v>
      </c>
      <c r="J800" s="154" t="str">
        <f>_xlfn.XLOOKUP('Data Source'!$H800,'NW Mapping'!A:A,'NW Mapping'!C:C)</f>
        <v>Core NW</v>
      </c>
      <c r="K800" s="154" t="str">
        <f>_xlfn.XLOOKUP(H800,'NW Mapping'!A:A,'NW Mapping'!D:D)</f>
        <v>Core NW</v>
      </c>
      <c r="L800" s="8" t="str">
        <f>_xlfn.XLOOKUP('Data Source'!$H800,'NW Mapping'!A:A,'NW Mapping'!E:E)</f>
        <v>SINGLE FUNDING</v>
      </c>
      <c r="M800" s="155">
        <v>0</v>
      </c>
      <c r="N800" s="155">
        <v>0</v>
      </c>
    </row>
    <row r="801" spans="2:14" s="1" customFormat="1" ht="19.7" hidden="1" customHeight="1">
      <c r="B801" s="156">
        <v>2022</v>
      </c>
      <c r="C801" s="154" t="s">
        <v>13</v>
      </c>
      <c r="D801" s="154" t="s">
        <v>14</v>
      </c>
      <c r="E801" s="154" t="s">
        <v>15</v>
      </c>
      <c r="F801" s="154" t="s">
        <v>21</v>
      </c>
      <c r="G801" s="154" t="s">
        <v>22</v>
      </c>
      <c r="H801" s="154" t="s">
        <v>50</v>
      </c>
      <c r="I801" s="154" t="str">
        <f>_xlfn.XLOOKUP('Data Source'!$H801,'NW Mapping'!A:A,'NW Mapping'!B:B)</f>
        <v>Low</v>
      </c>
      <c r="J801" s="154" t="str">
        <f>_xlfn.XLOOKUP('Data Source'!$H801,'NW Mapping'!A:A,'NW Mapping'!C:C)</f>
        <v>Core NW</v>
      </c>
      <c r="K801" s="154" t="str">
        <f>_xlfn.XLOOKUP(H801,'NW Mapping'!A:A,'NW Mapping'!D:D)</f>
        <v>Core NW</v>
      </c>
      <c r="L801" s="8" t="str">
        <f>_xlfn.XLOOKUP('Data Source'!$H801,'NW Mapping'!A:A,'NW Mapping'!E:E)</f>
        <v>SINGLE FUNDING</v>
      </c>
      <c r="M801" s="157">
        <v>0</v>
      </c>
      <c r="N801" s="157">
        <v>0</v>
      </c>
    </row>
    <row r="802" spans="2:14" s="1" customFormat="1" ht="19.7" hidden="1" customHeight="1">
      <c r="B802" s="152">
        <v>2022</v>
      </c>
      <c r="C802" s="153" t="s">
        <v>13</v>
      </c>
      <c r="D802" s="153" t="s">
        <v>14</v>
      </c>
      <c r="E802" s="153" t="s">
        <v>15</v>
      </c>
      <c r="F802" s="153" t="s">
        <v>21</v>
      </c>
      <c r="G802" s="153" t="s">
        <v>65</v>
      </c>
      <c r="H802" s="153" t="s">
        <v>50</v>
      </c>
      <c r="I802" s="154" t="str">
        <f>_xlfn.XLOOKUP('Data Source'!$H802,'NW Mapping'!A:A,'NW Mapping'!B:B)</f>
        <v>Low</v>
      </c>
      <c r="J802" s="154" t="str">
        <f>_xlfn.XLOOKUP('Data Source'!$H802,'NW Mapping'!A:A,'NW Mapping'!C:C)</f>
        <v>Core NW</v>
      </c>
      <c r="K802" s="154" t="str">
        <f>_xlfn.XLOOKUP(H802,'NW Mapping'!A:A,'NW Mapping'!D:D)</f>
        <v>Core NW</v>
      </c>
      <c r="L802" s="8" t="str">
        <f>_xlfn.XLOOKUP('Data Source'!$H802,'NW Mapping'!A:A,'NW Mapping'!E:E)</f>
        <v>SINGLE FUNDING</v>
      </c>
      <c r="M802" s="155">
        <v>0</v>
      </c>
      <c r="N802" s="155">
        <v>0</v>
      </c>
    </row>
    <row r="803" spans="2:14" s="1" customFormat="1" ht="19.7" hidden="1" customHeight="1">
      <c r="B803" s="156">
        <v>2022</v>
      </c>
      <c r="C803" s="154" t="s">
        <v>13</v>
      </c>
      <c r="D803" s="154" t="s">
        <v>14</v>
      </c>
      <c r="E803" s="154" t="s">
        <v>15</v>
      </c>
      <c r="F803" s="154" t="s">
        <v>23</v>
      </c>
      <c r="G803" s="154" t="s">
        <v>24</v>
      </c>
      <c r="H803" s="154" t="s">
        <v>50</v>
      </c>
      <c r="I803" s="154" t="str">
        <f>_xlfn.XLOOKUP('Data Source'!$H803,'NW Mapping'!A:A,'NW Mapping'!B:B)</f>
        <v>Low</v>
      </c>
      <c r="J803" s="154" t="str">
        <f>_xlfn.XLOOKUP('Data Source'!$H803,'NW Mapping'!A:A,'NW Mapping'!C:C)</f>
        <v>Core NW</v>
      </c>
      <c r="K803" s="154" t="str">
        <f>_xlfn.XLOOKUP(H803,'NW Mapping'!A:A,'NW Mapping'!D:D)</f>
        <v>Core NW</v>
      </c>
      <c r="L803" s="8" t="str">
        <f>_xlfn.XLOOKUP('Data Source'!$H803,'NW Mapping'!A:A,'NW Mapping'!E:E)</f>
        <v>SINGLE FUNDING</v>
      </c>
      <c r="M803" s="157">
        <v>0</v>
      </c>
      <c r="N803" s="157">
        <v>0</v>
      </c>
    </row>
    <row r="804" spans="2:14" s="1" customFormat="1" ht="19.7" hidden="1" customHeight="1">
      <c r="B804" s="152">
        <v>2022</v>
      </c>
      <c r="C804" s="153" t="s">
        <v>13</v>
      </c>
      <c r="D804" s="153" t="s">
        <v>14</v>
      </c>
      <c r="E804" s="153" t="s">
        <v>15</v>
      </c>
      <c r="F804" s="153" t="s">
        <v>23</v>
      </c>
      <c r="G804" s="153" t="s">
        <v>66</v>
      </c>
      <c r="H804" s="153" t="s">
        <v>50</v>
      </c>
      <c r="I804" s="154" t="str">
        <f>_xlfn.XLOOKUP('Data Source'!$H804,'NW Mapping'!A:A,'NW Mapping'!B:B)</f>
        <v>Low</v>
      </c>
      <c r="J804" s="154" t="str">
        <f>_xlfn.XLOOKUP('Data Source'!$H804,'NW Mapping'!A:A,'NW Mapping'!C:C)</f>
        <v>Core NW</v>
      </c>
      <c r="K804" s="154" t="str">
        <f>_xlfn.XLOOKUP(H804,'NW Mapping'!A:A,'NW Mapping'!D:D)</f>
        <v>Core NW</v>
      </c>
      <c r="L804" s="8" t="str">
        <f>_xlfn.XLOOKUP('Data Source'!$H804,'NW Mapping'!A:A,'NW Mapping'!E:E)</f>
        <v>SINGLE FUNDING</v>
      </c>
      <c r="M804" s="155">
        <v>0</v>
      </c>
      <c r="N804" s="155">
        <v>0</v>
      </c>
    </row>
    <row r="805" spans="2:14" s="1" customFormat="1" ht="19.7" hidden="1" customHeight="1">
      <c r="B805" s="156">
        <v>2022</v>
      </c>
      <c r="C805" s="154" t="s">
        <v>13</v>
      </c>
      <c r="D805" s="154" t="s">
        <v>14</v>
      </c>
      <c r="E805" s="154" t="s">
        <v>25</v>
      </c>
      <c r="F805" s="154" t="s">
        <v>16</v>
      </c>
      <c r="G805" s="154" t="s">
        <v>63</v>
      </c>
      <c r="H805" s="154" t="s">
        <v>50</v>
      </c>
      <c r="I805" s="154" t="str">
        <f>_xlfn.XLOOKUP('Data Source'!$H805,'NW Mapping'!A:A,'NW Mapping'!B:B)</f>
        <v>Low</v>
      </c>
      <c r="J805" s="154" t="str">
        <f>_xlfn.XLOOKUP('Data Source'!$H805,'NW Mapping'!A:A,'NW Mapping'!C:C)</f>
        <v>Core NW</v>
      </c>
      <c r="K805" s="154" t="str">
        <f>_xlfn.XLOOKUP(H805,'NW Mapping'!A:A,'NW Mapping'!D:D)</f>
        <v>Core NW</v>
      </c>
      <c r="L805" s="8" t="str">
        <f>_xlfn.XLOOKUP('Data Source'!$H805,'NW Mapping'!A:A,'NW Mapping'!E:E)</f>
        <v>SINGLE FUNDING</v>
      </c>
      <c r="M805" s="157">
        <v>14.23</v>
      </c>
      <c r="N805" s="157">
        <v>14.22</v>
      </c>
    </row>
    <row r="806" spans="2:14" s="1" customFormat="1" ht="19.7" hidden="1" customHeight="1">
      <c r="B806" s="152">
        <v>2022</v>
      </c>
      <c r="C806" s="153" t="s">
        <v>13</v>
      </c>
      <c r="D806" s="153" t="s">
        <v>14</v>
      </c>
      <c r="E806" s="153" t="s">
        <v>25</v>
      </c>
      <c r="F806" s="153" t="s">
        <v>16</v>
      </c>
      <c r="G806" s="153" t="s">
        <v>20</v>
      </c>
      <c r="H806" s="153" t="s">
        <v>50</v>
      </c>
      <c r="I806" s="154" t="str">
        <f>_xlfn.XLOOKUP('Data Source'!$H806,'NW Mapping'!A:A,'NW Mapping'!B:B)</f>
        <v>Low</v>
      </c>
      <c r="J806" s="154" t="str">
        <f>_xlfn.XLOOKUP('Data Source'!$H806,'NW Mapping'!A:A,'NW Mapping'!C:C)</f>
        <v>Core NW</v>
      </c>
      <c r="K806" s="154" t="str">
        <f>_xlfn.XLOOKUP(H806,'NW Mapping'!A:A,'NW Mapping'!D:D)</f>
        <v>Core NW</v>
      </c>
      <c r="L806" s="8" t="str">
        <f>_xlfn.XLOOKUP('Data Source'!$H806,'NW Mapping'!A:A,'NW Mapping'!E:E)</f>
        <v>SINGLE FUNDING</v>
      </c>
      <c r="M806" s="155">
        <v>73.64</v>
      </c>
      <c r="N806" s="155">
        <v>73.650000000000006</v>
      </c>
    </row>
    <row r="807" spans="2:14" s="1" customFormat="1" ht="19.7" hidden="1" customHeight="1">
      <c r="B807" s="156">
        <v>2022</v>
      </c>
      <c r="C807" s="154" t="s">
        <v>13</v>
      </c>
      <c r="D807" s="154" t="s">
        <v>14</v>
      </c>
      <c r="E807" s="154" t="s">
        <v>25</v>
      </c>
      <c r="F807" s="154" t="s">
        <v>16</v>
      </c>
      <c r="G807" s="154" t="s">
        <v>64</v>
      </c>
      <c r="H807" s="154" t="s">
        <v>50</v>
      </c>
      <c r="I807" s="154" t="str">
        <f>_xlfn.XLOOKUP('Data Source'!$H807,'NW Mapping'!A:A,'NW Mapping'!B:B)</f>
        <v>Low</v>
      </c>
      <c r="J807" s="154" t="str">
        <f>_xlfn.XLOOKUP('Data Source'!$H807,'NW Mapping'!A:A,'NW Mapping'!C:C)</f>
        <v>Core NW</v>
      </c>
      <c r="K807" s="154" t="str">
        <f>_xlfn.XLOOKUP(H807,'NW Mapping'!A:A,'NW Mapping'!D:D)</f>
        <v>Core NW</v>
      </c>
      <c r="L807" s="8" t="str">
        <f>_xlfn.XLOOKUP('Data Source'!$H807,'NW Mapping'!A:A,'NW Mapping'!E:E)</f>
        <v>SINGLE FUNDING</v>
      </c>
      <c r="M807" s="157">
        <v>139.55000000000001</v>
      </c>
      <c r="N807" s="157">
        <v>139.56</v>
      </c>
    </row>
    <row r="808" spans="2:14" s="1" customFormat="1" ht="19.7" hidden="1" customHeight="1">
      <c r="B808" s="152">
        <v>2022</v>
      </c>
      <c r="C808" s="153" t="s">
        <v>13</v>
      </c>
      <c r="D808" s="153" t="s">
        <v>14</v>
      </c>
      <c r="E808" s="153" t="s">
        <v>25</v>
      </c>
      <c r="F808" s="153" t="s">
        <v>21</v>
      </c>
      <c r="G808" s="153" t="s">
        <v>22</v>
      </c>
      <c r="H808" s="153" t="s">
        <v>50</v>
      </c>
      <c r="I808" s="154" t="str">
        <f>_xlfn.XLOOKUP('Data Source'!$H808,'NW Mapping'!A:A,'NW Mapping'!B:B)</f>
        <v>Low</v>
      </c>
      <c r="J808" s="154" t="str">
        <f>_xlfn.XLOOKUP('Data Source'!$H808,'NW Mapping'!A:A,'NW Mapping'!C:C)</f>
        <v>Core NW</v>
      </c>
      <c r="K808" s="154" t="str">
        <f>_xlfn.XLOOKUP(H808,'NW Mapping'!A:A,'NW Mapping'!D:D)</f>
        <v>Core NW</v>
      </c>
      <c r="L808" s="8" t="str">
        <f>_xlfn.XLOOKUP('Data Source'!$H808,'NW Mapping'!A:A,'NW Mapping'!E:E)</f>
        <v>SINGLE FUNDING</v>
      </c>
      <c r="M808" s="155">
        <v>338.79</v>
      </c>
      <c r="N808" s="155">
        <v>338.77</v>
      </c>
    </row>
    <row r="809" spans="2:14" s="1" customFormat="1" ht="19.7" hidden="1" customHeight="1">
      <c r="B809" s="156">
        <v>2022</v>
      </c>
      <c r="C809" s="154" t="s">
        <v>13</v>
      </c>
      <c r="D809" s="154" t="s">
        <v>14</v>
      </c>
      <c r="E809" s="154" t="s">
        <v>25</v>
      </c>
      <c r="F809" s="154" t="s">
        <v>21</v>
      </c>
      <c r="G809" s="154" t="s">
        <v>65</v>
      </c>
      <c r="H809" s="154" t="s">
        <v>50</v>
      </c>
      <c r="I809" s="154" t="str">
        <f>_xlfn.XLOOKUP('Data Source'!$H809,'NW Mapping'!A:A,'NW Mapping'!B:B)</f>
        <v>Low</v>
      </c>
      <c r="J809" s="154" t="str">
        <f>_xlfn.XLOOKUP('Data Source'!$H809,'NW Mapping'!A:A,'NW Mapping'!C:C)</f>
        <v>Core NW</v>
      </c>
      <c r="K809" s="154" t="str">
        <f>_xlfn.XLOOKUP(H809,'NW Mapping'!A:A,'NW Mapping'!D:D)</f>
        <v>Core NW</v>
      </c>
      <c r="L809" s="8" t="str">
        <f>_xlfn.XLOOKUP('Data Source'!$H809,'NW Mapping'!A:A,'NW Mapping'!E:E)</f>
        <v>SINGLE FUNDING</v>
      </c>
      <c r="M809" s="157">
        <v>67.260000000000005</v>
      </c>
      <c r="N809" s="157">
        <v>67.28</v>
      </c>
    </row>
    <row r="810" spans="2:14" s="1" customFormat="1" ht="19.7" hidden="1" customHeight="1">
      <c r="B810" s="152">
        <v>2022</v>
      </c>
      <c r="C810" s="153" t="s">
        <v>13</v>
      </c>
      <c r="D810" s="153" t="s">
        <v>14</v>
      </c>
      <c r="E810" s="153" t="s">
        <v>25</v>
      </c>
      <c r="F810" s="153" t="s">
        <v>23</v>
      </c>
      <c r="G810" s="153" t="s">
        <v>24</v>
      </c>
      <c r="H810" s="153" t="s">
        <v>50</v>
      </c>
      <c r="I810" s="154" t="str">
        <f>_xlfn.XLOOKUP('Data Source'!$H810,'NW Mapping'!A:A,'NW Mapping'!B:B)</f>
        <v>Low</v>
      </c>
      <c r="J810" s="154" t="str">
        <f>_xlfn.XLOOKUP('Data Source'!$H810,'NW Mapping'!A:A,'NW Mapping'!C:C)</f>
        <v>Core NW</v>
      </c>
      <c r="K810" s="154" t="str">
        <f>_xlfn.XLOOKUP(H810,'NW Mapping'!A:A,'NW Mapping'!D:D)</f>
        <v>Core NW</v>
      </c>
      <c r="L810" s="8" t="str">
        <f>_xlfn.XLOOKUP('Data Source'!$H810,'NW Mapping'!A:A,'NW Mapping'!E:E)</f>
        <v>SINGLE FUNDING</v>
      </c>
      <c r="M810" s="155">
        <v>264.64999999999998</v>
      </c>
      <c r="N810" s="155">
        <v>264.63</v>
      </c>
    </row>
    <row r="811" spans="2:14" s="1" customFormat="1" ht="19.7" hidden="1" customHeight="1">
      <c r="B811" s="156">
        <v>2022</v>
      </c>
      <c r="C811" s="154" t="s">
        <v>13</v>
      </c>
      <c r="D811" s="154" t="s">
        <v>14</v>
      </c>
      <c r="E811" s="154" t="s">
        <v>25</v>
      </c>
      <c r="F811" s="154" t="s">
        <v>23</v>
      </c>
      <c r="G811" s="154" t="s">
        <v>66</v>
      </c>
      <c r="H811" s="154" t="s">
        <v>50</v>
      </c>
      <c r="I811" s="154" t="str">
        <f>_xlfn.XLOOKUP('Data Source'!$H811,'NW Mapping'!A:A,'NW Mapping'!B:B)</f>
        <v>Low</v>
      </c>
      <c r="J811" s="154" t="str">
        <f>_xlfn.XLOOKUP('Data Source'!$H811,'NW Mapping'!A:A,'NW Mapping'!C:C)</f>
        <v>Core NW</v>
      </c>
      <c r="K811" s="154" t="str">
        <f>_xlfn.XLOOKUP(H811,'NW Mapping'!A:A,'NW Mapping'!D:D)</f>
        <v>Core NW</v>
      </c>
      <c r="L811" s="8" t="str">
        <f>_xlfn.XLOOKUP('Data Source'!$H811,'NW Mapping'!A:A,'NW Mapping'!E:E)</f>
        <v>SINGLE FUNDING</v>
      </c>
      <c r="M811" s="157">
        <v>57.56</v>
      </c>
      <c r="N811" s="157">
        <v>57.59</v>
      </c>
    </row>
    <row r="812" spans="2:14" s="1" customFormat="1" ht="19.7" customHeight="1">
      <c r="B812" s="152">
        <v>2022</v>
      </c>
      <c r="C812" s="153" t="s">
        <v>13</v>
      </c>
      <c r="D812" s="153" t="s">
        <v>14</v>
      </c>
      <c r="E812" s="153" t="s">
        <v>26</v>
      </c>
      <c r="F812" s="153" t="s">
        <v>16</v>
      </c>
      <c r="G812" s="153" t="s">
        <v>19</v>
      </c>
      <c r="H812" s="153" t="s">
        <v>50</v>
      </c>
      <c r="I812" s="154" t="str">
        <f>_xlfn.XLOOKUP('Data Source'!$H812,'NW Mapping'!A:A,'NW Mapping'!B:B)</f>
        <v>Low</v>
      </c>
      <c r="J812" s="154" t="str">
        <f>_xlfn.XLOOKUP('Data Source'!$H812,'NW Mapping'!A:A,'NW Mapping'!C:C)</f>
        <v>Core NW</v>
      </c>
      <c r="K812" s="154" t="str">
        <f>_xlfn.XLOOKUP(H812,'NW Mapping'!A:A,'NW Mapping'!D:D)</f>
        <v>Core NW</v>
      </c>
      <c r="L812" s="8" t="str">
        <f>_xlfn.XLOOKUP('Data Source'!$H812,'NW Mapping'!A:A,'NW Mapping'!E:E)</f>
        <v>SINGLE FUNDING</v>
      </c>
      <c r="M812" s="155">
        <v>6619.7157142857104</v>
      </c>
      <c r="N812" s="155">
        <v>6619.7</v>
      </c>
    </row>
    <row r="813" spans="2:14" s="1" customFormat="1" ht="19.7" customHeight="1">
      <c r="B813" s="156">
        <v>2022</v>
      </c>
      <c r="C813" s="154" t="s">
        <v>13</v>
      </c>
      <c r="D813" s="154" t="s">
        <v>14</v>
      </c>
      <c r="E813" s="154" t="s">
        <v>26</v>
      </c>
      <c r="F813" s="154" t="s">
        <v>16</v>
      </c>
      <c r="G813" s="154" t="s">
        <v>20</v>
      </c>
      <c r="H813" s="154" t="s">
        <v>50</v>
      </c>
      <c r="I813" s="154" t="str">
        <f>_xlfn.XLOOKUP('Data Source'!$H813,'NW Mapping'!A:A,'NW Mapping'!B:B)</f>
        <v>Low</v>
      </c>
      <c r="J813" s="154" t="str">
        <f>_xlfn.XLOOKUP('Data Source'!$H813,'NW Mapping'!A:A,'NW Mapping'!C:C)</f>
        <v>Core NW</v>
      </c>
      <c r="K813" s="154" t="str">
        <f>_xlfn.XLOOKUP(H813,'NW Mapping'!A:A,'NW Mapping'!D:D)</f>
        <v>Core NW</v>
      </c>
      <c r="L813" s="8" t="str">
        <f>_xlfn.XLOOKUP('Data Source'!$H813,'NW Mapping'!A:A,'NW Mapping'!E:E)</f>
        <v>SINGLE FUNDING</v>
      </c>
      <c r="M813" s="157">
        <v>6398.9428571428598</v>
      </c>
      <c r="N813" s="157">
        <v>6398.96</v>
      </c>
    </row>
    <row r="814" spans="2:14" s="1" customFormat="1" ht="19.7" customHeight="1">
      <c r="B814" s="152">
        <v>2022</v>
      </c>
      <c r="C814" s="153" t="s">
        <v>13</v>
      </c>
      <c r="D814" s="153" t="s">
        <v>14</v>
      </c>
      <c r="E814" s="153" t="s">
        <v>26</v>
      </c>
      <c r="F814" s="153" t="s">
        <v>16</v>
      </c>
      <c r="G814" s="153" t="s">
        <v>64</v>
      </c>
      <c r="H814" s="153" t="s">
        <v>50</v>
      </c>
      <c r="I814" s="154" t="str">
        <f>_xlfn.XLOOKUP('Data Source'!$H814,'NW Mapping'!A:A,'NW Mapping'!B:B)</f>
        <v>Low</v>
      </c>
      <c r="J814" s="154" t="str">
        <f>_xlfn.XLOOKUP('Data Source'!$H814,'NW Mapping'!A:A,'NW Mapping'!C:C)</f>
        <v>Core NW</v>
      </c>
      <c r="K814" s="154" t="str">
        <f>_xlfn.XLOOKUP(H814,'NW Mapping'!A:A,'NW Mapping'!D:D)</f>
        <v>Core NW</v>
      </c>
      <c r="L814" s="8" t="str">
        <f>_xlfn.XLOOKUP('Data Source'!$H814,'NW Mapping'!A:A,'NW Mapping'!E:E)</f>
        <v>SINGLE FUNDING</v>
      </c>
      <c r="M814" s="155">
        <v>7730.4642857142899</v>
      </c>
      <c r="N814" s="155">
        <v>7730.5</v>
      </c>
    </row>
    <row r="815" spans="2:14" s="1" customFormat="1" ht="19.7" customHeight="1">
      <c r="B815" s="156">
        <v>2022</v>
      </c>
      <c r="C815" s="154" t="s">
        <v>13</v>
      </c>
      <c r="D815" s="154" t="s">
        <v>14</v>
      </c>
      <c r="E815" s="154" t="s">
        <v>26</v>
      </c>
      <c r="F815" s="154" t="s">
        <v>21</v>
      </c>
      <c r="G815" s="154" t="s">
        <v>22</v>
      </c>
      <c r="H815" s="154" t="s">
        <v>50</v>
      </c>
      <c r="I815" s="154" t="str">
        <f>_xlfn.XLOOKUP('Data Source'!$H815,'NW Mapping'!A:A,'NW Mapping'!B:B)</f>
        <v>Low</v>
      </c>
      <c r="J815" s="154" t="str">
        <f>_xlfn.XLOOKUP('Data Source'!$H815,'NW Mapping'!A:A,'NW Mapping'!C:C)</f>
        <v>Core NW</v>
      </c>
      <c r="K815" s="154" t="str">
        <f>_xlfn.XLOOKUP(H815,'NW Mapping'!A:A,'NW Mapping'!D:D)</f>
        <v>Core NW</v>
      </c>
      <c r="L815" s="8" t="str">
        <f>_xlfn.XLOOKUP('Data Source'!$H815,'NW Mapping'!A:A,'NW Mapping'!E:E)</f>
        <v>SINGLE FUNDING</v>
      </c>
      <c r="M815" s="157">
        <v>6976.3171428571404</v>
      </c>
      <c r="N815" s="157">
        <v>6976.29</v>
      </c>
    </row>
    <row r="816" spans="2:14" s="1" customFormat="1" ht="19.7" customHeight="1">
      <c r="B816" s="152">
        <v>2022</v>
      </c>
      <c r="C816" s="153" t="s">
        <v>13</v>
      </c>
      <c r="D816" s="153" t="s">
        <v>14</v>
      </c>
      <c r="E816" s="153" t="s">
        <v>26</v>
      </c>
      <c r="F816" s="153" t="s">
        <v>21</v>
      </c>
      <c r="G816" s="153" t="s">
        <v>65</v>
      </c>
      <c r="H816" s="153" t="s">
        <v>50</v>
      </c>
      <c r="I816" s="154" t="str">
        <f>_xlfn.XLOOKUP('Data Source'!$H816,'NW Mapping'!A:A,'NW Mapping'!B:B)</f>
        <v>Low</v>
      </c>
      <c r="J816" s="154" t="str">
        <f>_xlfn.XLOOKUP('Data Source'!$H816,'NW Mapping'!A:A,'NW Mapping'!C:C)</f>
        <v>Core NW</v>
      </c>
      <c r="K816" s="154" t="str">
        <f>_xlfn.XLOOKUP(H816,'NW Mapping'!A:A,'NW Mapping'!D:D)</f>
        <v>Core NW</v>
      </c>
      <c r="L816" s="8" t="str">
        <f>_xlfn.XLOOKUP('Data Source'!$H816,'NW Mapping'!A:A,'NW Mapping'!E:E)</f>
        <v>SINGLE FUNDING</v>
      </c>
      <c r="M816" s="155">
        <v>5638.45285714286</v>
      </c>
      <c r="N816" s="155">
        <v>5638.5</v>
      </c>
    </row>
    <row r="817" spans="2:14" s="1" customFormat="1" ht="19.7" customHeight="1">
      <c r="B817" s="156">
        <v>2022</v>
      </c>
      <c r="C817" s="154" t="s">
        <v>13</v>
      </c>
      <c r="D817" s="154" t="s">
        <v>14</v>
      </c>
      <c r="E817" s="154" t="s">
        <v>26</v>
      </c>
      <c r="F817" s="154" t="s">
        <v>23</v>
      </c>
      <c r="G817" s="154" t="s">
        <v>24</v>
      </c>
      <c r="H817" s="154" t="s">
        <v>50</v>
      </c>
      <c r="I817" s="154" t="str">
        <f>_xlfn.XLOOKUP('Data Source'!$H817,'NW Mapping'!A:A,'NW Mapping'!B:B)</f>
        <v>Low</v>
      </c>
      <c r="J817" s="154" t="str">
        <f>_xlfn.XLOOKUP('Data Source'!$H817,'NW Mapping'!A:A,'NW Mapping'!C:C)</f>
        <v>Core NW</v>
      </c>
      <c r="K817" s="154" t="str">
        <f>_xlfn.XLOOKUP(H817,'NW Mapping'!A:A,'NW Mapping'!D:D)</f>
        <v>Core NW</v>
      </c>
      <c r="L817" s="8" t="str">
        <f>_xlfn.XLOOKUP('Data Source'!$H817,'NW Mapping'!A:A,'NW Mapping'!E:E)</f>
        <v>SINGLE FUNDING</v>
      </c>
      <c r="M817" s="157">
        <v>5665.7957142857103</v>
      </c>
      <c r="N817" s="157">
        <v>5665.8</v>
      </c>
    </row>
    <row r="818" spans="2:14" s="1" customFormat="1" ht="19.7" customHeight="1">
      <c r="B818" s="152">
        <v>2022</v>
      </c>
      <c r="C818" s="153" t="s">
        <v>13</v>
      </c>
      <c r="D818" s="153" t="s">
        <v>14</v>
      </c>
      <c r="E818" s="153" t="s">
        <v>26</v>
      </c>
      <c r="F818" s="153" t="s">
        <v>23</v>
      </c>
      <c r="G818" s="153" t="s">
        <v>66</v>
      </c>
      <c r="H818" s="153" t="s">
        <v>50</v>
      </c>
      <c r="I818" s="154" t="str">
        <f>_xlfn.XLOOKUP('Data Source'!$H818,'NW Mapping'!A:A,'NW Mapping'!B:B)</f>
        <v>Low</v>
      </c>
      <c r="J818" s="154" t="str">
        <f>_xlfn.XLOOKUP('Data Source'!$H818,'NW Mapping'!A:A,'NW Mapping'!C:C)</f>
        <v>Core NW</v>
      </c>
      <c r="K818" s="154" t="str">
        <f>_xlfn.XLOOKUP(H818,'NW Mapping'!A:A,'NW Mapping'!D:D)</f>
        <v>Core NW</v>
      </c>
      <c r="L818" s="8" t="str">
        <f>_xlfn.XLOOKUP('Data Source'!$H818,'NW Mapping'!A:A,'NW Mapping'!E:E)</f>
        <v>SINGLE FUNDING</v>
      </c>
      <c r="M818" s="155">
        <v>1384.63</v>
      </c>
      <c r="N818" s="155">
        <v>1384.66</v>
      </c>
    </row>
    <row r="819" spans="2:14" s="1" customFormat="1" ht="19.7" hidden="1" customHeight="1">
      <c r="B819" s="156">
        <v>2022</v>
      </c>
      <c r="C819" s="154" t="s">
        <v>13</v>
      </c>
      <c r="D819" s="154" t="s">
        <v>14</v>
      </c>
      <c r="E819" s="154" t="s">
        <v>27</v>
      </c>
      <c r="F819" s="154" t="s">
        <v>21</v>
      </c>
      <c r="G819" s="154" t="s">
        <v>22</v>
      </c>
      <c r="H819" s="154" t="s">
        <v>50</v>
      </c>
      <c r="I819" s="154" t="str">
        <f>_xlfn.XLOOKUP('Data Source'!$H819,'NW Mapping'!A:A,'NW Mapping'!B:B)</f>
        <v>Low</v>
      </c>
      <c r="J819" s="154" t="str">
        <f>_xlfn.XLOOKUP('Data Source'!$H819,'NW Mapping'!A:A,'NW Mapping'!C:C)</f>
        <v>Core NW</v>
      </c>
      <c r="K819" s="154" t="str">
        <f>_xlfn.XLOOKUP(H819,'NW Mapping'!A:A,'NW Mapping'!D:D)</f>
        <v>Core NW</v>
      </c>
      <c r="L819" s="8" t="str">
        <f>_xlfn.XLOOKUP('Data Source'!$H819,'NW Mapping'!A:A,'NW Mapping'!E:E)</f>
        <v>SINGLE FUNDING</v>
      </c>
      <c r="M819" s="157">
        <v>0</v>
      </c>
      <c r="N819" s="157">
        <v>0</v>
      </c>
    </row>
    <row r="820" spans="2:14" s="1" customFormat="1" ht="19.7" hidden="1" customHeight="1">
      <c r="B820" s="152">
        <v>2022</v>
      </c>
      <c r="C820" s="153" t="s">
        <v>13</v>
      </c>
      <c r="D820" s="153" t="s">
        <v>14</v>
      </c>
      <c r="E820" s="153" t="s">
        <v>15</v>
      </c>
      <c r="F820" s="153" t="s">
        <v>16</v>
      </c>
      <c r="G820" s="153" t="s">
        <v>63</v>
      </c>
      <c r="H820" s="153" t="s">
        <v>51</v>
      </c>
      <c r="I820" s="154" t="str">
        <f>_xlfn.XLOOKUP('Data Source'!$H820,'NW Mapping'!A:A,'NW Mapping'!B:B)</f>
        <v>Low</v>
      </c>
      <c r="J820" s="154" t="str">
        <f>_xlfn.XLOOKUP('Data Source'!$H820,'NW Mapping'!A:A,'NW Mapping'!C:C)</f>
        <v>Core NW</v>
      </c>
      <c r="K820" s="154" t="str">
        <f>_xlfn.XLOOKUP(H820,'NW Mapping'!A:A,'NW Mapping'!D:D)</f>
        <v>Core NW</v>
      </c>
      <c r="L820" s="8" t="str">
        <f>_xlfn.XLOOKUP('Data Source'!$H820,'NW Mapping'!A:A,'NW Mapping'!E:E)</f>
        <v>SINGLE FUNDING</v>
      </c>
      <c r="M820" s="155">
        <v>0</v>
      </c>
      <c r="N820" s="155">
        <v>0</v>
      </c>
    </row>
    <row r="821" spans="2:14" s="1" customFormat="1" ht="19.7" hidden="1" customHeight="1">
      <c r="B821" s="156">
        <v>2022</v>
      </c>
      <c r="C821" s="154" t="s">
        <v>13</v>
      </c>
      <c r="D821" s="154" t="s">
        <v>14</v>
      </c>
      <c r="E821" s="154" t="s">
        <v>15</v>
      </c>
      <c r="F821" s="154" t="s">
        <v>16</v>
      </c>
      <c r="G821" s="154" t="s">
        <v>67</v>
      </c>
      <c r="H821" s="154" t="s">
        <v>51</v>
      </c>
      <c r="I821" s="154" t="str">
        <f>_xlfn.XLOOKUP('Data Source'!$H821,'NW Mapping'!A:A,'NW Mapping'!B:B)</f>
        <v>Low</v>
      </c>
      <c r="J821" s="154" t="str">
        <f>_xlfn.XLOOKUP('Data Source'!$H821,'NW Mapping'!A:A,'NW Mapping'!C:C)</f>
        <v>Core NW</v>
      </c>
      <c r="K821" s="154" t="str">
        <f>_xlfn.XLOOKUP(H821,'NW Mapping'!A:A,'NW Mapping'!D:D)</f>
        <v>Core NW</v>
      </c>
      <c r="L821" s="8" t="str">
        <f>_xlfn.XLOOKUP('Data Source'!$H821,'NW Mapping'!A:A,'NW Mapping'!E:E)</f>
        <v>SINGLE FUNDING</v>
      </c>
      <c r="M821" s="157">
        <v>0</v>
      </c>
      <c r="N821" s="157">
        <v>0</v>
      </c>
    </row>
    <row r="822" spans="2:14" s="1" customFormat="1" ht="19.7" hidden="1" customHeight="1">
      <c r="B822" s="152">
        <v>2022</v>
      </c>
      <c r="C822" s="153" t="s">
        <v>13</v>
      </c>
      <c r="D822" s="153" t="s">
        <v>14</v>
      </c>
      <c r="E822" s="153" t="s">
        <v>15</v>
      </c>
      <c r="F822" s="153" t="s">
        <v>16</v>
      </c>
      <c r="G822" s="153" t="s">
        <v>19</v>
      </c>
      <c r="H822" s="153" t="s">
        <v>51</v>
      </c>
      <c r="I822" s="154" t="str">
        <f>_xlfn.XLOOKUP('Data Source'!$H822,'NW Mapping'!A:A,'NW Mapping'!B:B)</f>
        <v>Low</v>
      </c>
      <c r="J822" s="154" t="str">
        <f>_xlfn.XLOOKUP('Data Source'!$H822,'NW Mapping'!A:A,'NW Mapping'!C:C)</f>
        <v>Core NW</v>
      </c>
      <c r="K822" s="154" t="str">
        <f>_xlfn.XLOOKUP(H822,'NW Mapping'!A:A,'NW Mapping'!D:D)</f>
        <v>Core NW</v>
      </c>
      <c r="L822" s="8" t="str">
        <f>_xlfn.XLOOKUP('Data Source'!$H822,'NW Mapping'!A:A,'NW Mapping'!E:E)</f>
        <v>SINGLE FUNDING</v>
      </c>
      <c r="M822" s="155">
        <v>1949.8724999999999</v>
      </c>
      <c r="N822" s="155">
        <v>1950</v>
      </c>
    </row>
    <row r="823" spans="2:14" s="1" customFormat="1" ht="19.7" hidden="1" customHeight="1">
      <c r="B823" s="156">
        <v>2022</v>
      </c>
      <c r="C823" s="154" t="s">
        <v>13</v>
      </c>
      <c r="D823" s="154" t="s">
        <v>14</v>
      </c>
      <c r="E823" s="154" t="s">
        <v>15</v>
      </c>
      <c r="F823" s="154" t="s">
        <v>16</v>
      </c>
      <c r="G823" s="154" t="s">
        <v>20</v>
      </c>
      <c r="H823" s="154" t="s">
        <v>51</v>
      </c>
      <c r="I823" s="154" t="str">
        <f>_xlfn.XLOOKUP('Data Source'!$H823,'NW Mapping'!A:A,'NW Mapping'!B:B)</f>
        <v>Low</v>
      </c>
      <c r="J823" s="154" t="str">
        <f>_xlfn.XLOOKUP('Data Source'!$H823,'NW Mapping'!A:A,'NW Mapping'!C:C)</f>
        <v>Core NW</v>
      </c>
      <c r="K823" s="154" t="str">
        <f>_xlfn.XLOOKUP(H823,'NW Mapping'!A:A,'NW Mapping'!D:D)</f>
        <v>Core NW</v>
      </c>
      <c r="L823" s="8" t="str">
        <f>_xlfn.XLOOKUP('Data Source'!$H823,'NW Mapping'!A:A,'NW Mapping'!E:E)</f>
        <v>SINGLE FUNDING</v>
      </c>
      <c r="M823" s="157">
        <v>26579.525192307701</v>
      </c>
      <c r="N823" s="157">
        <v>26579.279999999999</v>
      </c>
    </row>
    <row r="824" spans="2:14" s="1" customFormat="1" ht="19.7" hidden="1" customHeight="1">
      <c r="B824" s="152">
        <v>2022</v>
      </c>
      <c r="C824" s="153" t="s">
        <v>13</v>
      </c>
      <c r="D824" s="153" t="s">
        <v>14</v>
      </c>
      <c r="E824" s="153" t="s">
        <v>15</v>
      </c>
      <c r="F824" s="153" t="s">
        <v>16</v>
      </c>
      <c r="G824" s="153" t="s">
        <v>64</v>
      </c>
      <c r="H824" s="153" t="s">
        <v>51</v>
      </c>
      <c r="I824" s="154" t="str">
        <f>_xlfn.XLOOKUP('Data Source'!$H824,'NW Mapping'!A:A,'NW Mapping'!B:B)</f>
        <v>Low</v>
      </c>
      <c r="J824" s="154" t="str">
        <f>_xlfn.XLOOKUP('Data Source'!$H824,'NW Mapping'!A:A,'NW Mapping'!C:C)</f>
        <v>Core NW</v>
      </c>
      <c r="K824" s="154" t="str">
        <f>_xlfn.XLOOKUP(H824,'NW Mapping'!A:A,'NW Mapping'!D:D)</f>
        <v>Core NW</v>
      </c>
      <c r="L824" s="8" t="str">
        <f>_xlfn.XLOOKUP('Data Source'!$H824,'NW Mapping'!A:A,'NW Mapping'!E:E)</f>
        <v>SINGLE FUNDING</v>
      </c>
      <c r="M824" s="155">
        <v>16228.68</v>
      </c>
      <c r="N824" s="155">
        <v>16228.68</v>
      </c>
    </row>
    <row r="825" spans="2:14" s="1" customFormat="1" ht="19.7" hidden="1" customHeight="1">
      <c r="B825" s="156">
        <v>2022</v>
      </c>
      <c r="C825" s="154" t="s">
        <v>13</v>
      </c>
      <c r="D825" s="154" t="s">
        <v>14</v>
      </c>
      <c r="E825" s="154" t="s">
        <v>15</v>
      </c>
      <c r="F825" s="154" t="s">
        <v>21</v>
      </c>
      <c r="G825" s="154" t="s">
        <v>22</v>
      </c>
      <c r="H825" s="154" t="s">
        <v>51</v>
      </c>
      <c r="I825" s="154" t="str">
        <f>_xlfn.XLOOKUP('Data Source'!$H825,'NW Mapping'!A:A,'NW Mapping'!B:B)</f>
        <v>Low</v>
      </c>
      <c r="J825" s="154" t="str">
        <f>_xlfn.XLOOKUP('Data Source'!$H825,'NW Mapping'!A:A,'NW Mapping'!C:C)</f>
        <v>Core NW</v>
      </c>
      <c r="K825" s="154" t="str">
        <f>_xlfn.XLOOKUP(H825,'NW Mapping'!A:A,'NW Mapping'!D:D)</f>
        <v>Core NW</v>
      </c>
      <c r="L825" s="8" t="str">
        <f>_xlfn.XLOOKUP('Data Source'!$H825,'NW Mapping'!A:A,'NW Mapping'!E:E)</f>
        <v>SINGLE FUNDING</v>
      </c>
      <c r="M825" s="157">
        <v>62887.220384615401</v>
      </c>
      <c r="N825" s="157">
        <v>62887.24</v>
      </c>
    </row>
    <row r="826" spans="2:14" s="1" customFormat="1" ht="19.7" hidden="1" customHeight="1">
      <c r="B826" s="152">
        <v>2022</v>
      </c>
      <c r="C826" s="153" t="s">
        <v>13</v>
      </c>
      <c r="D826" s="153" t="s">
        <v>14</v>
      </c>
      <c r="E826" s="153" t="s">
        <v>15</v>
      </c>
      <c r="F826" s="153" t="s">
        <v>21</v>
      </c>
      <c r="G826" s="153" t="s">
        <v>65</v>
      </c>
      <c r="H826" s="153" t="s">
        <v>51</v>
      </c>
      <c r="I826" s="154" t="str">
        <f>_xlfn.XLOOKUP('Data Source'!$H826,'NW Mapping'!A:A,'NW Mapping'!B:B)</f>
        <v>Low</v>
      </c>
      <c r="J826" s="154" t="str">
        <f>_xlfn.XLOOKUP('Data Source'!$H826,'NW Mapping'!A:A,'NW Mapping'!C:C)</f>
        <v>Core NW</v>
      </c>
      <c r="K826" s="154" t="str">
        <f>_xlfn.XLOOKUP(H826,'NW Mapping'!A:A,'NW Mapping'!D:D)</f>
        <v>Core NW</v>
      </c>
      <c r="L826" s="8" t="str">
        <f>_xlfn.XLOOKUP('Data Source'!$H826,'NW Mapping'!A:A,'NW Mapping'!E:E)</f>
        <v>SINGLE FUNDING</v>
      </c>
      <c r="M826" s="155">
        <v>15971.8196153846</v>
      </c>
      <c r="N826" s="155">
        <v>15971.8</v>
      </c>
    </row>
    <row r="827" spans="2:14" s="1" customFormat="1" ht="19.7" hidden="1" customHeight="1">
      <c r="B827" s="156">
        <v>2022</v>
      </c>
      <c r="C827" s="154" t="s">
        <v>13</v>
      </c>
      <c r="D827" s="154" t="s">
        <v>14</v>
      </c>
      <c r="E827" s="154" t="s">
        <v>15</v>
      </c>
      <c r="F827" s="154" t="s">
        <v>23</v>
      </c>
      <c r="G827" s="154" t="s">
        <v>24</v>
      </c>
      <c r="H827" s="154" t="s">
        <v>51</v>
      </c>
      <c r="I827" s="154" t="str">
        <f>_xlfn.XLOOKUP('Data Source'!$H827,'NW Mapping'!A:A,'NW Mapping'!B:B)</f>
        <v>Low</v>
      </c>
      <c r="J827" s="154" t="str">
        <f>_xlfn.XLOOKUP('Data Source'!$H827,'NW Mapping'!A:A,'NW Mapping'!C:C)</f>
        <v>Core NW</v>
      </c>
      <c r="K827" s="154" t="str">
        <f>_xlfn.XLOOKUP(H827,'NW Mapping'!A:A,'NW Mapping'!D:D)</f>
        <v>Core NW</v>
      </c>
      <c r="L827" s="8" t="str">
        <f>_xlfn.XLOOKUP('Data Source'!$H827,'NW Mapping'!A:A,'NW Mapping'!E:E)</f>
        <v>SINGLE FUNDING</v>
      </c>
      <c r="M827" s="157">
        <v>6955.03923076923</v>
      </c>
      <c r="N827" s="157">
        <v>6955</v>
      </c>
    </row>
    <row r="828" spans="2:14" s="1" customFormat="1" ht="19.7" hidden="1" customHeight="1">
      <c r="B828" s="152">
        <v>2022</v>
      </c>
      <c r="C828" s="153" t="s">
        <v>13</v>
      </c>
      <c r="D828" s="153" t="s">
        <v>14</v>
      </c>
      <c r="E828" s="153" t="s">
        <v>15</v>
      </c>
      <c r="F828" s="153" t="s">
        <v>23</v>
      </c>
      <c r="G828" s="153" t="s">
        <v>66</v>
      </c>
      <c r="H828" s="153" t="s">
        <v>51</v>
      </c>
      <c r="I828" s="154" t="str">
        <f>_xlfn.XLOOKUP('Data Source'!$H828,'NW Mapping'!A:A,'NW Mapping'!B:B)</f>
        <v>Low</v>
      </c>
      <c r="J828" s="154" t="str">
        <f>_xlfn.XLOOKUP('Data Source'!$H828,'NW Mapping'!A:A,'NW Mapping'!C:C)</f>
        <v>Core NW</v>
      </c>
      <c r="K828" s="154" t="str">
        <f>_xlfn.XLOOKUP(H828,'NW Mapping'!A:A,'NW Mapping'!D:D)</f>
        <v>Core NW</v>
      </c>
      <c r="L828" s="8" t="str">
        <f>_xlfn.XLOOKUP('Data Source'!$H828,'NW Mapping'!A:A,'NW Mapping'!E:E)</f>
        <v>SINGLE FUNDING</v>
      </c>
      <c r="M828" s="155">
        <v>18959.543461538498</v>
      </c>
      <c r="N828" s="155">
        <v>18959.72</v>
      </c>
    </row>
    <row r="829" spans="2:14" s="1" customFormat="1" ht="19.7" hidden="1" customHeight="1">
      <c r="B829" s="156">
        <v>2022</v>
      </c>
      <c r="C829" s="154" t="s">
        <v>13</v>
      </c>
      <c r="D829" s="154" t="s">
        <v>14</v>
      </c>
      <c r="E829" s="154" t="s">
        <v>25</v>
      </c>
      <c r="F829" s="154" t="s">
        <v>16</v>
      </c>
      <c r="G829" s="154" t="s">
        <v>63</v>
      </c>
      <c r="H829" s="154" t="s">
        <v>51</v>
      </c>
      <c r="I829" s="154" t="str">
        <f>_xlfn.XLOOKUP('Data Source'!$H829,'NW Mapping'!A:A,'NW Mapping'!B:B)</f>
        <v>Low</v>
      </c>
      <c r="J829" s="154" t="str">
        <f>_xlfn.XLOOKUP('Data Source'!$H829,'NW Mapping'!A:A,'NW Mapping'!C:C)</f>
        <v>Core NW</v>
      </c>
      <c r="K829" s="154" t="str">
        <f>_xlfn.XLOOKUP(H829,'NW Mapping'!A:A,'NW Mapping'!D:D)</f>
        <v>Core NW</v>
      </c>
      <c r="L829" s="8" t="str">
        <f>_xlfn.XLOOKUP('Data Source'!$H829,'NW Mapping'!A:A,'NW Mapping'!E:E)</f>
        <v>SINGLE FUNDING</v>
      </c>
      <c r="M829" s="157">
        <v>4214.2</v>
      </c>
      <c r="N829" s="157">
        <v>4214.2299999999996</v>
      </c>
    </row>
    <row r="830" spans="2:14" s="1" customFormat="1" ht="19.7" hidden="1" customHeight="1">
      <c r="B830" s="152">
        <v>2022</v>
      </c>
      <c r="C830" s="153" t="s">
        <v>13</v>
      </c>
      <c r="D830" s="153" t="s">
        <v>14</v>
      </c>
      <c r="E830" s="153" t="s">
        <v>25</v>
      </c>
      <c r="F830" s="153" t="s">
        <v>16</v>
      </c>
      <c r="G830" s="153" t="s">
        <v>67</v>
      </c>
      <c r="H830" s="153" t="s">
        <v>51</v>
      </c>
      <c r="I830" s="154" t="str">
        <f>_xlfn.XLOOKUP('Data Source'!$H830,'NW Mapping'!A:A,'NW Mapping'!B:B)</f>
        <v>Low</v>
      </c>
      <c r="J830" s="154" t="str">
        <f>_xlfn.XLOOKUP('Data Source'!$H830,'NW Mapping'!A:A,'NW Mapping'!C:C)</f>
        <v>Core NW</v>
      </c>
      <c r="K830" s="154" t="str">
        <f>_xlfn.XLOOKUP(H830,'NW Mapping'!A:A,'NW Mapping'!D:D)</f>
        <v>Core NW</v>
      </c>
      <c r="L830" s="8" t="str">
        <f>_xlfn.XLOOKUP('Data Source'!$H830,'NW Mapping'!A:A,'NW Mapping'!E:E)</f>
        <v>SINGLE FUNDING</v>
      </c>
      <c r="M830" s="155">
        <v>236.52</v>
      </c>
      <c r="N830" s="155">
        <v>236.52</v>
      </c>
    </row>
    <row r="831" spans="2:14" s="1" customFormat="1" ht="19.7" hidden="1" customHeight="1">
      <c r="B831" s="156">
        <v>2022</v>
      </c>
      <c r="C831" s="154" t="s">
        <v>13</v>
      </c>
      <c r="D831" s="154" t="s">
        <v>14</v>
      </c>
      <c r="E831" s="154" t="s">
        <v>25</v>
      </c>
      <c r="F831" s="154" t="s">
        <v>16</v>
      </c>
      <c r="G831" s="154" t="s">
        <v>19</v>
      </c>
      <c r="H831" s="154" t="s">
        <v>51</v>
      </c>
      <c r="I831" s="154" t="str">
        <f>_xlfn.XLOOKUP('Data Source'!$H831,'NW Mapping'!A:A,'NW Mapping'!B:B)</f>
        <v>Low</v>
      </c>
      <c r="J831" s="154" t="str">
        <f>_xlfn.XLOOKUP('Data Source'!$H831,'NW Mapping'!A:A,'NW Mapping'!C:C)</f>
        <v>Core NW</v>
      </c>
      <c r="K831" s="154" t="str">
        <f>_xlfn.XLOOKUP(H831,'NW Mapping'!A:A,'NW Mapping'!D:D)</f>
        <v>Core NW</v>
      </c>
      <c r="L831" s="8" t="str">
        <f>_xlfn.XLOOKUP('Data Source'!$H831,'NW Mapping'!A:A,'NW Mapping'!E:E)</f>
        <v>SINGLE FUNDING</v>
      </c>
      <c r="M831" s="157">
        <v>1840.68</v>
      </c>
      <c r="N831" s="157">
        <v>1840.68</v>
      </c>
    </row>
    <row r="832" spans="2:14" s="1" customFormat="1" ht="19.7" hidden="1" customHeight="1">
      <c r="B832" s="152">
        <v>2022</v>
      </c>
      <c r="C832" s="153" t="s">
        <v>13</v>
      </c>
      <c r="D832" s="153" t="s">
        <v>14</v>
      </c>
      <c r="E832" s="153" t="s">
        <v>25</v>
      </c>
      <c r="F832" s="153" t="s">
        <v>16</v>
      </c>
      <c r="G832" s="153" t="s">
        <v>20</v>
      </c>
      <c r="H832" s="153" t="s">
        <v>51</v>
      </c>
      <c r="I832" s="154" t="str">
        <f>_xlfn.XLOOKUP('Data Source'!$H832,'NW Mapping'!A:A,'NW Mapping'!B:B)</f>
        <v>Low</v>
      </c>
      <c r="J832" s="154" t="str">
        <f>_xlfn.XLOOKUP('Data Source'!$H832,'NW Mapping'!A:A,'NW Mapping'!C:C)</f>
        <v>Core NW</v>
      </c>
      <c r="K832" s="154" t="str">
        <f>_xlfn.XLOOKUP(H832,'NW Mapping'!A:A,'NW Mapping'!D:D)</f>
        <v>Core NW</v>
      </c>
      <c r="L832" s="8" t="str">
        <f>_xlfn.XLOOKUP('Data Source'!$H832,'NW Mapping'!A:A,'NW Mapping'!E:E)</f>
        <v>SINGLE FUNDING</v>
      </c>
      <c r="M832" s="155">
        <v>1009.8</v>
      </c>
      <c r="N832" s="155">
        <v>1009.76</v>
      </c>
    </row>
    <row r="833" spans="2:14" s="1" customFormat="1" ht="19.7" hidden="1" customHeight="1">
      <c r="B833" s="156">
        <v>2022</v>
      </c>
      <c r="C833" s="154" t="s">
        <v>13</v>
      </c>
      <c r="D833" s="154" t="s">
        <v>14</v>
      </c>
      <c r="E833" s="154" t="s">
        <v>25</v>
      </c>
      <c r="F833" s="154" t="s">
        <v>16</v>
      </c>
      <c r="G833" s="154" t="s">
        <v>64</v>
      </c>
      <c r="H833" s="154" t="s">
        <v>51</v>
      </c>
      <c r="I833" s="154" t="str">
        <f>_xlfn.XLOOKUP('Data Source'!$H833,'NW Mapping'!A:A,'NW Mapping'!B:B)</f>
        <v>Low</v>
      </c>
      <c r="J833" s="154" t="str">
        <f>_xlfn.XLOOKUP('Data Source'!$H833,'NW Mapping'!A:A,'NW Mapping'!C:C)</f>
        <v>Core NW</v>
      </c>
      <c r="K833" s="154" t="str">
        <f>_xlfn.XLOOKUP(H833,'NW Mapping'!A:A,'NW Mapping'!D:D)</f>
        <v>Core NW</v>
      </c>
      <c r="L833" s="8" t="str">
        <f>_xlfn.XLOOKUP('Data Source'!$H833,'NW Mapping'!A:A,'NW Mapping'!E:E)</f>
        <v>SINGLE FUNDING</v>
      </c>
      <c r="M833" s="157">
        <v>6095.88</v>
      </c>
      <c r="N833" s="157">
        <v>6095.96</v>
      </c>
    </row>
    <row r="834" spans="2:14" s="1" customFormat="1" ht="19.7" hidden="1" customHeight="1">
      <c r="B834" s="152">
        <v>2022</v>
      </c>
      <c r="C834" s="153" t="s">
        <v>13</v>
      </c>
      <c r="D834" s="153" t="s">
        <v>14</v>
      </c>
      <c r="E834" s="153" t="s">
        <v>25</v>
      </c>
      <c r="F834" s="153" t="s">
        <v>21</v>
      </c>
      <c r="G834" s="153" t="s">
        <v>22</v>
      </c>
      <c r="H834" s="153" t="s">
        <v>51</v>
      </c>
      <c r="I834" s="154" t="str">
        <f>_xlfn.XLOOKUP('Data Source'!$H834,'NW Mapping'!A:A,'NW Mapping'!B:B)</f>
        <v>Low</v>
      </c>
      <c r="J834" s="154" t="str">
        <f>_xlfn.XLOOKUP('Data Source'!$H834,'NW Mapping'!A:A,'NW Mapping'!C:C)</f>
        <v>Core NW</v>
      </c>
      <c r="K834" s="154" t="str">
        <f>_xlfn.XLOOKUP(H834,'NW Mapping'!A:A,'NW Mapping'!D:D)</f>
        <v>Core NW</v>
      </c>
      <c r="L834" s="8" t="str">
        <f>_xlfn.XLOOKUP('Data Source'!$H834,'NW Mapping'!A:A,'NW Mapping'!E:E)</f>
        <v>SINGLE FUNDING</v>
      </c>
      <c r="M834" s="155">
        <v>32337.24</v>
      </c>
      <c r="N834" s="155">
        <v>32337.360000000001</v>
      </c>
    </row>
    <row r="835" spans="2:14" s="1" customFormat="1" ht="19.7" hidden="1" customHeight="1">
      <c r="B835" s="156">
        <v>2022</v>
      </c>
      <c r="C835" s="154" t="s">
        <v>13</v>
      </c>
      <c r="D835" s="154" t="s">
        <v>14</v>
      </c>
      <c r="E835" s="154" t="s">
        <v>25</v>
      </c>
      <c r="F835" s="154" t="s">
        <v>21</v>
      </c>
      <c r="G835" s="154" t="s">
        <v>65</v>
      </c>
      <c r="H835" s="154" t="s">
        <v>51</v>
      </c>
      <c r="I835" s="154" t="str">
        <f>_xlfn.XLOOKUP('Data Source'!$H835,'NW Mapping'!A:A,'NW Mapping'!B:B)</f>
        <v>Low</v>
      </c>
      <c r="J835" s="154" t="str">
        <f>_xlfn.XLOOKUP('Data Source'!$H835,'NW Mapping'!A:A,'NW Mapping'!C:C)</f>
        <v>Core NW</v>
      </c>
      <c r="K835" s="154" t="str">
        <f>_xlfn.XLOOKUP(H835,'NW Mapping'!A:A,'NW Mapping'!D:D)</f>
        <v>Core NW</v>
      </c>
      <c r="L835" s="8" t="str">
        <f>_xlfn.XLOOKUP('Data Source'!$H835,'NW Mapping'!A:A,'NW Mapping'!E:E)</f>
        <v>SINGLE FUNDING</v>
      </c>
      <c r="M835" s="157">
        <v>623.70000000000005</v>
      </c>
      <c r="N835" s="157">
        <v>623.77</v>
      </c>
    </row>
    <row r="836" spans="2:14" s="1" customFormat="1" ht="19.7" hidden="1" customHeight="1">
      <c r="B836" s="152">
        <v>2022</v>
      </c>
      <c r="C836" s="153" t="s">
        <v>13</v>
      </c>
      <c r="D836" s="153" t="s">
        <v>14</v>
      </c>
      <c r="E836" s="153" t="s">
        <v>25</v>
      </c>
      <c r="F836" s="153" t="s">
        <v>23</v>
      </c>
      <c r="G836" s="153" t="s">
        <v>24</v>
      </c>
      <c r="H836" s="153" t="s">
        <v>51</v>
      </c>
      <c r="I836" s="154" t="str">
        <f>_xlfn.XLOOKUP('Data Source'!$H836,'NW Mapping'!A:A,'NW Mapping'!B:B)</f>
        <v>Low</v>
      </c>
      <c r="J836" s="154" t="str">
        <f>_xlfn.XLOOKUP('Data Source'!$H836,'NW Mapping'!A:A,'NW Mapping'!C:C)</f>
        <v>Core NW</v>
      </c>
      <c r="K836" s="154" t="str">
        <f>_xlfn.XLOOKUP(H836,'NW Mapping'!A:A,'NW Mapping'!D:D)</f>
        <v>Core NW</v>
      </c>
      <c r="L836" s="8" t="str">
        <f>_xlfn.XLOOKUP('Data Source'!$H836,'NW Mapping'!A:A,'NW Mapping'!E:E)</f>
        <v>SINGLE FUNDING</v>
      </c>
      <c r="M836" s="155">
        <v>132978.48153846199</v>
      </c>
      <c r="N836" s="155">
        <v>132978.56</v>
      </c>
    </row>
    <row r="837" spans="2:14" s="1" customFormat="1" ht="19.7" hidden="1" customHeight="1">
      <c r="B837" s="156">
        <v>2022</v>
      </c>
      <c r="C837" s="154" t="s">
        <v>13</v>
      </c>
      <c r="D837" s="154" t="s">
        <v>14</v>
      </c>
      <c r="E837" s="154" t="s">
        <v>25</v>
      </c>
      <c r="F837" s="154" t="s">
        <v>23</v>
      </c>
      <c r="G837" s="154" t="s">
        <v>66</v>
      </c>
      <c r="H837" s="154" t="s">
        <v>51</v>
      </c>
      <c r="I837" s="154" t="str">
        <f>_xlfn.XLOOKUP('Data Source'!$H837,'NW Mapping'!A:A,'NW Mapping'!B:B)</f>
        <v>Low</v>
      </c>
      <c r="J837" s="154" t="str">
        <f>_xlfn.XLOOKUP('Data Source'!$H837,'NW Mapping'!A:A,'NW Mapping'!C:C)</f>
        <v>Core NW</v>
      </c>
      <c r="K837" s="154" t="str">
        <f>_xlfn.XLOOKUP(H837,'NW Mapping'!A:A,'NW Mapping'!D:D)</f>
        <v>Core NW</v>
      </c>
      <c r="L837" s="8" t="str">
        <f>_xlfn.XLOOKUP('Data Source'!$H837,'NW Mapping'!A:A,'NW Mapping'!E:E)</f>
        <v>SINGLE FUNDING</v>
      </c>
      <c r="M837" s="157">
        <v>9256.9026923076908</v>
      </c>
      <c r="N837" s="157">
        <v>9257.0400000000009</v>
      </c>
    </row>
    <row r="838" spans="2:14" s="1" customFormat="1" ht="19.7" customHeight="1">
      <c r="B838" s="152">
        <v>2022</v>
      </c>
      <c r="C838" s="153" t="s">
        <v>13</v>
      </c>
      <c r="D838" s="153" t="s">
        <v>14</v>
      </c>
      <c r="E838" s="153" t="s">
        <v>26</v>
      </c>
      <c r="F838" s="153" t="s">
        <v>16</v>
      </c>
      <c r="G838" s="153" t="s">
        <v>63</v>
      </c>
      <c r="H838" s="153" t="s">
        <v>51</v>
      </c>
      <c r="I838" s="154" t="str">
        <f>_xlfn.XLOOKUP('Data Source'!$H838,'NW Mapping'!A:A,'NW Mapping'!B:B)</f>
        <v>Low</v>
      </c>
      <c r="J838" s="154" t="str">
        <f>_xlfn.XLOOKUP('Data Source'!$H838,'NW Mapping'!A:A,'NW Mapping'!C:C)</f>
        <v>Core NW</v>
      </c>
      <c r="K838" s="154" t="str">
        <f>_xlfn.XLOOKUP(H838,'NW Mapping'!A:A,'NW Mapping'!D:D)</f>
        <v>Core NW</v>
      </c>
      <c r="L838" s="8" t="str">
        <f>_xlfn.XLOOKUP('Data Source'!$H838,'NW Mapping'!A:A,'NW Mapping'!E:E)</f>
        <v>SINGLE FUNDING</v>
      </c>
      <c r="M838" s="155">
        <v>120.12</v>
      </c>
      <c r="N838" s="155">
        <v>120.12</v>
      </c>
    </row>
    <row r="839" spans="2:14" s="1" customFormat="1" ht="19.7" customHeight="1">
      <c r="B839" s="156">
        <v>2022</v>
      </c>
      <c r="C839" s="154" t="s">
        <v>13</v>
      </c>
      <c r="D839" s="154" t="s">
        <v>14</v>
      </c>
      <c r="E839" s="154" t="s">
        <v>26</v>
      </c>
      <c r="F839" s="154" t="s">
        <v>16</v>
      </c>
      <c r="G839" s="154" t="s">
        <v>67</v>
      </c>
      <c r="H839" s="154" t="s">
        <v>51</v>
      </c>
      <c r="I839" s="154" t="str">
        <f>_xlfn.XLOOKUP('Data Source'!$H839,'NW Mapping'!A:A,'NW Mapping'!B:B)</f>
        <v>Low</v>
      </c>
      <c r="J839" s="154" t="str">
        <f>_xlfn.XLOOKUP('Data Source'!$H839,'NW Mapping'!A:A,'NW Mapping'!C:C)</f>
        <v>Core NW</v>
      </c>
      <c r="K839" s="154" t="str">
        <f>_xlfn.XLOOKUP(H839,'NW Mapping'!A:A,'NW Mapping'!D:D)</f>
        <v>Core NW</v>
      </c>
      <c r="L839" s="8" t="str">
        <f>_xlfn.XLOOKUP('Data Source'!$H839,'NW Mapping'!A:A,'NW Mapping'!E:E)</f>
        <v>SINGLE FUNDING</v>
      </c>
      <c r="M839" s="157">
        <v>0</v>
      </c>
      <c r="N839" s="157">
        <v>0</v>
      </c>
    </row>
    <row r="840" spans="2:14" s="1" customFormat="1" ht="19.7" customHeight="1">
      <c r="B840" s="152">
        <v>2022</v>
      </c>
      <c r="C840" s="153" t="s">
        <v>13</v>
      </c>
      <c r="D840" s="153" t="s">
        <v>14</v>
      </c>
      <c r="E840" s="153" t="s">
        <v>26</v>
      </c>
      <c r="F840" s="153" t="s">
        <v>16</v>
      </c>
      <c r="G840" s="153" t="s">
        <v>19</v>
      </c>
      <c r="H840" s="153" t="s">
        <v>51</v>
      </c>
      <c r="I840" s="154" t="str">
        <f>_xlfn.XLOOKUP('Data Source'!$H840,'NW Mapping'!A:A,'NW Mapping'!B:B)</f>
        <v>Low</v>
      </c>
      <c r="J840" s="154" t="str">
        <f>_xlfn.XLOOKUP('Data Source'!$H840,'NW Mapping'!A:A,'NW Mapping'!C:C)</f>
        <v>Core NW</v>
      </c>
      <c r="K840" s="154" t="str">
        <f>_xlfn.XLOOKUP(H840,'NW Mapping'!A:A,'NW Mapping'!D:D)</f>
        <v>Core NW</v>
      </c>
      <c r="L840" s="8" t="str">
        <f>_xlfn.XLOOKUP('Data Source'!$H840,'NW Mapping'!A:A,'NW Mapping'!E:E)</f>
        <v>SINGLE FUNDING</v>
      </c>
      <c r="M840" s="155">
        <v>2648.6859615384601</v>
      </c>
      <c r="N840" s="155">
        <v>2648.6</v>
      </c>
    </row>
    <row r="841" spans="2:14" s="1" customFormat="1" ht="19.7" customHeight="1">
      <c r="B841" s="156">
        <v>2022</v>
      </c>
      <c r="C841" s="154" t="s">
        <v>13</v>
      </c>
      <c r="D841" s="154" t="s">
        <v>14</v>
      </c>
      <c r="E841" s="154" t="s">
        <v>26</v>
      </c>
      <c r="F841" s="154" t="s">
        <v>16</v>
      </c>
      <c r="G841" s="154" t="s">
        <v>20</v>
      </c>
      <c r="H841" s="154" t="s">
        <v>51</v>
      </c>
      <c r="I841" s="154" t="str">
        <f>_xlfn.XLOOKUP('Data Source'!$H841,'NW Mapping'!A:A,'NW Mapping'!B:B)</f>
        <v>Low</v>
      </c>
      <c r="J841" s="154" t="str">
        <f>_xlfn.XLOOKUP('Data Source'!$H841,'NW Mapping'!A:A,'NW Mapping'!C:C)</f>
        <v>Core NW</v>
      </c>
      <c r="K841" s="154" t="str">
        <f>_xlfn.XLOOKUP(H841,'NW Mapping'!A:A,'NW Mapping'!D:D)</f>
        <v>Core NW</v>
      </c>
      <c r="L841" s="8" t="str">
        <f>_xlfn.XLOOKUP('Data Source'!$H841,'NW Mapping'!A:A,'NW Mapping'!E:E)</f>
        <v>SINGLE FUNDING</v>
      </c>
      <c r="M841" s="157">
        <v>27829.997692307701</v>
      </c>
      <c r="N841" s="157">
        <v>27829.88</v>
      </c>
    </row>
    <row r="842" spans="2:14" s="1" customFormat="1" ht="19.7" customHeight="1">
      <c r="B842" s="152">
        <v>2022</v>
      </c>
      <c r="C842" s="153" t="s">
        <v>13</v>
      </c>
      <c r="D842" s="153" t="s">
        <v>14</v>
      </c>
      <c r="E842" s="153" t="s">
        <v>26</v>
      </c>
      <c r="F842" s="153" t="s">
        <v>16</v>
      </c>
      <c r="G842" s="153" t="s">
        <v>64</v>
      </c>
      <c r="H842" s="153" t="s">
        <v>51</v>
      </c>
      <c r="I842" s="154" t="str">
        <f>_xlfn.XLOOKUP('Data Source'!$H842,'NW Mapping'!A:A,'NW Mapping'!B:B)</f>
        <v>Low</v>
      </c>
      <c r="J842" s="154" t="str">
        <f>_xlfn.XLOOKUP('Data Source'!$H842,'NW Mapping'!A:A,'NW Mapping'!C:C)</f>
        <v>Core NW</v>
      </c>
      <c r="K842" s="154" t="str">
        <f>_xlfn.XLOOKUP(H842,'NW Mapping'!A:A,'NW Mapping'!D:D)</f>
        <v>Core NW</v>
      </c>
      <c r="L842" s="8" t="str">
        <f>_xlfn.XLOOKUP('Data Source'!$H842,'NW Mapping'!A:A,'NW Mapping'!E:E)</f>
        <v>SINGLE FUNDING</v>
      </c>
      <c r="M842" s="155">
        <v>34993.9592307692</v>
      </c>
      <c r="N842" s="155">
        <v>34993.919999999998</v>
      </c>
    </row>
    <row r="843" spans="2:14" s="1" customFormat="1" ht="19.7" customHeight="1">
      <c r="B843" s="156">
        <v>2022</v>
      </c>
      <c r="C843" s="154" t="s">
        <v>13</v>
      </c>
      <c r="D843" s="154" t="s">
        <v>14</v>
      </c>
      <c r="E843" s="154" t="s">
        <v>26</v>
      </c>
      <c r="F843" s="154" t="s">
        <v>21</v>
      </c>
      <c r="G843" s="154" t="s">
        <v>22</v>
      </c>
      <c r="H843" s="154" t="s">
        <v>51</v>
      </c>
      <c r="I843" s="154" t="str">
        <f>_xlfn.XLOOKUP('Data Source'!$H843,'NW Mapping'!A:A,'NW Mapping'!B:B)</f>
        <v>Low</v>
      </c>
      <c r="J843" s="154" t="str">
        <f>_xlfn.XLOOKUP('Data Source'!$H843,'NW Mapping'!A:A,'NW Mapping'!C:C)</f>
        <v>Core NW</v>
      </c>
      <c r="K843" s="154" t="str">
        <f>_xlfn.XLOOKUP(H843,'NW Mapping'!A:A,'NW Mapping'!D:D)</f>
        <v>Core NW</v>
      </c>
      <c r="L843" s="8" t="str">
        <f>_xlfn.XLOOKUP('Data Source'!$H843,'NW Mapping'!A:A,'NW Mapping'!E:E)</f>
        <v>SINGLE FUNDING</v>
      </c>
      <c r="M843" s="157">
        <v>36062.5886538462</v>
      </c>
      <c r="N843" s="157">
        <v>36062.519999999997</v>
      </c>
    </row>
    <row r="844" spans="2:14" s="1" customFormat="1" ht="19.7" customHeight="1">
      <c r="B844" s="152">
        <v>2022</v>
      </c>
      <c r="C844" s="153" t="s">
        <v>13</v>
      </c>
      <c r="D844" s="153" t="s">
        <v>14</v>
      </c>
      <c r="E844" s="153" t="s">
        <v>26</v>
      </c>
      <c r="F844" s="153" t="s">
        <v>21</v>
      </c>
      <c r="G844" s="153" t="s">
        <v>65</v>
      </c>
      <c r="H844" s="153" t="s">
        <v>51</v>
      </c>
      <c r="I844" s="154" t="str">
        <f>_xlfn.XLOOKUP('Data Source'!$H844,'NW Mapping'!A:A,'NW Mapping'!B:B)</f>
        <v>Low</v>
      </c>
      <c r="J844" s="154" t="str">
        <f>_xlfn.XLOOKUP('Data Source'!$H844,'NW Mapping'!A:A,'NW Mapping'!C:C)</f>
        <v>Core NW</v>
      </c>
      <c r="K844" s="154" t="str">
        <f>_xlfn.XLOOKUP(H844,'NW Mapping'!A:A,'NW Mapping'!D:D)</f>
        <v>Core NW</v>
      </c>
      <c r="L844" s="8" t="str">
        <f>_xlfn.XLOOKUP('Data Source'!$H844,'NW Mapping'!A:A,'NW Mapping'!E:E)</f>
        <v>SINGLE FUNDING</v>
      </c>
      <c r="M844" s="155">
        <v>3276.8536538461499</v>
      </c>
      <c r="N844" s="155">
        <v>3277.04</v>
      </c>
    </row>
    <row r="845" spans="2:14" s="1" customFormat="1" ht="19.7" customHeight="1">
      <c r="B845" s="156">
        <v>2022</v>
      </c>
      <c r="C845" s="154" t="s">
        <v>13</v>
      </c>
      <c r="D845" s="154" t="s">
        <v>14</v>
      </c>
      <c r="E845" s="154" t="s">
        <v>26</v>
      </c>
      <c r="F845" s="154" t="s">
        <v>23</v>
      </c>
      <c r="G845" s="154" t="s">
        <v>24</v>
      </c>
      <c r="H845" s="154" t="s">
        <v>51</v>
      </c>
      <c r="I845" s="154" t="str">
        <f>_xlfn.XLOOKUP('Data Source'!$H845,'NW Mapping'!A:A,'NW Mapping'!B:B)</f>
        <v>Low</v>
      </c>
      <c r="J845" s="154" t="str">
        <f>_xlfn.XLOOKUP('Data Source'!$H845,'NW Mapping'!A:A,'NW Mapping'!C:C)</f>
        <v>Core NW</v>
      </c>
      <c r="K845" s="154" t="str">
        <f>_xlfn.XLOOKUP(H845,'NW Mapping'!A:A,'NW Mapping'!D:D)</f>
        <v>Core NW</v>
      </c>
      <c r="L845" s="8" t="str">
        <f>_xlfn.XLOOKUP('Data Source'!$H845,'NW Mapping'!A:A,'NW Mapping'!E:E)</f>
        <v>SINGLE FUNDING</v>
      </c>
      <c r="M845" s="157">
        <v>23676.12</v>
      </c>
      <c r="N845" s="157">
        <v>23676.12</v>
      </c>
    </row>
    <row r="846" spans="2:14" s="1" customFormat="1" ht="19.7" customHeight="1">
      <c r="B846" s="152">
        <v>2022</v>
      </c>
      <c r="C846" s="153" t="s">
        <v>13</v>
      </c>
      <c r="D846" s="153" t="s">
        <v>14</v>
      </c>
      <c r="E846" s="153" t="s">
        <v>26</v>
      </c>
      <c r="F846" s="153" t="s">
        <v>23</v>
      </c>
      <c r="G846" s="153" t="s">
        <v>66</v>
      </c>
      <c r="H846" s="153" t="s">
        <v>51</v>
      </c>
      <c r="I846" s="154" t="str">
        <f>_xlfn.XLOOKUP('Data Source'!$H846,'NW Mapping'!A:A,'NW Mapping'!B:B)</f>
        <v>Low</v>
      </c>
      <c r="J846" s="154" t="str">
        <f>_xlfn.XLOOKUP('Data Source'!$H846,'NW Mapping'!A:A,'NW Mapping'!C:C)</f>
        <v>Core NW</v>
      </c>
      <c r="K846" s="154" t="str">
        <f>_xlfn.XLOOKUP(H846,'NW Mapping'!A:A,'NW Mapping'!D:D)</f>
        <v>Core NW</v>
      </c>
      <c r="L846" s="8" t="str">
        <f>_xlfn.XLOOKUP('Data Source'!$H846,'NW Mapping'!A:A,'NW Mapping'!E:E)</f>
        <v>SINGLE FUNDING</v>
      </c>
      <c r="M846" s="155">
        <v>19358.545576923101</v>
      </c>
      <c r="N846" s="155">
        <v>19358.439999999999</v>
      </c>
    </row>
    <row r="847" spans="2:14" s="1" customFormat="1" ht="19.7" hidden="1" customHeight="1">
      <c r="B847" s="156">
        <v>2022</v>
      </c>
      <c r="C847" s="154" t="s">
        <v>13</v>
      </c>
      <c r="D847" s="154" t="s">
        <v>14</v>
      </c>
      <c r="E847" s="154" t="s">
        <v>27</v>
      </c>
      <c r="F847" s="154" t="s">
        <v>16</v>
      </c>
      <c r="G847" s="154" t="s">
        <v>63</v>
      </c>
      <c r="H847" s="154" t="s">
        <v>51</v>
      </c>
      <c r="I847" s="154" t="str">
        <f>_xlfn.XLOOKUP('Data Source'!$H847,'NW Mapping'!A:A,'NW Mapping'!B:B)</f>
        <v>Low</v>
      </c>
      <c r="J847" s="154" t="str">
        <f>_xlfn.XLOOKUP('Data Source'!$H847,'NW Mapping'!A:A,'NW Mapping'!C:C)</f>
        <v>Core NW</v>
      </c>
      <c r="K847" s="154" t="str">
        <f>_xlfn.XLOOKUP(H847,'NW Mapping'!A:A,'NW Mapping'!D:D)</f>
        <v>Core NW</v>
      </c>
      <c r="L847" s="8" t="str">
        <f>_xlfn.XLOOKUP('Data Source'!$H847,'NW Mapping'!A:A,'NW Mapping'!E:E)</f>
        <v>SINGLE FUNDING</v>
      </c>
      <c r="M847" s="157">
        <v>13369.08</v>
      </c>
      <c r="N847" s="157">
        <v>13369.16</v>
      </c>
    </row>
    <row r="848" spans="2:14" s="1" customFormat="1" ht="19.7" hidden="1" customHeight="1">
      <c r="B848" s="152">
        <v>2022</v>
      </c>
      <c r="C848" s="153" t="s">
        <v>13</v>
      </c>
      <c r="D848" s="153" t="s">
        <v>14</v>
      </c>
      <c r="E848" s="153" t="s">
        <v>27</v>
      </c>
      <c r="F848" s="153" t="s">
        <v>16</v>
      </c>
      <c r="G848" s="153" t="s">
        <v>67</v>
      </c>
      <c r="H848" s="153" t="s">
        <v>51</v>
      </c>
      <c r="I848" s="154" t="str">
        <f>_xlfn.XLOOKUP('Data Source'!$H848,'NW Mapping'!A:A,'NW Mapping'!B:B)</f>
        <v>Low</v>
      </c>
      <c r="J848" s="154" t="str">
        <f>_xlfn.XLOOKUP('Data Source'!$H848,'NW Mapping'!A:A,'NW Mapping'!C:C)</f>
        <v>Core NW</v>
      </c>
      <c r="K848" s="154" t="str">
        <f>_xlfn.XLOOKUP(H848,'NW Mapping'!A:A,'NW Mapping'!D:D)</f>
        <v>Core NW</v>
      </c>
      <c r="L848" s="8" t="str">
        <f>_xlfn.XLOOKUP('Data Source'!$H848,'NW Mapping'!A:A,'NW Mapping'!E:E)</f>
        <v>SINGLE FUNDING</v>
      </c>
      <c r="M848" s="155">
        <v>0</v>
      </c>
      <c r="N848" s="155">
        <v>0</v>
      </c>
    </row>
    <row r="849" spans="2:14" s="1" customFormat="1" ht="19.7" hidden="1" customHeight="1">
      <c r="B849" s="156">
        <v>2022</v>
      </c>
      <c r="C849" s="154" t="s">
        <v>13</v>
      </c>
      <c r="D849" s="154" t="s">
        <v>14</v>
      </c>
      <c r="E849" s="154" t="s">
        <v>27</v>
      </c>
      <c r="F849" s="154" t="s">
        <v>16</v>
      </c>
      <c r="G849" s="154" t="s">
        <v>19</v>
      </c>
      <c r="H849" s="154" t="s">
        <v>51</v>
      </c>
      <c r="I849" s="154" t="str">
        <f>_xlfn.XLOOKUP('Data Source'!$H849,'NW Mapping'!A:A,'NW Mapping'!B:B)</f>
        <v>Low</v>
      </c>
      <c r="J849" s="154" t="str">
        <f>_xlfn.XLOOKUP('Data Source'!$H849,'NW Mapping'!A:A,'NW Mapping'!C:C)</f>
        <v>Core NW</v>
      </c>
      <c r="K849" s="154" t="str">
        <f>_xlfn.XLOOKUP(H849,'NW Mapping'!A:A,'NW Mapping'!D:D)</f>
        <v>Core NW</v>
      </c>
      <c r="L849" s="8" t="str">
        <f>_xlfn.XLOOKUP('Data Source'!$H849,'NW Mapping'!A:A,'NW Mapping'!E:E)</f>
        <v>SINGLE FUNDING</v>
      </c>
      <c r="M849" s="157">
        <v>0</v>
      </c>
      <c r="N849" s="157">
        <v>0</v>
      </c>
    </row>
    <row r="850" spans="2:14" s="1" customFormat="1" ht="19.7" hidden="1" customHeight="1">
      <c r="B850" s="152">
        <v>2022</v>
      </c>
      <c r="C850" s="153" t="s">
        <v>13</v>
      </c>
      <c r="D850" s="153" t="s">
        <v>14</v>
      </c>
      <c r="E850" s="153" t="s">
        <v>27</v>
      </c>
      <c r="F850" s="153" t="s">
        <v>16</v>
      </c>
      <c r="G850" s="153" t="s">
        <v>20</v>
      </c>
      <c r="H850" s="153" t="s">
        <v>51</v>
      </c>
      <c r="I850" s="154" t="str">
        <f>_xlfn.XLOOKUP('Data Source'!$H850,'NW Mapping'!A:A,'NW Mapping'!B:B)</f>
        <v>Low</v>
      </c>
      <c r="J850" s="154" t="str">
        <f>_xlfn.XLOOKUP('Data Source'!$H850,'NW Mapping'!A:A,'NW Mapping'!C:C)</f>
        <v>Core NW</v>
      </c>
      <c r="K850" s="154" t="str">
        <f>_xlfn.XLOOKUP(H850,'NW Mapping'!A:A,'NW Mapping'!D:D)</f>
        <v>Core NW</v>
      </c>
      <c r="L850" s="8" t="str">
        <f>_xlfn.XLOOKUP('Data Source'!$H850,'NW Mapping'!A:A,'NW Mapping'!E:E)</f>
        <v>SINGLE FUNDING</v>
      </c>
      <c r="M850" s="155">
        <v>38768.717692307699</v>
      </c>
      <c r="N850" s="155">
        <v>38768.6</v>
      </c>
    </row>
    <row r="851" spans="2:14" s="1" customFormat="1" ht="19.7" hidden="1" customHeight="1">
      <c r="B851" s="156">
        <v>2022</v>
      </c>
      <c r="C851" s="154" t="s">
        <v>13</v>
      </c>
      <c r="D851" s="154" t="s">
        <v>14</v>
      </c>
      <c r="E851" s="154" t="s">
        <v>27</v>
      </c>
      <c r="F851" s="154" t="s">
        <v>16</v>
      </c>
      <c r="G851" s="154" t="s">
        <v>64</v>
      </c>
      <c r="H851" s="154" t="s">
        <v>51</v>
      </c>
      <c r="I851" s="154" t="str">
        <f>_xlfn.XLOOKUP('Data Source'!$H851,'NW Mapping'!A:A,'NW Mapping'!B:B)</f>
        <v>Low</v>
      </c>
      <c r="J851" s="154" t="str">
        <f>_xlfn.XLOOKUP('Data Source'!$H851,'NW Mapping'!A:A,'NW Mapping'!C:C)</f>
        <v>Core NW</v>
      </c>
      <c r="K851" s="154" t="str">
        <f>_xlfn.XLOOKUP(H851,'NW Mapping'!A:A,'NW Mapping'!D:D)</f>
        <v>Core NW</v>
      </c>
      <c r="L851" s="8" t="str">
        <f>_xlfn.XLOOKUP('Data Source'!$H851,'NW Mapping'!A:A,'NW Mapping'!E:E)</f>
        <v>SINGLE FUNDING</v>
      </c>
      <c r="M851" s="157">
        <v>65963.520769230803</v>
      </c>
      <c r="N851" s="157">
        <v>65963.56</v>
      </c>
    </row>
    <row r="852" spans="2:14" s="1" customFormat="1" ht="19.7" hidden="1" customHeight="1">
      <c r="B852" s="152">
        <v>2022</v>
      </c>
      <c r="C852" s="153" t="s">
        <v>13</v>
      </c>
      <c r="D852" s="153" t="s">
        <v>14</v>
      </c>
      <c r="E852" s="153" t="s">
        <v>27</v>
      </c>
      <c r="F852" s="153" t="s">
        <v>21</v>
      </c>
      <c r="G852" s="153" t="s">
        <v>22</v>
      </c>
      <c r="H852" s="153" t="s">
        <v>51</v>
      </c>
      <c r="I852" s="154" t="str">
        <f>_xlfn.XLOOKUP('Data Source'!$H852,'NW Mapping'!A:A,'NW Mapping'!B:B)</f>
        <v>Low</v>
      </c>
      <c r="J852" s="154" t="str">
        <f>_xlfn.XLOOKUP('Data Source'!$H852,'NW Mapping'!A:A,'NW Mapping'!C:C)</f>
        <v>Core NW</v>
      </c>
      <c r="K852" s="154" t="str">
        <f>_xlfn.XLOOKUP(H852,'NW Mapping'!A:A,'NW Mapping'!D:D)</f>
        <v>Core NW</v>
      </c>
      <c r="L852" s="8" t="str">
        <f>_xlfn.XLOOKUP('Data Source'!$H852,'NW Mapping'!A:A,'NW Mapping'!E:E)</f>
        <v>SINGLE FUNDING</v>
      </c>
      <c r="M852" s="155">
        <v>125845.396153846</v>
      </c>
      <c r="N852" s="155">
        <v>125845.2</v>
      </c>
    </row>
    <row r="853" spans="2:14" s="1" customFormat="1" ht="19.7" hidden="1" customHeight="1">
      <c r="B853" s="156">
        <v>2022</v>
      </c>
      <c r="C853" s="154" t="s">
        <v>13</v>
      </c>
      <c r="D853" s="154" t="s">
        <v>14</v>
      </c>
      <c r="E853" s="154" t="s">
        <v>27</v>
      </c>
      <c r="F853" s="154" t="s">
        <v>21</v>
      </c>
      <c r="G853" s="154" t="s">
        <v>65</v>
      </c>
      <c r="H853" s="154" t="s">
        <v>51</v>
      </c>
      <c r="I853" s="154" t="str">
        <f>_xlfn.XLOOKUP('Data Source'!$H853,'NW Mapping'!A:A,'NW Mapping'!B:B)</f>
        <v>Low</v>
      </c>
      <c r="J853" s="154" t="str">
        <f>_xlfn.XLOOKUP('Data Source'!$H853,'NW Mapping'!A:A,'NW Mapping'!C:C)</f>
        <v>Core NW</v>
      </c>
      <c r="K853" s="154" t="str">
        <f>_xlfn.XLOOKUP(H853,'NW Mapping'!A:A,'NW Mapping'!D:D)</f>
        <v>Core NW</v>
      </c>
      <c r="L853" s="8" t="str">
        <f>_xlfn.XLOOKUP('Data Source'!$H853,'NW Mapping'!A:A,'NW Mapping'!E:E)</f>
        <v>SINGLE FUNDING</v>
      </c>
      <c r="M853" s="157">
        <v>3131.8325</v>
      </c>
      <c r="N853" s="157">
        <v>3131.96</v>
      </c>
    </row>
    <row r="854" spans="2:14" s="1" customFormat="1" ht="19.7" hidden="1" customHeight="1">
      <c r="B854" s="152">
        <v>2022</v>
      </c>
      <c r="C854" s="153" t="s">
        <v>13</v>
      </c>
      <c r="D854" s="153" t="s">
        <v>14</v>
      </c>
      <c r="E854" s="153" t="s">
        <v>27</v>
      </c>
      <c r="F854" s="153" t="s">
        <v>23</v>
      </c>
      <c r="G854" s="153" t="s">
        <v>24</v>
      </c>
      <c r="H854" s="153" t="s">
        <v>51</v>
      </c>
      <c r="I854" s="154" t="str">
        <f>_xlfn.XLOOKUP('Data Source'!$H854,'NW Mapping'!A:A,'NW Mapping'!B:B)</f>
        <v>Low</v>
      </c>
      <c r="J854" s="154" t="str">
        <f>_xlfn.XLOOKUP('Data Source'!$H854,'NW Mapping'!A:A,'NW Mapping'!C:C)</f>
        <v>Core NW</v>
      </c>
      <c r="K854" s="154" t="str">
        <f>_xlfn.XLOOKUP(H854,'NW Mapping'!A:A,'NW Mapping'!D:D)</f>
        <v>Core NW</v>
      </c>
      <c r="L854" s="8" t="str">
        <f>_xlfn.XLOOKUP('Data Source'!$H854,'NW Mapping'!A:A,'NW Mapping'!E:E)</f>
        <v>SINGLE FUNDING</v>
      </c>
      <c r="M854" s="155">
        <v>54479.870192307702</v>
      </c>
      <c r="N854" s="155">
        <v>54479.88</v>
      </c>
    </row>
    <row r="855" spans="2:14" s="1" customFormat="1" ht="19.7" hidden="1" customHeight="1">
      <c r="B855" s="156">
        <v>2022</v>
      </c>
      <c r="C855" s="154" t="s">
        <v>13</v>
      </c>
      <c r="D855" s="154" t="s">
        <v>14</v>
      </c>
      <c r="E855" s="154" t="s">
        <v>27</v>
      </c>
      <c r="F855" s="154" t="s">
        <v>23</v>
      </c>
      <c r="G855" s="154" t="s">
        <v>66</v>
      </c>
      <c r="H855" s="154" t="s">
        <v>51</v>
      </c>
      <c r="I855" s="154" t="str">
        <f>_xlfn.XLOOKUP('Data Source'!$H855,'NW Mapping'!A:A,'NW Mapping'!B:B)</f>
        <v>Low</v>
      </c>
      <c r="J855" s="154" t="str">
        <f>_xlfn.XLOOKUP('Data Source'!$H855,'NW Mapping'!A:A,'NW Mapping'!C:C)</f>
        <v>Core NW</v>
      </c>
      <c r="K855" s="154" t="str">
        <f>_xlfn.XLOOKUP(H855,'NW Mapping'!A:A,'NW Mapping'!D:D)</f>
        <v>Core NW</v>
      </c>
      <c r="L855" s="8" t="str">
        <f>_xlfn.XLOOKUP('Data Source'!$H855,'NW Mapping'!A:A,'NW Mapping'!E:E)</f>
        <v>SINGLE FUNDING</v>
      </c>
      <c r="M855" s="157">
        <v>0</v>
      </c>
      <c r="N855" s="157">
        <v>0</v>
      </c>
    </row>
    <row r="856" spans="2:14" s="1" customFormat="1" ht="19.7" hidden="1" customHeight="1">
      <c r="B856" s="152">
        <v>2022</v>
      </c>
      <c r="C856" s="153" t="s">
        <v>13</v>
      </c>
      <c r="D856" s="153" t="s">
        <v>14</v>
      </c>
      <c r="E856" s="153" t="s">
        <v>15</v>
      </c>
      <c r="F856" s="153" t="s">
        <v>16</v>
      </c>
      <c r="G856" s="153" t="s">
        <v>20</v>
      </c>
      <c r="H856" s="153" t="s">
        <v>52</v>
      </c>
      <c r="I856" s="154" t="str">
        <f>_xlfn.XLOOKUP('Data Source'!$H856,'NW Mapping'!A:A,'NW Mapping'!B:B)</f>
        <v>Low</v>
      </c>
      <c r="J856" s="154" t="str">
        <f>_xlfn.XLOOKUP('Data Source'!$H856,'NW Mapping'!A:A,'NW Mapping'!C:C)</f>
        <v>Core NW</v>
      </c>
      <c r="K856" s="154" t="str">
        <f>_xlfn.XLOOKUP(H856,'NW Mapping'!A:A,'NW Mapping'!D:D)</f>
        <v>Core NW</v>
      </c>
      <c r="L856" s="8" t="str">
        <f>_xlfn.XLOOKUP('Data Source'!$H856,'NW Mapping'!A:A,'NW Mapping'!E:E)</f>
        <v>SINGLE FUNDING</v>
      </c>
      <c r="M856" s="155">
        <v>0</v>
      </c>
      <c r="N856" s="155">
        <v>0</v>
      </c>
    </row>
    <row r="857" spans="2:14" s="1" customFormat="1" ht="19.7" hidden="1" customHeight="1">
      <c r="B857" s="156">
        <v>2022</v>
      </c>
      <c r="C857" s="154" t="s">
        <v>13</v>
      </c>
      <c r="D857" s="154" t="s">
        <v>14</v>
      </c>
      <c r="E857" s="154" t="s">
        <v>15</v>
      </c>
      <c r="F857" s="154" t="s">
        <v>16</v>
      </c>
      <c r="G857" s="154" t="s">
        <v>64</v>
      </c>
      <c r="H857" s="154" t="s">
        <v>52</v>
      </c>
      <c r="I857" s="154" t="str">
        <f>_xlfn.XLOOKUP('Data Source'!$H857,'NW Mapping'!A:A,'NW Mapping'!B:B)</f>
        <v>Low</v>
      </c>
      <c r="J857" s="154" t="str">
        <f>_xlfn.XLOOKUP('Data Source'!$H857,'NW Mapping'!A:A,'NW Mapping'!C:C)</f>
        <v>Core NW</v>
      </c>
      <c r="K857" s="154" t="str">
        <f>_xlfn.XLOOKUP(H857,'NW Mapping'!A:A,'NW Mapping'!D:D)</f>
        <v>Core NW</v>
      </c>
      <c r="L857" s="8" t="str">
        <f>_xlfn.XLOOKUP('Data Source'!$H857,'NW Mapping'!A:A,'NW Mapping'!E:E)</f>
        <v>SINGLE FUNDING</v>
      </c>
      <c r="M857" s="157">
        <v>0</v>
      </c>
      <c r="N857" s="157">
        <v>0</v>
      </c>
    </row>
    <row r="858" spans="2:14" s="1" customFormat="1" ht="19.7" hidden="1" customHeight="1">
      <c r="B858" s="152">
        <v>2022</v>
      </c>
      <c r="C858" s="153" t="s">
        <v>13</v>
      </c>
      <c r="D858" s="153" t="s">
        <v>14</v>
      </c>
      <c r="E858" s="153" t="s">
        <v>15</v>
      </c>
      <c r="F858" s="153" t="s">
        <v>21</v>
      </c>
      <c r="G858" s="153" t="s">
        <v>22</v>
      </c>
      <c r="H858" s="153" t="s">
        <v>52</v>
      </c>
      <c r="I858" s="154" t="str">
        <f>_xlfn.XLOOKUP('Data Source'!$H858,'NW Mapping'!A:A,'NW Mapping'!B:B)</f>
        <v>Low</v>
      </c>
      <c r="J858" s="154" t="str">
        <f>_xlfn.XLOOKUP('Data Source'!$H858,'NW Mapping'!A:A,'NW Mapping'!C:C)</f>
        <v>Core NW</v>
      </c>
      <c r="K858" s="154" t="str">
        <f>_xlfn.XLOOKUP(H858,'NW Mapping'!A:A,'NW Mapping'!D:D)</f>
        <v>Core NW</v>
      </c>
      <c r="L858" s="8" t="str">
        <f>_xlfn.XLOOKUP('Data Source'!$H858,'NW Mapping'!A:A,'NW Mapping'!E:E)</f>
        <v>SINGLE FUNDING</v>
      </c>
      <c r="M858" s="155">
        <v>0</v>
      </c>
      <c r="N858" s="155">
        <v>0</v>
      </c>
    </row>
    <row r="859" spans="2:14" s="1" customFormat="1" ht="19.7" hidden="1" customHeight="1">
      <c r="B859" s="156">
        <v>2022</v>
      </c>
      <c r="C859" s="154" t="s">
        <v>13</v>
      </c>
      <c r="D859" s="154" t="s">
        <v>14</v>
      </c>
      <c r="E859" s="154" t="s">
        <v>15</v>
      </c>
      <c r="F859" s="154" t="s">
        <v>21</v>
      </c>
      <c r="G859" s="154" t="s">
        <v>65</v>
      </c>
      <c r="H859" s="154" t="s">
        <v>52</v>
      </c>
      <c r="I859" s="154" t="str">
        <f>_xlfn.XLOOKUP('Data Source'!$H859,'NW Mapping'!A:A,'NW Mapping'!B:B)</f>
        <v>Low</v>
      </c>
      <c r="J859" s="154" t="str">
        <f>_xlfn.XLOOKUP('Data Source'!$H859,'NW Mapping'!A:A,'NW Mapping'!C:C)</f>
        <v>Core NW</v>
      </c>
      <c r="K859" s="154" t="str">
        <f>_xlfn.XLOOKUP(H859,'NW Mapping'!A:A,'NW Mapping'!D:D)</f>
        <v>Core NW</v>
      </c>
      <c r="L859" s="8" t="str">
        <f>_xlfn.XLOOKUP('Data Source'!$H859,'NW Mapping'!A:A,'NW Mapping'!E:E)</f>
        <v>SINGLE FUNDING</v>
      </c>
      <c r="M859" s="157">
        <v>0</v>
      </c>
      <c r="N859" s="157">
        <v>0</v>
      </c>
    </row>
    <row r="860" spans="2:14" s="1" customFormat="1" ht="19.7" hidden="1" customHeight="1">
      <c r="B860" s="152">
        <v>2022</v>
      </c>
      <c r="C860" s="153" t="s">
        <v>13</v>
      </c>
      <c r="D860" s="153" t="s">
        <v>14</v>
      </c>
      <c r="E860" s="153" t="s">
        <v>15</v>
      </c>
      <c r="F860" s="153" t="s">
        <v>23</v>
      </c>
      <c r="G860" s="153" t="s">
        <v>24</v>
      </c>
      <c r="H860" s="153" t="s">
        <v>52</v>
      </c>
      <c r="I860" s="154" t="str">
        <f>_xlfn.XLOOKUP('Data Source'!$H860,'NW Mapping'!A:A,'NW Mapping'!B:B)</f>
        <v>Low</v>
      </c>
      <c r="J860" s="154" t="str">
        <f>_xlfn.XLOOKUP('Data Source'!$H860,'NW Mapping'!A:A,'NW Mapping'!C:C)</f>
        <v>Core NW</v>
      </c>
      <c r="K860" s="154" t="str">
        <f>_xlfn.XLOOKUP(H860,'NW Mapping'!A:A,'NW Mapping'!D:D)</f>
        <v>Core NW</v>
      </c>
      <c r="L860" s="8" t="str">
        <f>_xlfn.XLOOKUP('Data Source'!$H860,'NW Mapping'!A:A,'NW Mapping'!E:E)</f>
        <v>SINGLE FUNDING</v>
      </c>
      <c r="M860" s="155">
        <v>0</v>
      </c>
      <c r="N860" s="155">
        <v>0</v>
      </c>
    </row>
    <row r="861" spans="2:14" s="1" customFormat="1" ht="19.7" hidden="1" customHeight="1">
      <c r="B861" s="156">
        <v>2022</v>
      </c>
      <c r="C861" s="154" t="s">
        <v>13</v>
      </c>
      <c r="D861" s="154" t="s">
        <v>14</v>
      </c>
      <c r="E861" s="154" t="s">
        <v>25</v>
      </c>
      <c r="F861" s="154" t="s">
        <v>16</v>
      </c>
      <c r="G861" s="154" t="s">
        <v>63</v>
      </c>
      <c r="H861" s="154" t="s">
        <v>52</v>
      </c>
      <c r="I861" s="154" t="str">
        <f>_xlfn.XLOOKUP('Data Source'!$H861,'NW Mapping'!A:A,'NW Mapping'!B:B)</f>
        <v>Low</v>
      </c>
      <c r="J861" s="154" t="str">
        <f>_xlfn.XLOOKUP('Data Source'!$H861,'NW Mapping'!A:A,'NW Mapping'!C:C)</f>
        <v>Core NW</v>
      </c>
      <c r="K861" s="154" t="str">
        <f>_xlfn.XLOOKUP(H861,'NW Mapping'!A:A,'NW Mapping'!D:D)</f>
        <v>Core NW</v>
      </c>
      <c r="L861" s="8" t="str">
        <f>_xlfn.XLOOKUP('Data Source'!$H861,'NW Mapping'!A:A,'NW Mapping'!E:E)</f>
        <v>SINGLE FUNDING</v>
      </c>
      <c r="M861" s="157">
        <v>0</v>
      </c>
      <c r="N861" s="157">
        <v>0</v>
      </c>
    </row>
    <row r="862" spans="2:14" s="1" customFormat="1" ht="19.7" hidden="1" customHeight="1">
      <c r="B862" s="152">
        <v>2022</v>
      </c>
      <c r="C862" s="153" t="s">
        <v>13</v>
      </c>
      <c r="D862" s="153" t="s">
        <v>14</v>
      </c>
      <c r="E862" s="153" t="s">
        <v>25</v>
      </c>
      <c r="F862" s="153" t="s">
        <v>16</v>
      </c>
      <c r="G862" s="153" t="s">
        <v>67</v>
      </c>
      <c r="H862" s="153" t="s">
        <v>52</v>
      </c>
      <c r="I862" s="154" t="str">
        <f>_xlfn.XLOOKUP('Data Source'!$H862,'NW Mapping'!A:A,'NW Mapping'!B:B)</f>
        <v>Low</v>
      </c>
      <c r="J862" s="154" t="str">
        <f>_xlfn.XLOOKUP('Data Source'!$H862,'NW Mapping'!A:A,'NW Mapping'!C:C)</f>
        <v>Core NW</v>
      </c>
      <c r="K862" s="154" t="str">
        <f>_xlfn.XLOOKUP(H862,'NW Mapping'!A:A,'NW Mapping'!D:D)</f>
        <v>Core NW</v>
      </c>
      <c r="L862" s="8" t="str">
        <f>_xlfn.XLOOKUP('Data Source'!$H862,'NW Mapping'!A:A,'NW Mapping'!E:E)</f>
        <v>SINGLE FUNDING</v>
      </c>
      <c r="M862" s="155">
        <v>0</v>
      </c>
      <c r="N862" s="155">
        <v>0</v>
      </c>
    </row>
    <row r="863" spans="2:14" s="1" customFormat="1" ht="19.7" hidden="1" customHeight="1">
      <c r="B863" s="156">
        <v>2022</v>
      </c>
      <c r="C863" s="154" t="s">
        <v>13</v>
      </c>
      <c r="D863" s="154" t="s">
        <v>14</v>
      </c>
      <c r="E863" s="154" t="s">
        <v>25</v>
      </c>
      <c r="F863" s="154" t="s">
        <v>16</v>
      </c>
      <c r="G863" s="154" t="s">
        <v>19</v>
      </c>
      <c r="H863" s="154" t="s">
        <v>52</v>
      </c>
      <c r="I863" s="154" t="str">
        <f>_xlfn.XLOOKUP('Data Source'!$H863,'NW Mapping'!A:A,'NW Mapping'!B:B)</f>
        <v>Low</v>
      </c>
      <c r="J863" s="154" t="str">
        <f>_xlfn.XLOOKUP('Data Source'!$H863,'NW Mapping'!A:A,'NW Mapping'!C:C)</f>
        <v>Core NW</v>
      </c>
      <c r="K863" s="154" t="str">
        <f>_xlfn.XLOOKUP(H863,'NW Mapping'!A:A,'NW Mapping'!D:D)</f>
        <v>Core NW</v>
      </c>
      <c r="L863" s="8" t="str">
        <f>_xlfn.XLOOKUP('Data Source'!$H863,'NW Mapping'!A:A,'NW Mapping'!E:E)</f>
        <v>SINGLE FUNDING</v>
      </c>
      <c r="M863" s="157">
        <v>0</v>
      </c>
      <c r="N863" s="157">
        <v>0</v>
      </c>
    </row>
    <row r="864" spans="2:14" s="1" customFormat="1" ht="19.7" hidden="1" customHeight="1">
      <c r="B864" s="152">
        <v>2022</v>
      </c>
      <c r="C864" s="153" t="s">
        <v>13</v>
      </c>
      <c r="D864" s="153" t="s">
        <v>14</v>
      </c>
      <c r="E864" s="153" t="s">
        <v>25</v>
      </c>
      <c r="F864" s="153" t="s">
        <v>16</v>
      </c>
      <c r="G864" s="153" t="s">
        <v>20</v>
      </c>
      <c r="H864" s="153" t="s">
        <v>52</v>
      </c>
      <c r="I864" s="154" t="str">
        <f>_xlfn.XLOOKUP('Data Source'!$H864,'NW Mapping'!A:A,'NW Mapping'!B:B)</f>
        <v>Low</v>
      </c>
      <c r="J864" s="154" t="str">
        <f>_xlfn.XLOOKUP('Data Source'!$H864,'NW Mapping'!A:A,'NW Mapping'!C:C)</f>
        <v>Core NW</v>
      </c>
      <c r="K864" s="154" t="str">
        <f>_xlfn.XLOOKUP(H864,'NW Mapping'!A:A,'NW Mapping'!D:D)</f>
        <v>Core NW</v>
      </c>
      <c r="L864" s="8" t="str">
        <f>_xlfn.XLOOKUP('Data Source'!$H864,'NW Mapping'!A:A,'NW Mapping'!E:E)</f>
        <v>SINGLE FUNDING</v>
      </c>
      <c r="M864" s="155">
        <v>0</v>
      </c>
      <c r="N864" s="155">
        <v>0</v>
      </c>
    </row>
    <row r="865" spans="2:14" s="1" customFormat="1" ht="19.7" hidden="1" customHeight="1">
      <c r="B865" s="156">
        <v>2022</v>
      </c>
      <c r="C865" s="154" t="s">
        <v>13</v>
      </c>
      <c r="D865" s="154" t="s">
        <v>14</v>
      </c>
      <c r="E865" s="154" t="s">
        <v>25</v>
      </c>
      <c r="F865" s="154" t="s">
        <v>16</v>
      </c>
      <c r="G865" s="154" t="s">
        <v>64</v>
      </c>
      <c r="H865" s="154" t="s">
        <v>52</v>
      </c>
      <c r="I865" s="154" t="str">
        <f>_xlfn.XLOOKUP('Data Source'!$H865,'NW Mapping'!A:A,'NW Mapping'!B:B)</f>
        <v>Low</v>
      </c>
      <c r="J865" s="154" t="str">
        <f>_xlfn.XLOOKUP('Data Source'!$H865,'NW Mapping'!A:A,'NW Mapping'!C:C)</f>
        <v>Core NW</v>
      </c>
      <c r="K865" s="154" t="str">
        <f>_xlfn.XLOOKUP(H865,'NW Mapping'!A:A,'NW Mapping'!D:D)</f>
        <v>Core NW</v>
      </c>
      <c r="L865" s="8" t="str">
        <f>_xlfn.XLOOKUP('Data Source'!$H865,'NW Mapping'!A:A,'NW Mapping'!E:E)</f>
        <v>SINGLE FUNDING</v>
      </c>
      <c r="M865" s="157">
        <v>0</v>
      </c>
      <c r="N865" s="157">
        <v>0</v>
      </c>
    </row>
    <row r="866" spans="2:14" s="1" customFormat="1" ht="19.7" hidden="1" customHeight="1">
      <c r="B866" s="152">
        <v>2022</v>
      </c>
      <c r="C866" s="153" t="s">
        <v>13</v>
      </c>
      <c r="D866" s="153" t="s">
        <v>14</v>
      </c>
      <c r="E866" s="153" t="s">
        <v>25</v>
      </c>
      <c r="F866" s="153" t="s">
        <v>21</v>
      </c>
      <c r="G866" s="153" t="s">
        <v>22</v>
      </c>
      <c r="H866" s="153" t="s">
        <v>52</v>
      </c>
      <c r="I866" s="154" t="str">
        <f>_xlfn.XLOOKUP('Data Source'!$H866,'NW Mapping'!A:A,'NW Mapping'!B:B)</f>
        <v>Low</v>
      </c>
      <c r="J866" s="154" t="str">
        <f>_xlfn.XLOOKUP('Data Source'!$H866,'NW Mapping'!A:A,'NW Mapping'!C:C)</f>
        <v>Core NW</v>
      </c>
      <c r="K866" s="154" t="str">
        <f>_xlfn.XLOOKUP(H866,'NW Mapping'!A:A,'NW Mapping'!D:D)</f>
        <v>Core NW</v>
      </c>
      <c r="L866" s="8" t="str">
        <f>_xlfn.XLOOKUP('Data Source'!$H866,'NW Mapping'!A:A,'NW Mapping'!E:E)</f>
        <v>SINGLE FUNDING</v>
      </c>
      <c r="M866" s="155">
        <v>0</v>
      </c>
      <c r="N866" s="155">
        <v>0</v>
      </c>
    </row>
    <row r="867" spans="2:14" s="1" customFormat="1" ht="19.7" hidden="1" customHeight="1">
      <c r="B867" s="156">
        <v>2022</v>
      </c>
      <c r="C867" s="154" t="s">
        <v>13</v>
      </c>
      <c r="D867" s="154" t="s">
        <v>14</v>
      </c>
      <c r="E867" s="154" t="s">
        <v>25</v>
      </c>
      <c r="F867" s="154" t="s">
        <v>21</v>
      </c>
      <c r="G867" s="154" t="s">
        <v>65</v>
      </c>
      <c r="H867" s="154" t="s">
        <v>52</v>
      </c>
      <c r="I867" s="154" t="str">
        <f>_xlfn.XLOOKUP('Data Source'!$H867,'NW Mapping'!A:A,'NW Mapping'!B:B)</f>
        <v>Low</v>
      </c>
      <c r="J867" s="154" t="str">
        <f>_xlfn.XLOOKUP('Data Source'!$H867,'NW Mapping'!A:A,'NW Mapping'!C:C)</f>
        <v>Core NW</v>
      </c>
      <c r="K867" s="154" t="str">
        <f>_xlfn.XLOOKUP(H867,'NW Mapping'!A:A,'NW Mapping'!D:D)</f>
        <v>Core NW</v>
      </c>
      <c r="L867" s="8" t="str">
        <f>_xlfn.XLOOKUP('Data Source'!$H867,'NW Mapping'!A:A,'NW Mapping'!E:E)</f>
        <v>SINGLE FUNDING</v>
      </c>
      <c r="M867" s="157">
        <v>0</v>
      </c>
      <c r="N867" s="157">
        <v>0</v>
      </c>
    </row>
    <row r="868" spans="2:14" s="1" customFormat="1" ht="19.7" hidden="1" customHeight="1">
      <c r="B868" s="152">
        <v>2022</v>
      </c>
      <c r="C868" s="153" t="s">
        <v>13</v>
      </c>
      <c r="D868" s="153" t="s">
        <v>14</v>
      </c>
      <c r="E868" s="153" t="s">
        <v>25</v>
      </c>
      <c r="F868" s="153" t="s">
        <v>23</v>
      </c>
      <c r="G868" s="153" t="s">
        <v>24</v>
      </c>
      <c r="H868" s="153" t="s">
        <v>52</v>
      </c>
      <c r="I868" s="154" t="str">
        <f>_xlfn.XLOOKUP('Data Source'!$H868,'NW Mapping'!A:A,'NW Mapping'!B:B)</f>
        <v>Low</v>
      </c>
      <c r="J868" s="154" t="str">
        <f>_xlfn.XLOOKUP('Data Source'!$H868,'NW Mapping'!A:A,'NW Mapping'!C:C)</f>
        <v>Core NW</v>
      </c>
      <c r="K868" s="154" t="str">
        <f>_xlfn.XLOOKUP(H868,'NW Mapping'!A:A,'NW Mapping'!D:D)</f>
        <v>Core NW</v>
      </c>
      <c r="L868" s="8" t="str">
        <f>_xlfn.XLOOKUP('Data Source'!$H868,'NW Mapping'!A:A,'NW Mapping'!E:E)</f>
        <v>SINGLE FUNDING</v>
      </c>
      <c r="M868" s="155">
        <v>0</v>
      </c>
      <c r="N868" s="155">
        <v>0</v>
      </c>
    </row>
    <row r="869" spans="2:14" s="1" customFormat="1" ht="19.7" customHeight="1">
      <c r="B869" s="156">
        <v>2022</v>
      </c>
      <c r="C869" s="154" t="s">
        <v>13</v>
      </c>
      <c r="D869" s="154" t="s">
        <v>14</v>
      </c>
      <c r="E869" s="154" t="s">
        <v>26</v>
      </c>
      <c r="F869" s="154" t="s">
        <v>16</v>
      </c>
      <c r="G869" s="154" t="s">
        <v>63</v>
      </c>
      <c r="H869" s="154" t="s">
        <v>52</v>
      </c>
      <c r="I869" s="154" t="str">
        <f>_xlfn.XLOOKUP('Data Source'!$H869,'NW Mapping'!A:A,'NW Mapping'!B:B)</f>
        <v>Low</v>
      </c>
      <c r="J869" s="154" t="str">
        <f>_xlfn.XLOOKUP('Data Source'!$H869,'NW Mapping'!A:A,'NW Mapping'!C:C)</f>
        <v>Core NW</v>
      </c>
      <c r="K869" s="154" t="str">
        <f>_xlfn.XLOOKUP(H869,'NW Mapping'!A:A,'NW Mapping'!D:D)</f>
        <v>Core NW</v>
      </c>
      <c r="L869" s="8" t="str">
        <f>_xlfn.XLOOKUP('Data Source'!$H869,'NW Mapping'!A:A,'NW Mapping'!E:E)</f>
        <v>SINGLE FUNDING</v>
      </c>
      <c r="M869" s="157">
        <v>0</v>
      </c>
      <c r="N869" s="157">
        <v>0</v>
      </c>
    </row>
    <row r="870" spans="2:14" s="1" customFormat="1" ht="19.7" customHeight="1">
      <c r="B870" s="152">
        <v>2022</v>
      </c>
      <c r="C870" s="153" t="s">
        <v>13</v>
      </c>
      <c r="D870" s="153" t="s">
        <v>14</v>
      </c>
      <c r="E870" s="153" t="s">
        <v>26</v>
      </c>
      <c r="F870" s="153" t="s">
        <v>16</v>
      </c>
      <c r="G870" s="153" t="s">
        <v>19</v>
      </c>
      <c r="H870" s="153" t="s">
        <v>52</v>
      </c>
      <c r="I870" s="154" t="str">
        <f>_xlfn.XLOOKUP('Data Source'!$H870,'NW Mapping'!A:A,'NW Mapping'!B:B)</f>
        <v>Low</v>
      </c>
      <c r="J870" s="154" t="str">
        <f>_xlfn.XLOOKUP('Data Source'!$H870,'NW Mapping'!A:A,'NW Mapping'!C:C)</f>
        <v>Core NW</v>
      </c>
      <c r="K870" s="154" t="str">
        <f>_xlfn.XLOOKUP(H870,'NW Mapping'!A:A,'NW Mapping'!D:D)</f>
        <v>Core NW</v>
      </c>
      <c r="L870" s="8" t="str">
        <f>_xlfn.XLOOKUP('Data Source'!$H870,'NW Mapping'!A:A,'NW Mapping'!E:E)</f>
        <v>SINGLE FUNDING</v>
      </c>
      <c r="M870" s="155">
        <v>0</v>
      </c>
      <c r="N870" s="155">
        <v>0</v>
      </c>
    </row>
    <row r="871" spans="2:14" s="1" customFormat="1" ht="19.7" customHeight="1">
      <c r="B871" s="156">
        <v>2022</v>
      </c>
      <c r="C871" s="154" t="s">
        <v>13</v>
      </c>
      <c r="D871" s="154" t="s">
        <v>14</v>
      </c>
      <c r="E871" s="154" t="s">
        <v>26</v>
      </c>
      <c r="F871" s="154" t="s">
        <v>16</v>
      </c>
      <c r="G871" s="154" t="s">
        <v>20</v>
      </c>
      <c r="H871" s="154" t="s">
        <v>52</v>
      </c>
      <c r="I871" s="154" t="str">
        <f>_xlfn.XLOOKUP('Data Source'!$H871,'NW Mapping'!A:A,'NW Mapping'!B:B)</f>
        <v>Low</v>
      </c>
      <c r="J871" s="154" t="str">
        <f>_xlfn.XLOOKUP('Data Source'!$H871,'NW Mapping'!A:A,'NW Mapping'!C:C)</f>
        <v>Core NW</v>
      </c>
      <c r="K871" s="154" t="str">
        <f>_xlfn.XLOOKUP(H871,'NW Mapping'!A:A,'NW Mapping'!D:D)</f>
        <v>Core NW</v>
      </c>
      <c r="L871" s="8" t="str">
        <f>_xlfn.XLOOKUP('Data Source'!$H871,'NW Mapping'!A:A,'NW Mapping'!E:E)</f>
        <v>SINGLE FUNDING</v>
      </c>
      <c r="M871" s="157">
        <v>0</v>
      </c>
      <c r="N871" s="157">
        <v>0</v>
      </c>
    </row>
    <row r="872" spans="2:14" s="1" customFormat="1" ht="19.7" customHeight="1">
      <c r="B872" s="152">
        <v>2022</v>
      </c>
      <c r="C872" s="153" t="s">
        <v>13</v>
      </c>
      <c r="D872" s="153" t="s">
        <v>14</v>
      </c>
      <c r="E872" s="153" t="s">
        <v>26</v>
      </c>
      <c r="F872" s="153" t="s">
        <v>16</v>
      </c>
      <c r="G872" s="153" t="s">
        <v>64</v>
      </c>
      <c r="H872" s="153" t="s">
        <v>52</v>
      </c>
      <c r="I872" s="154" t="str">
        <f>_xlfn.XLOOKUP('Data Source'!$H872,'NW Mapping'!A:A,'NW Mapping'!B:B)</f>
        <v>Low</v>
      </c>
      <c r="J872" s="154" t="str">
        <f>_xlfn.XLOOKUP('Data Source'!$H872,'NW Mapping'!A:A,'NW Mapping'!C:C)</f>
        <v>Core NW</v>
      </c>
      <c r="K872" s="154" t="str">
        <f>_xlfn.XLOOKUP(H872,'NW Mapping'!A:A,'NW Mapping'!D:D)</f>
        <v>Core NW</v>
      </c>
      <c r="L872" s="8" t="str">
        <f>_xlfn.XLOOKUP('Data Source'!$H872,'NW Mapping'!A:A,'NW Mapping'!E:E)</f>
        <v>SINGLE FUNDING</v>
      </c>
      <c r="M872" s="155">
        <v>0</v>
      </c>
      <c r="N872" s="155">
        <v>0</v>
      </c>
    </row>
    <row r="873" spans="2:14" s="1" customFormat="1" ht="19.7" customHeight="1">
      <c r="B873" s="156">
        <v>2022</v>
      </c>
      <c r="C873" s="154" t="s">
        <v>13</v>
      </c>
      <c r="D873" s="154" t="s">
        <v>14</v>
      </c>
      <c r="E873" s="154" t="s">
        <v>26</v>
      </c>
      <c r="F873" s="154" t="s">
        <v>21</v>
      </c>
      <c r="G873" s="154" t="s">
        <v>22</v>
      </c>
      <c r="H873" s="154" t="s">
        <v>52</v>
      </c>
      <c r="I873" s="154" t="str">
        <f>_xlfn.XLOOKUP('Data Source'!$H873,'NW Mapping'!A:A,'NW Mapping'!B:B)</f>
        <v>Low</v>
      </c>
      <c r="J873" s="154" t="str">
        <f>_xlfn.XLOOKUP('Data Source'!$H873,'NW Mapping'!A:A,'NW Mapping'!C:C)</f>
        <v>Core NW</v>
      </c>
      <c r="K873" s="154" t="str">
        <f>_xlfn.XLOOKUP(H873,'NW Mapping'!A:A,'NW Mapping'!D:D)</f>
        <v>Core NW</v>
      </c>
      <c r="L873" s="8" t="str">
        <f>_xlfn.XLOOKUP('Data Source'!$H873,'NW Mapping'!A:A,'NW Mapping'!E:E)</f>
        <v>SINGLE FUNDING</v>
      </c>
      <c r="M873" s="157">
        <v>0</v>
      </c>
      <c r="N873" s="157">
        <v>0</v>
      </c>
    </row>
    <row r="874" spans="2:14" s="1" customFormat="1" ht="19.7" customHeight="1">
      <c r="B874" s="152">
        <v>2022</v>
      </c>
      <c r="C874" s="153" t="s">
        <v>13</v>
      </c>
      <c r="D874" s="153" t="s">
        <v>14</v>
      </c>
      <c r="E874" s="153" t="s">
        <v>26</v>
      </c>
      <c r="F874" s="153" t="s">
        <v>21</v>
      </c>
      <c r="G874" s="153" t="s">
        <v>65</v>
      </c>
      <c r="H874" s="153" t="s">
        <v>52</v>
      </c>
      <c r="I874" s="154" t="str">
        <f>_xlfn.XLOOKUP('Data Source'!$H874,'NW Mapping'!A:A,'NW Mapping'!B:B)</f>
        <v>Low</v>
      </c>
      <c r="J874" s="154" t="str">
        <f>_xlfn.XLOOKUP('Data Source'!$H874,'NW Mapping'!A:A,'NW Mapping'!C:C)</f>
        <v>Core NW</v>
      </c>
      <c r="K874" s="154" t="str">
        <f>_xlfn.XLOOKUP(H874,'NW Mapping'!A:A,'NW Mapping'!D:D)</f>
        <v>Core NW</v>
      </c>
      <c r="L874" s="8" t="str">
        <f>_xlfn.XLOOKUP('Data Source'!$H874,'NW Mapping'!A:A,'NW Mapping'!E:E)</f>
        <v>SINGLE FUNDING</v>
      </c>
      <c r="M874" s="155">
        <v>0</v>
      </c>
      <c r="N874" s="155">
        <v>0</v>
      </c>
    </row>
    <row r="875" spans="2:14" s="1" customFormat="1" ht="19.7" customHeight="1">
      <c r="B875" s="156">
        <v>2022</v>
      </c>
      <c r="C875" s="154" t="s">
        <v>13</v>
      </c>
      <c r="D875" s="154" t="s">
        <v>14</v>
      </c>
      <c r="E875" s="154" t="s">
        <v>26</v>
      </c>
      <c r="F875" s="154" t="s">
        <v>23</v>
      </c>
      <c r="G875" s="154" t="s">
        <v>24</v>
      </c>
      <c r="H875" s="154" t="s">
        <v>52</v>
      </c>
      <c r="I875" s="154" t="str">
        <f>_xlfn.XLOOKUP('Data Source'!$H875,'NW Mapping'!A:A,'NW Mapping'!B:B)</f>
        <v>Low</v>
      </c>
      <c r="J875" s="154" t="str">
        <f>_xlfn.XLOOKUP('Data Source'!$H875,'NW Mapping'!A:A,'NW Mapping'!C:C)</f>
        <v>Core NW</v>
      </c>
      <c r="K875" s="154" t="str">
        <f>_xlfn.XLOOKUP(H875,'NW Mapping'!A:A,'NW Mapping'!D:D)</f>
        <v>Core NW</v>
      </c>
      <c r="L875" s="8" t="str">
        <f>_xlfn.XLOOKUP('Data Source'!$H875,'NW Mapping'!A:A,'NW Mapping'!E:E)</f>
        <v>SINGLE FUNDING</v>
      </c>
      <c r="M875" s="157">
        <v>0</v>
      </c>
      <c r="N875" s="157">
        <v>0</v>
      </c>
    </row>
    <row r="876" spans="2:14" s="1" customFormat="1" ht="19.7" hidden="1" customHeight="1">
      <c r="B876" s="152">
        <v>2022</v>
      </c>
      <c r="C876" s="153" t="s">
        <v>13</v>
      </c>
      <c r="D876" s="153" t="s">
        <v>14</v>
      </c>
      <c r="E876" s="153" t="s">
        <v>27</v>
      </c>
      <c r="F876" s="153" t="s">
        <v>16</v>
      </c>
      <c r="G876" s="153" t="s">
        <v>63</v>
      </c>
      <c r="H876" s="153" t="s">
        <v>52</v>
      </c>
      <c r="I876" s="154" t="str">
        <f>_xlfn.XLOOKUP('Data Source'!$H876,'NW Mapping'!A:A,'NW Mapping'!B:B)</f>
        <v>Low</v>
      </c>
      <c r="J876" s="154" t="str">
        <f>_xlfn.XLOOKUP('Data Source'!$H876,'NW Mapping'!A:A,'NW Mapping'!C:C)</f>
        <v>Core NW</v>
      </c>
      <c r="K876" s="154" t="str">
        <f>_xlfn.XLOOKUP(H876,'NW Mapping'!A:A,'NW Mapping'!D:D)</f>
        <v>Core NW</v>
      </c>
      <c r="L876" s="8" t="str">
        <f>_xlfn.XLOOKUP('Data Source'!$H876,'NW Mapping'!A:A,'NW Mapping'!E:E)</f>
        <v>SINGLE FUNDING</v>
      </c>
      <c r="M876" s="155">
        <v>0</v>
      </c>
      <c r="N876" s="155">
        <v>0</v>
      </c>
    </row>
    <row r="877" spans="2:14" s="1" customFormat="1" ht="19.7" hidden="1" customHeight="1">
      <c r="B877" s="156">
        <v>2022</v>
      </c>
      <c r="C877" s="154" t="s">
        <v>13</v>
      </c>
      <c r="D877" s="154" t="s">
        <v>14</v>
      </c>
      <c r="E877" s="154" t="s">
        <v>27</v>
      </c>
      <c r="F877" s="154" t="s">
        <v>16</v>
      </c>
      <c r="G877" s="154" t="s">
        <v>67</v>
      </c>
      <c r="H877" s="154" t="s">
        <v>52</v>
      </c>
      <c r="I877" s="154" t="str">
        <f>_xlfn.XLOOKUP('Data Source'!$H877,'NW Mapping'!A:A,'NW Mapping'!B:B)</f>
        <v>Low</v>
      </c>
      <c r="J877" s="154" t="str">
        <f>_xlfn.XLOOKUP('Data Source'!$H877,'NW Mapping'!A:A,'NW Mapping'!C:C)</f>
        <v>Core NW</v>
      </c>
      <c r="K877" s="154" t="str">
        <f>_xlfn.XLOOKUP(H877,'NW Mapping'!A:A,'NW Mapping'!D:D)</f>
        <v>Core NW</v>
      </c>
      <c r="L877" s="8" t="str">
        <f>_xlfn.XLOOKUP('Data Source'!$H877,'NW Mapping'!A:A,'NW Mapping'!E:E)</f>
        <v>SINGLE FUNDING</v>
      </c>
      <c r="M877" s="157">
        <v>0</v>
      </c>
      <c r="N877" s="157">
        <v>0</v>
      </c>
    </row>
    <row r="878" spans="2:14" s="1" customFormat="1" ht="19.7" hidden="1" customHeight="1">
      <c r="B878" s="152">
        <v>2022</v>
      </c>
      <c r="C878" s="153" t="s">
        <v>13</v>
      </c>
      <c r="D878" s="153" t="s">
        <v>14</v>
      </c>
      <c r="E878" s="153" t="s">
        <v>27</v>
      </c>
      <c r="F878" s="153" t="s">
        <v>16</v>
      </c>
      <c r="G878" s="153" t="s">
        <v>19</v>
      </c>
      <c r="H878" s="153" t="s">
        <v>52</v>
      </c>
      <c r="I878" s="154" t="str">
        <f>_xlfn.XLOOKUP('Data Source'!$H878,'NW Mapping'!A:A,'NW Mapping'!B:B)</f>
        <v>Low</v>
      </c>
      <c r="J878" s="154" t="str">
        <f>_xlfn.XLOOKUP('Data Source'!$H878,'NW Mapping'!A:A,'NW Mapping'!C:C)</f>
        <v>Core NW</v>
      </c>
      <c r="K878" s="154" t="str">
        <f>_xlfn.XLOOKUP(H878,'NW Mapping'!A:A,'NW Mapping'!D:D)</f>
        <v>Core NW</v>
      </c>
      <c r="L878" s="8" t="str">
        <f>_xlfn.XLOOKUP('Data Source'!$H878,'NW Mapping'!A:A,'NW Mapping'!E:E)</f>
        <v>SINGLE FUNDING</v>
      </c>
      <c r="M878" s="155">
        <v>0</v>
      </c>
      <c r="N878" s="155">
        <v>0</v>
      </c>
    </row>
    <row r="879" spans="2:14" s="1" customFormat="1" ht="19.7" hidden="1" customHeight="1">
      <c r="B879" s="156">
        <v>2022</v>
      </c>
      <c r="C879" s="154" t="s">
        <v>13</v>
      </c>
      <c r="D879" s="154" t="s">
        <v>14</v>
      </c>
      <c r="E879" s="154" t="s">
        <v>27</v>
      </c>
      <c r="F879" s="154" t="s">
        <v>16</v>
      </c>
      <c r="G879" s="154" t="s">
        <v>64</v>
      </c>
      <c r="H879" s="154" t="s">
        <v>52</v>
      </c>
      <c r="I879" s="154" t="str">
        <f>_xlfn.XLOOKUP('Data Source'!$H879,'NW Mapping'!A:A,'NW Mapping'!B:B)</f>
        <v>Low</v>
      </c>
      <c r="J879" s="154" t="str">
        <f>_xlfn.XLOOKUP('Data Source'!$H879,'NW Mapping'!A:A,'NW Mapping'!C:C)</f>
        <v>Core NW</v>
      </c>
      <c r="K879" s="154" t="str">
        <f>_xlfn.XLOOKUP(H879,'NW Mapping'!A:A,'NW Mapping'!D:D)</f>
        <v>Core NW</v>
      </c>
      <c r="L879" s="8" t="str">
        <f>_xlfn.XLOOKUP('Data Source'!$H879,'NW Mapping'!A:A,'NW Mapping'!E:E)</f>
        <v>SINGLE FUNDING</v>
      </c>
      <c r="M879" s="157">
        <v>0</v>
      </c>
      <c r="N879" s="157">
        <v>0</v>
      </c>
    </row>
    <row r="880" spans="2:14" s="1" customFormat="1" ht="19.7" hidden="1" customHeight="1">
      <c r="B880" s="152">
        <v>2022</v>
      </c>
      <c r="C880" s="153" t="s">
        <v>13</v>
      </c>
      <c r="D880" s="153" t="s">
        <v>14</v>
      </c>
      <c r="E880" s="153" t="s">
        <v>27</v>
      </c>
      <c r="F880" s="153" t="s">
        <v>21</v>
      </c>
      <c r="G880" s="153" t="s">
        <v>22</v>
      </c>
      <c r="H880" s="153" t="s">
        <v>52</v>
      </c>
      <c r="I880" s="154" t="str">
        <f>_xlfn.XLOOKUP('Data Source'!$H880,'NW Mapping'!A:A,'NW Mapping'!B:B)</f>
        <v>Low</v>
      </c>
      <c r="J880" s="154" t="str">
        <f>_xlfn.XLOOKUP('Data Source'!$H880,'NW Mapping'!A:A,'NW Mapping'!C:C)</f>
        <v>Core NW</v>
      </c>
      <c r="K880" s="154" t="str">
        <f>_xlfn.XLOOKUP(H880,'NW Mapping'!A:A,'NW Mapping'!D:D)</f>
        <v>Core NW</v>
      </c>
      <c r="L880" s="8" t="str">
        <f>_xlfn.XLOOKUP('Data Source'!$H880,'NW Mapping'!A:A,'NW Mapping'!E:E)</f>
        <v>SINGLE FUNDING</v>
      </c>
      <c r="M880" s="155">
        <v>0</v>
      </c>
      <c r="N880" s="155">
        <v>0</v>
      </c>
    </row>
    <row r="881" spans="2:14" s="1" customFormat="1" ht="19.7" hidden="1" customHeight="1">
      <c r="B881" s="156">
        <v>2022</v>
      </c>
      <c r="C881" s="154" t="s">
        <v>13</v>
      </c>
      <c r="D881" s="154" t="s">
        <v>14</v>
      </c>
      <c r="E881" s="154" t="s">
        <v>27</v>
      </c>
      <c r="F881" s="154" t="s">
        <v>23</v>
      </c>
      <c r="G881" s="154" t="s">
        <v>24</v>
      </c>
      <c r="H881" s="154" t="s">
        <v>52</v>
      </c>
      <c r="I881" s="154" t="str">
        <f>_xlfn.XLOOKUP('Data Source'!$H881,'NW Mapping'!A:A,'NW Mapping'!B:B)</f>
        <v>Low</v>
      </c>
      <c r="J881" s="154" t="str">
        <f>_xlfn.XLOOKUP('Data Source'!$H881,'NW Mapping'!A:A,'NW Mapping'!C:C)</f>
        <v>Core NW</v>
      </c>
      <c r="K881" s="154" t="str">
        <f>_xlfn.XLOOKUP(H881,'NW Mapping'!A:A,'NW Mapping'!D:D)</f>
        <v>Core NW</v>
      </c>
      <c r="L881" s="8" t="str">
        <f>_xlfn.XLOOKUP('Data Source'!$H881,'NW Mapping'!A:A,'NW Mapping'!E:E)</f>
        <v>SINGLE FUNDING</v>
      </c>
      <c r="M881" s="157">
        <v>0</v>
      </c>
      <c r="N881" s="157">
        <v>0</v>
      </c>
    </row>
    <row r="882" spans="2:14" s="1" customFormat="1" ht="19.7" hidden="1" customHeight="1">
      <c r="B882" s="152">
        <v>2022</v>
      </c>
      <c r="C882" s="153" t="s">
        <v>13</v>
      </c>
      <c r="D882" s="153" t="s">
        <v>14</v>
      </c>
      <c r="E882" s="153" t="s">
        <v>15</v>
      </c>
      <c r="F882" s="153" t="s">
        <v>16</v>
      </c>
      <c r="G882" s="153" t="s">
        <v>19</v>
      </c>
      <c r="H882" s="153" t="s">
        <v>53</v>
      </c>
      <c r="I882" s="154" t="str">
        <f>_xlfn.XLOOKUP('Data Source'!$H882,'NW Mapping'!A:A,'NW Mapping'!B:B)</f>
        <v>Low</v>
      </c>
      <c r="J882" s="154" t="str">
        <f>_xlfn.XLOOKUP('Data Source'!$H882,'NW Mapping'!A:A,'NW Mapping'!C:C)</f>
        <v>Core NW</v>
      </c>
      <c r="K882" s="154" t="str">
        <f>_xlfn.XLOOKUP(H882,'NW Mapping'!A:A,'NW Mapping'!D:D)</f>
        <v>Core NW</v>
      </c>
      <c r="L882" s="8" t="str">
        <f>_xlfn.XLOOKUP('Data Source'!$H882,'NW Mapping'!A:A,'NW Mapping'!E:E)</f>
        <v>SINGLE FUNDING</v>
      </c>
      <c r="M882" s="155">
        <v>267.30153846153797</v>
      </c>
      <c r="N882" s="155">
        <v>267.27999999999997</v>
      </c>
    </row>
    <row r="883" spans="2:14" s="1" customFormat="1" ht="19.7" hidden="1" customHeight="1">
      <c r="B883" s="156">
        <v>2022</v>
      </c>
      <c r="C883" s="154" t="s">
        <v>13</v>
      </c>
      <c r="D883" s="154" t="s">
        <v>14</v>
      </c>
      <c r="E883" s="154" t="s">
        <v>15</v>
      </c>
      <c r="F883" s="154" t="s">
        <v>16</v>
      </c>
      <c r="G883" s="154" t="s">
        <v>20</v>
      </c>
      <c r="H883" s="154" t="s">
        <v>53</v>
      </c>
      <c r="I883" s="154" t="str">
        <f>_xlfn.XLOOKUP('Data Source'!$H883,'NW Mapping'!A:A,'NW Mapping'!B:B)</f>
        <v>Low</v>
      </c>
      <c r="J883" s="154" t="str">
        <f>_xlfn.XLOOKUP('Data Source'!$H883,'NW Mapping'!A:A,'NW Mapping'!C:C)</f>
        <v>Core NW</v>
      </c>
      <c r="K883" s="154" t="str">
        <f>_xlfn.XLOOKUP(H883,'NW Mapping'!A:A,'NW Mapping'!D:D)</f>
        <v>Core NW</v>
      </c>
      <c r="L883" s="8" t="str">
        <f>_xlfn.XLOOKUP('Data Source'!$H883,'NW Mapping'!A:A,'NW Mapping'!E:E)</f>
        <v>SINGLE FUNDING</v>
      </c>
      <c r="M883" s="157">
        <v>1242.2907692307699</v>
      </c>
      <c r="N883" s="157">
        <v>1242.25</v>
      </c>
    </row>
    <row r="884" spans="2:14" s="1" customFormat="1" ht="19.7" hidden="1" customHeight="1">
      <c r="B884" s="152">
        <v>2022</v>
      </c>
      <c r="C884" s="153" t="s">
        <v>13</v>
      </c>
      <c r="D884" s="153" t="s">
        <v>14</v>
      </c>
      <c r="E884" s="153" t="s">
        <v>15</v>
      </c>
      <c r="F884" s="153" t="s">
        <v>16</v>
      </c>
      <c r="G884" s="153" t="s">
        <v>64</v>
      </c>
      <c r="H884" s="153" t="s">
        <v>53</v>
      </c>
      <c r="I884" s="154" t="str">
        <f>_xlfn.XLOOKUP('Data Source'!$H884,'NW Mapping'!A:A,'NW Mapping'!B:B)</f>
        <v>Low</v>
      </c>
      <c r="J884" s="154" t="str">
        <f>_xlfn.XLOOKUP('Data Source'!$H884,'NW Mapping'!A:A,'NW Mapping'!C:C)</f>
        <v>Core NW</v>
      </c>
      <c r="K884" s="154" t="str">
        <f>_xlfn.XLOOKUP(H884,'NW Mapping'!A:A,'NW Mapping'!D:D)</f>
        <v>Core NW</v>
      </c>
      <c r="L884" s="8" t="str">
        <f>_xlfn.XLOOKUP('Data Source'!$H884,'NW Mapping'!A:A,'NW Mapping'!E:E)</f>
        <v>SINGLE FUNDING</v>
      </c>
      <c r="M884" s="155">
        <v>1561.11230769231</v>
      </c>
      <c r="N884" s="155">
        <v>1561.22</v>
      </c>
    </row>
    <row r="885" spans="2:14" s="1" customFormat="1" ht="19.7" hidden="1" customHeight="1">
      <c r="B885" s="156">
        <v>2022</v>
      </c>
      <c r="C885" s="154" t="s">
        <v>13</v>
      </c>
      <c r="D885" s="154" t="s">
        <v>14</v>
      </c>
      <c r="E885" s="154" t="s">
        <v>15</v>
      </c>
      <c r="F885" s="154" t="s">
        <v>21</v>
      </c>
      <c r="G885" s="154" t="s">
        <v>22</v>
      </c>
      <c r="H885" s="154" t="s">
        <v>53</v>
      </c>
      <c r="I885" s="154" t="str">
        <f>_xlfn.XLOOKUP('Data Source'!$H885,'NW Mapping'!A:A,'NW Mapping'!B:B)</f>
        <v>Low</v>
      </c>
      <c r="J885" s="154" t="str">
        <f>_xlfn.XLOOKUP('Data Source'!$H885,'NW Mapping'!A:A,'NW Mapping'!C:C)</f>
        <v>Core NW</v>
      </c>
      <c r="K885" s="154" t="str">
        <f>_xlfn.XLOOKUP(H885,'NW Mapping'!A:A,'NW Mapping'!D:D)</f>
        <v>Core NW</v>
      </c>
      <c r="L885" s="8" t="str">
        <f>_xlfn.XLOOKUP('Data Source'!$H885,'NW Mapping'!A:A,'NW Mapping'!E:E)</f>
        <v>SINGLE FUNDING</v>
      </c>
      <c r="M885" s="157">
        <v>1692.9884615384599</v>
      </c>
      <c r="N885" s="157">
        <v>1692.98</v>
      </c>
    </row>
    <row r="886" spans="2:14" s="1" customFormat="1" ht="19.7" hidden="1" customHeight="1">
      <c r="B886" s="152">
        <v>2022</v>
      </c>
      <c r="C886" s="153" t="s">
        <v>13</v>
      </c>
      <c r="D886" s="153" t="s">
        <v>14</v>
      </c>
      <c r="E886" s="153" t="s">
        <v>15</v>
      </c>
      <c r="F886" s="153" t="s">
        <v>21</v>
      </c>
      <c r="G886" s="153" t="s">
        <v>65</v>
      </c>
      <c r="H886" s="153" t="s">
        <v>53</v>
      </c>
      <c r="I886" s="154" t="str">
        <f>_xlfn.XLOOKUP('Data Source'!$H886,'NW Mapping'!A:A,'NW Mapping'!B:B)</f>
        <v>Low</v>
      </c>
      <c r="J886" s="154" t="str">
        <f>_xlfn.XLOOKUP('Data Source'!$H886,'NW Mapping'!A:A,'NW Mapping'!C:C)</f>
        <v>Core NW</v>
      </c>
      <c r="K886" s="154" t="str">
        <f>_xlfn.XLOOKUP(H886,'NW Mapping'!A:A,'NW Mapping'!D:D)</f>
        <v>Core NW</v>
      </c>
      <c r="L886" s="8" t="str">
        <f>_xlfn.XLOOKUP('Data Source'!$H886,'NW Mapping'!A:A,'NW Mapping'!E:E)</f>
        <v>SINGLE FUNDING</v>
      </c>
      <c r="M886" s="155">
        <v>474.76769230769202</v>
      </c>
      <c r="N886" s="155">
        <v>474.81</v>
      </c>
    </row>
    <row r="887" spans="2:14" s="1" customFormat="1" ht="19.7" hidden="1" customHeight="1">
      <c r="B887" s="156">
        <v>2022</v>
      </c>
      <c r="C887" s="154" t="s">
        <v>13</v>
      </c>
      <c r="D887" s="154" t="s">
        <v>14</v>
      </c>
      <c r="E887" s="154" t="s">
        <v>15</v>
      </c>
      <c r="F887" s="154" t="s">
        <v>23</v>
      </c>
      <c r="G887" s="154" t="s">
        <v>24</v>
      </c>
      <c r="H887" s="154" t="s">
        <v>53</v>
      </c>
      <c r="I887" s="154" t="str">
        <f>_xlfn.XLOOKUP('Data Source'!$H887,'NW Mapping'!A:A,'NW Mapping'!B:B)</f>
        <v>Low</v>
      </c>
      <c r="J887" s="154" t="str">
        <f>_xlfn.XLOOKUP('Data Source'!$H887,'NW Mapping'!A:A,'NW Mapping'!C:C)</f>
        <v>Core NW</v>
      </c>
      <c r="K887" s="154" t="str">
        <f>_xlfn.XLOOKUP(H887,'NW Mapping'!A:A,'NW Mapping'!D:D)</f>
        <v>Core NW</v>
      </c>
      <c r="L887" s="8" t="str">
        <f>_xlfn.XLOOKUP('Data Source'!$H887,'NW Mapping'!A:A,'NW Mapping'!E:E)</f>
        <v>SINGLE FUNDING</v>
      </c>
      <c r="M887" s="157">
        <v>843.62461538461503</v>
      </c>
      <c r="N887" s="157">
        <v>843.62</v>
      </c>
    </row>
    <row r="888" spans="2:14" s="1" customFormat="1" ht="19.7" hidden="1" customHeight="1">
      <c r="B888" s="152">
        <v>2022</v>
      </c>
      <c r="C888" s="153" t="s">
        <v>13</v>
      </c>
      <c r="D888" s="153" t="s">
        <v>14</v>
      </c>
      <c r="E888" s="153" t="s">
        <v>15</v>
      </c>
      <c r="F888" s="153" t="s">
        <v>23</v>
      </c>
      <c r="G888" s="153" t="s">
        <v>66</v>
      </c>
      <c r="H888" s="153" t="s">
        <v>53</v>
      </c>
      <c r="I888" s="154" t="str">
        <f>_xlfn.XLOOKUP('Data Source'!$H888,'NW Mapping'!A:A,'NW Mapping'!B:B)</f>
        <v>Low</v>
      </c>
      <c r="J888" s="154" t="str">
        <f>_xlfn.XLOOKUP('Data Source'!$H888,'NW Mapping'!A:A,'NW Mapping'!C:C)</f>
        <v>Core NW</v>
      </c>
      <c r="K888" s="154" t="str">
        <f>_xlfn.XLOOKUP(H888,'NW Mapping'!A:A,'NW Mapping'!D:D)</f>
        <v>Core NW</v>
      </c>
      <c r="L888" s="8" t="str">
        <f>_xlfn.XLOOKUP('Data Source'!$H888,'NW Mapping'!A:A,'NW Mapping'!E:E)</f>
        <v>SINGLE FUNDING</v>
      </c>
      <c r="M888" s="155">
        <v>642.14615384615399</v>
      </c>
      <c r="N888" s="155">
        <v>642.1</v>
      </c>
    </row>
    <row r="889" spans="2:14" s="1" customFormat="1" ht="19.7" customHeight="1">
      <c r="B889" s="156">
        <v>2022</v>
      </c>
      <c r="C889" s="154" t="s">
        <v>13</v>
      </c>
      <c r="D889" s="154" t="s">
        <v>14</v>
      </c>
      <c r="E889" s="154" t="s">
        <v>26</v>
      </c>
      <c r="F889" s="154" t="s">
        <v>16</v>
      </c>
      <c r="G889" s="154" t="s">
        <v>19</v>
      </c>
      <c r="H889" s="154" t="s">
        <v>53</v>
      </c>
      <c r="I889" s="154" t="str">
        <f>_xlfn.XLOOKUP('Data Source'!$H889,'NW Mapping'!A:A,'NW Mapping'!B:B)</f>
        <v>Low</v>
      </c>
      <c r="J889" s="154" t="str">
        <f>_xlfn.XLOOKUP('Data Source'!$H889,'NW Mapping'!A:A,'NW Mapping'!C:C)</f>
        <v>Core NW</v>
      </c>
      <c r="K889" s="154" t="str">
        <f>_xlfn.XLOOKUP(H889,'NW Mapping'!A:A,'NW Mapping'!D:D)</f>
        <v>Core NW</v>
      </c>
      <c r="L889" s="8" t="str">
        <f>_xlfn.XLOOKUP('Data Source'!$H889,'NW Mapping'!A:A,'NW Mapping'!E:E)</f>
        <v>SINGLE FUNDING</v>
      </c>
      <c r="M889" s="157">
        <v>19636.6688461538</v>
      </c>
      <c r="N889" s="157">
        <v>19636.599999999999</v>
      </c>
    </row>
    <row r="890" spans="2:14" s="1" customFormat="1" ht="19.7" customHeight="1">
      <c r="B890" s="152">
        <v>2022</v>
      </c>
      <c r="C890" s="153" t="s">
        <v>13</v>
      </c>
      <c r="D890" s="153" t="s">
        <v>14</v>
      </c>
      <c r="E890" s="153" t="s">
        <v>26</v>
      </c>
      <c r="F890" s="153" t="s">
        <v>16</v>
      </c>
      <c r="G890" s="153" t="s">
        <v>20</v>
      </c>
      <c r="H890" s="153" t="s">
        <v>53</v>
      </c>
      <c r="I890" s="154" t="str">
        <f>_xlfn.XLOOKUP('Data Source'!$H890,'NW Mapping'!A:A,'NW Mapping'!B:B)</f>
        <v>Low</v>
      </c>
      <c r="J890" s="154" t="str">
        <f>_xlfn.XLOOKUP('Data Source'!$H890,'NW Mapping'!A:A,'NW Mapping'!C:C)</f>
        <v>Core NW</v>
      </c>
      <c r="K890" s="154" t="str">
        <f>_xlfn.XLOOKUP(H890,'NW Mapping'!A:A,'NW Mapping'!D:D)</f>
        <v>Core NW</v>
      </c>
      <c r="L890" s="8" t="str">
        <f>_xlfn.XLOOKUP('Data Source'!$H890,'NW Mapping'!A:A,'NW Mapping'!E:E)</f>
        <v>SINGLE FUNDING</v>
      </c>
      <c r="M890" s="155">
        <v>21938.0842307692</v>
      </c>
      <c r="N890" s="155">
        <v>21938.34</v>
      </c>
    </row>
    <row r="891" spans="2:14" s="1" customFormat="1" ht="19.7" customHeight="1">
      <c r="B891" s="156">
        <v>2022</v>
      </c>
      <c r="C891" s="154" t="s">
        <v>13</v>
      </c>
      <c r="D891" s="154" t="s">
        <v>14</v>
      </c>
      <c r="E891" s="154" t="s">
        <v>26</v>
      </c>
      <c r="F891" s="154" t="s">
        <v>16</v>
      </c>
      <c r="G891" s="154" t="s">
        <v>64</v>
      </c>
      <c r="H891" s="154" t="s">
        <v>53</v>
      </c>
      <c r="I891" s="154" t="str">
        <f>_xlfn.XLOOKUP('Data Source'!$H891,'NW Mapping'!A:A,'NW Mapping'!B:B)</f>
        <v>Low</v>
      </c>
      <c r="J891" s="154" t="str">
        <f>_xlfn.XLOOKUP('Data Source'!$H891,'NW Mapping'!A:A,'NW Mapping'!C:C)</f>
        <v>Core NW</v>
      </c>
      <c r="K891" s="154" t="str">
        <f>_xlfn.XLOOKUP(H891,'NW Mapping'!A:A,'NW Mapping'!D:D)</f>
        <v>Core NW</v>
      </c>
      <c r="L891" s="8" t="str">
        <f>_xlfn.XLOOKUP('Data Source'!$H891,'NW Mapping'!A:A,'NW Mapping'!E:E)</f>
        <v>SINGLE FUNDING</v>
      </c>
      <c r="M891" s="157">
        <v>36555.150576923101</v>
      </c>
      <c r="N891" s="157">
        <v>36555.17</v>
      </c>
    </row>
    <row r="892" spans="2:14" s="1" customFormat="1" ht="19.7" customHeight="1">
      <c r="B892" s="152">
        <v>2022</v>
      </c>
      <c r="C892" s="153" t="s">
        <v>13</v>
      </c>
      <c r="D892" s="153" t="s">
        <v>14</v>
      </c>
      <c r="E892" s="153" t="s">
        <v>26</v>
      </c>
      <c r="F892" s="153" t="s">
        <v>21</v>
      </c>
      <c r="G892" s="153" t="s">
        <v>22</v>
      </c>
      <c r="H892" s="153" t="s">
        <v>53</v>
      </c>
      <c r="I892" s="154" t="str">
        <f>_xlfn.XLOOKUP('Data Source'!$H892,'NW Mapping'!A:A,'NW Mapping'!B:B)</f>
        <v>Low</v>
      </c>
      <c r="J892" s="154" t="str">
        <f>_xlfn.XLOOKUP('Data Source'!$H892,'NW Mapping'!A:A,'NW Mapping'!C:C)</f>
        <v>Core NW</v>
      </c>
      <c r="K892" s="154" t="str">
        <f>_xlfn.XLOOKUP(H892,'NW Mapping'!A:A,'NW Mapping'!D:D)</f>
        <v>Core NW</v>
      </c>
      <c r="L892" s="8" t="str">
        <f>_xlfn.XLOOKUP('Data Source'!$H892,'NW Mapping'!A:A,'NW Mapping'!E:E)</f>
        <v>SINGLE FUNDING</v>
      </c>
      <c r="M892" s="155">
        <v>32483.381538461501</v>
      </c>
      <c r="N892" s="155">
        <v>32483.41</v>
      </c>
    </row>
    <row r="893" spans="2:14" s="1" customFormat="1" ht="19.7" customHeight="1">
      <c r="B893" s="156">
        <v>2022</v>
      </c>
      <c r="C893" s="154" t="s">
        <v>13</v>
      </c>
      <c r="D893" s="154" t="s">
        <v>14</v>
      </c>
      <c r="E893" s="154" t="s">
        <v>26</v>
      </c>
      <c r="F893" s="154" t="s">
        <v>21</v>
      </c>
      <c r="G893" s="154" t="s">
        <v>65</v>
      </c>
      <c r="H893" s="154" t="s">
        <v>53</v>
      </c>
      <c r="I893" s="154" t="str">
        <f>_xlfn.XLOOKUP('Data Source'!$H893,'NW Mapping'!A:A,'NW Mapping'!B:B)</f>
        <v>Low</v>
      </c>
      <c r="J893" s="154" t="str">
        <f>_xlfn.XLOOKUP('Data Source'!$H893,'NW Mapping'!A:A,'NW Mapping'!C:C)</f>
        <v>Core NW</v>
      </c>
      <c r="K893" s="154" t="str">
        <f>_xlfn.XLOOKUP(H893,'NW Mapping'!A:A,'NW Mapping'!D:D)</f>
        <v>Core NW</v>
      </c>
      <c r="L893" s="8" t="str">
        <f>_xlfn.XLOOKUP('Data Source'!$H893,'NW Mapping'!A:A,'NW Mapping'!E:E)</f>
        <v>SINGLE FUNDING</v>
      </c>
      <c r="M893" s="157">
        <v>19213.228653846199</v>
      </c>
      <c r="N893" s="157">
        <v>19213.16</v>
      </c>
    </row>
    <row r="894" spans="2:14" s="1" customFormat="1" ht="19.7" customHeight="1">
      <c r="B894" s="152">
        <v>2022</v>
      </c>
      <c r="C894" s="153" t="s">
        <v>13</v>
      </c>
      <c r="D894" s="153" t="s">
        <v>14</v>
      </c>
      <c r="E894" s="153" t="s">
        <v>26</v>
      </c>
      <c r="F894" s="153" t="s">
        <v>23</v>
      </c>
      <c r="G894" s="153" t="s">
        <v>24</v>
      </c>
      <c r="H894" s="153" t="s">
        <v>53</v>
      </c>
      <c r="I894" s="154" t="str">
        <f>_xlfn.XLOOKUP('Data Source'!$H894,'NW Mapping'!A:A,'NW Mapping'!B:B)</f>
        <v>Low</v>
      </c>
      <c r="J894" s="154" t="str">
        <f>_xlfn.XLOOKUP('Data Source'!$H894,'NW Mapping'!A:A,'NW Mapping'!C:C)</f>
        <v>Core NW</v>
      </c>
      <c r="K894" s="154" t="str">
        <f>_xlfn.XLOOKUP(H894,'NW Mapping'!A:A,'NW Mapping'!D:D)</f>
        <v>Core NW</v>
      </c>
      <c r="L894" s="8" t="str">
        <f>_xlfn.XLOOKUP('Data Source'!$H894,'NW Mapping'!A:A,'NW Mapping'!E:E)</f>
        <v>SINGLE FUNDING</v>
      </c>
      <c r="M894" s="155">
        <v>22028.265384615399</v>
      </c>
      <c r="N894" s="155">
        <v>22028.1</v>
      </c>
    </row>
    <row r="895" spans="2:14" s="1" customFormat="1" ht="19.7" customHeight="1">
      <c r="B895" s="156">
        <v>2022</v>
      </c>
      <c r="C895" s="154" t="s">
        <v>13</v>
      </c>
      <c r="D895" s="154" t="s">
        <v>14</v>
      </c>
      <c r="E895" s="154" t="s">
        <v>26</v>
      </c>
      <c r="F895" s="154" t="s">
        <v>23</v>
      </c>
      <c r="G895" s="154" t="s">
        <v>66</v>
      </c>
      <c r="H895" s="154" t="s">
        <v>53</v>
      </c>
      <c r="I895" s="154" t="str">
        <f>_xlfn.XLOOKUP('Data Source'!$H895,'NW Mapping'!A:A,'NW Mapping'!B:B)</f>
        <v>Low</v>
      </c>
      <c r="J895" s="154" t="str">
        <f>_xlfn.XLOOKUP('Data Source'!$H895,'NW Mapping'!A:A,'NW Mapping'!C:C)</f>
        <v>Core NW</v>
      </c>
      <c r="K895" s="154" t="str">
        <f>_xlfn.XLOOKUP(H895,'NW Mapping'!A:A,'NW Mapping'!D:D)</f>
        <v>Core NW</v>
      </c>
      <c r="L895" s="8" t="str">
        <f>_xlfn.XLOOKUP('Data Source'!$H895,'NW Mapping'!A:A,'NW Mapping'!E:E)</f>
        <v>SINGLE FUNDING</v>
      </c>
      <c r="M895" s="157">
        <v>118.46</v>
      </c>
      <c r="N895" s="157">
        <v>118.44</v>
      </c>
    </row>
    <row r="896" spans="2:14" s="1" customFormat="1" ht="19.7" hidden="1" customHeight="1">
      <c r="B896" s="152">
        <v>2022</v>
      </c>
      <c r="C896" s="153" t="s">
        <v>13</v>
      </c>
      <c r="D896" s="153" t="s">
        <v>14</v>
      </c>
      <c r="E896" s="153" t="s">
        <v>27</v>
      </c>
      <c r="F896" s="153" t="s">
        <v>16</v>
      </c>
      <c r="G896" s="153" t="s">
        <v>63</v>
      </c>
      <c r="H896" s="153" t="s">
        <v>53</v>
      </c>
      <c r="I896" s="154" t="str">
        <f>_xlfn.XLOOKUP('Data Source'!$H896,'NW Mapping'!A:A,'NW Mapping'!B:B)</f>
        <v>Low</v>
      </c>
      <c r="J896" s="154" t="str">
        <f>_xlfn.XLOOKUP('Data Source'!$H896,'NW Mapping'!A:A,'NW Mapping'!C:C)</f>
        <v>Core NW</v>
      </c>
      <c r="K896" s="154" t="str">
        <f>_xlfn.XLOOKUP(H896,'NW Mapping'!A:A,'NW Mapping'!D:D)</f>
        <v>Core NW</v>
      </c>
      <c r="L896" s="8" t="str">
        <f>_xlfn.XLOOKUP('Data Source'!$H896,'NW Mapping'!A:A,'NW Mapping'!E:E)</f>
        <v>SINGLE FUNDING</v>
      </c>
      <c r="M896" s="155">
        <v>1145.17692307692</v>
      </c>
      <c r="N896" s="155">
        <v>1145.21</v>
      </c>
    </row>
    <row r="897" spans="2:14" s="1" customFormat="1" ht="19.7" hidden="1" customHeight="1">
      <c r="B897" s="156">
        <v>2022</v>
      </c>
      <c r="C897" s="154" t="s">
        <v>13</v>
      </c>
      <c r="D897" s="154" t="s">
        <v>14</v>
      </c>
      <c r="E897" s="154" t="s">
        <v>27</v>
      </c>
      <c r="F897" s="154" t="s">
        <v>16</v>
      </c>
      <c r="G897" s="154" t="s">
        <v>19</v>
      </c>
      <c r="H897" s="154" t="s">
        <v>53</v>
      </c>
      <c r="I897" s="154" t="str">
        <f>_xlfn.XLOOKUP('Data Source'!$H897,'NW Mapping'!A:A,'NW Mapping'!B:B)</f>
        <v>Low</v>
      </c>
      <c r="J897" s="154" t="str">
        <f>_xlfn.XLOOKUP('Data Source'!$H897,'NW Mapping'!A:A,'NW Mapping'!C:C)</f>
        <v>Core NW</v>
      </c>
      <c r="K897" s="154" t="str">
        <f>_xlfn.XLOOKUP(H897,'NW Mapping'!A:A,'NW Mapping'!D:D)</f>
        <v>Core NW</v>
      </c>
      <c r="L897" s="8" t="str">
        <f>_xlfn.XLOOKUP('Data Source'!$H897,'NW Mapping'!A:A,'NW Mapping'!E:E)</f>
        <v>SINGLE FUNDING</v>
      </c>
      <c r="M897" s="157">
        <v>14.4</v>
      </c>
      <c r="N897" s="157">
        <v>14.4</v>
      </c>
    </row>
    <row r="898" spans="2:14" s="1" customFormat="1" ht="19.7" hidden="1" customHeight="1">
      <c r="B898" s="152">
        <v>2022</v>
      </c>
      <c r="C898" s="153" t="s">
        <v>13</v>
      </c>
      <c r="D898" s="153" t="s">
        <v>14</v>
      </c>
      <c r="E898" s="153" t="s">
        <v>27</v>
      </c>
      <c r="F898" s="153" t="s">
        <v>16</v>
      </c>
      <c r="G898" s="153" t="s">
        <v>20</v>
      </c>
      <c r="H898" s="153" t="s">
        <v>53</v>
      </c>
      <c r="I898" s="154" t="str">
        <f>_xlfn.XLOOKUP('Data Source'!$H898,'NW Mapping'!A:A,'NW Mapping'!B:B)</f>
        <v>Low</v>
      </c>
      <c r="J898" s="154" t="str">
        <f>_xlfn.XLOOKUP('Data Source'!$H898,'NW Mapping'!A:A,'NW Mapping'!C:C)</f>
        <v>Core NW</v>
      </c>
      <c r="K898" s="154" t="str">
        <f>_xlfn.XLOOKUP(H898,'NW Mapping'!A:A,'NW Mapping'!D:D)</f>
        <v>Core NW</v>
      </c>
      <c r="L898" s="8" t="str">
        <f>_xlfn.XLOOKUP('Data Source'!$H898,'NW Mapping'!A:A,'NW Mapping'!E:E)</f>
        <v>SINGLE FUNDING</v>
      </c>
      <c r="M898" s="155">
        <v>580.04692307692301</v>
      </c>
      <c r="N898" s="155">
        <v>580.01</v>
      </c>
    </row>
    <row r="899" spans="2:14" s="1" customFormat="1" ht="19.7" hidden="1" customHeight="1">
      <c r="B899" s="156">
        <v>2022</v>
      </c>
      <c r="C899" s="154" t="s">
        <v>13</v>
      </c>
      <c r="D899" s="154" t="s">
        <v>14</v>
      </c>
      <c r="E899" s="154" t="s">
        <v>27</v>
      </c>
      <c r="F899" s="154" t="s">
        <v>16</v>
      </c>
      <c r="G899" s="154" t="s">
        <v>64</v>
      </c>
      <c r="H899" s="154" t="s">
        <v>53</v>
      </c>
      <c r="I899" s="154" t="str">
        <f>_xlfn.XLOOKUP('Data Source'!$H899,'NW Mapping'!A:A,'NW Mapping'!B:B)</f>
        <v>Low</v>
      </c>
      <c r="J899" s="154" t="str">
        <f>_xlfn.XLOOKUP('Data Source'!$H899,'NW Mapping'!A:A,'NW Mapping'!C:C)</f>
        <v>Core NW</v>
      </c>
      <c r="K899" s="154" t="str">
        <f>_xlfn.XLOOKUP(H899,'NW Mapping'!A:A,'NW Mapping'!D:D)</f>
        <v>Core NW</v>
      </c>
      <c r="L899" s="8" t="str">
        <f>_xlfn.XLOOKUP('Data Source'!$H899,'NW Mapping'!A:A,'NW Mapping'!E:E)</f>
        <v>SINGLE FUNDING</v>
      </c>
      <c r="M899" s="157">
        <v>4623.9315384615402</v>
      </c>
      <c r="N899" s="157">
        <v>4623.8</v>
      </c>
    </row>
    <row r="900" spans="2:14" s="1" customFormat="1" ht="19.7" hidden="1" customHeight="1">
      <c r="B900" s="152">
        <v>2022</v>
      </c>
      <c r="C900" s="153" t="s">
        <v>13</v>
      </c>
      <c r="D900" s="153" t="s">
        <v>14</v>
      </c>
      <c r="E900" s="153" t="s">
        <v>27</v>
      </c>
      <c r="F900" s="153" t="s">
        <v>21</v>
      </c>
      <c r="G900" s="153" t="s">
        <v>22</v>
      </c>
      <c r="H900" s="153" t="s">
        <v>53</v>
      </c>
      <c r="I900" s="154" t="str">
        <f>_xlfn.XLOOKUP('Data Source'!$H900,'NW Mapping'!A:A,'NW Mapping'!B:B)</f>
        <v>Low</v>
      </c>
      <c r="J900" s="154" t="str">
        <f>_xlfn.XLOOKUP('Data Source'!$H900,'NW Mapping'!A:A,'NW Mapping'!C:C)</f>
        <v>Core NW</v>
      </c>
      <c r="K900" s="154" t="str">
        <f>_xlfn.XLOOKUP(H900,'NW Mapping'!A:A,'NW Mapping'!D:D)</f>
        <v>Core NW</v>
      </c>
      <c r="L900" s="8" t="str">
        <f>_xlfn.XLOOKUP('Data Source'!$H900,'NW Mapping'!A:A,'NW Mapping'!E:E)</f>
        <v>SINGLE FUNDING</v>
      </c>
      <c r="M900" s="155">
        <v>1937.9284615384599</v>
      </c>
      <c r="N900" s="155">
        <v>1937.91</v>
      </c>
    </row>
    <row r="901" spans="2:14" s="1" customFormat="1" ht="19.7" hidden="1" customHeight="1">
      <c r="B901" s="156">
        <v>2022</v>
      </c>
      <c r="C901" s="154" t="s">
        <v>13</v>
      </c>
      <c r="D901" s="154" t="s">
        <v>14</v>
      </c>
      <c r="E901" s="154" t="s">
        <v>27</v>
      </c>
      <c r="F901" s="154" t="s">
        <v>21</v>
      </c>
      <c r="G901" s="154" t="s">
        <v>65</v>
      </c>
      <c r="H901" s="154" t="s">
        <v>53</v>
      </c>
      <c r="I901" s="154" t="str">
        <f>_xlfn.XLOOKUP('Data Source'!$H901,'NW Mapping'!A:A,'NW Mapping'!B:B)</f>
        <v>Low</v>
      </c>
      <c r="J901" s="154" t="str">
        <f>_xlfn.XLOOKUP('Data Source'!$H901,'NW Mapping'!A:A,'NW Mapping'!C:C)</f>
        <v>Core NW</v>
      </c>
      <c r="K901" s="154" t="str">
        <f>_xlfn.XLOOKUP(H901,'NW Mapping'!A:A,'NW Mapping'!D:D)</f>
        <v>Core NW</v>
      </c>
      <c r="L901" s="8" t="str">
        <f>_xlfn.XLOOKUP('Data Source'!$H901,'NW Mapping'!A:A,'NW Mapping'!E:E)</f>
        <v>SINGLE FUNDING</v>
      </c>
      <c r="M901" s="157">
        <v>2691.4169230769198</v>
      </c>
      <c r="N901" s="157">
        <v>2691.46</v>
      </c>
    </row>
    <row r="902" spans="2:14" s="1" customFormat="1" ht="19.7" hidden="1" customHeight="1">
      <c r="B902" s="152">
        <v>2022</v>
      </c>
      <c r="C902" s="153" t="s">
        <v>13</v>
      </c>
      <c r="D902" s="153" t="s">
        <v>14</v>
      </c>
      <c r="E902" s="153" t="s">
        <v>27</v>
      </c>
      <c r="F902" s="153" t="s">
        <v>23</v>
      </c>
      <c r="G902" s="153" t="s">
        <v>24</v>
      </c>
      <c r="H902" s="153" t="s">
        <v>53</v>
      </c>
      <c r="I902" s="154" t="str">
        <f>_xlfn.XLOOKUP('Data Source'!$H902,'NW Mapping'!A:A,'NW Mapping'!B:B)</f>
        <v>Low</v>
      </c>
      <c r="J902" s="154" t="str">
        <f>_xlfn.XLOOKUP('Data Source'!$H902,'NW Mapping'!A:A,'NW Mapping'!C:C)</f>
        <v>Core NW</v>
      </c>
      <c r="K902" s="154" t="str">
        <f>_xlfn.XLOOKUP(H902,'NW Mapping'!A:A,'NW Mapping'!D:D)</f>
        <v>Core NW</v>
      </c>
      <c r="L902" s="8" t="str">
        <f>_xlfn.XLOOKUP('Data Source'!$H902,'NW Mapping'!A:A,'NW Mapping'!E:E)</f>
        <v>SINGLE FUNDING</v>
      </c>
      <c r="M902" s="155">
        <v>2597.3630769230799</v>
      </c>
      <c r="N902" s="155">
        <v>2597.4899999999998</v>
      </c>
    </row>
    <row r="903" spans="2:14" s="1" customFormat="1" ht="19.7" hidden="1" customHeight="1">
      <c r="B903" s="156">
        <v>2022</v>
      </c>
      <c r="C903" s="154" t="s">
        <v>13</v>
      </c>
      <c r="D903" s="154" t="s">
        <v>14</v>
      </c>
      <c r="E903" s="154" t="s">
        <v>27</v>
      </c>
      <c r="F903" s="154" t="s">
        <v>23</v>
      </c>
      <c r="G903" s="154" t="s">
        <v>66</v>
      </c>
      <c r="H903" s="154" t="s">
        <v>53</v>
      </c>
      <c r="I903" s="154" t="str">
        <f>_xlfn.XLOOKUP('Data Source'!$H903,'NW Mapping'!A:A,'NW Mapping'!B:B)</f>
        <v>Low</v>
      </c>
      <c r="J903" s="154" t="str">
        <f>_xlfn.XLOOKUP('Data Source'!$H903,'NW Mapping'!A:A,'NW Mapping'!C:C)</f>
        <v>Core NW</v>
      </c>
      <c r="K903" s="154" t="str">
        <f>_xlfn.XLOOKUP(H903,'NW Mapping'!A:A,'NW Mapping'!D:D)</f>
        <v>Core NW</v>
      </c>
      <c r="L903" s="8" t="str">
        <f>_xlfn.XLOOKUP('Data Source'!$H903,'NW Mapping'!A:A,'NW Mapping'!E:E)</f>
        <v>SINGLE FUNDING</v>
      </c>
      <c r="M903" s="157">
        <v>2428.60461538462</v>
      </c>
      <c r="N903" s="157">
        <v>2428.58</v>
      </c>
    </row>
    <row r="904" spans="2:14" s="1" customFormat="1" ht="19.7" hidden="1" customHeight="1">
      <c r="B904" s="152">
        <v>2022</v>
      </c>
      <c r="C904" s="153" t="s">
        <v>13</v>
      </c>
      <c r="D904" s="153" t="s">
        <v>14</v>
      </c>
      <c r="E904" s="153" t="s">
        <v>25</v>
      </c>
      <c r="F904" s="153" t="s">
        <v>16</v>
      </c>
      <c r="G904" s="153" t="s">
        <v>63</v>
      </c>
      <c r="H904" s="153" t="s">
        <v>54</v>
      </c>
      <c r="I904" s="154" t="str">
        <f>_xlfn.XLOOKUP('Data Source'!$H904,'NW Mapping'!A:A,'NW Mapping'!B:B)</f>
        <v>Low</v>
      </c>
      <c r="J904" s="154" t="str">
        <f>_xlfn.XLOOKUP('Data Source'!$H904,'NW Mapping'!A:A,'NW Mapping'!C:C)</f>
        <v>Core NW</v>
      </c>
      <c r="K904" s="154" t="str">
        <f>_xlfn.XLOOKUP(H904,'NW Mapping'!A:A,'NW Mapping'!D:D)</f>
        <v>Core NW</v>
      </c>
      <c r="L904" s="8" t="str">
        <f>_xlfn.XLOOKUP('Data Source'!$H904,'NW Mapping'!A:A,'NW Mapping'!E:E)</f>
        <v>SINGLE FUNDING</v>
      </c>
      <c r="M904" s="155">
        <v>197.62</v>
      </c>
      <c r="N904" s="155">
        <v>197.61</v>
      </c>
    </row>
    <row r="905" spans="2:14" s="1" customFormat="1" ht="19.7" hidden="1" customHeight="1">
      <c r="B905" s="156">
        <v>2022</v>
      </c>
      <c r="C905" s="154" t="s">
        <v>13</v>
      </c>
      <c r="D905" s="154" t="s">
        <v>14</v>
      </c>
      <c r="E905" s="154" t="s">
        <v>25</v>
      </c>
      <c r="F905" s="154" t="s">
        <v>16</v>
      </c>
      <c r="G905" s="154" t="s">
        <v>67</v>
      </c>
      <c r="H905" s="154" t="s">
        <v>54</v>
      </c>
      <c r="I905" s="154" t="str">
        <f>_xlfn.XLOOKUP('Data Source'!$H905,'NW Mapping'!A:A,'NW Mapping'!B:B)</f>
        <v>Low</v>
      </c>
      <c r="J905" s="154" t="str">
        <f>_xlfn.XLOOKUP('Data Source'!$H905,'NW Mapping'!A:A,'NW Mapping'!C:C)</f>
        <v>Core NW</v>
      </c>
      <c r="K905" s="154" t="str">
        <f>_xlfn.XLOOKUP(H905,'NW Mapping'!A:A,'NW Mapping'!D:D)</f>
        <v>Core NW</v>
      </c>
      <c r="L905" s="8" t="str">
        <f>_xlfn.XLOOKUP('Data Source'!$H905,'NW Mapping'!A:A,'NW Mapping'!E:E)</f>
        <v>SINGLE FUNDING</v>
      </c>
      <c r="M905" s="157">
        <v>28.59</v>
      </c>
      <c r="N905" s="157">
        <v>28.59</v>
      </c>
    </row>
    <row r="906" spans="2:14" s="1" customFormat="1" ht="19.7" hidden="1" customHeight="1">
      <c r="B906" s="152">
        <v>2022</v>
      </c>
      <c r="C906" s="153" t="s">
        <v>13</v>
      </c>
      <c r="D906" s="153" t="s">
        <v>14</v>
      </c>
      <c r="E906" s="153" t="s">
        <v>25</v>
      </c>
      <c r="F906" s="153" t="s">
        <v>16</v>
      </c>
      <c r="G906" s="153" t="s">
        <v>19</v>
      </c>
      <c r="H906" s="153" t="s">
        <v>54</v>
      </c>
      <c r="I906" s="154" t="str">
        <f>_xlfn.XLOOKUP('Data Source'!$H906,'NW Mapping'!A:A,'NW Mapping'!B:B)</f>
        <v>Low</v>
      </c>
      <c r="J906" s="154" t="str">
        <f>_xlfn.XLOOKUP('Data Source'!$H906,'NW Mapping'!A:A,'NW Mapping'!C:C)</f>
        <v>Core NW</v>
      </c>
      <c r="K906" s="154" t="str">
        <f>_xlfn.XLOOKUP(H906,'NW Mapping'!A:A,'NW Mapping'!D:D)</f>
        <v>Core NW</v>
      </c>
      <c r="L906" s="8" t="str">
        <f>_xlfn.XLOOKUP('Data Source'!$H906,'NW Mapping'!A:A,'NW Mapping'!E:E)</f>
        <v>SINGLE FUNDING</v>
      </c>
      <c r="M906" s="155">
        <v>155.12</v>
      </c>
      <c r="N906" s="155">
        <v>155.13</v>
      </c>
    </row>
    <row r="907" spans="2:14" s="1" customFormat="1" ht="19.7" hidden="1" customHeight="1">
      <c r="B907" s="156">
        <v>2022</v>
      </c>
      <c r="C907" s="154" t="s">
        <v>13</v>
      </c>
      <c r="D907" s="154" t="s">
        <v>14</v>
      </c>
      <c r="E907" s="154" t="s">
        <v>25</v>
      </c>
      <c r="F907" s="154" t="s">
        <v>16</v>
      </c>
      <c r="G907" s="154" t="s">
        <v>20</v>
      </c>
      <c r="H907" s="154" t="s">
        <v>54</v>
      </c>
      <c r="I907" s="154" t="str">
        <f>_xlfn.XLOOKUP('Data Source'!$H907,'NW Mapping'!A:A,'NW Mapping'!B:B)</f>
        <v>Low</v>
      </c>
      <c r="J907" s="154" t="str">
        <f>_xlfn.XLOOKUP('Data Source'!$H907,'NW Mapping'!A:A,'NW Mapping'!C:C)</f>
        <v>Core NW</v>
      </c>
      <c r="K907" s="154" t="str">
        <f>_xlfn.XLOOKUP(H907,'NW Mapping'!A:A,'NW Mapping'!D:D)</f>
        <v>Core NW</v>
      </c>
      <c r="L907" s="8" t="str">
        <f>_xlfn.XLOOKUP('Data Source'!$H907,'NW Mapping'!A:A,'NW Mapping'!E:E)</f>
        <v>SINGLE FUNDING</v>
      </c>
      <c r="M907" s="157">
        <v>518.25</v>
      </c>
      <c r="N907" s="157">
        <v>518.25</v>
      </c>
    </row>
    <row r="908" spans="2:14" s="1" customFormat="1" ht="19.7" hidden="1" customHeight="1">
      <c r="B908" s="152">
        <v>2022</v>
      </c>
      <c r="C908" s="153" t="s">
        <v>13</v>
      </c>
      <c r="D908" s="153" t="s">
        <v>14</v>
      </c>
      <c r="E908" s="153" t="s">
        <v>25</v>
      </c>
      <c r="F908" s="153" t="s">
        <v>16</v>
      </c>
      <c r="G908" s="153" t="s">
        <v>64</v>
      </c>
      <c r="H908" s="153" t="s">
        <v>54</v>
      </c>
      <c r="I908" s="154" t="str">
        <f>_xlfn.XLOOKUP('Data Source'!$H908,'NW Mapping'!A:A,'NW Mapping'!B:B)</f>
        <v>Low</v>
      </c>
      <c r="J908" s="154" t="str">
        <f>_xlfn.XLOOKUP('Data Source'!$H908,'NW Mapping'!A:A,'NW Mapping'!C:C)</f>
        <v>Core NW</v>
      </c>
      <c r="K908" s="154" t="str">
        <f>_xlfn.XLOOKUP(H908,'NW Mapping'!A:A,'NW Mapping'!D:D)</f>
        <v>Core NW</v>
      </c>
      <c r="L908" s="8" t="str">
        <f>_xlfn.XLOOKUP('Data Source'!$H908,'NW Mapping'!A:A,'NW Mapping'!E:E)</f>
        <v>SINGLE FUNDING</v>
      </c>
      <c r="M908" s="155">
        <v>1091.48</v>
      </c>
      <c r="N908" s="155">
        <v>1091.49</v>
      </c>
    </row>
    <row r="909" spans="2:14" s="1" customFormat="1" ht="19.7" hidden="1" customHeight="1">
      <c r="B909" s="156">
        <v>2022</v>
      </c>
      <c r="C909" s="154" t="s">
        <v>13</v>
      </c>
      <c r="D909" s="154" t="s">
        <v>14</v>
      </c>
      <c r="E909" s="154" t="s">
        <v>25</v>
      </c>
      <c r="F909" s="154" t="s">
        <v>21</v>
      </c>
      <c r="G909" s="154" t="s">
        <v>22</v>
      </c>
      <c r="H909" s="154" t="s">
        <v>54</v>
      </c>
      <c r="I909" s="154" t="str">
        <f>_xlfn.XLOOKUP('Data Source'!$H909,'NW Mapping'!A:A,'NW Mapping'!B:B)</f>
        <v>Low</v>
      </c>
      <c r="J909" s="154" t="str">
        <f>_xlfn.XLOOKUP('Data Source'!$H909,'NW Mapping'!A:A,'NW Mapping'!C:C)</f>
        <v>Core NW</v>
      </c>
      <c r="K909" s="154" t="str">
        <f>_xlfn.XLOOKUP(H909,'NW Mapping'!A:A,'NW Mapping'!D:D)</f>
        <v>Core NW</v>
      </c>
      <c r="L909" s="8" t="str">
        <f>_xlfn.XLOOKUP('Data Source'!$H909,'NW Mapping'!A:A,'NW Mapping'!E:E)</f>
        <v>SINGLE FUNDING</v>
      </c>
      <c r="M909" s="157">
        <v>2069.34</v>
      </c>
      <c r="N909" s="157">
        <v>2069.34</v>
      </c>
    </row>
    <row r="910" spans="2:14" s="1" customFormat="1" ht="19.7" hidden="1" customHeight="1">
      <c r="B910" s="152">
        <v>2022</v>
      </c>
      <c r="C910" s="153" t="s">
        <v>13</v>
      </c>
      <c r="D910" s="153" t="s">
        <v>14</v>
      </c>
      <c r="E910" s="153" t="s">
        <v>25</v>
      </c>
      <c r="F910" s="153" t="s">
        <v>21</v>
      </c>
      <c r="G910" s="153" t="s">
        <v>65</v>
      </c>
      <c r="H910" s="153" t="s">
        <v>54</v>
      </c>
      <c r="I910" s="154" t="str">
        <f>_xlfn.XLOOKUP('Data Source'!$H910,'NW Mapping'!A:A,'NW Mapping'!B:B)</f>
        <v>Low</v>
      </c>
      <c r="J910" s="154" t="str">
        <f>_xlfn.XLOOKUP('Data Source'!$H910,'NW Mapping'!A:A,'NW Mapping'!C:C)</f>
        <v>Core NW</v>
      </c>
      <c r="K910" s="154" t="str">
        <f>_xlfn.XLOOKUP(H910,'NW Mapping'!A:A,'NW Mapping'!D:D)</f>
        <v>Core NW</v>
      </c>
      <c r="L910" s="8" t="str">
        <f>_xlfn.XLOOKUP('Data Source'!$H910,'NW Mapping'!A:A,'NW Mapping'!E:E)</f>
        <v>SINGLE FUNDING</v>
      </c>
      <c r="M910" s="155">
        <v>448.53</v>
      </c>
      <c r="N910" s="155">
        <v>448.53</v>
      </c>
    </row>
    <row r="911" spans="2:14" s="1" customFormat="1" ht="19.7" hidden="1" customHeight="1">
      <c r="B911" s="156">
        <v>2022</v>
      </c>
      <c r="C911" s="154" t="s">
        <v>13</v>
      </c>
      <c r="D911" s="154" t="s">
        <v>14</v>
      </c>
      <c r="E911" s="154" t="s">
        <v>25</v>
      </c>
      <c r="F911" s="154" t="s">
        <v>23</v>
      </c>
      <c r="G911" s="154" t="s">
        <v>24</v>
      </c>
      <c r="H911" s="154" t="s">
        <v>54</v>
      </c>
      <c r="I911" s="154" t="str">
        <f>_xlfn.XLOOKUP('Data Source'!$H911,'NW Mapping'!A:A,'NW Mapping'!B:B)</f>
        <v>Low</v>
      </c>
      <c r="J911" s="154" t="str">
        <f>_xlfn.XLOOKUP('Data Source'!$H911,'NW Mapping'!A:A,'NW Mapping'!C:C)</f>
        <v>Core NW</v>
      </c>
      <c r="K911" s="154" t="str">
        <f>_xlfn.XLOOKUP(H911,'NW Mapping'!A:A,'NW Mapping'!D:D)</f>
        <v>Core NW</v>
      </c>
      <c r="L911" s="8" t="str">
        <f>_xlfn.XLOOKUP('Data Source'!$H911,'NW Mapping'!A:A,'NW Mapping'!E:E)</f>
        <v>SINGLE FUNDING</v>
      </c>
      <c r="M911" s="157">
        <v>1652.72</v>
      </c>
      <c r="N911" s="157">
        <v>1652.73</v>
      </c>
    </row>
    <row r="912" spans="2:14" s="1" customFormat="1" ht="19.7" hidden="1" customHeight="1">
      <c r="B912" s="152">
        <v>2022</v>
      </c>
      <c r="C912" s="153" t="s">
        <v>13</v>
      </c>
      <c r="D912" s="153" t="s">
        <v>14</v>
      </c>
      <c r="E912" s="153" t="s">
        <v>25</v>
      </c>
      <c r="F912" s="153" t="s">
        <v>23</v>
      </c>
      <c r="G912" s="153" t="s">
        <v>66</v>
      </c>
      <c r="H912" s="153" t="s">
        <v>54</v>
      </c>
      <c r="I912" s="154" t="str">
        <f>_xlfn.XLOOKUP('Data Source'!$H912,'NW Mapping'!A:A,'NW Mapping'!B:B)</f>
        <v>Low</v>
      </c>
      <c r="J912" s="154" t="str">
        <f>_xlfn.XLOOKUP('Data Source'!$H912,'NW Mapping'!A:A,'NW Mapping'!C:C)</f>
        <v>Core NW</v>
      </c>
      <c r="K912" s="154" t="str">
        <f>_xlfn.XLOOKUP(H912,'NW Mapping'!A:A,'NW Mapping'!D:D)</f>
        <v>Core NW</v>
      </c>
      <c r="L912" s="8" t="str">
        <f>_xlfn.XLOOKUP('Data Source'!$H912,'NW Mapping'!A:A,'NW Mapping'!E:E)</f>
        <v>SINGLE FUNDING</v>
      </c>
      <c r="M912" s="155">
        <v>402</v>
      </c>
      <c r="N912" s="155">
        <v>402</v>
      </c>
    </row>
    <row r="913" spans="2:14" s="1" customFormat="1" ht="19.7" customHeight="1">
      <c r="B913" s="156">
        <v>2022</v>
      </c>
      <c r="C913" s="154" t="s">
        <v>13</v>
      </c>
      <c r="D913" s="154" t="s">
        <v>14</v>
      </c>
      <c r="E913" s="154" t="s">
        <v>26</v>
      </c>
      <c r="F913" s="154" t="s">
        <v>16</v>
      </c>
      <c r="G913" s="154" t="s">
        <v>19</v>
      </c>
      <c r="H913" s="154" t="s">
        <v>54</v>
      </c>
      <c r="I913" s="154" t="str">
        <f>_xlfn.XLOOKUP('Data Source'!$H913,'NW Mapping'!A:A,'NW Mapping'!B:B)</f>
        <v>Low</v>
      </c>
      <c r="J913" s="154" t="str">
        <f>_xlfn.XLOOKUP('Data Source'!$H913,'NW Mapping'!A:A,'NW Mapping'!C:C)</f>
        <v>Core NW</v>
      </c>
      <c r="K913" s="154" t="str">
        <f>_xlfn.XLOOKUP(H913,'NW Mapping'!A:A,'NW Mapping'!D:D)</f>
        <v>Core NW</v>
      </c>
      <c r="L913" s="8" t="str">
        <f>_xlfn.XLOOKUP('Data Source'!$H913,'NW Mapping'!A:A,'NW Mapping'!E:E)</f>
        <v>SINGLE FUNDING</v>
      </c>
      <c r="M913" s="157">
        <v>1851.39</v>
      </c>
      <c r="N913" s="157">
        <v>1851.42</v>
      </c>
    </row>
    <row r="914" spans="2:14" s="1" customFormat="1" ht="19.7" customHeight="1">
      <c r="B914" s="152">
        <v>2022</v>
      </c>
      <c r="C914" s="153" t="s">
        <v>13</v>
      </c>
      <c r="D914" s="153" t="s">
        <v>14</v>
      </c>
      <c r="E914" s="153" t="s">
        <v>26</v>
      </c>
      <c r="F914" s="153" t="s">
        <v>16</v>
      </c>
      <c r="G914" s="153" t="s">
        <v>20</v>
      </c>
      <c r="H914" s="153" t="s">
        <v>54</v>
      </c>
      <c r="I914" s="154" t="str">
        <f>_xlfn.XLOOKUP('Data Source'!$H914,'NW Mapping'!A:A,'NW Mapping'!B:B)</f>
        <v>Low</v>
      </c>
      <c r="J914" s="154" t="str">
        <f>_xlfn.XLOOKUP('Data Source'!$H914,'NW Mapping'!A:A,'NW Mapping'!C:C)</f>
        <v>Core NW</v>
      </c>
      <c r="K914" s="154" t="str">
        <f>_xlfn.XLOOKUP(H914,'NW Mapping'!A:A,'NW Mapping'!D:D)</f>
        <v>Core NW</v>
      </c>
      <c r="L914" s="8" t="str">
        <f>_xlfn.XLOOKUP('Data Source'!$H914,'NW Mapping'!A:A,'NW Mapping'!E:E)</f>
        <v>SINGLE FUNDING</v>
      </c>
      <c r="M914" s="155">
        <v>4984.1499999999996</v>
      </c>
      <c r="N914" s="155">
        <v>4984.1400000000003</v>
      </c>
    </row>
    <row r="915" spans="2:14" s="1" customFormat="1" ht="19.7" customHeight="1">
      <c r="B915" s="156">
        <v>2022</v>
      </c>
      <c r="C915" s="154" t="s">
        <v>13</v>
      </c>
      <c r="D915" s="154" t="s">
        <v>14</v>
      </c>
      <c r="E915" s="154" t="s">
        <v>26</v>
      </c>
      <c r="F915" s="154" t="s">
        <v>16</v>
      </c>
      <c r="G915" s="154" t="s">
        <v>64</v>
      </c>
      <c r="H915" s="154" t="s">
        <v>54</v>
      </c>
      <c r="I915" s="154" t="str">
        <f>_xlfn.XLOOKUP('Data Source'!$H915,'NW Mapping'!A:A,'NW Mapping'!B:B)</f>
        <v>Low</v>
      </c>
      <c r="J915" s="154" t="str">
        <f>_xlfn.XLOOKUP('Data Source'!$H915,'NW Mapping'!A:A,'NW Mapping'!C:C)</f>
        <v>Core NW</v>
      </c>
      <c r="K915" s="154" t="str">
        <f>_xlfn.XLOOKUP(H915,'NW Mapping'!A:A,'NW Mapping'!D:D)</f>
        <v>Core NW</v>
      </c>
      <c r="L915" s="8" t="str">
        <f>_xlfn.XLOOKUP('Data Source'!$H915,'NW Mapping'!A:A,'NW Mapping'!E:E)</f>
        <v>SINGLE FUNDING</v>
      </c>
      <c r="M915" s="157">
        <v>6759.78</v>
      </c>
      <c r="N915" s="157">
        <v>6759.76</v>
      </c>
    </row>
    <row r="916" spans="2:14" s="1" customFormat="1" ht="19.7" customHeight="1">
      <c r="B916" s="152">
        <v>2022</v>
      </c>
      <c r="C916" s="153" t="s">
        <v>13</v>
      </c>
      <c r="D916" s="153" t="s">
        <v>14</v>
      </c>
      <c r="E916" s="153" t="s">
        <v>26</v>
      </c>
      <c r="F916" s="153" t="s">
        <v>21</v>
      </c>
      <c r="G916" s="153" t="s">
        <v>22</v>
      </c>
      <c r="H916" s="153" t="s">
        <v>54</v>
      </c>
      <c r="I916" s="154" t="str">
        <f>_xlfn.XLOOKUP('Data Source'!$H916,'NW Mapping'!A:A,'NW Mapping'!B:B)</f>
        <v>Low</v>
      </c>
      <c r="J916" s="154" t="str">
        <f>_xlfn.XLOOKUP('Data Source'!$H916,'NW Mapping'!A:A,'NW Mapping'!C:C)</f>
        <v>Core NW</v>
      </c>
      <c r="K916" s="154" t="str">
        <f>_xlfn.XLOOKUP(H916,'NW Mapping'!A:A,'NW Mapping'!D:D)</f>
        <v>Core NW</v>
      </c>
      <c r="L916" s="8" t="str">
        <f>_xlfn.XLOOKUP('Data Source'!$H916,'NW Mapping'!A:A,'NW Mapping'!E:E)</f>
        <v>SINGLE FUNDING</v>
      </c>
      <c r="M916" s="155">
        <v>5478.43</v>
      </c>
      <c r="N916" s="155">
        <v>5478.4</v>
      </c>
    </row>
    <row r="917" spans="2:14" s="1" customFormat="1" ht="19.7" customHeight="1">
      <c r="B917" s="156">
        <v>2022</v>
      </c>
      <c r="C917" s="154" t="s">
        <v>13</v>
      </c>
      <c r="D917" s="154" t="s">
        <v>14</v>
      </c>
      <c r="E917" s="154" t="s">
        <v>26</v>
      </c>
      <c r="F917" s="154" t="s">
        <v>21</v>
      </c>
      <c r="G917" s="154" t="s">
        <v>65</v>
      </c>
      <c r="H917" s="154" t="s">
        <v>54</v>
      </c>
      <c r="I917" s="154" t="str">
        <f>_xlfn.XLOOKUP('Data Source'!$H917,'NW Mapping'!A:A,'NW Mapping'!B:B)</f>
        <v>Low</v>
      </c>
      <c r="J917" s="154" t="str">
        <f>_xlfn.XLOOKUP('Data Source'!$H917,'NW Mapping'!A:A,'NW Mapping'!C:C)</f>
        <v>Core NW</v>
      </c>
      <c r="K917" s="154" t="str">
        <f>_xlfn.XLOOKUP(H917,'NW Mapping'!A:A,'NW Mapping'!D:D)</f>
        <v>Core NW</v>
      </c>
      <c r="L917" s="8" t="str">
        <f>_xlfn.XLOOKUP('Data Source'!$H917,'NW Mapping'!A:A,'NW Mapping'!E:E)</f>
        <v>SINGLE FUNDING</v>
      </c>
      <c r="M917" s="157">
        <v>6225.23</v>
      </c>
      <c r="N917" s="157">
        <v>6225.25</v>
      </c>
    </row>
    <row r="918" spans="2:14" s="1" customFormat="1" ht="19.7" customHeight="1">
      <c r="B918" s="152">
        <v>2022</v>
      </c>
      <c r="C918" s="153" t="s">
        <v>13</v>
      </c>
      <c r="D918" s="153" t="s">
        <v>14</v>
      </c>
      <c r="E918" s="153" t="s">
        <v>26</v>
      </c>
      <c r="F918" s="153" t="s">
        <v>23</v>
      </c>
      <c r="G918" s="153" t="s">
        <v>24</v>
      </c>
      <c r="H918" s="153" t="s">
        <v>54</v>
      </c>
      <c r="I918" s="154" t="str">
        <f>_xlfn.XLOOKUP('Data Source'!$H918,'NW Mapping'!A:A,'NW Mapping'!B:B)</f>
        <v>Low</v>
      </c>
      <c r="J918" s="154" t="str">
        <f>_xlfn.XLOOKUP('Data Source'!$H918,'NW Mapping'!A:A,'NW Mapping'!C:C)</f>
        <v>Core NW</v>
      </c>
      <c r="K918" s="154" t="str">
        <f>_xlfn.XLOOKUP(H918,'NW Mapping'!A:A,'NW Mapping'!D:D)</f>
        <v>Core NW</v>
      </c>
      <c r="L918" s="8" t="str">
        <f>_xlfn.XLOOKUP('Data Source'!$H918,'NW Mapping'!A:A,'NW Mapping'!E:E)</f>
        <v>SINGLE FUNDING</v>
      </c>
      <c r="M918" s="155">
        <v>2773.91</v>
      </c>
      <c r="N918" s="155">
        <v>2773.92</v>
      </c>
    </row>
    <row r="919" spans="2:14" s="1" customFormat="1" ht="19.7" customHeight="1">
      <c r="B919" s="156">
        <v>2022</v>
      </c>
      <c r="C919" s="154" t="s">
        <v>13</v>
      </c>
      <c r="D919" s="154" t="s">
        <v>14</v>
      </c>
      <c r="E919" s="154" t="s">
        <v>26</v>
      </c>
      <c r="F919" s="154" t="s">
        <v>23</v>
      </c>
      <c r="G919" s="154" t="s">
        <v>66</v>
      </c>
      <c r="H919" s="154" t="s">
        <v>54</v>
      </c>
      <c r="I919" s="154" t="str">
        <f>_xlfn.XLOOKUP('Data Source'!$H919,'NW Mapping'!A:A,'NW Mapping'!B:B)</f>
        <v>Low</v>
      </c>
      <c r="J919" s="154" t="str">
        <f>_xlfn.XLOOKUP('Data Source'!$H919,'NW Mapping'!A:A,'NW Mapping'!C:C)</f>
        <v>Core NW</v>
      </c>
      <c r="K919" s="154" t="str">
        <f>_xlfn.XLOOKUP(H919,'NW Mapping'!A:A,'NW Mapping'!D:D)</f>
        <v>Core NW</v>
      </c>
      <c r="L919" s="8" t="str">
        <f>_xlfn.XLOOKUP('Data Source'!$H919,'NW Mapping'!A:A,'NW Mapping'!E:E)</f>
        <v>SINGLE FUNDING</v>
      </c>
      <c r="M919" s="157">
        <v>1832.89</v>
      </c>
      <c r="N919" s="157">
        <v>1832.88</v>
      </c>
    </row>
    <row r="920" spans="2:14" s="1" customFormat="1" ht="19.7" hidden="1" customHeight="1">
      <c r="B920" s="152">
        <v>2022</v>
      </c>
      <c r="C920" s="153" t="s">
        <v>13</v>
      </c>
      <c r="D920" s="153" t="s">
        <v>14</v>
      </c>
      <c r="E920" s="153" t="s">
        <v>27</v>
      </c>
      <c r="F920" s="153" t="s">
        <v>16</v>
      </c>
      <c r="G920" s="153" t="s">
        <v>19</v>
      </c>
      <c r="H920" s="153" t="s">
        <v>54</v>
      </c>
      <c r="I920" s="154" t="str">
        <f>_xlfn.XLOOKUP('Data Source'!$H920,'NW Mapping'!A:A,'NW Mapping'!B:B)</f>
        <v>Low</v>
      </c>
      <c r="J920" s="154" t="str">
        <f>_xlfn.XLOOKUP('Data Source'!$H920,'NW Mapping'!A:A,'NW Mapping'!C:C)</f>
        <v>Core NW</v>
      </c>
      <c r="K920" s="154" t="str">
        <f>_xlfn.XLOOKUP(H920,'NW Mapping'!A:A,'NW Mapping'!D:D)</f>
        <v>Core NW</v>
      </c>
      <c r="L920" s="8" t="str">
        <f>_xlfn.XLOOKUP('Data Source'!$H920,'NW Mapping'!A:A,'NW Mapping'!E:E)</f>
        <v>SINGLE FUNDING</v>
      </c>
      <c r="M920" s="155">
        <v>0</v>
      </c>
      <c r="N920" s="155">
        <v>0</v>
      </c>
    </row>
    <row r="921" spans="2:14" s="1" customFormat="1" ht="19.7" hidden="1" customHeight="1">
      <c r="B921" s="156">
        <v>2022</v>
      </c>
      <c r="C921" s="154" t="s">
        <v>13</v>
      </c>
      <c r="D921" s="154" t="s">
        <v>14</v>
      </c>
      <c r="E921" s="154" t="s">
        <v>27</v>
      </c>
      <c r="F921" s="154" t="s">
        <v>16</v>
      </c>
      <c r="G921" s="154" t="s">
        <v>20</v>
      </c>
      <c r="H921" s="154" t="s">
        <v>54</v>
      </c>
      <c r="I921" s="154" t="str">
        <f>_xlfn.XLOOKUP('Data Source'!$H921,'NW Mapping'!A:A,'NW Mapping'!B:B)</f>
        <v>Low</v>
      </c>
      <c r="J921" s="154" t="str">
        <f>_xlfn.XLOOKUP('Data Source'!$H921,'NW Mapping'!A:A,'NW Mapping'!C:C)</f>
        <v>Core NW</v>
      </c>
      <c r="K921" s="154" t="str">
        <f>_xlfn.XLOOKUP(H921,'NW Mapping'!A:A,'NW Mapping'!D:D)</f>
        <v>Core NW</v>
      </c>
      <c r="L921" s="8" t="str">
        <f>_xlfn.XLOOKUP('Data Source'!$H921,'NW Mapping'!A:A,'NW Mapping'!E:E)</f>
        <v>SINGLE FUNDING</v>
      </c>
      <c r="M921" s="157">
        <v>0</v>
      </c>
      <c r="N921" s="157">
        <v>0</v>
      </c>
    </row>
    <row r="922" spans="2:14" s="1" customFormat="1" ht="19.7" hidden="1" customHeight="1">
      <c r="B922" s="152">
        <v>2022</v>
      </c>
      <c r="C922" s="153" t="s">
        <v>13</v>
      </c>
      <c r="D922" s="153" t="s">
        <v>14</v>
      </c>
      <c r="E922" s="153" t="s">
        <v>27</v>
      </c>
      <c r="F922" s="153" t="s">
        <v>16</v>
      </c>
      <c r="G922" s="153" t="s">
        <v>64</v>
      </c>
      <c r="H922" s="153" t="s">
        <v>54</v>
      </c>
      <c r="I922" s="154" t="str">
        <f>_xlfn.XLOOKUP('Data Source'!$H922,'NW Mapping'!A:A,'NW Mapping'!B:B)</f>
        <v>Low</v>
      </c>
      <c r="J922" s="154" t="str">
        <f>_xlfn.XLOOKUP('Data Source'!$H922,'NW Mapping'!A:A,'NW Mapping'!C:C)</f>
        <v>Core NW</v>
      </c>
      <c r="K922" s="154" t="str">
        <f>_xlfn.XLOOKUP(H922,'NW Mapping'!A:A,'NW Mapping'!D:D)</f>
        <v>Core NW</v>
      </c>
      <c r="L922" s="8" t="str">
        <f>_xlfn.XLOOKUP('Data Source'!$H922,'NW Mapping'!A:A,'NW Mapping'!E:E)</f>
        <v>SINGLE FUNDING</v>
      </c>
      <c r="M922" s="155">
        <v>0</v>
      </c>
      <c r="N922" s="155">
        <v>0</v>
      </c>
    </row>
    <row r="923" spans="2:14" s="1" customFormat="1" ht="19.7" hidden="1" customHeight="1">
      <c r="B923" s="156">
        <v>2022</v>
      </c>
      <c r="C923" s="154" t="s">
        <v>13</v>
      </c>
      <c r="D923" s="154" t="s">
        <v>14</v>
      </c>
      <c r="E923" s="154" t="s">
        <v>27</v>
      </c>
      <c r="F923" s="154" t="s">
        <v>23</v>
      </c>
      <c r="G923" s="154" t="s">
        <v>66</v>
      </c>
      <c r="H923" s="154" t="s">
        <v>54</v>
      </c>
      <c r="I923" s="154" t="str">
        <f>_xlfn.XLOOKUP('Data Source'!$H923,'NW Mapping'!A:A,'NW Mapping'!B:B)</f>
        <v>Low</v>
      </c>
      <c r="J923" s="154" t="str">
        <f>_xlfn.XLOOKUP('Data Source'!$H923,'NW Mapping'!A:A,'NW Mapping'!C:C)</f>
        <v>Core NW</v>
      </c>
      <c r="K923" s="154" t="str">
        <f>_xlfn.XLOOKUP(H923,'NW Mapping'!A:A,'NW Mapping'!D:D)</f>
        <v>Core NW</v>
      </c>
      <c r="L923" s="8" t="str">
        <f>_xlfn.XLOOKUP('Data Source'!$H923,'NW Mapping'!A:A,'NW Mapping'!E:E)</f>
        <v>SINGLE FUNDING</v>
      </c>
      <c r="M923" s="157">
        <v>0</v>
      </c>
      <c r="N923" s="157">
        <v>0</v>
      </c>
    </row>
    <row r="924" spans="2:14" s="1" customFormat="1" ht="19.7" hidden="1" customHeight="1">
      <c r="B924" s="152">
        <v>2022</v>
      </c>
      <c r="C924" s="153" t="s">
        <v>13</v>
      </c>
      <c r="D924" s="153" t="s">
        <v>14</v>
      </c>
      <c r="E924" s="153" t="s">
        <v>15</v>
      </c>
      <c r="F924" s="153" t="s">
        <v>16</v>
      </c>
      <c r="G924" s="153" t="s">
        <v>63</v>
      </c>
      <c r="H924" s="153" t="s">
        <v>55</v>
      </c>
      <c r="I924" s="154" t="str">
        <f>_xlfn.XLOOKUP('Data Source'!$H924,'NW Mapping'!A:A,'NW Mapping'!B:B)</f>
        <v>Low</v>
      </c>
      <c r="J924" s="154" t="str">
        <f>_xlfn.XLOOKUP('Data Source'!$H924,'NW Mapping'!A:A,'NW Mapping'!C:C)</f>
        <v>Core NW</v>
      </c>
      <c r="K924" s="154" t="str">
        <f>_xlfn.XLOOKUP(H924,'NW Mapping'!A:A,'NW Mapping'!D:D)</f>
        <v>Core NW</v>
      </c>
      <c r="L924" s="8" t="str">
        <f>_xlfn.XLOOKUP('Data Source'!$H924,'NW Mapping'!A:A,'NW Mapping'!E:E)</f>
        <v>SINGLE FUNDING</v>
      </c>
      <c r="M924" s="155">
        <v>0</v>
      </c>
      <c r="N924" s="155">
        <v>0</v>
      </c>
    </row>
    <row r="925" spans="2:14" s="1" customFormat="1" ht="19.7" hidden="1" customHeight="1">
      <c r="B925" s="156">
        <v>2022</v>
      </c>
      <c r="C925" s="154" t="s">
        <v>13</v>
      </c>
      <c r="D925" s="154" t="s">
        <v>14</v>
      </c>
      <c r="E925" s="154" t="s">
        <v>15</v>
      </c>
      <c r="F925" s="154" t="s">
        <v>16</v>
      </c>
      <c r="G925" s="154" t="s">
        <v>67</v>
      </c>
      <c r="H925" s="154" t="s">
        <v>55</v>
      </c>
      <c r="I925" s="154" t="str">
        <f>_xlfn.XLOOKUP('Data Source'!$H925,'NW Mapping'!A:A,'NW Mapping'!B:B)</f>
        <v>Low</v>
      </c>
      <c r="J925" s="154" t="str">
        <f>_xlfn.XLOOKUP('Data Source'!$H925,'NW Mapping'!A:A,'NW Mapping'!C:C)</f>
        <v>Core NW</v>
      </c>
      <c r="K925" s="154" t="str">
        <f>_xlfn.XLOOKUP(H925,'NW Mapping'!A:A,'NW Mapping'!D:D)</f>
        <v>Core NW</v>
      </c>
      <c r="L925" s="8" t="str">
        <f>_xlfn.XLOOKUP('Data Source'!$H925,'NW Mapping'!A:A,'NW Mapping'!E:E)</f>
        <v>SINGLE FUNDING</v>
      </c>
      <c r="M925" s="157">
        <v>0</v>
      </c>
      <c r="N925" s="157">
        <v>0</v>
      </c>
    </row>
    <row r="926" spans="2:14" s="1" customFormat="1" ht="19.7" hidden="1" customHeight="1">
      <c r="B926" s="152">
        <v>2022</v>
      </c>
      <c r="C926" s="153" t="s">
        <v>13</v>
      </c>
      <c r="D926" s="153" t="s">
        <v>14</v>
      </c>
      <c r="E926" s="153" t="s">
        <v>15</v>
      </c>
      <c r="F926" s="153" t="s">
        <v>16</v>
      </c>
      <c r="G926" s="153" t="s">
        <v>19</v>
      </c>
      <c r="H926" s="153" t="s">
        <v>55</v>
      </c>
      <c r="I926" s="154" t="str">
        <f>_xlfn.XLOOKUP('Data Source'!$H926,'NW Mapping'!A:A,'NW Mapping'!B:B)</f>
        <v>Low</v>
      </c>
      <c r="J926" s="154" t="str">
        <f>_xlfn.XLOOKUP('Data Source'!$H926,'NW Mapping'!A:A,'NW Mapping'!C:C)</f>
        <v>Core NW</v>
      </c>
      <c r="K926" s="154" t="str">
        <f>_xlfn.XLOOKUP(H926,'NW Mapping'!A:A,'NW Mapping'!D:D)</f>
        <v>Core NW</v>
      </c>
      <c r="L926" s="8" t="str">
        <f>_xlfn.XLOOKUP('Data Source'!$H926,'NW Mapping'!A:A,'NW Mapping'!E:E)</f>
        <v>SINGLE FUNDING</v>
      </c>
      <c r="M926" s="155">
        <v>1404.62</v>
      </c>
      <c r="N926" s="155">
        <v>1404.81</v>
      </c>
    </row>
    <row r="927" spans="2:14" s="1" customFormat="1" ht="19.7" hidden="1" customHeight="1">
      <c r="B927" s="156">
        <v>2022</v>
      </c>
      <c r="C927" s="154" t="s">
        <v>13</v>
      </c>
      <c r="D927" s="154" t="s">
        <v>14</v>
      </c>
      <c r="E927" s="154" t="s">
        <v>15</v>
      </c>
      <c r="F927" s="154" t="s">
        <v>16</v>
      </c>
      <c r="G927" s="154" t="s">
        <v>20</v>
      </c>
      <c r="H927" s="154" t="s">
        <v>55</v>
      </c>
      <c r="I927" s="154" t="str">
        <f>_xlfn.XLOOKUP('Data Source'!$H927,'NW Mapping'!A:A,'NW Mapping'!B:B)</f>
        <v>Low</v>
      </c>
      <c r="J927" s="154" t="str">
        <f>_xlfn.XLOOKUP('Data Source'!$H927,'NW Mapping'!A:A,'NW Mapping'!C:C)</f>
        <v>Core NW</v>
      </c>
      <c r="K927" s="154" t="str">
        <f>_xlfn.XLOOKUP(H927,'NW Mapping'!A:A,'NW Mapping'!D:D)</f>
        <v>Core NW</v>
      </c>
      <c r="L927" s="8" t="str">
        <f>_xlfn.XLOOKUP('Data Source'!$H927,'NW Mapping'!A:A,'NW Mapping'!E:E)</f>
        <v>SINGLE FUNDING</v>
      </c>
      <c r="M927" s="157">
        <v>4183.4392307692297</v>
      </c>
      <c r="N927" s="157">
        <v>4183.3999999999996</v>
      </c>
    </row>
    <row r="928" spans="2:14" s="1" customFormat="1" ht="19.7" hidden="1" customHeight="1">
      <c r="B928" s="152">
        <v>2022</v>
      </c>
      <c r="C928" s="153" t="s">
        <v>13</v>
      </c>
      <c r="D928" s="153" t="s">
        <v>14</v>
      </c>
      <c r="E928" s="153" t="s">
        <v>15</v>
      </c>
      <c r="F928" s="153" t="s">
        <v>16</v>
      </c>
      <c r="G928" s="153" t="s">
        <v>64</v>
      </c>
      <c r="H928" s="153" t="s">
        <v>55</v>
      </c>
      <c r="I928" s="154" t="str">
        <f>_xlfn.XLOOKUP('Data Source'!$H928,'NW Mapping'!A:A,'NW Mapping'!B:B)</f>
        <v>Low</v>
      </c>
      <c r="J928" s="154" t="str">
        <f>_xlfn.XLOOKUP('Data Source'!$H928,'NW Mapping'!A:A,'NW Mapping'!C:C)</f>
        <v>Core NW</v>
      </c>
      <c r="K928" s="154" t="str">
        <f>_xlfn.XLOOKUP(H928,'NW Mapping'!A:A,'NW Mapping'!D:D)</f>
        <v>Core NW</v>
      </c>
      <c r="L928" s="8" t="str">
        <f>_xlfn.XLOOKUP('Data Source'!$H928,'NW Mapping'!A:A,'NW Mapping'!E:E)</f>
        <v>SINGLE FUNDING</v>
      </c>
      <c r="M928" s="155">
        <v>39343.370000000003</v>
      </c>
      <c r="N928" s="155">
        <v>39343.339999999997</v>
      </c>
    </row>
    <row r="929" spans="2:14" s="1" customFormat="1" ht="19.7" hidden="1" customHeight="1">
      <c r="B929" s="156">
        <v>2022</v>
      </c>
      <c r="C929" s="154" t="s">
        <v>13</v>
      </c>
      <c r="D929" s="154" t="s">
        <v>14</v>
      </c>
      <c r="E929" s="154" t="s">
        <v>15</v>
      </c>
      <c r="F929" s="154" t="s">
        <v>21</v>
      </c>
      <c r="G929" s="154" t="s">
        <v>22</v>
      </c>
      <c r="H929" s="154" t="s">
        <v>55</v>
      </c>
      <c r="I929" s="154" t="str">
        <f>_xlfn.XLOOKUP('Data Source'!$H929,'NW Mapping'!A:A,'NW Mapping'!B:B)</f>
        <v>Low</v>
      </c>
      <c r="J929" s="154" t="str">
        <f>_xlfn.XLOOKUP('Data Source'!$H929,'NW Mapping'!A:A,'NW Mapping'!C:C)</f>
        <v>Core NW</v>
      </c>
      <c r="K929" s="154" t="str">
        <f>_xlfn.XLOOKUP(H929,'NW Mapping'!A:A,'NW Mapping'!D:D)</f>
        <v>Core NW</v>
      </c>
      <c r="L929" s="8" t="str">
        <f>_xlfn.XLOOKUP('Data Source'!$H929,'NW Mapping'!A:A,'NW Mapping'!E:E)</f>
        <v>SINGLE FUNDING</v>
      </c>
      <c r="M929" s="157">
        <v>9606.7099999999991</v>
      </c>
      <c r="N929" s="157">
        <v>9606.6</v>
      </c>
    </row>
    <row r="930" spans="2:14" s="1" customFormat="1" ht="19.7" hidden="1" customHeight="1">
      <c r="B930" s="152">
        <v>2022</v>
      </c>
      <c r="C930" s="153" t="s">
        <v>13</v>
      </c>
      <c r="D930" s="153" t="s">
        <v>14</v>
      </c>
      <c r="E930" s="153" t="s">
        <v>15</v>
      </c>
      <c r="F930" s="153" t="s">
        <v>21</v>
      </c>
      <c r="G930" s="153" t="s">
        <v>65</v>
      </c>
      <c r="H930" s="153" t="s">
        <v>55</v>
      </c>
      <c r="I930" s="154" t="str">
        <f>_xlfn.XLOOKUP('Data Source'!$H930,'NW Mapping'!A:A,'NW Mapping'!B:B)</f>
        <v>Low</v>
      </c>
      <c r="J930" s="154" t="str">
        <f>_xlfn.XLOOKUP('Data Source'!$H930,'NW Mapping'!A:A,'NW Mapping'!C:C)</f>
        <v>Core NW</v>
      </c>
      <c r="K930" s="154" t="str">
        <f>_xlfn.XLOOKUP(H930,'NW Mapping'!A:A,'NW Mapping'!D:D)</f>
        <v>Core NW</v>
      </c>
      <c r="L930" s="8" t="str">
        <f>_xlfn.XLOOKUP('Data Source'!$H930,'NW Mapping'!A:A,'NW Mapping'!E:E)</f>
        <v>SINGLE FUNDING</v>
      </c>
      <c r="M930" s="155">
        <v>401.48</v>
      </c>
      <c r="N930" s="155">
        <v>401.52</v>
      </c>
    </row>
    <row r="931" spans="2:14" s="1" customFormat="1" ht="19.7" hidden="1" customHeight="1">
      <c r="B931" s="156">
        <v>2022</v>
      </c>
      <c r="C931" s="154" t="s">
        <v>13</v>
      </c>
      <c r="D931" s="154" t="s">
        <v>14</v>
      </c>
      <c r="E931" s="154" t="s">
        <v>15</v>
      </c>
      <c r="F931" s="154" t="s">
        <v>23</v>
      </c>
      <c r="G931" s="154" t="s">
        <v>24</v>
      </c>
      <c r="H931" s="154" t="s">
        <v>55</v>
      </c>
      <c r="I931" s="154" t="str">
        <f>_xlfn.XLOOKUP('Data Source'!$H931,'NW Mapping'!A:A,'NW Mapping'!B:B)</f>
        <v>Low</v>
      </c>
      <c r="J931" s="154" t="str">
        <f>_xlfn.XLOOKUP('Data Source'!$H931,'NW Mapping'!A:A,'NW Mapping'!C:C)</f>
        <v>Core NW</v>
      </c>
      <c r="K931" s="154" t="str">
        <f>_xlfn.XLOOKUP(H931,'NW Mapping'!A:A,'NW Mapping'!D:D)</f>
        <v>Core NW</v>
      </c>
      <c r="L931" s="8" t="str">
        <f>_xlfn.XLOOKUP('Data Source'!$H931,'NW Mapping'!A:A,'NW Mapping'!E:E)</f>
        <v>SINGLE FUNDING</v>
      </c>
      <c r="M931" s="157">
        <v>8260.7199999999993</v>
      </c>
      <c r="N931" s="157">
        <v>8260.68</v>
      </c>
    </row>
    <row r="932" spans="2:14" s="1" customFormat="1" ht="19.7" hidden="1" customHeight="1">
      <c r="B932" s="152">
        <v>2022</v>
      </c>
      <c r="C932" s="153" t="s">
        <v>13</v>
      </c>
      <c r="D932" s="153" t="s">
        <v>14</v>
      </c>
      <c r="E932" s="153" t="s">
        <v>15</v>
      </c>
      <c r="F932" s="153" t="s">
        <v>23</v>
      </c>
      <c r="G932" s="153" t="s">
        <v>66</v>
      </c>
      <c r="H932" s="153" t="s">
        <v>55</v>
      </c>
      <c r="I932" s="154" t="str">
        <f>_xlfn.XLOOKUP('Data Source'!$H932,'NW Mapping'!A:A,'NW Mapping'!B:B)</f>
        <v>Low</v>
      </c>
      <c r="J932" s="154" t="str">
        <f>_xlfn.XLOOKUP('Data Source'!$H932,'NW Mapping'!A:A,'NW Mapping'!C:C)</f>
        <v>Core NW</v>
      </c>
      <c r="K932" s="154" t="str">
        <f>_xlfn.XLOOKUP(H932,'NW Mapping'!A:A,'NW Mapping'!D:D)</f>
        <v>Core NW</v>
      </c>
      <c r="L932" s="8" t="str">
        <f>_xlfn.XLOOKUP('Data Source'!$H932,'NW Mapping'!A:A,'NW Mapping'!E:E)</f>
        <v>SINGLE FUNDING</v>
      </c>
      <c r="M932" s="155">
        <v>0</v>
      </c>
      <c r="N932" s="155">
        <v>0</v>
      </c>
    </row>
    <row r="933" spans="2:14" s="1" customFormat="1" ht="19.7" hidden="1" customHeight="1">
      <c r="B933" s="156">
        <v>2022</v>
      </c>
      <c r="C933" s="154" t="s">
        <v>13</v>
      </c>
      <c r="D933" s="154" t="s">
        <v>14</v>
      </c>
      <c r="E933" s="154" t="s">
        <v>25</v>
      </c>
      <c r="F933" s="154" t="s">
        <v>16</v>
      </c>
      <c r="G933" s="154" t="s">
        <v>63</v>
      </c>
      <c r="H933" s="154" t="s">
        <v>55</v>
      </c>
      <c r="I933" s="154" t="str">
        <f>_xlfn.XLOOKUP('Data Source'!$H933,'NW Mapping'!A:A,'NW Mapping'!B:B)</f>
        <v>Low</v>
      </c>
      <c r="J933" s="154" t="str">
        <f>_xlfn.XLOOKUP('Data Source'!$H933,'NW Mapping'!A:A,'NW Mapping'!C:C)</f>
        <v>Core NW</v>
      </c>
      <c r="K933" s="154" t="str">
        <f>_xlfn.XLOOKUP(H933,'NW Mapping'!A:A,'NW Mapping'!D:D)</f>
        <v>Core NW</v>
      </c>
      <c r="L933" s="8" t="str">
        <f>_xlfn.XLOOKUP('Data Source'!$H933,'NW Mapping'!A:A,'NW Mapping'!E:E)</f>
        <v>SINGLE FUNDING</v>
      </c>
      <c r="M933" s="157">
        <v>0</v>
      </c>
      <c r="N933" s="157">
        <v>0</v>
      </c>
    </row>
    <row r="934" spans="2:14" s="1" customFormat="1" ht="19.7" hidden="1" customHeight="1">
      <c r="B934" s="152">
        <v>2022</v>
      </c>
      <c r="C934" s="153" t="s">
        <v>13</v>
      </c>
      <c r="D934" s="153" t="s">
        <v>14</v>
      </c>
      <c r="E934" s="153" t="s">
        <v>25</v>
      </c>
      <c r="F934" s="153" t="s">
        <v>16</v>
      </c>
      <c r="G934" s="153" t="s">
        <v>19</v>
      </c>
      <c r="H934" s="153" t="s">
        <v>55</v>
      </c>
      <c r="I934" s="154" t="str">
        <f>_xlfn.XLOOKUP('Data Source'!$H934,'NW Mapping'!A:A,'NW Mapping'!B:B)</f>
        <v>Low</v>
      </c>
      <c r="J934" s="154" t="str">
        <f>_xlfn.XLOOKUP('Data Source'!$H934,'NW Mapping'!A:A,'NW Mapping'!C:C)</f>
        <v>Core NW</v>
      </c>
      <c r="K934" s="154" t="str">
        <f>_xlfn.XLOOKUP(H934,'NW Mapping'!A:A,'NW Mapping'!D:D)</f>
        <v>Core NW</v>
      </c>
      <c r="L934" s="8" t="str">
        <f>_xlfn.XLOOKUP('Data Source'!$H934,'NW Mapping'!A:A,'NW Mapping'!E:E)</f>
        <v>SINGLE FUNDING</v>
      </c>
      <c r="M934" s="155">
        <v>0</v>
      </c>
      <c r="N934" s="155">
        <v>0</v>
      </c>
    </row>
    <row r="935" spans="2:14" s="1" customFormat="1" ht="19.7" hidden="1" customHeight="1">
      <c r="B935" s="156">
        <v>2022</v>
      </c>
      <c r="C935" s="154" t="s">
        <v>13</v>
      </c>
      <c r="D935" s="154" t="s">
        <v>14</v>
      </c>
      <c r="E935" s="154" t="s">
        <v>25</v>
      </c>
      <c r="F935" s="154" t="s">
        <v>16</v>
      </c>
      <c r="G935" s="154" t="s">
        <v>20</v>
      </c>
      <c r="H935" s="154" t="s">
        <v>55</v>
      </c>
      <c r="I935" s="154" t="str">
        <f>_xlfn.XLOOKUP('Data Source'!$H935,'NW Mapping'!A:A,'NW Mapping'!B:B)</f>
        <v>Low</v>
      </c>
      <c r="J935" s="154" t="str">
        <f>_xlfn.XLOOKUP('Data Source'!$H935,'NW Mapping'!A:A,'NW Mapping'!C:C)</f>
        <v>Core NW</v>
      </c>
      <c r="K935" s="154" t="str">
        <f>_xlfn.XLOOKUP(H935,'NW Mapping'!A:A,'NW Mapping'!D:D)</f>
        <v>Core NW</v>
      </c>
      <c r="L935" s="8" t="str">
        <f>_xlfn.XLOOKUP('Data Source'!$H935,'NW Mapping'!A:A,'NW Mapping'!E:E)</f>
        <v>SINGLE FUNDING</v>
      </c>
      <c r="M935" s="157">
        <v>0</v>
      </c>
      <c r="N935" s="157">
        <v>0</v>
      </c>
    </row>
    <row r="936" spans="2:14" s="1" customFormat="1" ht="19.7" hidden="1" customHeight="1">
      <c r="B936" s="152">
        <v>2022</v>
      </c>
      <c r="C936" s="153" t="s">
        <v>13</v>
      </c>
      <c r="D936" s="153" t="s">
        <v>14</v>
      </c>
      <c r="E936" s="153" t="s">
        <v>25</v>
      </c>
      <c r="F936" s="153" t="s">
        <v>16</v>
      </c>
      <c r="G936" s="153" t="s">
        <v>64</v>
      </c>
      <c r="H936" s="153" t="s">
        <v>55</v>
      </c>
      <c r="I936" s="154" t="str">
        <f>_xlfn.XLOOKUP('Data Source'!$H936,'NW Mapping'!A:A,'NW Mapping'!B:B)</f>
        <v>Low</v>
      </c>
      <c r="J936" s="154" t="str">
        <f>_xlfn.XLOOKUP('Data Source'!$H936,'NW Mapping'!A:A,'NW Mapping'!C:C)</f>
        <v>Core NW</v>
      </c>
      <c r="K936" s="154" t="str">
        <f>_xlfn.XLOOKUP(H936,'NW Mapping'!A:A,'NW Mapping'!D:D)</f>
        <v>Core NW</v>
      </c>
      <c r="L936" s="8" t="str">
        <f>_xlfn.XLOOKUP('Data Source'!$H936,'NW Mapping'!A:A,'NW Mapping'!E:E)</f>
        <v>SINGLE FUNDING</v>
      </c>
      <c r="M936" s="155">
        <v>0</v>
      </c>
      <c r="N936" s="155">
        <v>0</v>
      </c>
    </row>
    <row r="937" spans="2:14" s="1" customFormat="1" ht="19.7" hidden="1" customHeight="1">
      <c r="B937" s="156">
        <v>2022</v>
      </c>
      <c r="C937" s="154" t="s">
        <v>13</v>
      </c>
      <c r="D937" s="154" t="s">
        <v>14</v>
      </c>
      <c r="E937" s="154" t="s">
        <v>25</v>
      </c>
      <c r="F937" s="154" t="s">
        <v>21</v>
      </c>
      <c r="G937" s="154" t="s">
        <v>22</v>
      </c>
      <c r="H937" s="154" t="s">
        <v>55</v>
      </c>
      <c r="I937" s="154" t="str">
        <f>_xlfn.XLOOKUP('Data Source'!$H937,'NW Mapping'!A:A,'NW Mapping'!B:B)</f>
        <v>Low</v>
      </c>
      <c r="J937" s="154" t="str">
        <f>_xlfn.XLOOKUP('Data Source'!$H937,'NW Mapping'!A:A,'NW Mapping'!C:C)</f>
        <v>Core NW</v>
      </c>
      <c r="K937" s="154" t="str">
        <f>_xlfn.XLOOKUP(H937,'NW Mapping'!A:A,'NW Mapping'!D:D)</f>
        <v>Core NW</v>
      </c>
      <c r="L937" s="8" t="str">
        <f>_xlfn.XLOOKUP('Data Source'!$H937,'NW Mapping'!A:A,'NW Mapping'!E:E)</f>
        <v>SINGLE FUNDING</v>
      </c>
      <c r="M937" s="157">
        <v>0</v>
      </c>
      <c r="N937" s="157">
        <v>0</v>
      </c>
    </row>
    <row r="938" spans="2:14" s="1" customFormat="1" ht="19.7" hidden="1" customHeight="1">
      <c r="B938" s="152">
        <v>2022</v>
      </c>
      <c r="C938" s="153" t="s">
        <v>13</v>
      </c>
      <c r="D938" s="153" t="s">
        <v>14</v>
      </c>
      <c r="E938" s="153" t="s">
        <v>25</v>
      </c>
      <c r="F938" s="153" t="s">
        <v>21</v>
      </c>
      <c r="G938" s="153" t="s">
        <v>65</v>
      </c>
      <c r="H938" s="153" t="s">
        <v>55</v>
      </c>
      <c r="I938" s="154" t="str">
        <f>_xlfn.XLOOKUP('Data Source'!$H938,'NW Mapping'!A:A,'NW Mapping'!B:B)</f>
        <v>Low</v>
      </c>
      <c r="J938" s="154" t="str">
        <f>_xlfn.XLOOKUP('Data Source'!$H938,'NW Mapping'!A:A,'NW Mapping'!C:C)</f>
        <v>Core NW</v>
      </c>
      <c r="K938" s="154" t="str">
        <f>_xlfn.XLOOKUP(H938,'NW Mapping'!A:A,'NW Mapping'!D:D)</f>
        <v>Core NW</v>
      </c>
      <c r="L938" s="8" t="str">
        <f>_xlfn.XLOOKUP('Data Source'!$H938,'NW Mapping'!A:A,'NW Mapping'!E:E)</f>
        <v>SINGLE FUNDING</v>
      </c>
      <c r="M938" s="155">
        <v>0</v>
      </c>
      <c r="N938" s="155">
        <v>0</v>
      </c>
    </row>
    <row r="939" spans="2:14" s="1" customFormat="1" ht="19.7" hidden="1" customHeight="1">
      <c r="B939" s="156">
        <v>2022</v>
      </c>
      <c r="C939" s="154" t="s">
        <v>13</v>
      </c>
      <c r="D939" s="154" t="s">
        <v>14</v>
      </c>
      <c r="E939" s="154" t="s">
        <v>25</v>
      </c>
      <c r="F939" s="154" t="s">
        <v>23</v>
      </c>
      <c r="G939" s="154" t="s">
        <v>24</v>
      </c>
      <c r="H939" s="154" t="s">
        <v>55</v>
      </c>
      <c r="I939" s="154" t="str">
        <f>_xlfn.XLOOKUP('Data Source'!$H939,'NW Mapping'!A:A,'NW Mapping'!B:B)</f>
        <v>Low</v>
      </c>
      <c r="J939" s="154" t="str">
        <f>_xlfn.XLOOKUP('Data Source'!$H939,'NW Mapping'!A:A,'NW Mapping'!C:C)</f>
        <v>Core NW</v>
      </c>
      <c r="K939" s="154" t="str">
        <f>_xlfn.XLOOKUP(H939,'NW Mapping'!A:A,'NW Mapping'!D:D)</f>
        <v>Core NW</v>
      </c>
      <c r="L939" s="8" t="str">
        <f>_xlfn.XLOOKUP('Data Source'!$H939,'NW Mapping'!A:A,'NW Mapping'!E:E)</f>
        <v>SINGLE FUNDING</v>
      </c>
      <c r="M939" s="157">
        <v>1132</v>
      </c>
      <c r="N939" s="157">
        <v>1132</v>
      </c>
    </row>
    <row r="940" spans="2:14" s="1" customFormat="1" ht="19.7" hidden="1" customHeight="1">
      <c r="B940" s="152">
        <v>2022</v>
      </c>
      <c r="C940" s="153" t="s">
        <v>13</v>
      </c>
      <c r="D940" s="153" t="s">
        <v>14</v>
      </c>
      <c r="E940" s="153" t="s">
        <v>25</v>
      </c>
      <c r="F940" s="153" t="s">
        <v>23</v>
      </c>
      <c r="G940" s="153" t="s">
        <v>66</v>
      </c>
      <c r="H940" s="153" t="s">
        <v>55</v>
      </c>
      <c r="I940" s="154" t="str">
        <f>_xlfn.XLOOKUP('Data Source'!$H940,'NW Mapping'!A:A,'NW Mapping'!B:B)</f>
        <v>Low</v>
      </c>
      <c r="J940" s="154" t="str">
        <f>_xlfn.XLOOKUP('Data Source'!$H940,'NW Mapping'!A:A,'NW Mapping'!C:C)</f>
        <v>Core NW</v>
      </c>
      <c r="K940" s="154" t="str">
        <f>_xlfn.XLOOKUP(H940,'NW Mapping'!A:A,'NW Mapping'!D:D)</f>
        <v>Core NW</v>
      </c>
      <c r="L940" s="8" t="str">
        <f>_xlfn.XLOOKUP('Data Source'!$H940,'NW Mapping'!A:A,'NW Mapping'!E:E)</f>
        <v>SINGLE FUNDING</v>
      </c>
      <c r="M940" s="155">
        <v>0</v>
      </c>
      <c r="N940" s="155">
        <v>0</v>
      </c>
    </row>
    <row r="941" spans="2:14" s="1" customFormat="1" ht="19.7" customHeight="1">
      <c r="B941" s="156">
        <v>2022</v>
      </c>
      <c r="C941" s="154" t="s">
        <v>13</v>
      </c>
      <c r="D941" s="154" t="s">
        <v>14</v>
      </c>
      <c r="E941" s="154" t="s">
        <v>26</v>
      </c>
      <c r="F941" s="154" t="s">
        <v>16</v>
      </c>
      <c r="G941" s="154" t="s">
        <v>63</v>
      </c>
      <c r="H941" s="154" t="s">
        <v>55</v>
      </c>
      <c r="I941" s="154" t="str">
        <f>_xlfn.XLOOKUP('Data Source'!$H941,'NW Mapping'!A:A,'NW Mapping'!B:B)</f>
        <v>Low</v>
      </c>
      <c r="J941" s="154" t="str">
        <f>_xlfn.XLOOKUP('Data Source'!$H941,'NW Mapping'!A:A,'NW Mapping'!C:C)</f>
        <v>Core NW</v>
      </c>
      <c r="K941" s="154" t="str">
        <f>_xlfn.XLOOKUP(H941,'NW Mapping'!A:A,'NW Mapping'!D:D)</f>
        <v>Core NW</v>
      </c>
      <c r="L941" s="8" t="str">
        <f>_xlfn.XLOOKUP('Data Source'!$H941,'NW Mapping'!A:A,'NW Mapping'!E:E)</f>
        <v>SINGLE FUNDING</v>
      </c>
      <c r="M941" s="157">
        <v>0</v>
      </c>
      <c r="N941" s="157">
        <v>0</v>
      </c>
    </row>
    <row r="942" spans="2:14" s="1" customFormat="1" ht="19.7" customHeight="1">
      <c r="B942" s="152">
        <v>2022</v>
      </c>
      <c r="C942" s="153" t="s">
        <v>13</v>
      </c>
      <c r="D942" s="153" t="s">
        <v>14</v>
      </c>
      <c r="E942" s="153" t="s">
        <v>26</v>
      </c>
      <c r="F942" s="153" t="s">
        <v>16</v>
      </c>
      <c r="G942" s="153" t="s">
        <v>67</v>
      </c>
      <c r="H942" s="153" t="s">
        <v>55</v>
      </c>
      <c r="I942" s="154" t="str">
        <f>_xlfn.XLOOKUP('Data Source'!$H942,'NW Mapping'!A:A,'NW Mapping'!B:B)</f>
        <v>Low</v>
      </c>
      <c r="J942" s="154" t="str">
        <f>_xlfn.XLOOKUP('Data Source'!$H942,'NW Mapping'!A:A,'NW Mapping'!C:C)</f>
        <v>Core NW</v>
      </c>
      <c r="K942" s="154" t="str">
        <f>_xlfn.XLOOKUP(H942,'NW Mapping'!A:A,'NW Mapping'!D:D)</f>
        <v>Core NW</v>
      </c>
      <c r="L942" s="8" t="str">
        <f>_xlfn.XLOOKUP('Data Source'!$H942,'NW Mapping'!A:A,'NW Mapping'!E:E)</f>
        <v>SINGLE FUNDING</v>
      </c>
      <c r="M942" s="155">
        <v>0</v>
      </c>
      <c r="N942" s="155">
        <v>0</v>
      </c>
    </row>
    <row r="943" spans="2:14" s="1" customFormat="1" ht="19.7" customHeight="1">
      <c r="B943" s="156">
        <v>2022</v>
      </c>
      <c r="C943" s="154" t="s">
        <v>13</v>
      </c>
      <c r="D943" s="154" t="s">
        <v>14</v>
      </c>
      <c r="E943" s="154" t="s">
        <v>26</v>
      </c>
      <c r="F943" s="154" t="s">
        <v>16</v>
      </c>
      <c r="G943" s="154" t="s">
        <v>19</v>
      </c>
      <c r="H943" s="154" t="s">
        <v>55</v>
      </c>
      <c r="I943" s="154" t="str">
        <f>_xlfn.XLOOKUP('Data Source'!$H943,'NW Mapping'!A:A,'NW Mapping'!B:B)</f>
        <v>Low</v>
      </c>
      <c r="J943" s="154" t="str">
        <f>_xlfn.XLOOKUP('Data Source'!$H943,'NW Mapping'!A:A,'NW Mapping'!C:C)</f>
        <v>Core NW</v>
      </c>
      <c r="K943" s="154" t="str">
        <f>_xlfn.XLOOKUP(H943,'NW Mapping'!A:A,'NW Mapping'!D:D)</f>
        <v>Core NW</v>
      </c>
      <c r="L943" s="8" t="str">
        <f>_xlfn.XLOOKUP('Data Source'!$H943,'NW Mapping'!A:A,'NW Mapping'!E:E)</f>
        <v>SINGLE FUNDING</v>
      </c>
      <c r="M943" s="157">
        <v>188.64</v>
      </c>
      <c r="N943" s="157">
        <v>188.58</v>
      </c>
    </row>
    <row r="944" spans="2:14" s="1" customFormat="1" ht="19.7" customHeight="1">
      <c r="B944" s="152">
        <v>2022</v>
      </c>
      <c r="C944" s="153" t="s">
        <v>13</v>
      </c>
      <c r="D944" s="153" t="s">
        <v>14</v>
      </c>
      <c r="E944" s="153" t="s">
        <v>26</v>
      </c>
      <c r="F944" s="153" t="s">
        <v>16</v>
      </c>
      <c r="G944" s="153" t="s">
        <v>20</v>
      </c>
      <c r="H944" s="153" t="s">
        <v>55</v>
      </c>
      <c r="I944" s="154" t="str">
        <f>_xlfn.XLOOKUP('Data Source'!$H944,'NW Mapping'!A:A,'NW Mapping'!B:B)</f>
        <v>Low</v>
      </c>
      <c r="J944" s="154" t="str">
        <f>_xlfn.XLOOKUP('Data Source'!$H944,'NW Mapping'!A:A,'NW Mapping'!C:C)</f>
        <v>Core NW</v>
      </c>
      <c r="K944" s="154" t="str">
        <f>_xlfn.XLOOKUP(H944,'NW Mapping'!A:A,'NW Mapping'!D:D)</f>
        <v>Core NW</v>
      </c>
      <c r="L944" s="8" t="str">
        <f>_xlfn.XLOOKUP('Data Source'!$H944,'NW Mapping'!A:A,'NW Mapping'!E:E)</f>
        <v>SINGLE FUNDING</v>
      </c>
      <c r="M944" s="155">
        <v>1132.3246153846201</v>
      </c>
      <c r="N944" s="155">
        <v>1132.56</v>
      </c>
    </row>
    <row r="945" spans="2:14" s="1" customFormat="1" ht="19.7" customHeight="1">
      <c r="B945" s="156">
        <v>2022</v>
      </c>
      <c r="C945" s="154" t="s">
        <v>13</v>
      </c>
      <c r="D945" s="154" t="s">
        <v>14</v>
      </c>
      <c r="E945" s="154" t="s">
        <v>26</v>
      </c>
      <c r="F945" s="154" t="s">
        <v>16</v>
      </c>
      <c r="G945" s="154" t="s">
        <v>64</v>
      </c>
      <c r="H945" s="154" t="s">
        <v>55</v>
      </c>
      <c r="I945" s="154" t="str">
        <f>_xlfn.XLOOKUP('Data Source'!$H945,'NW Mapping'!A:A,'NW Mapping'!B:B)</f>
        <v>Low</v>
      </c>
      <c r="J945" s="154" t="str">
        <f>_xlfn.XLOOKUP('Data Source'!$H945,'NW Mapping'!A:A,'NW Mapping'!C:C)</f>
        <v>Core NW</v>
      </c>
      <c r="K945" s="154" t="str">
        <f>_xlfn.XLOOKUP(H945,'NW Mapping'!A:A,'NW Mapping'!D:D)</f>
        <v>Core NW</v>
      </c>
      <c r="L945" s="8" t="str">
        <f>_xlfn.XLOOKUP('Data Source'!$H945,'NW Mapping'!A:A,'NW Mapping'!E:E)</f>
        <v>SINGLE FUNDING</v>
      </c>
      <c r="M945" s="157">
        <v>482.22</v>
      </c>
      <c r="N945" s="157">
        <v>482.16</v>
      </c>
    </row>
    <row r="946" spans="2:14" s="1" customFormat="1" ht="19.7" customHeight="1">
      <c r="B946" s="152">
        <v>2022</v>
      </c>
      <c r="C946" s="153" t="s">
        <v>13</v>
      </c>
      <c r="D946" s="153" t="s">
        <v>14</v>
      </c>
      <c r="E946" s="153" t="s">
        <v>26</v>
      </c>
      <c r="F946" s="153" t="s">
        <v>21</v>
      </c>
      <c r="G946" s="153" t="s">
        <v>22</v>
      </c>
      <c r="H946" s="153" t="s">
        <v>55</v>
      </c>
      <c r="I946" s="154" t="str">
        <f>_xlfn.XLOOKUP('Data Source'!$H946,'NW Mapping'!A:A,'NW Mapping'!B:B)</f>
        <v>Low</v>
      </c>
      <c r="J946" s="154" t="str">
        <f>_xlfn.XLOOKUP('Data Source'!$H946,'NW Mapping'!A:A,'NW Mapping'!C:C)</f>
        <v>Core NW</v>
      </c>
      <c r="K946" s="154" t="str">
        <f>_xlfn.XLOOKUP(H946,'NW Mapping'!A:A,'NW Mapping'!D:D)</f>
        <v>Core NW</v>
      </c>
      <c r="L946" s="8" t="str">
        <f>_xlfn.XLOOKUP('Data Source'!$H946,'NW Mapping'!A:A,'NW Mapping'!E:E)</f>
        <v>SINGLE FUNDING</v>
      </c>
      <c r="M946" s="155">
        <v>12089.48</v>
      </c>
      <c r="N946" s="155">
        <v>12089.48</v>
      </c>
    </row>
    <row r="947" spans="2:14" s="1" customFormat="1" ht="19.7" customHeight="1">
      <c r="B947" s="156">
        <v>2022</v>
      </c>
      <c r="C947" s="154" t="s">
        <v>13</v>
      </c>
      <c r="D947" s="154" t="s">
        <v>14</v>
      </c>
      <c r="E947" s="154" t="s">
        <v>26</v>
      </c>
      <c r="F947" s="154" t="s">
        <v>21</v>
      </c>
      <c r="G947" s="154" t="s">
        <v>65</v>
      </c>
      <c r="H947" s="154" t="s">
        <v>55</v>
      </c>
      <c r="I947" s="154" t="str">
        <f>_xlfn.XLOOKUP('Data Source'!$H947,'NW Mapping'!A:A,'NW Mapping'!B:B)</f>
        <v>Low</v>
      </c>
      <c r="J947" s="154" t="str">
        <f>_xlfn.XLOOKUP('Data Source'!$H947,'NW Mapping'!A:A,'NW Mapping'!C:C)</f>
        <v>Core NW</v>
      </c>
      <c r="K947" s="154" t="str">
        <f>_xlfn.XLOOKUP(H947,'NW Mapping'!A:A,'NW Mapping'!D:D)</f>
        <v>Core NW</v>
      </c>
      <c r="L947" s="8" t="str">
        <f>_xlfn.XLOOKUP('Data Source'!$H947,'NW Mapping'!A:A,'NW Mapping'!E:E)</f>
        <v>SINGLE FUNDING</v>
      </c>
      <c r="M947" s="157">
        <v>9073.1953846153792</v>
      </c>
      <c r="N947" s="157">
        <v>9072.9599999999991</v>
      </c>
    </row>
    <row r="948" spans="2:14" s="1" customFormat="1" ht="19.7" customHeight="1">
      <c r="B948" s="152">
        <v>2022</v>
      </c>
      <c r="C948" s="153" t="s">
        <v>13</v>
      </c>
      <c r="D948" s="153" t="s">
        <v>14</v>
      </c>
      <c r="E948" s="153" t="s">
        <v>26</v>
      </c>
      <c r="F948" s="153" t="s">
        <v>23</v>
      </c>
      <c r="G948" s="153" t="s">
        <v>24</v>
      </c>
      <c r="H948" s="153" t="s">
        <v>55</v>
      </c>
      <c r="I948" s="154" t="str">
        <f>_xlfn.XLOOKUP('Data Source'!$H948,'NW Mapping'!A:A,'NW Mapping'!B:B)</f>
        <v>Low</v>
      </c>
      <c r="J948" s="154" t="str">
        <f>_xlfn.XLOOKUP('Data Source'!$H948,'NW Mapping'!A:A,'NW Mapping'!C:C)</f>
        <v>Core NW</v>
      </c>
      <c r="K948" s="154" t="str">
        <f>_xlfn.XLOOKUP(H948,'NW Mapping'!A:A,'NW Mapping'!D:D)</f>
        <v>Core NW</v>
      </c>
      <c r="L948" s="8" t="str">
        <f>_xlfn.XLOOKUP('Data Source'!$H948,'NW Mapping'!A:A,'NW Mapping'!E:E)</f>
        <v>SINGLE FUNDING</v>
      </c>
      <c r="M948" s="155">
        <v>2264.0015384615399</v>
      </c>
      <c r="N948" s="155">
        <v>2264.08</v>
      </c>
    </row>
    <row r="949" spans="2:14" s="1" customFormat="1" ht="19.7" customHeight="1">
      <c r="B949" s="156">
        <v>2022</v>
      </c>
      <c r="C949" s="154" t="s">
        <v>13</v>
      </c>
      <c r="D949" s="154" t="s">
        <v>14</v>
      </c>
      <c r="E949" s="154" t="s">
        <v>26</v>
      </c>
      <c r="F949" s="154" t="s">
        <v>23</v>
      </c>
      <c r="G949" s="154" t="s">
        <v>66</v>
      </c>
      <c r="H949" s="154" t="s">
        <v>55</v>
      </c>
      <c r="I949" s="154" t="str">
        <f>_xlfn.XLOOKUP('Data Source'!$H949,'NW Mapping'!A:A,'NW Mapping'!B:B)</f>
        <v>Low</v>
      </c>
      <c r="J949" s="154" t="str">
        <f>_xlfn.XLOOKUP('Data Source'!$H949,'NW Mapping'!A:A,'NW Mapping'!C:C)</f>
        <v>Core NW</v>
      </c>
      <c r="K949" s="154" t="str">
        <f>_xlfn.XLOOKUP(H949,'NW Mapping'!A:A,'NW Mapping'!D:D)</f>
        <v>Core NW</v>
      </c>
      <c r="L949" s="8" t="str">
        <f>_xlfn.XLOOKUP('Data Source'!$H949,'NW Mapping'!A:A,'NW Mapping'!E:E)</f>
        <v>SINGLE FUNDING</v>
      </c>
      <c r="M949" s="157">
        <v>1689.06</v>
      </c>
      <c r="N949" s="157">
        <v>1689.18</v>
      </c>
    </row>
    <row r="950" spans="2:14" s="1" customFormat="1" ht="19.7" hidden="1" customHeight="1">
      <c r="B950" s="152">
        <v>2022</v>
      </c>
      <c r="C950" s="153" t="s">
        <v>13</v>
      </c>
      <c r="D950" s="153" t="s">
        <v>14</v>
      </c>
      <c r="E950" s="153" t="s">
        <v>27</v>
      </c>
      <c r="F950" s="153" t="s">
        <v>16</v>
      </c>
      <c r="G950" s="153" t="s">
        <v>63</v>
      </c>
      <c r="H950" s="153" t="s">
        <v>55</v>
      </c>
      <c r="I950" s="154" t="str">
        <f>_xlfn.XLOOKUP('Data Source'!$H950,'NW Mapping'!A:A,'NW Mapping'!B:B)</f>
        <v>Low</v>
      </c>
      <c r="J950" s="154" t="str">
        <f>_xlfn.XLOOKUP('Data Source'!$H950,'NW Mapping'!A:A,'NW Mapping'!C:C)</f>
        <v>Core NW</v>
      </c>
      <c r="K950" s="154" t="str">
        <f>_xlfn.XLOOKUP(H950,'NW Mapping'!A:A,'NW Mapping'!D:D)</f>
        <v>Core NW</v>
      </c>
      <c r="L950" s="8" t="str">
        <f>_xlfn.XLOOKUP('Data Source'!$H950,'NW Mapping'!A:A,'NW Mapping'!E:E)</f>
        <v>SINGLE FUNDING</v>
      </c>
      <c r="M950" s="155">
        <v>1477.99692307692</v>
      </c>
      <c r="N950" s="155">
        <v>1477.84</v>
      </c>
    </row>
    <row r="951" spans="2:14" s="1" customFormat="1" ht="19.7" hidden="1" customHeight="1">
      <c r="B951" s="156">
        <v>2022</v>
      </c>
      <c r="C951" s="154" t="s">
        <v>13</v>
      </c>
      <c r="D951" s="154" t="s">
        <v>14</v>
      </c>
      <c r="E951" s="154" t="s">
        <v>27</v>
      </c>
      <c r="F951" s="154" t="s">
        <v>16</v>
      </c>
      <c r="G951" s="154" t="s">
        <v>67</v>
      </c>
      <c r="H951" s="154" t="s">
        <v>55</v>
      </c>
      <c r="I951" s="154" t="str">
        <f>_xlfn.XLOOKUP('Data Source'!$H951,'NW Mapping'!A:A,'NW Mapping'!B:B)</f>
        <v>Low</v>
      </c>
      <c r="J951" s="154" t="str">
        <f>_xlfn.XLOOKUP('Data Source'!$H951,'NW Mapping'!A:A,'NW Mapping'!C:C)</f>
        <v>Core NW</v>
      </c>
      <c r="K951" s="154" t="str">
        <f>_xlfn.XLOOKUP(H951,'NW Mapping'!A:A,'NW Mapping'!D:D)</f>
        <v>Core NW</v>
      </c>
      <c r="L951" s="8" t="str">
        <f>_xlfn.XLOOKUP('Data Source'!$H951,'NW Mapping'!A:A,'NW Mapping'!E:E)</f>
        <v>SINGLE FUNDING</v>
      </c>
      <c r="M951" s="157">
        <v>0</v>
      </c>
      <c r="N951" s="157">
        <v>0</v>
      </c>
    </row>
    <row r="952" spans="2:14" s="1" customFormat="1" ht="19.7" hidden="1" customHeight="1">
      <c r="B952" s="152">
        <v>2022</v>
      </c>
      <c r="C952" s="153" t="s">
        <v>13</v>
      </c>
      <c r="D952" s="153" t="s">
        <v>14</v>
      </c>
      <c r="E952" s="153" t="s">
        <v>27</v>
      </c>
      <c r="F952" s="153" t="s">
        <v>16</v>
      </c>
      <c r="G952" s="153" t="s">
        <v>19</v>
      </c>
      <c r="H952" s="153" t="s">
        <v>55</v>
      </c>
      <c r="I952" s="154" t="str">
        <f>_xlfn.XLOOKUP('Data Source'!$H952,'NW Mapping'!A:A,'NW Mapping'!B:B)</f>
        <v>Low</v>
      </c>
      <c r="J952" s="154" t="str">
        <f>_xlfn.XLOOKUP('Data Source'!$H952,'NW Mapping'!A:A,'NW Mapping'!C:C)</f>
        <v>Core NW</v>
      </c>
      <c r="K952" s="154" t="str">
        <f>_xlfn.XLOOKUP(H952,'NW Mapping'!A:A,'NW Mapping'!D:D)</f>
        <v>Core NW</v>
      </c>
      <c r="L952" s="8" t="str">
        <f>_xlfn.XLOOKUP('Data Source'!$H952,'NW Mapping'!A:A,'NW Mapping'!E:E)</f>
        <v>SINGLE FUNDING</v>
      </c>
      <c r="M952" s="155">
        <v>0</v>
      </c>
      <c r="N952" s="155">
        <v>0</v>
      </c>
    </row>
    <row r="953" spans="2:14" s="1" customFormat="1" ht="19.7" hidden="1" customHeight="1">
      <c r="B953" s="156">
        <v>2022</v>
      </c>
      <c r="C953" s="154" t="s">
        <v>13</v>
      </c>
      <c r="D953" s="154" t="s">
        <v>14</v>
      </c>
      <c r="E953" s="154" t="s">
        <v>27</v>
      </c>
      <c r="F953" s="154" t="s">
        <v>16</v>
      </c>
      <c r="G953" s="154" t="s">
        <v>20</v>
      </c>
      <c r="H953" s="154" t="s">
        <v>55</v>
      </c>
      <c r="I953" s="154" t="str">
        <f>_xlfn.XLOOKUP('Data Source'!$H953,'NW Mapping'!A:A,'NW Mapping'!B:B)</f>
        <v>Low</v>
      </c>
      <c r="J953" s="154" t="str">
        <f>_xlfn.XLOOKUP('Data Source'!$H953,'NW Mapping'!A:A,'NW Mapping'!C:C)</f>
        <v>Core NW</v>
      </c>
      <c r="K953" s="154" t="str">
        <f>_xlfn.XLOOKUP(H953,'NW Mapping'!A:A,'NW Mapping'!D:D)</f>
        <v>Core NW</v>
      </c>
      <c r="L953" s="8" t="str">
        <f>_xlfn.XLOOKUP('Data Source'!$H953,'NW Mapping'!A:A,'NW Mapping'!E:E)</f>
        <v>SINGLE FUNDING</v>
      </c>
      <c r="M953" s="157">
        <v>37731.72</v>
      </c>
      <c r="N953" s="157">
        <v>37731.5</v>
      </c>
    </row>
    <row r="954" spans="2:14" s="1" customFormat="1" ht="19.7" hidden="1" customHeight="1">
      <c r="B954" s="152">
        <v>2022</v>
      </c>
      <c r="C954" s="153" t="s">
        <v>13</v>
      </c>
      <c r="D954" s="153" t="s">
        <v>14</v>
      </c>
      <c r="E954" s="153" t="s">
        <v>27</v>
      </c>
      <c r="F954" s="153" t="s">
        <v>16</v>
      </c>
      <c r="G954" s="153" t="s">
        <v>64</v>
      </c>
      <c r="H954" s="153" t="s">
        <v>55</v>
      </c>
      <c r="I954" s="154" t="str">
        <f>_xlfn.XLOOKUP('Data Source'!$H954,'NW Mapping'!A:A,'NW Mapping'!B:B)</f>
        <v>Low</v>
      </c>
      <c r="J954" s="154" t="str">
        <f>_xlfn.XLOOKUP('Data Source'!$H954,'NW Mapping'!A:A,'NW Mapping'!C:C)</f>
        <v>Core NW</v>
      </c>
      <c r="K954" s="154" t="str">
        <f>_xlfn.XLOOKUP(H954,'NW Mapping'!A:A,'NW Mapping'!D:D)</f>
        <v>Core NW</v>
      </c>
      <c r="L954" s="8" t="str">
        <f>_xlfn.XLOOKUP('Data Source'!$H954,'NW Mapping'!A:A,'NW Mapping'!E:E)</f>
        <v>SINGLE FUNDING</v>
      </c>
      <c r="M954" s="155">
        <v>41476.200769230803</v>
      </c>
      <c r="N954" s="155">
        <v>41476.239999999998</v>
      </c>
    </row>
    <row r="955" spans="2:14" s="1" customFormat="1" ht="19.7" hidden="1" customHeight="1">
      <c r="B955" s="156">
        <v>2022</v>
      </c>
      <c r="C955" s="154" t="s">
        <v>13</v>
      </c>
      <c r="D955" s="154" t="s">
        <v>14</v>
      </c>
      <c r="E955" s="154" t="s">
        <v>27</v>
      </c>
      <c r="F955" s="154" t="s">
        <v>21</v>
      </c>
      <c r="G955" s="154" t="s">
        <v>22</v>
      </c>
      <c r="H955" s="154" t="s">
        <v>55</v>
      </c>
      <c r="I955" s="154" t="str">
        <f>_xlfn.XLOOKUP('Data Source'!$H955,'NW Mapping'!A:A,'NW Mapping'!B:B)</f>
        <v>Low</v>
      </c>
      <c r="J955" s="154" t="str">
        <f>_xlfn.XLOOKUP('Data Source'!$H955,'NW Mapping'!A:A,'NW Mapping'!C:C)</f>
        <v>Core NW</v>
      </c>
      <c r="K955" s="154" t="str">
        <f>_xlfn.XLOOKUP(H955,'NW Mapping'!A:A,'NW Mapping'!D:D)</f>
        <v>Core NW</v>
      </c>
      <c r="L955" s="8" t="str">
        <f>_xlfn.XLOOKUP('Data Source'!$H955,'NW Mapping'!A:A,'NW Mapping'!E:E)</f>
        <v>SINGLE FUNDING</v>
      </c>
      <c r="M955" s="157">
        <v>349627.8</v>
      </c>
      <c r="N955" s="157">
        <v>349627.96</v>
      </c>
    </row>
    <row r="956" spans="2:14" s="1" customFormat="1" ht="19.7" hidden="1" customHeight="1">
      <c r="B956" s="152">
        <v>2022</v>
      </c>
      <c r="C956" s="153" t="s">
        <v>13</v>
      </c>
      <c r="D956" s="153" t="s">
        <v>14</v>
      </c>
      <c r="E956" s="153" t="s">
        <v>27</v>
      </c>
      <c r="F956" s="153" t="s">
        <v>21</v>
      </c>
      <c r="G956" s="153" t="s">
        <v>65</v>
      </c>
      <c r="H956" s="153" t="s">
        <v>55</v>
      </c>
      <c r="I956" s="154" t="str">
        <f>_xlfn.XLOOKUP('Data Source'!$H956,'NW Mapping'!A:A,'NW Mapping'!B:B)</f>
        <v>Low</v>
      </c>
      <c r="J956" s="154" t="str">
        <f>_xlfn.XLOOKUP('Data Source'!$H956,'NW Mapping'!A:A,'NW Mapping'!C:C)</f>
        <v>Core NW</v>
      </c>
      <c r="K956" s="154" t="str">
        <f>_xlfn.XLOOKUP(H956,'NW Mapping'!A:A,'NW Mapping'!D:D)</f>
        <v>Core NW</v>
      </c>
      <c r="L956" s="8" t="str">
        <f>_xlfn.XLOOKUP('Data Source'!$H956,'NW Mapping'!A:A,'NW Mapping'!E:E)</f>
        <v>SINGLE FUNDING</v>
      </c>
      <c r="M956" s="155">
        <v>10358.265576923101</v>
      </c>
      <c r="N956" s="155">
        <v>10357.99</v>
      </c>
    </row>
    <row r="957" spans="2:14" s="1" customFormat="1" ht="19.7" hidden="1" customHeight="1">
      <c r="B957" s="156">
        <v>2022</v>
      </c>
      <c r="C957" s="154" t="s">
        <v>13</v>
      </c>
      <c r="D957" s="154" t="s">
        <v>14</v>
      </c>
      <c r="E957" s="154" t="s">
        <v>27</v>
      </c>
      <c r="F957" s="154" t="s">
        <v>23</v>
      </c>
      <c r="G957" s="154" t="s">
        <v>24</v>
      </c>
      <c r="H957" s="154" t="s">
        <v>55</v>
      </c>
      <c r="I957" s="154" t="str">
        <f>_xlfn.XLOOKUP('Data Source'!$H957,'NW Mapping'!A:A,'NW Mapping'!B:B)</f>
        <v>Low</v>
      </c>
      <c r="J957" s="154" t="str">
        <f>_xlfn.XLOOKUP('Data Source'!$H957,'NW Mapping'!A:A,'NW Mapping'!C:C)</f>
        <v>Core NW</v>
      </c>
      <c r="K957" s="154" t="str">
        <f>_xlfn.XLOOKUP(H957,'NW Mapping'!A:A,'NW Mapping'!D:D)</f>
        <v>Core NW</v>
      </c>
      <c r="L957" s="8" t="str">
        <f>_xlfn.XLOOKUP('Data Source'!$H957,'NW Mapping'!A:A,'NW Mapping'!E:E)</f>
        <v>SINGLE FUNDING</v>
      </c>
      <c r="M957" s="157">
        <v>31618.453076923099</v>
      </c>
      <c r="N957" s="157">
        <v>31618.68</v>
      </c>
    </row>
    <row r="958" spans="2:14" s="1" customFormat="1" ht="19.7" hidden="1" customHeight="1">
      <c r="B958" s="152">
        <v>2022</v>
      </c>
      <c r="C958" s="153" t="s">
        <v>13</v>
      </c>
      <c r="D958" s="153" t="s">
        <v>14</v>
      </c>
      <c r="E958" s="153" t="s">
        <v>27</v>
      </c>
      <c r="F958" s="153" t="s">
        <v>23</v>
      </c>
      <c r="G958" s="153" t="s">
        <v>66</v>
      </c>
      <c r="H958" s="153" t="s">
        <v>55</v>
      </c>
      <c r="I958" s="154" t="str">
        <f>_xlfn.XLOOKUP('Data Source'!$H958,'NW Mapping'!A:A,'NW Mapping'!B:B)</f>
        <v>Low</v>
      </c>
      <c r="J958" s="154" t="str">
        <f>_xlfn.XLOOKUP('Data Source'!$H958,'NW Mapping'!A:A,'NW Mapping'!C:C)</f>
        <v>Core NW</v>
      </c>
      <c r="K958" s="154" t="str">
        <f>_xlfn.XLOOKUP(H958,'NW Mapping'!A:A,'NW Mapping'!D:D)</f>
        <v>Core NW</v>
      </c>
      <c r="L958" s="8" t="str">
        <f>_xlfn.XLOOKUP('Data Source'!$H958,'NW Mapping'!A:A,'NW Mapping'!E:E)</f>
        <v>SINGLE FUNDING</v>
      </c>
      <c r="M958" s="155">
        <v>2927.23692307692</v>
      </c>
      <c r="N958" s="155">
        <v>2927.08</v>
      </c>
    </row>
    <row r="959" spans="2:14" s="1" customFormat="1" ht="19.7" hidden="1" customHeight="1">
      <c r="B959" s="156">
        <v>2022</v>
      </c>
      <c r="C959" s="154" t="s">
        <v>13</v>
      </c>
      <c r="D959" s="154" t="s">
        <v>14</v>
      </c>
      <c r="E959" s="154" t="s">
        <v>15</v>
      </c>
      <c r="F959" s="154" t="s">
        <v>16</v>
      </c>
      <c r="G959" s="154" t="s">
        <v>63</v>
      </c>
      <c r="H959" s="154" t="s">
        <v>56</v>
      </c>
      <c r="I959" s="154" t="str">
        <f>_xlfn.XLOOKUP('Data Source'!$H959,'NW Mapping'!A:A,'NW Mapping'!B:B)</f>
        <v>Low</v>
      </c>
      <c r="J959" s="154" t="str">
        <f>_xlfn.XLOOKUP('Data Source'!$H959,'NW Mapping'!A:A,'NW Mapping'!C:C)</f>
        <v>Core NW</v>
      </c>
      <c r="K959" s="154" t="str">
        <f>_xlfn.XLOOKUP(H959,'NW Mapping'!A:A,'NW Mapping'!D:D)</f>
        <v>Core NW</v>
      </c>
      <c r="L959" s="8" t="str">
        <f>_xlfn.XLOOKUP('Data Source'!$H959,'NW Mapping'!A:A,'NW Mapping'!E:E)</f>
        <v>OTHER</v>
      </c>
      <c r="M959" s="157">
        <v>1646.7223076923101</v>
      </c>
      <c r="N959" s="157">
        <v>1646.84</v>
      </c>
    </row>
    <row r="960" spans="2:14" s="1" customFormat="1" ht="19.7" hidden="1" customHeight="1">
      <c r="B960" s="152">
        <v>2022</v>
      </c>
      <c r="C960" s="153" t="s">
        <v>13</v>
      </c>
      <c r="D960" s="153" t="s">
        <v>14</v>
      </c>
      <c r="E960" s="153" t="s">
        <v>15</v>
      </c>
      <c r="F960" s="153" t="s">
        <v>16</v>
      </c>
      <c r="G960" s="153" t="s">
        <v>67</v>
      </c>
      <c r="H960" s="153" t="s">
        <v>56</v>
      </c>
      <c r="I960" s="154" t="str">
        <f>_xlfn.XLOOKUP('Data Source'!$H960,'NW Mapping'!A:A,'NW Mapping'!B:B)</f>
        <v>Low</v>
      </c>
      <c r="J960" s="154" t="str">
        <f>_xlfn.XLOOKUP('Data Source'!$H960,'NW Mapping'!A:A,'NW Mapping'!C:C)</f>
        <v>Core NW</v>
      </c>
      <c r="K960" s="154" t="str">
        <f>_xlfn.XLOOKUP(H960,'NW Mapping'!A:A,'NW Mapping'!D:D)</f>
        <v>Core NW</v>
      </c>
      <c r="L960" s="8" t="str">
        <f>_xlfn.XLOOKUP('Data Source'!$H960,'NW Mapping'!A:A,'NW Mapping'!E:E)</f>
        <v>OTHER</v>
      </c>
      <c r="M960" s="155">
        <v>3.0723076923076902</v>
      </c>
      <c r="N960" s="155">
        <v>3.19</v>
      </c>
    </row>
    <row r="961" spans="2:14" s="1" customFormat="1" ht="19.7" hidden="1" customHeight="1">
      <c r="B961" s="156">
        <v>2022</v>
      </c>
      <c r="C961" s="154" t="s">
        <v>13</v>
      </c>
      <c r="D961" s="154" t="s">
        <v>14</v>
      </c>
      <c r="E961" s="154" t="s">
        <v>15</v>
      </c>
      <c r="F961" s="154" t="s">
        <v>16</v>
      </c>
      <c r="G961" s="154" t="s">
        <v>19</v>
      </c>
      <c r="H961" s="154" t="s">
        <v>56</v>
      </c>
      <c r="I961" s="154" t="str">
        <f>_xlfn.XLOOKUP('Data Source'!$H961,'NW Mapping'!A:A,'NW Mapping'!B:B)</f>
        <v>Low</v>
      </c>
      <c r="J961" s="154" t="str">
        <f>_xlfn.XLOOKUP('Data Source'!$H961,'NW Mapping'!A:A,'NW Mapping'!C:C)</f>
        <v>Core NW</v>
      </c>
      <c r="K961" s="154" t="str">
        <f>_xlfn.XLOOKUP(H961,'NW Mapping'!A:A,'NW Mapping'!D:D)</f>
        <v>Core NW</v>
      </c>
      <c r="L961" s="8" t="str">
        <f>_xlfn.XLOOKUP('Data Source'!$H961,'NW Mapping'!A:A,'NW Mapping'!E:E)</f>
        <v>OTHER</v>
      </c>
      <c r="M961" s="157">
        <v>2569.585</v>
      </c>
      <c r="N961" s="157">
        <v>2569.84</v>
      </c>
    </row>
    <row r="962" spans="2:14" s="1" customFormat="1" ht="19.7" hidden="1" customHeight="1">
      <c r="B962" s="152">
        <v>2022</v>
      </c>
      <c r="C962" s="153" t="s">
        <v>13</v>
      </c>
      <c r="D962" s="153" t="s">
        <v>14</v>
      </c>
      <c r="E962" s="153" t="s">
        <v>15</v>
      </c>
      <c r="F962" s="153" t="s">
        <v>16</v>
      </c>
      <c r="G962" s="153" t="s">
        <v>20</v>
      </c>
      <c r="H962" s="153" t="s">
        <v>56</v>
      </c>
      <c r="I962" s="154" t="str">
        <f>_xlfn.XLOOKUP('Data Source'!$H962,'NW Mapping'!A:A,'NW Mapping'!B:B)</f>
        <v>Low</v>
      </c>
      <c r="J962" s="154" t="str">
        <f>_xlfn.XLOOKUP('Data Source'!$H962,'NW Mapping'!A:A,'NW Mapping'!C:C)</f>
        <v>Core NW</v>
      </c>
      <c r="K962" s="154" t="str">
        <f>_xlfn.XLOOKUP(H962,'NW Mapping'!A:A,'NW Mapping'!D:D)</f>
        <v>Core NW</v>
      </c>
      <c r="L962" s="8" t="str">
        <f>_xlfn.XLOOKUP('Data Source'!$H962,'NW Mapping'!A:A,'NW Mapping'!E:E)</f>
        <v>OTHER</v>
      </c>
      <c r="M962" s="155">
        <v>3980.9532692307698</v>
      </c>
      <c r="N962" s="155">
        <v>3981.12</v>
      </c>
    </row>
    <row r="963" spans="2:14" s="1" customFormat="1" ht="19.7" hidden="1" customHeight="1">
      <c r="B963" s="156">
        <v>2022</v>
      </c>
      <c r="C963" s="154" t="s">
        <v>13</v>
      </c>
      <c r="D963" s="154" t="s">
        <v>14</v>
      </c>
      <c r="E963" s="154" t="s">
        <v>15</v>
      </c>
      <c r="F963" s="154" t="s">
        <v>16</v>
      </c>
      <c r="G963" s="154" t="s">
        <v>64</v>
      </c>
      <c r="H963" s="154" t="s">
        <v>56</v>
      </c>
      <c r="I963" s="154" t="str">
        <f>_xlfn.XLOOKUP('Data Source'!$H963,'NW Mapping'!A:A,'NW Mapping'!B:B)</f>
        <v>Low</v>
      </c>
      <c r="J963" s="154" t="str">
        <f>_xlfn.XLOOKUP('Data Source'!$H963,'NW Mapping'!A:A,'NW Mapping'!C:C)</f>
        <v>Core NW</v>
      </c>
      <c r="K963" s="154" t="str">
        <f>_xlfn.XLOOKUP(H963,'NW Mapping'!A:A,'NW Mapping'!D:D)</f>
        <v>Core NW</v>
      </c>
      <c r="L963" s="8" t="str">
        <f>_xlfn.XLOOKUP('Data Source'!$H963,'NW Mapping'!A:A,'NW Mapping'!E:E)</f>
        <v>OTHER</v>
      </c>
      <c r="M963" s="157">
        <v>10527.341153846201</v>
      </c>
      <c r="N963" s="157">
        <v>10527.4</v>
      </c>
    </row>
    <row r="964" spans="2:14" s="1" customFormat="1" ht="19.7" hidden="1" customHeight="1">
      <c r="B964" s="152">
        <v>2022</v>
      </c>
      <c r="C964" s="153" t="s">
        <v>13</v>
      </c>
      <c r="D964" s="153" t="s">
        <v>14</v>
      </c>
      <c r="E964" s="153" t="s">
        <v>15</v>
      </c>
      <c r="F964" s="153" t="s">
        <v>21</v>
      </c>
      <c r="G964" s="153" t="s">
        <v>22</v>
      </c>
      <c r="H964" s="153" t="s">
        <v>56</v>
      </c>
      <c r="I964" s="154" t="str">
        <f>_xlfn.XLOOKUP('Data Source'!$H964,'NW Mapping'!A:A,'NW Mapping'!B:B)</f>
        <v>Low</v>
      </c>
      <c r="J964" s="154" t="str">
        <f>_xlfn.XLOOKUP('Data Source'!$H964,'NW Mapping'!A:A,'NW Mapping'!C:C)</f>
        <v>Core NW</v>
      </c>
      <c r="K964" s="154" t="str">
        <f>_xlfn.XLOOKUP(H964,'NW Mapping'!A:A,'NW Mapping'!D:D)</f>
        <v>Core NW</v>
      </c>
      <c r="L964" s="8" t="str">
        <f>_xlfn.XLOOKUP('Data Source'!$H964,'NW Mapping'!A:A,'NW Mapping'!E:E)</f>
        <v>OTHER</v>
      </c>
      <c r="M964" s="155">
        <v>13515.270961538499</v>
      </c>
      <c r="N964" s="155">
        <v>13515.32</v>
      </c>
    </row>
    <row r="965" spans="2:14" s="1" customFormat="1" ht="19.7" hidden="1" customHeight="1">
      <c r="B965" s="156">
        <v>2022</v>
      </c>
      <c r="C965" s="154" t="s">
        <v>13</v>
      </c>
      <c r="D965" s="154" t="s">
        <v>14</v>
      </c>
      <c r="E965" s="154" t="s">
        <v>15</v>
      </c>
      <c r="F965" s="154" t="s">
        <v>21</v>
      </c>
      <c r="G965" s="154" t="s">
        <v>65</v>
      </c>
      <c r="H965" s="154" t="s">
        <v>56</v>
      </c>
      <c r="I965" s="154" t="str">
        <f>_xlfn.XLOOKUP('Data Source'!$H965,'NW Mapping'!A:A,'NW Mapping'!B:B)</f>
        <v>Low</v>
      </c>
      <c r="J965" s="154" t="str">
        <f>_xlfn.XLOOKUP('Data Source'!$H965,'NW Mapping'!A:A,'NW Mapping'!C:C)</f>
        <v>Core NW</v>
      </c>
      <c r="K965" s="154" t="str">
        <f>_xlfn.XLOOKUP(H965,'NW Mapping'!A:A,'NW Mapping'!D:D)</f>
        <v>Core NW</v>
      </c>
      <c r="L965" s="8" t="str">
        <f>_xlfn.XLOOKUP('Data Source'!$H965,'NW Mapping'!A:A,'NW Mapping'!E:E)</f>
        <v>OTHER</v>
      </c>
      <c r="M965" s="157">
        <v>4139.4353846153799</v>
      </c>
      <c r="N965" s="157">
        <v>4139.2</v>
      </c>
    </row>
    <row r="966" spans="2:14" s="1" customFormat="1" ht="19.7" hidden="1" customHeight="1">
      <c r="B966" s="152">
        <v>2022</v>
      </c>
      <c r="C966" s="153" t="s">
        <v>13</v>
      </c>
      <c r="D966" s="153" t="s">
        <v>14</v>
      </c>
      <c r="E966" s="153" t="s">
        <v>15</v>
      </c>
      <c r="F966" s="153" t="s">
        <v>23</v>
      </c>
      <c r="G966" s="153" t="s">
        <v>24</v>
      </c>
      <c r="H966" s="153" t="s">
        <v>56</v>
      </c>
      <c r="I966" s="154" t="str">
        <f>_xlfn.XLOOKUP('Data Source'!$H966,'NW Mapping'!A:A,'NW Mapping'!B:B)</f>
        <v>Low</v>
      </c>
      <c r="J966" s="154" t="str">
        <f>_xlfn.XLOOKUP('Data Source'!$H966,'NW Mapping'!A:A,'NW Mapping'!C:C)</f>
        <v>Core NW</v>
      </c>
      <c r="K966" s="154" t="str">
        <f>_xlfn.XLOOKUP(H966,'NW Mapping'!A:A,'NW Mapping'!D:D)</f>
        <v>Core NW</v>
      </c>
      <c r="L966" s="8" t="str">
        <f>_xlfn.XLOOKUP('Data Source'!$H966,'NW Mapping'!A:A,'NW Mapping'!E:E)</f>
        <v>OTHER</v>
      </c>
      <c r="M966" s="155">
        <v>15444.088269230801</v>
      </c>
      <c r="N966" s="155">
        <v>15444</v>
      </c>
    </row>
    <row r="967" spans="2:14" s="1" customFormat="1" ht="19.7" hidden="1" customHeight="1">
      <c r="B967" s="156">
        <v>2022</v>
      </c>
      <c r="C967" s="154" t="s">
        <v>13</v>
      </c>
      <c r="D967" s="154" t="s">
        <v>14</v>
      </c>
      <c r="E967" s="154" t="s">
        <v>15</v>
      </c>
      <c r="F967" s="154" t="s">
        <v>23</v>
      </c>
      <c r="G967" s="154" t="s">
        <v>66</v>
      </c>
      <c r="H967" s="154" t="s">
        <v>56</v>
      </c>
      <c r="I967" s="154" t="str">
        <f>_xlfn.XLOOKUP('Data Source'!$H967,'NW Mapping'!A:A,'NW Mapping'!B:B)</f>
        <v>Low</v>
      </c>
      <c r="J967" s="154" t="str">
        <f>_xlfn.XLOOKUP('Data Source'!$H967,'NW Mapping'!A:A,'NW Mapping'!C:C)</f>
        <v>Core NW</v>
      </c>
      <c r="K967" s="154" t="str">
        <f>_xlfn.XLOOKUP(H967,'NW Mapping'!A:A,'NW Mapping'!D:D)</f>
        <v>Core NW</v>
      </c>
      <c r="L967" s="8" t="str">
        <f>_xlfn.XLOOKUP('Data Source'!$H967,'NW Mapping'!A:A,'NW Mapping'!E:E)</f>
        <v>OTHER</v>
      </c>
      <c r="M967" s="157">
        <v>1212.0709615384601</v>
      </c>
      <c r="N967" s="157">
        <v>1212.1199999999999</v>
      </c>
    </row>
    <row r="968" spans="2:14" s="1" customFormat="1" ht="19.7" hidden="1" customHeight="1">
      <c r="B968" s="152">
        <v>2022</v>
      </c>
      <c r="C968" s="153" t="s">
        <v>13</v>
      </c>
      <c r="D968" s="153" t="s">
        <v>14</v>
      </c>
      <c r="E968" s="153" t="s">
        <v>25</v>
      </c>
      <c r="F968" s="153" t="s">
        <v>16</v>
      </c>
      <c r="G968" s="153" t="s">
        <v>63</v>
      </c>
      <c r="H968" s="153" t="s">
        <v>56</v>
      </c>
      <c r="I968" s="154" t="str">
        <f>_xlfn.XLOOKUP('Data Source'!$H968,'NW Mapping'!A:A,'NW Mapping'!B:B)</f>
        <v>Low</v>
      </c>
      <c r="J968" s="154" t="str">
        <f>_xlfn.XLOOKUP('Data Source'!$H968,'NW Mapping'!A:A,'NW Mapping'!C:C)</f>
        <v>Core NW</v>
      </c>
      <c r="K968" s="154" t="str">
        <f>_xlfn.XLOOKUP(H968,'NW Mapping'!A:A,'NW Mapping'!D:D)</f>
        <v>Core NW</v>
      </c>
      <c r="L968" s="8" t="str">
        <f>_xlfn.XLOOKUP('Data Source'!$H968,'NW Mapping'!A:A,'NW Mapping'!E:E)</f>
        <v>OTHER</v>
      </c>
      <c r="M968" s="155">
        <v>9017.9184615384602</v>
      </c>
      <c r="N968" s="155">
        <v>9017.84</v>
      </c>
    </row>
    <row r="969" spans="2:14" s="1" customFormat="1" ht="19.7" hidden="1" customHeight="1">
      <c r="B969" s="156">
        <v>2022</v>
      </c>
      <c r="C969" s="154" t="s">
        <v>13</v>
      </c>
      <c r="D969" s="154" t="s">
        <v>14</v>
      </c>
      <c r="E969" s="154" t="s">
        <v>25</v>
      </c>
      <c r="F969" s="154" t="s">
        <v>16</v>
      </c>
      <c r="G969" s="154" t="s">
        <v>67</v>
      </c>
      <c r="H969" s="154" t="s">
        <v>56</v>
      </c>
      <c r="I969" s="154" t="str">
        <f>_xlfn.XLOOKUP('Data Source'!$H969,'NW Mapping'!A:A,'NW Mapping'!B:B)</f>
        <v>Low</v>
      </c>
      <c r="J969" s="154" t="str">
        <f>_xlfn.XLOOKUP('Data Source'!$H969,'NW Mapping'!A:A,'NW Mapping'!C:C)</f>
        <v>Core NW</v>
      </c>
      <c r="K969" s="154" t="str">
        <f>_xlfn.XLOOKUP(H969,'NW Mapping'!A:A,'NW Mapping'!D:D)</f>
        <v>Core NW</v>
      </c>
      <c r="L969" s="8" t="str">
        <f>_xlfn.XLOOKUP('Data Source'!$H969,'NW Mapping'!A:A,'NW Mapping'!E:E)</f>
        <v>OTHER</v>
      </c>
      <c r="M969" s="157">
        <v>710.04</v>
      </c>
      <c r="N969" s="157">
        <v>709.92</v>
      </c>
    </row>
    <row r="970" spans="2:14" s="1" customFormat="1" ht="19.7" hidden="1" customHeight="1">
      <c r="B970" s="152">
        <v>2022</v>
      </c>
      <c r="C970" s="153" t="s">
        <v>13</v>
      </c>
      <c r="D970" s="153" t="s">
        <v>14</v>
      </c>
      <c r="E970" s="153" t="s">
        <v>25</v>
      </c>
      <c r="F970" s="153" t="s">
        <v>16</v>
      </c>
      <c r="G970" s="153" t="s">
        <v>19</v>
      </c>
      <c r="H970" s="153" t="s">
        <v>56</v>
      </c>
      <c r="I970" s="154" t="str">
        <f>_xlfn.XLOOKUP('Data Source'!$H970,'NW Mapping'!A:A,'NW Mapping'!B:B)</f>
        <v>Low</v>
      </c>
      <c r="J970" s="154" t="str">
        <f>_xlfn.XLOOKUP('Data Source'!$H970,'NW Mapping'!A:A,'NW Mapping'!C:C)</f>
        <v>Core NW</v>
      </c>
      <c r="K970" s="154" t="str">
        <f>_xlfn.XLOOKUP(H970,'NW Mapping'!A:A,'NW Mapping'!D:D)</f>
        <v>Core NW</v>
      </c>
      <c r="L970" s="8" t="str">
        <f>_xlfn.XLOOKUP('Data Source'!$H970,'NW Mapping'!A:A,'NW Mapping'!E:E)</f>
        <v>OTHER</v>
      </c>
      <c r="M970" s="155">
        <v>1618.28</v>
      </c>
      <c r="N970" s="155">
        <v>1618.23</v>
      </c>
    </row>
    <row r="971" spans="2:14" s="1" customFormat="1" ht="19.7" hidden="1" customHeight="1">
      <c r="B971" s="156">
        <v>2022</v>
      </c>
      <c r="C971" s="154" t="s">
        <v>13</v>
      </c>
      <c r="D971" s="154" t="s">
        <v>14</v>
      </c>
      <c r="E971" s="154" t="s">
        <v>25</v>
      </c>
      <c r="F971" s="154" t="s">
        <v>16</v>
      </c>
      <c r="G971" s="154" t="s">
        <v>20</v>
      </c>
      <c r="H971" s="154" t="s">
        <v>56</v>
      </c>
      <c r="I971" s="154" t="str">
        <f>_xlfn.XLOOKUP('Data Source'!$H971,'NW Mapping'!A:A,'NW Mapping'!B:B)</f>
        <v>Low</v>
      </c>
      <c r="J971" s="154" t="str">
        <f>_xlfn.XLOOKUP('Data Source'!$H971,'NW Mapping'!A:A,'NW Mapping'!C:C)</f>
        <v>Core NW</v>
      </c>
      <c r="K971" s="154" t="str">
        <f>_xlfn.XLOOKUP(H971,'NW Mapping'!A:A,'NW Mapping'!D:D)</f>
        <v>Core NW</v>
      </c>
      <c r="L971" s="8" t="str">
        <f>_xlfn.XLOOKUP('Data Source'!$H971,'NW Mapping'!A:A,'NW Mapping'!E:E)</f>
        <v>OTHER</v>
      </c>
      <c r="M971" s="157">
        <v>5086.58</v>
      </c>
      <c r="N971" s="157">
        <v>5086.74</v>
      </c>
    </row>
    <row r="972" spans="2:14" s="1" customFormat="1" ht="19.7" hidden="1" customHeight="1">
      <c r="B972" s="152">
        <v>2022</v>
      </c>
      <c r="C972" s="153" t="s">
        <v>13</v>
      </c>
      <c r="D972" s="153" t="s">
        <v>14</v>
      </c>
      <c r="E972" s="153" t="s">
        <v>25</v>
      </c>
      <c r="F972" s="153" t="s">
        <v>16</v>
      </c>
      <c r="G972" s="153" t="s">
        <v>64</v>
      </c>
      <c r="H972" s="153" t="s">
        <v>56</v>
      </c>
      <c r="I972" s="154" t="str">
        <f>_xlfn.XLOOKUP('Data Source'!$H972,'NW Mapping'!A:A,'NW Mapping'!B:B)</f>
        <v>Low</v>
      </c>
      <c r="J972" s="154" t="str">
        <f>_xlfn.XLOOKUP('Data Source'!$H972,'NW Mapping'!A:A,'NW Mapping'!C:C)</f>
        <v>Core NW</v>
      </c>
      <c r="K972" s="154" t="str">
        <f>_xlfn.XLOOKUP(H972,'NW Mapping'!A:A,'NW Mapping'!D:D)</f>
        <v>Core NW</v>
      </c>
      <c r="L972" s="8" t="str">
        <f>_xlfn.XLOOKUP('Data Source'!$H972,'NW Mapping'!A:A,'NW Mapping'!E:E)</f>
        <v>OTHER</v>
      </c>
      <c r="M972" s="155">
        <v>21121.929038461501</v>
      </c>
      <c r="N972" s="155">
        <v>21121.88</v>
      </c>
    </row>
    <row r="973" spans="2:14" s="1" customFormat="1" ht="19.7" hidden="1" customHeight="1">
      <c r="B973" s="156">
        <v>2022</v>
      </c>
      <c r="C973" s="154" t="s">
        <v>13</v>
      </c>
      <c r="D973" s="154" t="s">
        <v>14</v>
      </c>
      <c r="E973" s="154" t="s">
        <v>25</v>
      </c>
      <c r="F973" s="154" t="s">
        <v>21</v>
      </c>
      <c r="G973" s="154" t="s">
        <v>22</v>
      </c>
      <c r="H973" s="154" t="s">
        <v>56</v>
      </c>
      <c r="I973" s="154" t="str">
        <f>_xlfn.XLOOKUP('Data Source'!$H973,'NW Mapping'!A:A,'NW Mapping'!B:B)</f>
        <v>Low</v>
      </c>
      <c r="J973" s="154" t="str">
        <f>_xlfn.XLOOKUP('Data Source'!$H973,'NW Mapping'!A:A,'NW Mapping'!C:C)</f>
        <v>Core NW</v>
      </c>
      <c r="K973" s="154" t="str">
        <f>_xlfn.XLOOKUP(H973,'NW Mapping'!A:A,'NW Mapping'!D:D)</f>
        <v>Core NW</v>
      </c>
      <c r="L973" s="8" t="str">
        <f>_xlfn.XLOOKUP('Data Source'!$H973,'NW Mapping'!A:A,'NW Mapping'!E:E)</f>
        <v>OTHER</v>
      </c>
      <c r="M973" s="157">
        <v>27583.105576923099</v>
      </c>
      <c r="N973" s="157">
        <v>27582.880000000001</v>
      </c>
    </row>
    <row r="974" spans="2:14" s="1" customFormat="1" ht="19.7" hidden="1" customHeight="1">
      <c r="B974" s="152">
        <v>2022</v>
      </c>
      <c r="C974" s="153" t="s">
        <v>13</v>
      </c>
      <c r="D974" s="153" t="s">
        <v>14</v>
      </c>
      <c r="E974" s="153" t="s">
        <v>25</v>
      </c>
      <c r="F974" s="153" t="s">
        <v>21</v>
      </c>
      <c r="G974" s="153" t="s">
        <v>65</v>
      </c>
      <c r="H974" s="153" t="s">
        <v>56</v>
      </c>
      <c r="I974" s="154" t="str">
        <f>_xlfn.XLOOKUP('Data Source'!$H974,'NW Mapping'!A:A,'NW Mapping'!B:B)</f>
        <v>Low</v>
      </c>
      <c r="J974" s="154" t="str">
        <f>_xlfn.XLOOKUP('Data Source'!$H974,'NW Mapping'!A:A,'NW Mapping'!C:C)</f>
        <v>Core NW</v>
      </c>
      <c r="K974" s="154" t="str">
        <f>_xlfn.XLOOKUP(H974,'NW Mapping'!A:A,'NW Mapping'!D:D)</f>
        <v>Core NW</v>
      </c>
      <c r="L974" s="8" t="str">
        <f>_xlfn.XLOOKUP('Data Source'!$H974,'NW Mapping'!A:A,'NW Mapping'!E:E)</f>
        <v>OTHER</v>
      </c>
      <c r="M974" s="155">
        <v>3576.31</v>
      </c>
      <c r="N974" s="155">
        <v>3576.12</v>
      </c>
    </row>
    <row r="975" spans="2:14" s="1" customFormat="1" ht="19.7" hidden="1" customHeight="1">
      <c r="B975" s="156">
        <v>2022</v>
      </c>
      <c r="C975" s="154" t="s">
        <v>13</v>
      </c>
      <c r="D975" s="154" t="s">
        <v>14</v>
      </c>
      <c r="E975" s="154" t="s">
        <v>25</v>
      </c>
      <c r="F975" s="154" t="s">
        <v>23</v>
      </c>
      <c r="G975" s="154" t="s">
        <v>24</v>
      </c>
      <c r="H975" s="154" t="s">
        <v>56</v>
      </c>
      <c r="I975" s="154" t="str">
        <f>_xlfn.XLOOKUP('Data Source'!$H975,'NW Mapping'!A:A,'NW Mapping'!B:B)</f>
        <v>Low</v>
      </c>
      <c r="J975" s="154" t="str">
        <f>_xlfn.XLOOKUP('Data Source'!$H975,'NW Mapping'!A:A,'NW Mapping'!C:C)</f>
        <v>Core NW</v>
      </c>
      <c r="K975" s="154" t="str">
        <f>_xlfn.XLOOKUP(H975,'NW Mapping'!A:A,'NW Mapping'!D:D)</f>
        <v>Core NW</v>
      </c>
      <c r="L975" s="8" t="str">
        <f>_xlfn.XLOOKUP('Data Source'!$H975,'NW Mapping'!A:A,'NW Mapping'!E:E)</f>
        <v>OTHER</v>
      </c>
      <c r="M975" s="157">
        <v>38803.410576923103</v>
      </c>
      <c r="N975" s="157">
        <v>38803.440000000002</v>
      </c>
    </row>
    <row r="976" spans="2:14" s="1" customFormat="1" ht="19.7" hidden="1" customHeight="1">
      <c r="B976" s="152">
        <v>2022</v>
      </c>
      <c r="C976" s="153" t="s">
        <v>13</v>
      </c>
      <c r="D976" s="153" t="s">
        <v>14</v>
      </c>
      <c r="E976" s="153" t="s">
        <v>25</v>
      </c>
      <c r="F976" s="153" t="s">
        <v>23</v>
      </c>
      <c r="G976" s="153" t="s">
        <v>66</v>
      </c>
      <c r="H976" s="153" t="s">
        <v>56</v>
      </c>
      <c r="I976" s="154" t="str">
        <f>_xlfn.XLOOKUP('Data Source'!$H976,'NW Mapping'!A:A,'NW Mapping'!B:B)</f>
        <v>Low</v>
      </c>
      <c r="J976" s="154" t="str">
        <f>_xlfn.XLOOKUP('Data Source'!$H976,'NW Mapping'!A:A,'NW Mapping'!C:C)</f>
        <v>Core NW</v>
      </c>
      <c r="K976" s="154" t="str">
        <f>_xlfn.XLOOKUP(H976,'NW Mapping'!A:A,'NW Mapping'!D:D)</f>
        <v>Core NW</v>
      </c>
      <c r="L976" s="8" t="str">
        <f>_xlfn.XLOOKUP('Data Source'!$H976,'NW Mapping'!A:A,'NW Mapping'!E:E)</f>
        <v>OTHER</v>
      </c>
      <c r="M976" s="155">
        <v>7114.72</v>
      </c>
      <c r="N976" s="155">
        <v>7114.5</v>
      </c>
    </row>
    <row r="977" spans="2:14" s="1" customFormat="1" ht="19.7" customHeight="1">
      <c r="B977" s="156">
        <v>2022</v>
      </c>
      <c r="C977" s="154" t="s">
        <v>13</v>
      </c>
      <c r="D977" s="154" t="s">
        <v>14</v>
      </c>
      <c r="E977" s="154" t="s">
        <v>26</v>
      </c>
      <c r="F977" s="154" t="s">
        <v>16</v>
      </c>
      <c r="G977" s="154" t="s">
        <v>63</v>
      </c>
      <c r="H977" s="154" t="s">
        <v>56</v>
      </c>
      <c r="I977" s="154" t="str">
        <f>_xlfn.XLOOKUP('Data Source'!$H977,'NW Mapping'!A:A,'NW Mapping'!B:B)</f>
        <v>Low</v>
      </c>
      <c r="J977" s="154" t="str">
        <f>_xlfn.XLOOKUP('Data Source'!$H977,'NW Mapping'!A:A,'NW Mapping'!C:C)</f>
        <v>Core NW</v>
      </c>
      <c r="K977" s="154" t="str">
        <f>_xlfn.XLOOKUP(H977,'NW Mapping'!A:A,'NW Mapping'!D:D)</f>
        <v>Core NW</v>
      </c>
      <c r="L977" s="8" t="str">
        <f>_xlfn.XLOOKUP('Data Source'!$H977,'NW Mapping'!A:A,'NW Mapping'!E:E)</f>
        <v>OTHER</v>
      </c>
      <c r="M977" s="157">
        <v>21.938076923076899</v>
      </c>
      <c r="N977" s="157">
        <v>21.84</v>
      </c>
    </row>
    <row r="978" spans="2:14" s="1" customFormat="1" ht="19.7" customHeight="1">
      <c r="B978" s="152">
        <v>2022</v>
      </c>
      <c r="C978" s="153" t="s">
        <v>13</v>
      </c>
      <c r="D978" s="153" t="s">
        <v>14</v>
      </c>
      <c r="E978" s="153" t="s">
        <v>26</v>
      </c>
      <c r="F978" s="153" t="s">
        <v>16</v>
      </c>
      <c r="G978" s="153" t="s">
        <v>67</v>
      </c>
      <c r="H978" s="153" t="s">
        <v>56</v>
      </c>
      <c r="I978" s="154" t="str">
        <f>_xlfn.XLOOKUP('Data Source'!$H978,'NW Mapping'!A:A,'NW Mapping'!B:B)</f>
        <v>Low</v>
      </c>
      <c r="J978" s="154" t="str">
        <f>_xlfn.XLOOKUP('Data Source'!$H978,'NW Mapping'!A:A,'NW Mapping'!C:C)</f>
        <v>Core NW</v>
      </c>
      <c r="K978" s="154" t="str">
        <f>_xlfn.XLOOKUP(H978,'NW Mapping'!A:A,'NW Mapping'!D:D)</f>
        <v>Core NW</v>
      </c>
      <c r="L978" s="8" t="str">
        <f>_xlfn.XLOOKUP('Data Source'!$H978,'NW Mapping'!A:A,'NW Mapping'!E:E)</f>
        <v>OTHER</v>
      </c>
      <c r="M978" s="155">
        <v>1.3255769230769201</v>
      </c>
      <c r="N978" s="155">
        <v>1.1000000000000001</v>
      </c>
    </row>
    <row r="979" spans="2:14" s="1" customFormat="1" ht="19.7" customHeight="1">
      <c r="B979" s="156">
        <v>2022</v>
      </c>
      <c r="C979" s="154" t="s">
        <v>13</v>
      </c>
      <c r="D979" s="154" t="s">
        <v>14</v>
      </c>
      <c r="E979" s="154" t="s">
        <v>26</v>
      </c>
      <c r="F979" s="154" t="s">
        <v>16</v>
      </c>
      <c r="G979" s="154" t="s">
        <v>19</v>
      </c>
      <c r="H979" s="154" t="s">
        <v>56</v>
      </c>
      <c r="I979" s="154" t="str">
        <f>_xlfn.XLOOKUP('Data Source'!$H979,'NW Mapping'!A:A,'NW Mapping'!B:B)</f>
        <v>Low</v>
      </c>
      <c r="J979" s="154" t="str">
        <f>_xlfn.XLOOKUP('Data Source'!$H979,'NW Mapping'!A:A,'NW Mapping'!C:C)</f>
        <v>Core NW</v>
      </c>
      <c r="K979" s="154" t="str">
        <f>_xlfn.XLOOKUP(H979,'NW Mapping'!A:A,'NW Mapping'!D:D)</f>
        <v>Core NW</v>
      </c>
      <c r="L979" s="8" t="str">
        <f>_xlfn.XLOOKUP('Data Source'!$H979,'NW Mapping'!A:A,'NW Mapping'!E:E)</f>
        <v>OTHER</v>
      </c>
      <c r="M979" s="157">
        <v>8267.1463461538497</v>
      </c>
      <c r="N979" s="157">
        <v>8266.9599999999991</v>
      </c>
    </row>
    <row r="980" spans="2:14" s="1" customFormat="1" ht="19.7" customHeight="1">
      <c r="B980" s="152">
        <v>2022</v>
      </c>
      <c r="C980" s="153" t="s">
        <v>13</v>
      </c>
      <c r="D980" s="153" t="s">
        <v>14</v>
      </c>
      <c r="E980" s="153" t="s">
        <v>26</v>
      </c>
      <c r="F980" s="153" t="s">
        <v>16</v>
      </c>
      <c r="G980" s="153" t="s">
        <v>20</v>
      </c>
      <c r="H980" s="153" t="s">
        <v>56</v>
      </c>
      <c r="I980" s="154" t="str">
        <f>_xlfn.XLOOKUP('Data Source'!$H980,'NW Mapping'!A:A,'NW Mapping'!B:B)</f>
        <v>Low</v>
      </c>
      <c r="J980" s="154" t="str">
        <f>_xlfn.XLOOKUP('Data Source'!$H980,'NW Mapping'!A:A,'NW Mapping'!C:C)</f>
        <v>Core NW</v>
      </c>
      <c r="K980" s="154" t="str">
        <f>_xlfn.XLOOKUP(H980,'NW Mapping'!A:A,'NW Mapping'!D:D)</f>
        <v>Core NW</v>
      </c>
      <c r="L980" s="8" t="str">
        <f>_xlfn.XLOOKUP('Data Source'!$H980,'NW Mapping'!A:A,'NW Mapping'!E:E)</f>
        <v>OTHER</v>
      </c>
      <c r="M980" s="155">
        <v>27102.419615384599</v>
      </c>
      <c r="N980" s="155">
        <v>27102.400000000001</v>
      </c>
    </row>
    <row r="981" spans="2:14" s="1" customFormat="1" ht="19.7" customHeight="1">
      <c r="B981" s="156">
        <v>2022</v>
      </c>
      <c r="C981" s="154" t="s">
        <v>13</v>
      </c>
      <c r="D981" s="154" t="s">
        <v>14</v>
      </c>
      <c r="E981" s="154" t="s">
        <v>26</v>
      </c>
      <c r="F981" s="154" t="s">
        <v>16</v>
      </c>
      <c r="G981" s="154" t="s">
        <v>64</v>
      </c>
      <c r="H981" s="154" t="s">
        <v>56</v>
      </c>
      <c r="I981" s="154" t="str">
        <f>_xlfn.XLOOKUP('Data Source'!$H981,'NW Mapping'!A:A,'NW Mapping'!B:B)</f>
        <v>Low</v>
      </c>
      <c r="J981" s="154" t="str">
        <f>_xlfn.XLOOKUP('Data Source'!$H981,'NW Mapping'!A:A,'NW Mapping'!C:C)</f>
        <v>Core NW</v>
      </c>
      <c r="K981" s="154" t="str">
        <f>_xlfn.XLOOKUP(H981,'NW Mapping'!A:A,'NW Mapping'!D:D)</f>
        <v>Core NW</v>
      </c>
      <c r="L981" s="8" t="str">
        <f>_xlfn.XLOOKUP('Data Source'!$H981,'NW Mapping'!A:A,'NW Mapping'!E:E)</f>
        <v>OTHER</v>
      </c>
      <c r="M981" s="157">
        <v>44631.8748076923</v>
      </c>
      <c r="N981" s="157">
        <v>44632.12</v>
      </c>
    </row>
    <row r="982" spans="2:14" s="1" customFormat="1" ht="19.7" customHeight="1">
      <c r="B982" s="152">
        <v>2022</v>
      </c>
      <c r="C982" s="153" t="s">
        <v>13</v>
      </c>
      <c r="D982" s="153" t="s">
        <v>14</v>
      </c>
      <c r="E982" s="153" t="s">
        <v>26</v>
      </c>
      <c r="F982" s="153" t="s">
        <v>21</v>
      </c>
      <c r="G982" s="153" t="s">
        <v>22</v>
      </c>
      <c r="H982" s="153" t="s">
        <v>56</v>
      </c>
      <c r="I982" s="154" t="str">
        <f>_xlfn.XLOOKUP('Data Source'!$H982,'NW Mapping'!A:A,'NW Mapping'!B:B)</f>
        <v>Low</v>
      </c>
      <c r="J982" s="154" t="str">
        <f>_xlfn.XLOOKUP('Data Source'!$H982,'NW Mapping'!A:A,'NW Mapping'!C:C)</f>
        <v>Core NW</v>
      </c>
      <c r="K982" s="154" t="str">
        <f>_xlfn.XLOOKUP(H982,'NW Mapping'!A:A,'NW Mapping'!D:D)</f>
        <v>Core NW</v>
      </c>
      <c r="L982" s="8" t="str">
        <f>_xlfn.XLOOKUP('Data Source'!$H982,'NW Mapping'!A:A,'NW Mapping'!E:E)</f>
        <v>OTHER</v>
      </c>
      <c r="M982" s="155">
        <v>42082.736538461497</v>
      </c>
      <c r="N982" s="155">
        <v>42082.559999999998</v>
      </c>
    </row>
    <row r="983" spans="2:14" s="1" customFormat="1" ht="19.7" customHeight="1">
      <c r="B983" s="156">
        <v>2022</v>
      </c>
      <c r="C983" s="154" t="s">
        <v>13</v>
      </c>
      <c r="D983" s="154" t="s">
        <v>14</v>
      </c>
      <c r="E983" s="154" t="s">
        <v>26</v>
      </c>
      <c r="F983" s="154" t="s">
        <v>21</v>
      </c>
      <c r="G983" s="154" t="s">
        <v>65</v>
      </c>
      <c r="H983" s="154" t="s">
        <v>56</v>
      </c>
      <c r="I983" s="154" t="str">
        <f>_xlfn.XLOOKUP('Data Source'!$H983,'NW Mapping'!A:A,'NW Mapping'!B:B)</f>
        <v>Low</v>
      </c>
      <c r="J983" s="154" t="str">
        <f>_xlfn.XLOOKUP('Data Source'!$H983,'NW Mapping'!A:A,'NW Mapping'!C:C)</f>
        <v>Core NW</v>
      </c>
      <c r="K983" s="154" t="str">
        <f>_xlfn.XLOOKUP(H983,'NW Mapping'!A:A,'NW Mapping'!D:D)</f>
        <v>Core NW</v>
      </c>
      <c r="L983" s="8" t="str">
        <f>_xlfn.XLOOKUP('Data Source'!$H983,'NW Mapping'!A:A,'NW Mapping'!E:E)</f>
        <v>OTHER</v>
      </c>
      <c r="M983" s="157">
        <v>16201.6596153846</v>
      </c>
      <c r="N983" s="157">
        <v>16201.64</v>
      </c>
    </row>
    <row r="984" spans="2:14" s="1" customFormat="1" ht="19.7" customHeight="1">
      <c r="B984" s="152">
        <v>2022</v>
      </c>
      <c r="C984" s="153" t="s">
        <v>13</v>
      </c>
      <c r="D984" s="153" t="s">
        <v>14</v>
      </c>
      <c r="E984" s="153" t="s">
        <v>26</v>
      </c>
      <c r="F984" s="153" t="s">
        <v>23</v>
      </c>
      <c r="G984" s="153" t="s">
        <v>24</v>
      </c>
      <c r="H984" s="153" t="s">
        <v>56</v>
      </c>
      <c r="I984" s="154" t="str">
        <f>_xlfn.XLOOKUP('Data Source'!$H984,'NW Mapping'!A:A,'NW Mapping'!B:B)</f>
        <v>Low</v>
      </c>
      <c r="J984" s="154" t="str">
        <f>_xlfn.XLOOKUP('Data Source'!$H984,'NW Mapping'!A:A,'NW Mapping'!C:C)</f>
        <v>Core NW</v>
      </c>
      <c r="K984" s="154" t="str">
        <f>_xlfn.XLOOKUP(H984,'NW Mapping'!A:A,'NW Mapping'!D:D)</f>
        <v>Core NW</v>
      </c>
      <c r="L984" s="8" t="str">
        <f>_xlfn.XLOOKUP('Data Source'!$H984,'NW Mapping'!A:A,'NW Mapping'!E:E)</f>
        <v>OTHER</v>
      </c>
      <c r="M984" s="155">
        <v>24926.641538461499</v>
      </c>
      <c r="N984" s="155">
        <v>24926.720000000001</v>
      </c>
    </row>
    <row r="985" spans="2:14" s="1" customFormat="1" ht="19.7" customHeight="1">
      <c r="B985" s="156">
        <v>2022</v>
      </c>
      <c r="C985" s="154" t="s">
        <v>13</v>
      </c>
      <c r="D985" s="154" t="s">
        <v>14</v>
      </c>
      <c r="E985" s="154" t="s">
        <v>26</v>
      </c>
      <c r="F985" s="154" t="s">
        <v>23</v>
      </c>
      <c r="G985" s="154" t="s">
        <v>66</v>
      </c>
      <c r="H985" s="154" t="s">
        <v>56</v>
      </c>
      <c r="I985" s="154" t="str">
        <f>_xlfn.XLOOKUP('Data Source'!$H985,'NW Mapping'!A:A,'NW Mapping'!B:B)</f>
        <v>Low</v>
      </c>
      <c r="J985" s="154" t="str">
        <f>_xlfn.XLOOKUP('Data Source'!$H985,'NW Mapping'!A:A,'NW Mapping'!C:C)</f>
        <v>Core NW</v>
      </c>
      <c r="K985" s="154" t="str">
        <f>_xlfn.XLOOKUP(H985,'NW Mapping'!A:A,'NW Mapping'!D:D)</f>
        <v>Core NW</v>
      </c>
      <c r="L985" s="8" t="str">
        <f>_xlfn.XLOOKUP('Data Source'!$H985,'NW Mapping'!A:A,'NW Mapping'!E:E)</f>
        <v>OTHER</v>
      </c>
      <c r="M985" s="157">
        <v>6335.6996153846203</v>
      </c>
      <c r="N985" s="157">
        <v>6335.68</v>
      </c>
    </row>
    <row r="986" spans="2:14" s="1" customFormat="1" ht="19.7" hidden="1" customHeight="1">
      <c r="B986" s="152">
        <v>2022</v>
      </c>
      <c r="C986" s="153" t="s">
        <v>13</v>
      </c>
      <c r="D986" s="153" t="s">
        <v>14</v>
      </c>
      <c r="E986" s="153" t="s">
        <v>27</v>
      </c>
      <c r="F986" s="153" t="s">
        <v>16</v>
      </c>
      <c r="G986" s="153" t="s">
        <v>63</v>
      </c>
      <c r="H986" s="153" t="s">
        <v>56</v>
      </c>
      <c r="I986" s="154" t="str">
        <f>_xlfn.XLOOKUP('Data Source'!$H986,'NW Mapping'!A:A,'NW Mapping'!B:B)</f>
        <v>Low</v>
      </c>
      <c r="J986" s="154" t="str">
        <f>_xlfn.XLOOKUP('Data Source'!$H986,'NW Mapping'!A:A,'NW Mapping'!C:C)</f>
        <v>Core NW</v>
      </c>
      <c r="K986" s="154" t="str">
        <f>_xlfn.XLOOKUP(H986,'NW Mapping'!A:A,'NW Mapping'!D:D)</f>
        <v>Core NW</v>
      </c>
      <c r="L986" s="8" t="str">
        <f>_xlfn.XLOOKUP('Data Source'!$H986,'NW Mapping'!A:A,'NW Mapping'!E:E)</f>
        <v>OTHER</v>
      </c>
      <c r="M986" s="155">
        <v>5373.5230769230802</v>
      </c>
      <c r="N986" s="155">
        <v>5373.68</v>
      </c>
    </row>
    <row r="987" spans="2:14" s="1" customFormat="1" ht="19.7" hidden="1" customHeight="1">
      <c r="B987" s="156">
        <v>2022</v>
      </c>
      <c r="C987" s="154" t="s">
        <v>13</v>
      </c>
      <c r="D987" s="154" t="s">
        <v>14</v>
      </c>
      <c r="E987" s="154" t="s">
        <v>27</v>
      </c>
      <c r="F987" s="154" t="s">
        <v>16</v>
      </c>
      <c r="G987" s="154" t="s">
        <v>67</v>
      </c>
      <c r="H987" s="154" t="s">
        <v>56</v>
      </c>
      <c r="I987" s="154" t="str">
        <f>_xlfn.XLOOKUP('Data Source'!$H987,'NW Mapping'!A:A,'NW Mapping'!B:B)</f>
        <v>Low</v>
      </c>
      <c r="J987" s="154" t="str">
        <f>_xlfn.XLOOKUP('Data Source'!$H987,'NW Mapping'!A:A,'NW Mapping'!C:C)</f>
        <v>Core NW</v>
      </c>
      <c r="K987" s="154" t="str">
        <f>_xlfn.XLOOKUP(H987,'NW Mapping'!A:A,'NW Mapping'!D:D)</f>
        <v>Core NW</v>
      </c>
      <c r="L987" s="8" t="str">
        <f>_xlfn.XLOOKUP('Data Source'!$H987,'NW Mapping'!A:A,'NW Mapping'!E:E)</f>
        <v>OTHER</v>
      </c>
      <c r="M987" s="157">
        <v>1375.8807692307701</v>
      </c>
      <c r="N987" s="157">
        <v>1375.92</v>
      </c>
    </row>
    <row r="988" spans="2:14" s="1" customFormat="1" ht="19.7" hidden="1" customHeight="1">
      <c r="B988" s="152">
        <v>2022</v>
      </c>
      <c r="C988" s="153" t="s">
        <v>13</v>
      </c>
      <c r="D988" s="153" t="s">
        <v>14</v>
      </c>
      <c r="E988" s="153" t="s">
        <v>27</v>
      </c>
      <c r="F988" s="153" t="s">
        <v>16</v>
      </c>
      <c r="G988" s="153" t="s">
        <v>19</v>
      </c>
      <c r="H988" s="153" t="s">
        <v>56</v>
      </c>
      <c r="I988" s="154" t="str">
        <f>_xlfn.XLOOKUP('Data Source'!$H988,'NW Mapping'!A:A,'NW Mapping'!B:B)</f>
        <v>Low</v>
      </c>
      <c r="J988" s="154" t="str">
        <f>_xlfn.XLOOKUP('Data Source'!$H988,'NW Mapping'!A:A,'NW Mapping'!C:C)</f>
        <v>Core NW</v>
      </c>
      <c r="K988" s="154" t="str">
        <f>_xlfn.XLOOKUP(H988,'NW Mapping'!A:A,'NW Mapping'!D:D)</f>
        <v>Core NW</v>
      </c>
      <c r="L988" s="8" t="str">
        <f>_xlfn.XLOOKUP('Data Source'!$H988,'NW Mapping'!A:A,'NW Mapping'!E:E)</f>
        <v>OTHER</v>
      </c>
      <c r="M988" s="155">
        <v>1688.38115384615</v>
      </c>
      <c r="N988" s="155">
        <v>1688.44</v>
      </c>
    </row>
    <row r="989" spans="2:14" s="1" customFormat="1" ht="19.7" hidden="1" customHeight="1">
      <c r="B989" s="156">
        <v>2022</v>
      </c>
      <c r="C989" s="154" t="s">
        <v>13</v>
      </c>
      <c r="D989" s="154" t="s">
        <v>14</v>
      </c>
      <c r="E989" s="154" t="s">
        <v>27</v>
      </c>
      <c r="F989" s="154" t="s">
        <v>16</v>
      </c>
      <c r="G989" s="154" t="s">
        <v>20</v>
      </c>
      <c r="H989" s="154" t="s">
        <v>56</v>
      </c>
      <c r="I989" s="154" t="str">
        <f>_xlfn.XLOOKUP('Data Source'!$H989,'NW Mapping'!A:A,'NW Mapping'!B:B)</f>
        <v>Low</v>
      </c>
      <c r="J989" s="154" t="str">
        <f>_xlfn.XLOOKUP('Data Source'!$H989,'NW Mapping'!A:A,'NW Mapping'!C:C)</f>
        <v>Core NW</v>
      </c>
      <c r="K989" s="154" t="str">
        <f>_xlfn.XLOOKUP(H989,'NW Mapping'!A:A,'NW Mapping'!D:D)</f>
        <v>Core NW</v>
      </c>
      <c r="L989" s="8" t="str">
        <f>_xlfn.XLOOKUP('Data Source'!$H989,'NW Mapping'!A:A,'NW Mapping'!E:E)</f>
        <v>OTHER</v>
      </c>
      <c r="M989" s="157">
        <v>7482.7901923076897</v>
      </c>
      <c r="N989" s="157">
        <v>7482.8</v>
      </c>
    </row>
    <row r="990" spans="2:14" s="1" customFormat="1" ht="19.7" hidden="1" customHeight="1">
      <c r="B990" s="152">
        <v>2022</v>
      </c>
      <c r="C990" s="153" t="s">
        <v>13</v>
      </c>
      <c r="D990" s="153" t="s">
        <v>14</v>
      </c>
      <c r="E990" s="153" t="s">
        <v>27</v>
      </c>
      <c r="F990" s="153" t="s">
        <v>16</v>
      </c>
      <c r="G990" s="153" t="s">
        <v>64</v>
      </c>
      <c r="H990" s="153" t="s">
        <v>56</v>
      </c>
      <c r="I990" s="154" t="str">
        <f>_xlfn.XLOOKUP('Data Source'!$H990,'NW Mapping'!A:A,'NW Mapping'!B:B)</f>
        <v>Low</v>
      </c>
      <c r="J990" s="154" t="str">
        <f>_xlfn.XLOOKUP('Data Source'!$H990,'NW Mapping'!A:A,'NW Mapping'!C:C)</f>
        <v>Core NW</v>
      </c>
      <c r="K990" s="154" t="str">
        <f>_xlfn.XLOOKUP(H990,'NW Mapping'!A:A,'NW Mapping'!D:D)</f>
        <v>Core NW</v>
      </c>
      <c r="L990" s="8" t="str">
        <f>_xlfn.XLOOKUP('Data Source'!$H990,'NW Mapping'!A:A,'NW Mapping'!E:E)</f>
        <v>OTHER</v>
      </c>
      <c r="M990" s="155">
        <v>23133.112499999999</v>
      </c>
      <c r="N990" s="155">
        <v>23133.24</v>
      </c>
    </row>
    <row r="991" spans="2:14" s="1" customFormat="1" ht="19.7" hidden="1" customHeight="1">
      <c r="B991" s="156">
        <v>2022</v>
      </c>
      <c r="C991" s="154" t="s">
        <v>13</v>
      </c>
      <c r="D991" s="154" t="s">
        <v>14</v>
      </c>
      <c r="E991" s="154" t="s">
        <v>27</v>
      </c>
      <c r="F991" s="154" t="s">
        <v>21</v>
      </c>
      <c r="G991" s="154" t="s">
        <v>22</v>
      </c>
      <c r="H991" s="154" t="s">
        <v>56</v>
      </c>
      <c r="I991" s="154" t="str">
        <f>_xlfn.XLOOKUP('Data Source'!$H991,'NW Mapping'!A:A,'NW Mapping'!B:B)</f>
        <v>Low</v>
      </c>
      <c r="J991" s="154" t="str">
        <f>_xlfn.XLOOKUP('Data Source'!$H991,'NW Mapping'!A:A,'NW Mapping'!C:C)</f>
        <v>Core NW</v>
      </c>
      <c r="K991" s="154" t="str">
        <f>_xlfn.XLOOKUP(H991,'NW Mapping'!A:A,'NW Mapping'!D:D)</f>
        <v>Core NW</v>
      </c>
      <c r="L991" s="8" t="str">
        <f>_xlfn.XLOOKUP('Data Source'!$H991,'NW Mapping'!A:A,'NW Mapping'!E:E)</f>
        <v>OTHER</v>
      </c>
      <c r="M991" s="157">
        <v>33071.950961538503</v>
      </c>
      <c r="N991" s="157">
        <v>33072</v>
      </c>
    </row>
    <row r="992" spans="2:14" s="1" customFormat="1" ht="19.7" hidden="1" customHeight="1">
      <c r="B992" s="152">
        <v>2022</v>
      </c>
      <c r="C992" s="153" t="s">
        <v>13</v>
      </c>
      <c r="D992" s="153" t="s">
        <v>14</v>
      </c>
      <c r="E992" s="153" t="s">
        <v>27</v>
      </c>
      <c r="F992" s="153" t="s">
        <v>21</v>
      </c>
      <c r="G992" s="153" t="s">
        <v>65</v>
      </c>
      <c r="H992" s="153" t="s">
        <v>56</v>
      </c>
      <c r="I992" s="154" t="str">
        <f>_xlfn.XLOOKUP('Data Source'!$H992,'NW Mapping'!A:A,'NW Mapping'!B:B)</f>
        <v>Low</v>
      </c>
      <c r="J992" s="154" t="str">
        <f>_xlfn.XLOOKUP('Data Source'!$H992,'NW Mapping'!A:A,'NW Mapping'!C:C)</f>
        <v>Core NW</v>
      </c>
      <c r="K992" s="154" t="str">
        <f>_xlfn.XLOOKUP(H992,'NW Mapping'!A:A,'NW Mapping'!D:D)</f>
        <v>Core NW</v>
      </c>
      <c r="L992" s="8" t="str">
        <f>_xlfn.XLOOKUP('Data Source'!$H992,'NW Mapping'!A:A,'NW Mapping'!E:E)</f>
        <v>OTHER</v>
      </c>
      <c r="M992" s="155">
        <v>21236.927500000002</v>
      </c>
      <c r="N992" s="155">
        <v>21236.799999999999</v>
      </c>
    </row>
    <row r="993" spans="2:14" s="1" customFormat="1" ht="19.7" hidden="1" customHeight="1">
      <c r="B993" s="156">
        <v>2022</v>
      </c>
      <c r="C993" s="154" t="s">
        <v>13</v>
      </c>
      <c r="D993" s="154" t="s">
        <v>14</v>
      </c>
      <c r="E993" s="154" t="s">
        <v>27</v>
      </c>
      <c r="F993" s="154" t="s">
        <v>23</v>
      </c>
      <c r="G993" s="154" t="s">
        <v>24</v>
      </c>
      <c r="H993" s="154" t="s">
        <v>56</v>
      </c>
      <c r="I993" s="154" t="str">
        <f>_xlfn.XLOOKUP('Data Source'!$H993,'NW Mapping'!A:A,'NW Mapping'!B:B)</f>
        <v>Low</v>
      </c>
      <c r="J993" s="154" t="str">
        <f>_xlfn.XLOOKUP('Data Source'!$H993,'NW Mapping'!A:A,'NW Mapping'!C:C)</f>
        <v>Core NW</v>
      </c>
      <c r="K993" s="154" t="str">
        <f>_xlfn.XLOOKUP(H993,'NW Mapping'!A:A,'NW Mapping'!D:D)</f>
        <v>Core NW</v>
      </c>
      <c r="L993" s="8" t="str">
        <f>_xlfn.XLOOKUP('Data Source'!$H993,'NW Mapping'!A:A,'NW Mapping'!E:E)</f>
        <v>OTHER</v>
      </c>
      <c r="M993" s="157">
        <v>27861.3548076923</v>
      </c>
      <c r="N993" s="157">
        <v>27861.599999999999</v>
      </c>
    </row>
    <row r="994" spans="2:14" s="1" customFormat="1" ht="19.7" hidden="1" customHeight="1">
      <c r="B994" s="152">
        <v>2022</v>
      </c>
      <c r="C994" s="153" t="s">
        <v>13</v>
      </c>
      <c r="D994" s="153" t="s">
        <v>14</v>
      </c>
      <c r="E994" s="153" t="s">
        <v>27</v>
      </c>
      <c r="F994" s="153" t="s">
        <v>23</v>
      </c>
      <c r="G994" s="153" t="s">
        <v>66</v>
      </c>
      <c r="H994" s="153" t="s">
        <v>56</v>
      </c>
      <c r="I994" s="154" t="str">
        <f>_xlfn.XLOOKUP('Data Source'!$H994,'NW Mapping'!A:A,'NW Mapping'!B:B)</f>
        <v>Low</v>
      </c>
      <c r="J994" s="154" t="str">
        <f>_xlfn.XLOOKUP('Data Source'!$H994,'NW Mapping'!A:A,'NW Mapping'!C:C)</f>
        <v>Core NW</v>
      </c>
      <c r="K994" s="154" t="str">
        <f>_xlfn.XLOOKUP(H994,'NW Mapping'!A:A,'NW Mapping'!D:D)</f>
        <v>Core NW</v>
      </c>
      <c r="L994" s="8" t="str">
        <f>_xlfn.XLOOKUP('Data Source'!$H994,'NW Mapping'!A:A,'NW Mapping'!E:E)</f>
        <v>OTHER</v>
      </c>
      <c r="M994" s="155">
        <v>2211.8642307692298</v>
      </c>
      <c r="N994" s="155">
        <v>2212.08</v>
      </c>
    </row>
    <row r="995" spans="2:14" s="1" customFormat="1" ht="19.7" hidden="1" customHeight="1">
      <c r="B995" s="156">
        <v>2022</v>
      </c>
      <c r="C995" s="154" t="s">
        <v>13</v>
      </c>
      <c r="D995" s="154" t="s">
        <v>14</v>
      </c>
      <c r="E995" s="154" t="s">
        <v>15</v>
      </c>
      <c r="F995" s="154" t="s">
        <v>23</v>
      </c>
      <c r="G995" s="154" t="s">
        <v>24</v>
      </c>
      <c r="H995" s="154" t="s">
        <v>57</v>
      </c>
      <c r="I995" s="154" t="str">
        <f>_xlfn.XLOOKUP('Data Source'!$H995,'NW Mapping'!A:A,'NW Mapping'!B:B)</f>
        <v>Low</v>
      </c>
      <c r="J995" s="154" t="str">
        <f>_xlfn.XLOOKUP('Data Source'!$H995,'NW Mapping'!A:A,'NW Mapping'!C:C)</f>
        <v>Non-Core NW</v>
      </c>
      <c r="K995" s="154" t="str">
        <f>_xlfn.XLOOKUP(H995,'NW Mapping'!A:A,'NW Mapping'!D:D)</f>
        <v>MERCH MENU</v>
      </c>
      <c r="L995" s="8" t="str">
        <f>_xlfn.XLOOKUP('Data Source'!$H995,'NW Mapping'!A:A,'NW Mapping'!E:E)</f>
        <v>MERCH MENU</v>
      </c>
      <c r="M995" s="157">
        <v>3400</v>
      </c>
      <c r="N995" s="157">
        <v>3400</v>
      </c>
    </row>
    <row r="996" spans="2:14" s="1" customFormat="1" ht="19.7" hidden="1" customHeight="1">
      <c r="B996" s="152">
        <v>2022</v>
      </c>
      <c r="C996" s="153" t="s">
        <v>13</v>
      </c>
      <c r="D996" s="153" t="s">
        <v>14</v>
      </c>
      <c r="E996" s="153" t="s">
        <v>27</v>
      </c>
      <c r="F996" s="153" t="s">
        <v>21</v>
      </c>
      <c r="G996" s="153" t="s">
        <v>65</v>
      </c>
      <c r="H996" s="153" t="s">
        <v>57</v>
      </c>
      <c r="I996" s="154" t="str">
        <f>_xlfn.XLOOKUP('Data Source'!$H996,'NW Mapping'!A:A,'NW Mapping'!B:B)</f>
        <v>Low</v>
      </c>
      <c r="J996" s="154" t="str">
        <f>_xlfn.XLOOKUP('Data Source'!$H996,'NW Mapping'!A:A,'NW Mapping'!C:C)</f>
        <v>Non-Core NW</v>
      </c>
      <c r="K996" s="154" t="str">
        <f>_xlfn.XLOOKUP(H996,'NW Mapping'!A:A,'NW Mapping'!D:D)</f>
        <v>MERCH MENU</v>
      </c>
      <c r="L996" s="8" t="str">
        <f>_xlfn.XLOOKUP('Data Source'!$H996,'NW Mapping'!A:A,'NW Mapping'!E:E)</f>
        <v>MERCH MENU</v>
      </c>
      <c r="M996" s="155">
        <v>4853.53</v>
      </c>
      <c r="N996" s="155">
        <v>4853.53</v>
      </c>
    </row>
    <row r="997" spans="2:14" s="1" customFormat="1" ht="19.7" hidden="1" customHeight="1">
      <c r="B997" s="156">
        <v>2022</v>
      </c>
      <c r="C997" s="154" t="s">
        <v>13</v>
      </c>
      <c r="D997" s="154" t="s">
        <v>14</v>
      </c>
      <c r="E997" s="154" t="s">
        <v>15</v>
      </c>
      <c r="F997" s="154" t="s">
        <v>16</v>
      </c>
      <c r="G997" s="154" t="s">
        <v>20</v>
      </c>
      <c r="H997" s="154" t="s">
        <v>58</v>
      </c>
      <c r="I997" s="154" t="str">
        <f>_xlfn.XLOOKUP('Data Source'!$H997,'NW Mapping'!A:A,'NW Mapping'!B:B)</f>
        <v>Low</v>
      </c>
      <c r="J997" s="154" t="str">
        <f>_xlfn.XLOOKUP('Data Source'!$H997,'NW Mapping'!A:A,'NW Mapping'!C:C)</f>
        <v>Core NW</v>
      </c>
      <c r="K997" s="154" t="str">
        <f>_xlfn.XLOOKUP(H997,'NW Mapping'!A:A,'NW Mapping'!D:D)</f>
        <v>Core NW</v>
      </c>
      <c r="L997" s="8" t="str">
        <f>_xlfn.XLOOKUP('Data Source'!$H997,'NW Mapping'!A:A,'NW Mapping'!E:E)</f>
        <v>OTHER</v>
      </c>
      <c r="M997" s="157">
        <v>5500</v>
      </c>
      <c r="N997" s="157">
        <v>5500</v>
      </c>
    </row>
    <row r="998" spans="2:14" s="1" customFormat="1" ht="19.7" hidden="1" customHeight="1">
      <c r="B998" s="152">
        <v>2022</v>
      </c>
      <c r="C998" s="153" t="s">
        <v>13</v>
      </c>
      <c r="D998" s="153" t="s">
        <v>14</v>
      </c>
      <c r="E998" s="153" t="s">
        <v>15</v>
      </c>
      <c r="F998" s="153" t="s">
        <v>16</v>
      </c>
      <c r="G998" s="153" t="s">
        <v>64</v>
      </c>
      <c r="H998" s="153" t="s">
        <v>58</v>
      </c>
      <c r="I998" s="154" t="str">
        <f>_xlfn.XLOOKUP('Data Source'!$H998,'NW Mapping'!A:A,'NW Mapping'!B:B)</f>
        <v>Low</v>
      </c>
      <c r="J998" s="154" t="str">
        <f>_xlfn.XLOOKUP('Data Source'!$H998,'NW Mapping'!A:A,'NW Mapping'!C:C)</f>
        <v>Core NW</v>
      </c>
      <c r="K998" s="154" t="str">
        <f>_xlfn.XLOOKUP(H998,'NW Mapping'!A:A,'NW Mapping'!D:D)</f>
        <v>Core NW</v>
      </c>
      <c r="L998" s="8" t="str">
        <f>_xlfn.XLOOKUP('Data Source'!$H998,'NW Mapping'!A:A,'NW Mapping'!E:E)</f>
        <v>OTHER</v>
      </c>
      <c r="M998" s="155">
        <v>22000</v>
      </c>
      <c r="N998" s="155">
        <v>22000</v>
      </c>
    </row>
    <row r="999" spans="2:14" s="1" customFormat="1" ht="19.7" hidden="1" customHeight="1">
      <c r="B999" s="156">
        <v>2022</v>
      </c>
      <c r="C999" s="154" t="s">
        <v>13</v>
      </c>
      <c r="D999" s="154" t="s">
        <v>14</v>
      </c>
      <c r="E999" s="154" t="s">
        <v>15</v>
      </c>
      <c r="F999" s="154" t="s">
        <v>21</v>
      </c>
      <c r="G999" s="154" t="s">
        <v>22</v>
      </c>
      <c r="H999" s="154" t="s">
        <v>58</v>
      </c>
      <c r="I999" s="154" t="str">
        <f>_xlfn.XLOOKUP('Data Source'!$H999,'NW Mapping'!A:A,'NW Mapping'!B:B)</f>
        <v>Low</v>
      </c>
      <c r="J999" s="154" t="str">
        <f>_xlfn.XLOOKUP('Data Source'!$H999,'NW Mapping'!A:A,'NW Mapping'!C:C)</f>
        <v>Core NW</v>
      </c>
      <c r="K999" s="154" t="str">
        <f>_xlfn.XLOOKUP(H999,'NW Mapping'!A:A,'NW Mapping'!D:D)</f>
        <v>Core NW</v>
      </c>
      <c r="L999" s="8" t="str">
        <f>_xlfn.XLOOKUP('Data Source'!$H999,'NW Mapping'!A:A,'NW Mapping'!E:E)</f>
        <v>OTHER</v>
      </c>
      <c r="M999" s="157">
        <v>16500</v>
      </c>
      <c r="N999" s="157">
        <v>16500</v>
      </c>
    </row>
    <row r="1000" spans="2:14" s="1" customFormat="1" ht="19.7" hidden="1" customHeight="1">
      <c r="B1000" s="152">
        <v>2022</v>
      </c>
      <c r="C1000" s="153" t="s">
        <v>13</v>
      </c>
      <c r="D1000" s="153" t="s">
        <v>14</v>
      </c>
      <c r="E1000" s="153" t="s">
        <v>15</v>
      </c>
      <c r="F1000" s="153" t="s">
        <v>23</v>
      </c>
      <c r="G1000" s="153" t="s">
        <v>24</v>
      </c>
      <c r="H1000" s="153" t="s">
        <v>58</v>
      </c>
      <c r="I1000" s="154" t="str">
        <f>_xlfn.XLOOKUP('Data Source'!$H1000,'NW Mapping'!A:A,'NW Mapping'!B:B)</f>
        <v>Low</v>
      </c>
      <c r="J1000" s="154" t="str">
        <f>_xlfn.XLOOKUP('Data Source'!$H1000,'NW Mapping'!A:A,'NW Mapping'!C:C)</f>
        <v>Core NW</v>
      </c>
      <c r="K1000" s="154" t="str">
        <f>_xlfn.XLOOKUP(H1000,'NW Mapping'!A:A,'NW Mapping'!D:D)</f>
        <v>Core NW</v>
      </c>
      <c r="L1000" s="8" t="str">
        <f>_xlfn.XLOOKUP('Data Source'!$H1000,'NW Mapping'!A:A,'NW Mapping'!E:E)</f>
        <v>OTHER</v>
      </c>
      <c r="M1000" s="155">
        <v>40500</v>
      </c>
      <c r="N1000" s="155">
        <v>40500</v>
      </c>
    </row>
    <row r="1001" spans="2:14" s="1" customFormat="1" ht="19.7" hidden="1" customHeight="1">
      <c r="B1001" s="156">
        <v>2022</v>
      </c>
      <c r="C1001" s="154" t="s">
        <v>13</v>
      </c>
      <c r="D1001" s="154" t="s">
        <v>14</v>
      </c>
      <c r="E1001" s="154" t="s">
        <v>15</v>
      </c>
      <c r="F1001" s="154" t="s">
        <v>23</v>
      </c>
      <c r="G1001" s="154" t="s">
        <v>66</v>
      </c>
      <c r="H1001" s="154" t="s">
        <v>58</v>
      </c>
      <c r="I1001" s="154" t="str">
        <f>_xlfn.XLOOKUP('Data Source'!$H1001,'NW Mapping'!A:A,'NW Mapping'!B:B)</f>
        <v>Low</v>
      </c>
      <c r="J1001" s="154" t="str">
        <f>_xlfn.XLOOKUP('Data Source'!$H1001,'NW Mapping'!A:A,'NW Mapping'!C:C)</f>
        <v>Core NW</v>
      </c>
      <c r="K1001" s="154" t="str">
        <f>_xlfn.XLOOKUP(H1001,'NW Mapping'!A:A,'NW Mapping'!D:D)</f>
        <v>Core NW</v>
      </c>
      <c r="L1001" s="8" t="str">
        <f>_xlfn.XLOOKUP('Data Source'!$H1001,'NW Mapping'!A:A,'NW Mapping'!E:E)</f>
        <v>OTHER</v>
      </c>
      <c r="M1001" s="157">
        <v>0</v>
      </c>
      <c r="N1001" s="157">
        <v>0</v>
      </c>
    </row>
    <row r="1002" spans="2:14" s="1" customFormat="1" ht="19.7" hidden="1" customHeight="1">
      <c r="B1002" s="152">
        <v>2022</v>
      </c>
      <c r="C1002" s="153" t="s">
        <v>13</v>
      </c>
      <c r="D1002" s="153" t="s">
        <v>14</v>
      </c>
      <c r="E1002" s="153" t="s">
        <v>25</v>
      </c>
      <c r="F1002" s="153" t="s">
        <v>16</v>
      </c>
      <c r="G1002" s="153" t="s">
        <v>63</v>
      </c>
      <c r="H1002" s="153" t="s">
        <v>58</v>
      </c>
      <c r="I1002" s="154" t="str">
        <f>_xlfn.XLOOKUP('Data Source'!$H1002,'NW Mapping'!A:A,'NW Mapping'!B:B)</f>
        <v>Low</v>
      </c>
      <c r="J1002" s="154" t="str">
        <f>_xlfn.XLOOKUP('Data Source'!$H1002,'NW Mapping'!A:A,'NW Mapping'!C:C)</f>
        <v>Core NW</v>
      </c>
      <c r="K1002" s="154" t="str">
        <f>_xlfn.XLOOKUP(H1002,'NW Mapping'!A:A,'NW Mapping'!D:D)</f>
        <v>Core NW</v>
      </c>
      <c r="L1002" s="8" t="str">
        <f>_xlfn.XLOOKUP('Data Source'!$H1002,'NW Mapping'!A:A,'NW Mapping'!E:E)</f>
        <v>OTHER</v>
      </c>
      <c r="M1002" s="155">
        <v>12093.3599999997</v>
      </c>
      <c r="N1002" s="155">
        <v>0</v>
      </c>
    </row>
    <row r="1003" spans="2:14" s="1" customFormat="1" ht="19.7" hidden="1" customHeight="1">
      <c r="B1003" s="156">
        <v>2022</v>
      </c>
      <c r="C1003" s="154" t="s">
        <v>13</v>
      </c>
      <c r="D1003" s="154" t="s">
        <v>14</v>
      </c>
      <c r="E1003" s="154" t="s">
        <v>25</v>
      </c>
      <c r="F1003" s="154" t="s">
        <v>16</v>
      </c>
      <c r="G1003" s="154" t="s">
        <v>67</v>
      </c>
      <c r="H1003" s="154" t="s">
        <v>58</v>
      </c>
      <c r="I1003" s="154" t="str">
        <f>_xlfn.XLOOKUP('Data Source'!$H1003,'NW Mapping'!A:A,'NW Mapping'!B:B)</f>
        <v>Low</v>
      </c>
      <c r="J1003" s="154" t="str">
        <f>_xlfn.XLOOKUP('Data Source'!$H1003,'NW Mapping'!A:A,'NW Mapping'!C:C)</f>
        <v>Core NW</v>
      </c>
      <c r="K1003" s="154" t="str">
        <f>_xlfn.XLOOKUP(H1003,'NW Mapping'!A:A,'NW Mapping'!D:D)</f>
        <v>Core NW</v>
      </c>
      <c r="L1003" s="8" t="str">
        <f>_xlfn.XLOOKUP('Data Source'!$H1003,'NW Mapping'!A:A,'NW Mapping'!E:E)</f>
        <v>OTHER</v>
      </c>
      <c r="M1003" s="157">
        <v>0</v>
      </c>
      <c r="N1003" s="157">
        <v>0</v>
      </c>
    </row>
    <row r="1004" spans="2:14" s="1" customFormat="1" ht="19.7" hidden="1" customHeight="1">
      <c r="B1004" s="152">
        <v>2022</v>
      </c>
      <c r="C1004" s="153" t="s">
        <v>13</v>
      </c>
      <c r="D1004" s="153" t="s">
        <v>14</v>
      </c>
      <c r="E1004" s="153" t="s">
        <v>25</v>
      </c>
      <c r="F1004" s="153" t="s">
        <v>16</v>
      </c>
      <c r="G1004" s="153" t="s">
        <v>19</v>
      </c>
      <c r="H1004" s="153" t="s">
        <v>58</v>
      </c>
      <c r="I1004" s="154" t="str">
        <f>_xlfn.XLOOKUP('Data Source'!$H1004,'NW Mapping'!A:A,'NW Mapping'!B:B)</f>
        <v>Low</v>
      </c>
      <c r="J1004" s="154" t="str">
        <f>_xlfn.XLOOKUP('Data Source'!$H1004,'NW Mapping'!A:A,'NW Mapping'!C:C)</f>
        <v>Core NW</v>
      </c>
      <c r="K1004" s="154" t="str">
        <f>_xlfn.XLOOKUP(H1004,'NW Mapping'!A:A,'NW Mapping'!D:D)</f>
        <v>Core NW</v>
      </c>
      <c r="L1004" s="8" t="str">
        <f>_xlfn.XLOOKUP('Data Source'!$H1004,'NW Mapping'!A:A,'NW Mapping'!E:E)</f>
        <v>OTHER</v>
      </c>
      <c r="M1004" s="155">
        <v>2837.89</v>
      </c>
      <c r="N1004" s="155">
        <v>0</v>
      </c>
    </row>
    <row r="1005" spans="2:14" s="1" customFormat="1" ht="19.7" hidden="1" customHeight="1">
      <c r="B1005" s="156">
        <v>2022</v>
      </c>
      <c r="C1005" s="154" t="s">
        <v>13</v>
      </c>
      <c r="D1005" s="154" t="s">
        <v>14</v>
      </c>
      <c r="E1005" s="154" t="s">
        <v>25</v>
      </c>
      <c r="F1005" s="154" t="s">
        <v>16</v>
      </c>
      <c r="G1005" s="154" t="s">
        <v>20</v>
      </c>
      <c r="H1005" s="154" t="s">
        <v>58</v>
      </c>
      <c r="I1005" s="154" t="str">
        <f>_xlfn.XLOOKUP('Data Source'!$H1005,'NW Mapping'!A:A,'NW Mapping'!B:B)</f>
        <v>Low</v>
      </c>
      <c r="J1005" s="154" t="str">
        <f>_xlfn.XLOOKUP('Data Source'!$H1005,'NW Mapping'!A:A,'NW Mapping'!C:C)</f>
        <v>Core NW</v>
      </c>
      <c r="K1005" s="154" t="str">
        <f>_xlfn.XLOOKUP(H1005,'NW Mapping'!A:A,'NW Mapping'!D:D)</f>
        <v>Core NW</v>
      </c>
      <c r="L1005" s="8" t="str">
        <f>_xlfn.XLOOKUP('Data Source'!$H1005,'NW Mapping'!A:A,'NW Mapping'!E:E)</f>
        <v>OTHER</v>
      </c>
      <c r="M1005" s="157">
        <v>30888.7599999991</v>
      </c>
      <c r="N1005" s="157">
        <v>0</v>
      </c>
    </row>
    <row r="1006" spans="2:14" s="1" customFormat="1" ht="19.7" hidden="1" customHeight="1">
      <c r="B1006" s="152">
        <v>2022</v>
      </c>
      <c r="C1006" s="153" t="s">
        <v>13</v>
      </c>
      <c r="D1006" s="153" t="s">
        <v>14</v>
      </c>
      <c r="E1006" s="153" t="s">
        <v>25</v>
      </c>
      <c r="F1006" s="153" t="s">
        <v>16</v>
      </c>
      <c r="G1006" s="153" t="s">
        <v>64</v>
      </c>
      <c r="H1006" s="153" t="s">
        <v>58</v>
      </c>
      <c r="I1006" s="154" t="str">
        <f>_xlfn.XLOOKUP('Data Source'!$H1006,'NW Mapping'!A:A,'NW Mapping'!B:B)</f>
        <v>Low</v>
      </c>
      <c r="J1006" s="154" t="str">
        <f>_xlfn.XLOOKUP('Data Source'!$H1006,'NW Mapping'!A:A,'NW Mapping'!C:C)</f>
        <v>Core NW</v>
      </c>
      <c r="K1006" s="154" t="str">
        <f>_xlfn.XLOOKUP(H1006,'NW Mapping'!A:A,'NW Mapping'!D:D)</f>
        <v>Core NW</v>
      </c>
      <c r="L1006" s="8" t="str">
        <f>_xlfn.XLOOKUP('Data Source'!$H1006,'NW Mapping'!A:A,'NW Mapping'!E:E)</f>
        <v>OTHER</v>
      </c>
      <c r="M1006" s="155">
        <v>29724.9899999974</v>
      </c>
      <c r="N1006" s="155">
        <v>0</v>
      </c>
    </row>
    <row r="1007" spans="2:14" s="1" customFormat="1" ht="19.7" hidden="1" customHeight="1">
      <c r="B1007" s="156">
        <v>2022</v>
      </c>
      <c r="C1007" s="154" t="s">
        <v>13</v>
      </c>
      <c r="D1007" s="154" t="s">
        <v>14</v>
      </c>
      <c r="E1007" s="154" t="s">
        <v>25</v>
      </c>
      <c r="F1007" s="154" t="s">
        <v>21</v>
      </c>
      <c r="G1007" s="154" t="s">
        <v>22</v>
      </c>
      <c r="H1007" s="154" t="s">
        <v>58</v>
      </c>
      <c r="I1007" s="154" t="str">
        <f>_xlfn.XLOOKUP('Data Source'!$H1007,'NW Mapping'!A:A,'NW Mapping'!B:B)</f>
        <v>Low</v>
      </c>
      <c r="J1007" s="154" t="str">
        <f>_xlfn.XLOOKUP('Data Source'!$H1007,'NW Mapping'!A:A,'NW Mapping'!C:C)</f>
        <v>Core NW</v>
      </c>
      <c r="K1007" s="154" t="str">
        <f>_xlfn.XLOOKUP(H1007,'NW Mapping'!A:A,'NW Mapping'!D:D)</f>
        <v>Core NW</v>
      </c>
      <c r="L1007" s="8" t="str">
        <f>_xlfn.XLOOKUP('Data Source'!$H1007,'NW Mapping'!A:A,'NW Mapping'!E:E)</f>
        <v>OTHER</v>
      </c>
      <c r="M1007" s="157">
        <v>25706.48</v>
      </c>
      <c r="N1007" s="157">
        <v>0</v>
      </c>
    </row>
    <row r="1008" spans="2:14" s="1" customFormat="1" ht="19.7" hidden="1" customHeight="1">
      <c r="B1008" s="152">
        <v>2022</v>
      </c>
      <c r="C1008" s="153" t="s">
        <v>13</v>
      </c>
      <c r="D1008" s="153" t="s">
        <v>14</v>
      </c>
      <c r="E1008" s="153" t="s">
        <v>25</v>
      </c>
      <c r="F1008" s="153" t="s">
        <v>21</v>
      </c>
      <c r="G1008" s="153" t="s">
        <v>65</v>
      </c>
      <c r="H1008" s="153" t="s">
        <v>58</v>
      </c>
      <c r="I1008" s="154" t="str">
        <f>_xlfn.XLOOKUP('Data Source'!$H1008,'NW Mapping'!A:A,'NW Mapping'!B:B)</f>
        <v>Low</v>
      </c>
      <c r="J1008" s="154" t="str">
        <f>_xlfn.XLOOKUP('Data Source'!$H1008,'NW Mapping'!A:A,'NW Mapping'!C:C)</f>
        <v>Core NW</v>
      </c>
      <c r="K1008" s="154" t="str">
        <f>_xlfn.XLOOKUP(H1008,'NW Mapping'!A:A,'NW Mapping'!D:D)</f>
        <v>Core NW</v>
      </c>
      <c r="L1008" s="8" t="str">
        <f>_xlfn.XLOOKUP('Data Source'!$H1008,'NW Mapping'!A:A,'NW Mapping'!E:E)</f>
        <v>OTHER</v>
      </c>
      <c r="M1008" s="155">
        <v>63151.430000000102</v>
      </c>
      <c r="N1008" s="155">
        <v>12322.43</v>
      </c>
    </row>
    <row r="1009" spans="2:14" s="1" customFormat="1" ht="19.7" hidden="1" customHeight="1">
      <c r="B1009" s="156">
        <v>2022</v>
      </c>
      <c r="C1009" s="154" t="s">
        <v>13</v>
      </c>
      <c r="D1009" s="154" t="s">
        <v>14</v>
      </c>
      <c r="E1009" s="154" t="s">
        <v>25</v>
      </c>
      <c r="F1009" s="154" t="s">
        <v>23</v>
      </c>
      <c r="G1009" s="154" t="s">
        <v>24</v>
      </c>
      <c r="H1009" s="154" t="s">
        <v>58</v>
      </c>
      <c r="I1009" s="154" t="str">
        <f>_xlfn.XLOOKUP('Data Source'!$H1009,'NW Mapping'!A:A,'NW Mapping'!B:B)</f>
        <v>Low</v>
      </c>
      <c r="J1009" s="154" t="str">
        <f>_xlfn.XLOOKUP('Data Source'!$H1009,'NW Mapping'!A:A,'NW Mapping'!C:C)</f>
        <v>Core NW</v>
      </c>
      <c r="K1009" s="154" t="str">
        <f>_xlfn.XLOOKUP(H1009,'NW Mapping'!A:A,'NW Mapping'!D:D)</f>
        <v>Core NW</v>
      </c>
      <c r="L1009" s="8" t="str">
        <f>_xlfn.XLOOKUP('Data Source'!$H1009,'NW Mapping'!A:A,'NW Mapping'!E:E)</f>
        <v>OTHER</v>
      </c>
      <c r="M1009" s="157">
        <v>30182.9400000024</v>
      </c>
      <c r="N1009" s="157">
        <v>0</v>
      </c>
    </row>
    <row r="1010" spans="2:14" s="1" customFormat="1" ht="19.7" hidden="1" customHeight="1">
      <c r="B1010" s="152">
        <v>2022</v>
      </c>
      <c r="C1010" s="153" t="s">
        <v>13</v>
      </c>
      <c r="D1010" s="153" t="s">
        <v>14</v>
      </c>
      <c r="E1010" s="153" t="s">
        <v>25</v>
      </c>
      <c r="F1010" s="153" t="s">
        <v>23</v>
      </c>
      <c r="G1010" s="153" t="s">
        <v>66</v>
      </c>
      <c r="H1010" s="153" t="s">
        <v>58</v>
      </c>
      <c r="I1010" s="154" t="str">
        <f>_xlfn.XLOOKUP('Data Source'!$H1010,'NW Mapping'!A:A,'NW Mapping'!B:B)</f>
        <v>Low</v>
      </c>
      <c r="J1010" s="154" t="str">
        <f>_xlfn.XLOOKUP('Data Source'!$H1010,'NW Mapping'!A:A,'NW Mapping'!C:C)</f>
        <v>Core NW</v>
      </c>
      <c r="K1010" s="154" t="str">
        <f>_xlfn.XLOOKUP(H1010,'NW Mapping'!A:A,'NW Mapping'!D:D)</f>
        <v>Core NW</v>
      </c>
      <c r="L1010" s="8" t="str">
        <f>_xlfn.XLOOKUP('Data Source'!$H1010,'NW Mapping'!A:A,'NW Mapping'!E:E)</f>
        <v>OTHER</v>
      </c>
      <c r="M1010" s="155">
        <v>9651.2600000002003</v>
      </c>
      <c r="N1010" s="155">
        <v>0</v>
      </c>
    </row>
    <row r="1011" spans="2:14" s="1" customFormat="1" ht="19.7" customHeight="1">
      <c r="B1011" s="156">
        <v>2022</v>
      </c>
      <c r="C1011" s="154" t="s">
        <v>13</v>
      </c>
      <c r="D1011" s="154" t="s">
        <v>14</v>
      </c>
      <c r="E1011" s="154" t="s">
        <v>26</v>
      </c>
      <c r="F1011" s="154" t="s">
        <v>16</v>
      </c>
      <c r="G1011" s="154" t="s">
        <v>19</v>
      </c>
      <c r="H1011" s="154" t="s">
        <v>58</v>
      </c>
      <c r="I1011" s="154" t="str">
        <f>_xlfn.XLOOKUP('Data Source'!$H1011,'NW Mapping'!A:A,'NW Mapping'!B:B)</f>
        <v>Low</v>
      </c>
      <c r="J1011" s="154" t="str">
        <f>_xlfn.XLOOKUP('Data Source'!$H1011,'NW Mapping'!A:A,'NW Mapping'!C:C)</f>
        <v>Core NW</v>
      </c>
      <c r="K1011" s="154" t="str">
        <f>_xlfn.XLOOKUP(H1011,'NW Mapping'!A:A,'NW Mapping'!D:D)</f>
        <v>Core NW</v>
      </c>
      <c r="L1011" s="8" t="str">
        <f>_xlfn.XLOOKUP('Data Source'!$H1011,'NW Mapping'!A:A,'NW Mapping'!E:E)</f>
        <v>OTHER</v>
      </c>
      <c r="M1011" s="157">
        <v>4098.3999999999996</v>
      </c>
      <c r="N1011" s="157">
        <v>2976.4</v>
      </c>
    </row>
    <row r="1012" spans="2:14" s="1" customFormat="1" ht="19.7" customHeight="1">
      <c r="B1012" s="152">
        <v>2022</v>
      </c>
      <c r="C1012" s="153" t="s">
        <v>13</v>
      </c>
      <c r="D1012" s="153" t="s">
        <v>14</v>
      </c>
      <c r="E1012" s="153" t="s">
        <v>26</v>
      </c>
      <c r="F1012" s="153" t="s">
        <v>16</v>
      </c>
      <c r="G1012" s="153" t="s">
        <v>20</v>
      </c>
      <c r="H1012" s="153" t="s">
        <v>58</v>
      </c>
      <c r="I1012" s="154" t="str">
        <f>_xlfn.XLOOKUP('Data Source'!$H1012,'NW Mapping'!A:A,'NW Mapping'!B:B)</f>
        <v>Low</v>
      </c>
      <c r="J1012" s="154" t="str">
        <f>_xlfn.XLOOKUP('Data Source'!$H1012,'NW Mapping'!A:A,'NW Mapping'!C:C)</f>
        <v>Core NW</v>
      </c>
      <c r="K1012" s="154" t="str">
        <f>_xlfn.XLOOKUP(H1012,'NW Mapping'!A:A,'NW Mapping'!D:D)</f>
        <v>Core NW</v>
      </c>
      <c r="L1012" s="8" t="str">
        <f>_xlfn.XLOOKUP('Data Source'!$H1012,'NW Mapping'!A:A,'NW Mapping'!E:E)</f>
        <v>OTHER</v>
      </c>
      <c r="M1012" s="155">
        <v>8827.7999999999993</v>
      </c>
      <c r="N1012" s="155">
        <v>8827.7999999999993</v>
      </c>
    </row>
    <row r="1013" spans="2:14" s="1" customFormat="1" ht="19.7" customHeight="1">
      <c r="B1013" s="156">
        <v>2022</v>
      </c>
      <c r="C1013" s="154" t="s">
        <v>13</v>
      </c>
      <c r="D1013" s="154" t="s">
        <v>14</v>
      </c>
      <c r="E1013" s="154" t="s">
        <v>26</v>
      </c>
      <c r="F1013" s="154" t="s">
        <v>16</v>
      </c>
      <c r="G1013" s="154" t="s">
        <v>64</v>
      </c>
      <c r="H1013" s="154" t="s">
        <v>58</v>
      </c>
      <c r="I1013" s="154" t="str">
        <f>_xlfn.XLOOKUP('Data Source'!$H1013,'NW Mapping'!A:A,'NW Mapping'!B:B)</f>
        <v>Low</v>
      </c>
      <c r="J1013" s="154" t="str">
        <f>_xlfn.XLOOKUP('Data Source'!$H1013,'NW Mapping'!A:A,'NW Mapping'!C:C)</f>
        <v>Core NW</v>
      </c>
      <c r="K1013" s="154" t="str">
        <f>_xlfn.XLOOKUP(H1013,'NW Mapping'!A:A,'NW Mapping'!D:D)</f>
        <v>Core NW</v>
      </c>
      <c r="L1013" s="8" t="str">
        <f>_xlfn.XLOOKUP('Data Source'!$H1013,'NW Mapping'!A:A,'NW Mapping'!E:E)</f>
        <v>OTHER</v>
      </c>
      <c r="M1013" s="157">
        <v>47125.9</v>
      </c>
      <c r="N1013" s="157">
        <v>47125.9</v>
      </c>
    </row>
    <row r="1014" spans="2:14" s="1" customFormat="1" ht="19.7" customHeight="1">
      <c r="B1014" s="152">
        <v>2022</v>
      </c>
      <c r="C1014" s="153" t="s">
        <v>13</v>
      </c>
      <c r="D1014" s="153" t="s">
        <v>14</v>
      </c>
      <c r="E1014" s="153" t="s">
        <v>26</v>
      </c>
      <c r="F1014" s="153" t="s">
        <v>21</v>
      </c>
      <c r="G1014" s="153" t="s">
        <v>22</v>
      </c>
      <c r="H1014" s="153" t="s">
        <v>58</v>
      </c>
      <c r="I1014" s="154" t="str">
        <f>_xlfn.XLOOKUP('Data Source'!$H1014,'NW Mapping'!A:A,'NW Mapping'!B:B)</f>
        <v>Low</v>
      </c>
      <c r="J1014" s="154" t="str">
        <f>_xlfn.XLOOKUP('Data Source'!$H1014,'NW Mapping'!A:A,'NW Mapping'!C:C)</f>
        <v>Core NW</v>
      </c>
      <c r="K1014" s="154" t="str">
        <f>_xlfn.XLOOKUP(H1014,'NW Mapping'!A:A,'NW Mapping'!D:D)</f>
        <v>Core NW</v>
      </c>
      <c r="L1014" s="8" t="str">
        <f>_xlfn.XLOOKUP('Data Source'!$H1014,'NW Mapping'!A:A,'NW Mapping'!E:E)</f>
        <v>OTHER</v>
      </c>
      <c r="M1014" s="155">
        <v>40701.199999999997</v>
      </c>
      <c r="N1014" s="155">
        <v>13289.2</v>
      </c>
    </row>
    <row r="1015" spans="2:14" s="1" customFormat="1" ht="19.7" customHeight="1">
      <c r="B1015" s="156">
        <v>2022</v>
      </c>
      <c r="C1015" s="154" t="s">
        <v>13</v>
      </c>
      <c r="D1015" s="154" t="s">
        <v>14</v>
      </c>
      <c r="E1015" s="154" t="s">
        <v>26</v>
      </c>
      <c r="F1015" s="154" t="s">
        <v>21</v>
      </c>
      <c r="G1015" s="154" t="s">
        <v>65</v>
      </c>
      <c r="H1015" s="154" t="s">
        <v>58</v>
      </c>
      <c r="I1015" s="154" t="str">
        <f>_xlfn.XLOOKUP('Data Source'!$H1015,'NW Mapping'!A:A,'NW Mapping'!B:B)</f>
        <v>Low</v>
      </c>
      <c r="J1015" s="154" t="str">
        <f>_xlfn.XLOOKUP('Data Source'!$H1015,'NW Mapping'!A:A,'NW Mapping'!C:C)</f>
        <v>Core NW</v>
      </c>
      <c r="K1015" s="154" t="str">
        <f>_xlfn.XLOOKUP(H1015,'NW Mapping'!A:A,'NW Mapping'!D:D)</f>
        <v>Core NW</v>
      </c>
      <c r="L1015" s="8" t="str">
        <f>_xlfn.XLOOKUP('Data Source'!$H1015,'NW Mapping'!A:A,'NW Mapping'!E:E)</f>
        <v>OTHER</v>
      </c>
      <c r="M1015" s="157">
        <v>6722.6</v>
      </c>
      <c r="N1015" s="157">
        <v>6722.6</v>
      </c>
    </row>
    <row r="1016" spans="2:14" s="1" customFormat="1" ht="19.7" customHeight="1">
      <c r="B1016" s="152">
        <v>2022</v>
      </c>
      <c r="C1016" s="153" t="s">
        <v>13</v>
      </c>
      <c r="D1016" s="153" t="s">
        <v>14</v>
      </c>
      <c r="E1016" s="153" t="s">
        <v>26</v>
      </c>
      <c r="F1016" s="153" t="s">
        <v>23</v>
      </c>
      <c r="G1016" s="153" t="s">
        <v>24</v>
      </c>
      <c r="H1016" s="153" t="s">
        <v>58</v>
      </c>
      <c r="I1016" s="154" t="str">
        <f>_xlfn.XLOOKUP('Data Source'!$H1016,'NW Mapping'!A:A,'NW Mapping'!B:B)</f>
        <v>Low</v>
      </c>
      <c r="J1016" s="154" t="str">
        <f>_xlfn.XLOOKUP('Data Source'!$H1016,'NW Mapping'!A:A,'NW Mapping'!C:C)</f>
        <v>Core NW</v>
      </c>
      <c r="K1016" s="154" t="str">
        <f>_xlfn.XLOOKUP(H1016,'NW Mapping'!A:A,'NW Mapping'!D:D)</f>
        <v>Core NW</v>
      </c>
      <c r="L1016" s="8" t="str">
        <f>_xlfn.XLOOKUP('Data Source'!$H1016,'NW Mapping'!A:A,'NW Mapping'!E:E)</f>
        <v>OTHER</v>
      </c>
      <c r="M1016" s="155">
        <v>26364</v>
      </c>
      <c r="N1016" s="155">
        <v>26364</v>
      </c>
    </row>
    <row r="1017" spans="2:14" s="1" customFormat="1" ht="19.7" customHeight="1">
      <c r="B1017" s="156">
        <v>2022</v>
      </c>
      <c r="C1017" s="154" t="s">
        <v>13</v>
      </c>
      <c r="D1017" s="154" t="s">
        <v>14</v>
      </c>
      <c r="E1017" s="154" t="s">
        <v>26</v>
      </c>
      <c r="F1017" s="154" t="s">
        <v>23</v>
      </c>
      <c r="G1017" s="154" t="s">
        <v>66</v>
      </c>
      <c r="H1017" s="154" t="s">
        <v>58</v>
      </c>
      <c r="I1017" s="154" t="str">
        <f>_xlfn.XLOOKUP('Data Source'!$H1017,'NW Mapping'!A:A,'NW Mapping'!B:B)</f>
        <v>Low</v>
      </c>
      <c r="J1017" s="154" t="str">
        <f>_xlfn.XLOOKUP('Data Source'!$H1017,'NW Mapping'!A:A,'NW Mapping'!C:C)</f>
        <v>Core NW</v>
      </c>
      <c r="K1017" s="154" t="str">
        <f>_xlfn.XLOOKUP(H1017,'NW Mapping'!A:A,'NW Mapping'!D:D)</f>
        <v>Core NW</v>
      </c>
      <c r="L1017" s="8" t="str">
        <f>_xlfn.XLOOKUP('Data Source'!$H1017,'NW Mapping'!A:A,'NW Mapping'!E:E)</f>
        <v>OTHER</v>
      </c>
      <c r="M1017" s="157">
        <v>20824.98</v>
      </c>
      <c r="N1017" s="157">
        <v>1500</v>
      </c>
    </row>
    <row r="1018" spans="2:14" s="1" customFormat="1" ht="19.7" hidden="1" customHeight="1">
      <c r="B1018" s="152">
        <v>2022</v>
      </c>
      <c r="C1018" s="153" t="s">
        <v>13</v>
      </c>
      <c r="D1018" s="153" t="s">
        <v>14</v>
      </c>
      <c r="E1018" s="153" t="s">
        <v>27</v>
      </c>
      <c r="F1018" s="153" t="s">
        <v>16</v>
      </c>
      <c r="G1018" s="153" t="s">
        <v>67</v>
      </c>
      <c r="H1018" s="153" t="s">
        <v>58</v>
      </c>
      <c r="I1018" s="154" t="str">
        <f>_xlfn.XLOOKUP('Data Source'!$H1018,'NW Mapping'!A:A,'NW Mapping'!B:B)</f>
        <v>Low</v>
      </c>
      <c r="J1018" s="154" t="str">
        <f>_xlfn.XLOOKUP('Data Source'!$H1018,'NW Mapping'!A:A,'NW Mapping'!C:C)</f>
        <v>Core NW</v>
      </c>
      <c r="K1018" s="154" t="str">
        <f>_xlfn.XLOOKUP(H1018,'NW Mapping'!A:A,'NW Mapping'!D:D)</f>
        <v>Core NW</v>
      </c>
      <c r="L1018" s="8" t="str">
        <f>_xlfn.XLOOKUP('Data Source'!$H1018,'NW Mapping'!A:A,'NW Mapping'!E:E)</f>
        <v>OTHER</v>
      </c>
      <c r="M1018" s="155">
        <v>0</v>
      </c>
      <c r="N1018" s="155">
        <v>0</v>
      </c>
    </row>
    <row r="1019" spans="2:14" s="1" customFormat="1" ht="19.7" hidden="1" customHeight="1">
      <c r="B1019" s="156">
        <v>2022</v>
      </c>
      <c r="C1019" s="154" t="s">
        <v>13</v>
      </c>
      <c r="D1019" s="154" t="s">
        <v>14</v>
      </c>
      <c r="E1019" s="154" t="s">
        <v>27</v>
      </c>
      <c r="F1019" s="154" t="s">
        <v>16</v>
      </c>
      <c r="G1019" s="154" t="s">
        <v>20</v>
      </c>
      <c r="H1019" s="154" t="s">
        <v>58</v>
      </c>
      <c r="I1019" s="154" t="str">
        <f>_xlfn.XLOOKUP('Data Source'!$H1019,'NW Mapping'!A:A,'NW Mapping'!B:B)</f>
        <v>Low</v>
      </c>
      <c r="J1019" s="154" t="str">
        <f>_xlfn.XLOOKUP('Data Source'!$H1019,'NW Mapping'!A:A,'NW Mapping'!C:C)</f>
        <v>Core NW</v>
      </c>
      <c r="K1019" s="154" t="str">
        <f>_xlfn.XLOOKUP(H1019,'NW Mapping'!A:A,'NW Mapping'!D:D)</f>
        <v>Core NW</v>
      </c>
      <c r="L1019" s="8" t="str">
        <f>_xlfn.XLOOKUP('Data Source'!$H1019,'NW Mapping'!A:A,'NW Mapping'!E:E)</f>
        <v>OTHER</v>
      </c>
      <c r="M1019" s="157">
        <v>15840</v>
      </c>
      <c r="N1019" s="157">
        <v>15840</v>
      </c>
    </row>
    <row r="1020" spans="2:14" s="1" customFormat="1" ht="19.7" hidden="1" customHeight="1">
      <c r="B1020" s="152">
        <v>2022</v>
      </c>
      <c r="C1020" s="153" t="s">
        <v>13</v>
      </c>
      <c r="D1020" s="153" t="s">
        <v>14</v>
      </c>
      <c r="E1020" s="153" t="s">
        <v>27</v>
      </c>
      <c r="F1020" s="153" t="s">
        <v>16</v>
      </c>
      <c r="G1020" s="153" t="s">
        <v>64</v>
      </c>
      <c r="H1020" s="153" t="s">
        <v>58</v>
      </c>
      <c r="I1020" s="154" t="str">
        <f>_xlfn.XLOOKUP('Data Source'!$H1020,'NW Mapping'!A:A,'NW Mapping'!B:B)</f>
        <v>Low</v>
      </c>
      <c r="J1020" s="154" t="str">
        <f>_xlfn.XLOOKUP('Data Source'!$H1020,'NW Mapping'!A:A,'NW Mapping'!C:C)</f>
        <v>Core NW</v>
      </c>
      <c r="K1020" s="154" t="str">
        <f>_xlfn.XLOOKUP(H1020,'NW Mapping'!A:A,'NW Mapping'!D:D)</f>
        <v>Core NW</v>
      </c>
      <c r="L1020" s="8" t="str">
        <f>_xlfn.XLOOKUP('Data Source'!$H1020,'NW Mapping'!A:A,'NW Mapping'!E:E)</f>
        <v>OTHER</v>
      </c>
      <c r="M1020" s="155">
        <v>260665</v>
      </c>
      <c r="N1020" s="155">
        <v>260665</v>
      </c>
    </row>
    <row r="1021" spans="2:14" s="1" customFormat="1" ht="19.7" hidden="1" customHeight="1">
      <c r="B1021" s="156">
        <v>2022</v>
      </c>
      <c r="C1021" s="154" t="s">
        <v>13</v>
      </c>
      <c r="D1021" s="154" t="s">
        <v>14</v>
      </c>
      <c r="E1021" s="154" t="s">
        <v>27</v>
      </c>
      <c r="F1021" s="154" t="s">
        <v>21</v>
      </c>
      <c r="G1021" s="154" t="s">
        <v>22</v>
      </c>
      <c r="H1021" s="154" t="s">
        <v>58</v>
      </c>
      <c r="I1021" s="154" t="str">
        <f>_xlfn.XLOOKUP('Data Source'!$H1021,'NW Mapping'!A:A,'NW Mapping'!B:B)</f>
        <v>Low</v>
      </c>
      <c r="J1021" s="154" t="str">
        <f>_xlfn.XLOOKUP('Data Source'!$H1021,'NW Mapping'!A:A,'NW Mapping'!C:C)</f>
        <v>Core NW</v>
      </c>
      <c r="K1021" s="154" t="str">
        <f>_xlfn.XLOOKUP(H1021,'NW Mapping'!A:A,'NW Mapping'!D:D)</f>
        <v>Core NW</v>
      </c>
      <c r="L1021" s="8" t="str">
        <f>_xlfn.XLOOKUP('Data Source'!$H1021,'NW Mapping'!A:A,'NW Mapping'!E:E)</f>
        <v>OTHER</v>
      </c>
      <c r="M1021" s="157">
        <v>156953.5</v>
      </c>
      <c r="N1021" s="157">
        <v>156953.5</v>
      </c>
    </row>
    <row r="1022" spans="2:14" s="1" customFormat="1" ht="19.7" hidden="1" customHeight="1">
      <c r="B1022" s="152">
        <v>2022</v>
      </c>
      <c r="C1022" s="153" t="s">
        <v>13</v>
      </c>
      <c r="D1022" s="153" t="s">
        <v>14</v>
      </c>
      <c r="E1022" s="153" t="s">
        <v>27</v>
      </c>
      <c r="F1022" s="153" t="s">
        <v>21</v>
      </c>
      <c r="G1022" s="153" t="s">
        <v>65</v>
      </c>
      <c r="H1022" s="153" t="s">
        <v>58</v>
      </c>
      <c r="I1022" s="154" t="str">
        <f>_xlfn.XLOOKUP('Data Source'!$H1022,'NW Mapping'!A:A,'NW Mapping'!B:B)</f>
        <v>Low</v>
      </c>
      <c r="J1022" s="154" t="str">
        <f>_xlfn.XLOOKUP('Data Source'!$H1022,'NW Mapping'!A:A,'NW Mapping'!C:C)</f>
        <v>Core NW</v>
      </c>
      <c r="K1022" s="154" t="str">
        <f>_xlfn.XLOOKUP(H1022,'NW Mapping'!A:A,'NW Mapping'!D:D)</f>
        <v>Core NW</v>
      </c>
      <c r="L1022" s="8" t="str">
        <f>_xlfn.XLOOKUP('Data Source'!$H1022,'NW Mapping'!A:A,'NW Mapping'!E:E)</f>
        <v>OTHER</v>
      </c>
      <c r="M1022" s="155">
        <v>27000</v>
      </c>
      <c r="N1022" s="155">
        <v>27000</v>
      </c>
    </row>
    <row r="1023" spans="2:14" s="1" customFormat="1" ht="19.7" hidden="1" customHeight="1">
      <c r="B1023" s="156">
        <v>2022</v>
      </c>
      <c r="C1023" s="154" t="s">
        <v>13</v>
      </c>
      <c r="D1023" s="154" t="s">
        <v>14</v>
      </c>
      <c r="E1023" s="154" t="s">
        <v>27</v>
      </c>
      <c r="F1023" s="154" t="s">
        <v>23</v>
      </c>
      <c r="G1023" s="154" t="s">
        <v>24</v>
      </c>
      <c r="H1023" s="154" t="s">
        <v>58</v>
      </c>
      <c r="I1023" s="154" t="str">
        <f>_xlfn.XLOOKUP('Data Source'!$H1023,'NW Mapping'!A:A,'NW Mapping'!B:B)</f>
        <v>Low</v>
      </c>
      <c r="J1023" s="154" t="str">
        <f>_xlfn.XLOOKUP('Data Source'!$H1023,'NW Mapping'!A:A,'NW Mapping'!C:C)</f>
        <v>Core NW</v>
      </c>
      <c r="K1023" s="154" t="str">
        <f>_xlfn.XLOOKUP(H1023,'NW Mapping'!A:A,'NW Mapping'!D:D)</f>
        <v>Core NW</v>
      </c>
      <c r="L1023" s="8" t="str">
        <f>_xlfn.XLOOKUP('Data Source'!$H1023,'NW Mapping'!A:A,'NW Mapping'!E:E)</f>
        <v>OTHER</v>
      </c>
      <c r="M1023" s="157">
        <v>246042.11</v>
      </c>
      <c r="N1023" s="157">
        <v>246042.11</v>
      </c>
    </row>
    <row r="1024" spans="2:14" s="1" customFormat="1" ht="19.7" hidden="1" customHeight="1">
      <c r="B1024" s="152">
        <v>2022</v>
      </c>
      <c r="C1024" s="153" t="s">
        <v>13</v>
      </c>
      <c r="D1024" s="153" t="s">
        <v>14</v>
      </c>
      <c r="E1024" s="153" t="s">
        <v>27</v>
      </c>
      <c r="F1024" s="153" t="s">
        <v>23</v>
      </c>
      <c r="G1024" s="153" t="s">
        <v>66</v>
      </c>
      <c r="H1024" s="153" t="s">
        <v>58</v>
      </c>
      <c r="I1024" s="154" t="str">
        <f>_xlfn.XLOOKUP('Data Source'!$H1024,'NW Mapping'!A:A,'NW Mapping'!B:B)</f>
        <v>Low</v>
      </c>
      <c r="J1024" s="154" t="str">
        <f>_xlfn.XLOOKUP('Data Source'!$H1024,'NW Mapping'!A:A,'NW Mapping'!C:C)</f>
        <v>Core NW</v>
      </c>
      <c r="K1024" s="154" t="str">
        <f>_xlfn.XLOOKUP(H1024,'NW Mapping'!A:A,'NW Mapping'!D:D)</f>
        <v>Core NW</v>
      </c>
      <c r="L1024" s="8" t="str">
        <f>_xlfn.XLOOKUP('Data Source'!$H1024,'NW Mapping'!A:A,'NW Mapping'!E:E)</f>
        <v>OTHER</v>
      </c>
      <c r="M1024" s="155">
        <v>0</v>
      </c>
      <c r="N1024" s="155">
        <v>0</v>
      </c>
    </row>
    <row r="1025" spans="2:14" s="1" customFormat="1" ht="19.7" hidden="1" customHeight="1">
      <c r="B1025" s="156">
        <v>2022</v>
      </c>
      <c r="C1025" s="154" t="s">
        <v>13</v>
      </c>
      <c r="D1025" s="154" t="s">
        <v>14</v>
      </c>
      <c r="E1025" s="154" t="s">
        <v>25</v>
      </c>
      <c r="F1025" s="154" t="s">
        <v>16</v>
      </c>
      <c r="G1025" s="154" t="s">
        <v>67</v>
      </c>
      <c r="H1025" s="154" t="s">
        <v>59</v>
      </c>
      <c r="I1025" s="154" t="str">
        <f>_xlfn.XLOOKUP('Data Source'!$H1025,'NW Mapping'!A:A,'NW Mapping'!B:B)</f>
        <v>Low</v>
      </c>
      <c r="J1025" s="154" t="str">
        <f>_xlfn.XLOOKUP('Data Source'!$H1025,'NW Mapping'!A:A,'NW Mapping'!C:C)</f>
        <v>Core NW</v>
      </c>
      <c r="K1025" s="154" t="str">
        <f>_xlfn.XLOOKUP(H1025,'NW Mapping'!A:A,'NW Mapping'!D:D)</f>
        <v>Core NW</v>
      </c>
      <c r="L1025" s="8" t="str">
        <f>_xlfn.XLOOKUP('Data Source'!$H1025,'NW Mapping'!A:A,'NW Mapping'!E:E)</f>
        <v>OTHER</v>
      </c>
      <c r="M1025" s="157">
        <v>708.6</v>
      </c>
      <c r="N1025" s="157">
        <v>708.6</v>
      </c>
    </row>
    <row r="1026" spans="2:14" s="1" customFormat="1" ht="19.7" hidden="1" customHeight="1">
      <c r="B1026" s="152">
        <v>2022</v>
      </c>
      <c r="C1026" s="153" t="s">
        <v>13</v>
      </c>
      <c r="D1026" s="153" t="s">
        <v>14</v>
      </c>
      <c r="E1026" s="153" t="s">
        <v>25</v>
      </c>
      <c r="F1026" s="153" t="s">
        <v>16</v>
      </c>
      <c r="G1026" s="153" t="s">
        <v>20</v>
      </c>
      <c r="H1026" s="153" t="s">
        <v>59</v>
      </c>
      <c r="I1026" s="154" t="str">
        <f>_xlfn.XLOOKUP('Data Source'!$H1026,'NW Mapping'!A:A,'NW Mapping'!B:B)</f>
        <v>Low</v>
      </c>
      <c r="J1026" s="154" t="str">
        <f>_xlfn.XLOOKUP('Data Source'!$H1026,'NW Mapping'!A:A,'NW Mapping'!C:C)</f>
        <v>Core NW</v>
      </c>
      <c r="K1026" s="154" t="str">
        <f>_xlfn.XLOOKUP(H1026,'NW Mapping'!A:A,'NW Mapping'!D:D)</f>
        <v>Core NW</v>
      </c>
      <c r="L1026" s="8" t="str">
        <f>_xlfn.XLOOKUP('Data Source'!$H1026,'NW Mapping'!A:A,'NW Mapping'!E:E)</f>
        <v>OTHER</v>
      </c>
      <c r="M1026" s="155">
        <v>1666.5</v>
      </c>
      <c r="N1026" s="155">
        <v>1666.5</v>
      </c>
    </row>
    <row r="1027" spans="2:14" s="1" customFormat="1" ht="19.7" hidden="1" customHeight="1">
      <c r="B1027" s="156">
        <v>2022</v>
      </c>
      <c r="C1027" s="154" t="s">
        <v>13</v>
      </c>
      <c r="D1027" s="154" t="s">
        <v>14</v>
      </c>
      <c r="E1027" s="154" t="s">
        <v>25</v>
      </c>
      <c r="F1027" s="154" t="s">
        <v>16</v>
      </c>
      <c r="G1027" s="154" t="s">
        <v>64</v>
      </c>
      <c r="H1027" s="154" t="s">
        <v>59</v>
      </c>
      <c r="I1027" s="154" t="str">
        <f>_xlfn.XLOOKUP('Data Source'!$H1027,'NW Mapping'!A:A,'NW Mapping'!B:B)</f>
        <v>Low</v>
      </c>
      <c r="J1027" s="154" t="str">
        <f>_xlfn.XLOOKUP('Data Source'!$H1027,'NW Mapping'!A:A,'NW Mapping'!C:C)</f>
        <v>Core NW</v>
      </c>
      <c r="K1027" s="154" t="str">
        <f>_xlfn.XLOOKUP(H1027,'NW Mapping'!A:A,'NW Mapping'!D:D)</f>
        <v>Core NW</v>
      </c>
      <c r="L1027" s="8" t="str">
        <f>_xlfn.XLOOKUP('Data Source'!$H1027,'NW Mapping'!A:A,'NW Mapping'!E:E)</f>
        <v>OTHER</v>
      </c>
      <c r="M1027" s="157">
        <v>3333</v>
      </c>
      <c r="N1027" s="157">
        <v>3333</v>
      </c>
    </row>
    <row r="1028" spans="2:14" s="1" customFormat="1" ht="19.7" hidden="1" customHeight="1">
      <c r="B1028" s="152">
        <v>2022</v>
      </c>
      <c r="C1028" s="153" t="s">
        <v>13</v>
      </c>
      <c r="D1028" s="153" t="s">
        <v>14</v>
      </c>
      <c r="E1028" s="153" t="s">
        <v>25</v>
      </c>
      <c r="F1028" s="153" t="s">
        <v>21</v>
      </c>
      <c r="G1028" s="153" t="s">
        <v>22</v>
      </c>
      <c r="H1028" s="153" t="s">
        <v>59</v>
      </c>
      <c r="I1028" s="154" t="str">
        <f>_xlfn.XLOOKUP('Data Source'!$H1028,'NW Mapping'!A:A,'NW Mapping'!B:B)</f>
        <v>Low</v>
      </c>
      <c r="J1028" s="154" t="str">
        <f>_xlfn.XLOOKUP('Data Source'!$H1028,'NW Mapping'!A:A,'NW Mapping'!C:C)</f>
        <v>Core NW</v>
      </c>
      <c r="K1028" s="154" t="str">
        <f>_xlfn.XLOOKUP(H1028,'NW Mapping'!A:A,'NW Mapping'!D:D)</f>
        <v>Core NW</v>
      </c>
      <c r="L1028" s="8" t="str">
        <f>_xlfn.XLOOKUP('Data Source'!$H1028,'NW Mapping'!A:A,'NW Mapping'!E:E)</f>
        <v>OTHER</v>
      </c>
      <c r="M1028" s="155">
        <v>24999.998571428601</v>
      </c>
      <c r="N1028" s="155">
        <v>24999.98</v>
      </c>
    </row>
    <row r="1029" spans="2:14" s="1" customFormat="1" ht="19.7" hidden="1" customHeight="1">
      <c r="B1029" s="156">
        <v>2022</v>
      </c>
      <c r="C1029" s="154" t="s">
        <v>13</v>
      </c>
      <c r="D1029" s="154" t="s">
        <v>14</v>
      </c>
      <c r="E1029" s="154" t="s">
        <v>25</v>
      </c>
      <c r="F1029" s="154" t="s">
        <v>21</v>
      </c>
      <c r="G1029" s="154" t="s">
        <v>65</v>
      </c>
      <c r="H1029" s="154" t="s">
        <v>59</v>
      </c>
      <c r="I1029" s="154" t="str">
        <f>_xlfn.XLOOKUP('Data Source'!$H1029,'NW Mapping'!A:A,'NW Mapping'!B:B)</f>
        <v>Low</v>
      </c>
      <c r="J1029" s="154" t="str">
        <f>_xlfn.XLOOKUP('Data Source'!$H1029,'NW Mapping'!A:A,'NW Mapping'!C:C)</f>
        <v>Core NW</v>
      </c>
      <c r="K1029" s="154" t="str">
        <f>_xlfn.XLOOKUP(H1029,'NW Mapping'!A:A,'NW Mapping'!D:D)</f>
        <v>Core NW</v>
      </c>
      <c r="L1029" s="8" t="str">
        <f>_xlfn.XLOOKUP('Data Source'!$H1029,'NW Mapping'!A:A,'NW Mapping'!E:E)</f>
        <v>OTHER</v>
      </c>
      <c r="M1029" s="157">
        <v>494</v>
      </c>
      <c r="N1029" s="157">
        <v>494</v>
      </c>
    </row>
    <row r="1030" spans="2:14" s="1" customFormat="1" ht="19.7" hidden="1" customHeight="1">
      <c r="B1030" s="152">
        <v>2022</v>
      </c>
      <c r="C1030" s="153" t="s">
        <v>13</v>
      </c>
      <c r="D1030" s="153" t="s">
        <v>14</v>
      </c>
      <c r="E1030" s="153" t="s">
        <v>25</v>
      </c>
      <c r="F1030" s="153" t="s">
        <v>23</v>
      </c>
      <c r="G1030" s="153" t="s">
        <v>24</v>
      </c>
      <c r="H1030" s="153" t="s">
        <v>59</v>
      </c>
      <c r="I1030" s="154" t="str">
        <f>_xlfn.XLOOKUP('Data Source'!$H1030,'NW Mapping'!A:A,'NW Mapping'!B:B)</f>
        <v>Low</v>
      </c>
      <c r="J1030" s="154" t="str">
        <f>_xlfn.XLOOKUP('Data Source'!$H1030,'NW Mapping'!A:A,'NW Mapping'!C:C)</f>
        <v>Core NW</v>
      </c>
      <c r="K1030" s="154" t="str">
        <f>_xlfn.XLOOKUP(H1030,'NW Mapping'!A:A,'NW Mapping'!D:D)</f>
        <v>Core NW</v>
      </c>
      <c r="L1030" s="8" t="str">
        <f>_xlfn.XLOOKUP('Data Source'!$H1030,'NW Mapping'!A:A,'NW Mapping'!E:E)</f>
        <v>OTHER</v>
      </c>
      <c r="M1030" s="155">
        <v>5000.5</v>
      </c>
      <c r="N1030" s="155">
        <v>5000.5</v>
      </c>
    </row>
    <row r="1031" spans="2:14" s="1" customFormat="1" ht="19.7" hidden="1" customHeight="1">
      <c r="B1031" s="156">
        <v>2022</v>
      </c>
      <c r="C1031" s="154" t="s">
        <v>13</v>
      </c>
      <c r="D1031" s="154" t="s">
        <v>14</v>
      </c>
      <c r="E1031" s="154" t="s">
        <v>27</v>
      </c>
      <c r="F1031" s="154" t="s">
        <v>16</v>
      </c>
      <c r="G1031" s="154" t="s">
        <v>19</v>
      </c>
      <c r="H1031" s="154" t="s">
        <v>59</v>
      </c>
      <c r="I1031" s="154" t="str">
        <f>_xlfn.XLOOKUP('Data Source'!$H1031,'NW Mapping'!A:A,'NW Mapping'!B:B)</f>
        <v>Low</v>
      </c>
      <c r="J1031" s="154" t="str">
        <f>_xlfn.XLOOKUP('Data Source'!$H1031,'NW Mapping'!A:A,'NW Mapping'!C:C)</f>
        <v>Core NW</v>
      </c>
      <c r="K1031" s="154" t="str">
        <f>_xlfn.XLOOKUP(H1031,'NW Mapping'!A:A,'NW Mapping'!D:D)</f>
        <v>Core NW</v>
      </c>
      <c r="L1031" s="8" t="str">
        <f>_xlfn.XLOOKUP('Data Source'!$H1031,'NW Mapping'!A:A,'NW Mapping'!E:E)</f>
        <v>OTHER</v>
      </c>
      <c r="M1031" s="157">
        <v>9899.9953846153803</v>
      </c>
      <c r="N1031" s="157">
        <v>9899.76</v>
      </c>
    </row>
    <row r="1032" spans="2:14" s="1" customFormat="1" ht="19.7" hidden="1" customHeight="1">
      <c r="B1032" s="152">
        <v>2022</v>
      </c>
      <c r="C1032" s="153" t="s">
        <v>13</v>
      </c>
      <c r="D1032" s="153" t="s">
        <v>14</v>
      </c>
      <c r="E1032" s="153" t="s">
        <v>27</v>
      </c>
      <c r="F1032" s="153" t="s">
        <v>16</v>
      </c>
      <c r="G1032" s="153" t="s">
        <v>20</v>
      </c>
      <c r="H1032" s="153" t="s">
        <v>59</v>
      </c>
      <c r="I1032" s="154" t="str">
        <f>_xlfn.XLOOKUP('Data Source'!$H1032,'NW Mapping'!A:A,'NW Mapping'!B:B)</f>
        <v>Low</v>
      </c>
      <c r="J1032" s="154" t="str">
        <f>_xlfn.XLOOKUP('Data Source'!$H1032,'NW Mapping'!A:A,'NW Mapping'!C:C)</f>
        <v>Core NW</v>
      </c>
      <c r="K1032" s="154" t="str">
        <f>_xlfn.XLOOKUP(H1032,'NW Mapping'!A:A,'NW Mapping'!D:D)</f>
        <v>Core NW</v>
      </c>
      <c r="L1032" s="8" t="str">
        <f>_xlfn.XLOOKUP('Data Source'!$H1032,'NW Mapping'!A:A,'NW Mapping'!E:E)</f>
        <v>OTHER</v>
      </c>
      <c r="M1032" s="155">
        <v>0</v>
      </c>
      <c r="N1032" s="155">
        <v>0</v>
      </c>
    </row>
    <row r="1033" spans="2:14" s="1" customFormat="1" ht="19.7" hidden="1" customHeight="1">
      <c r="B1033" s="156">
        <v>2022</v>
      </c>
      <c r="C1033" s="154" t="s">
        <v>13</v>
      </c>
      <c r="D1033" s="154" t="s">
        <v>14</v>
      </c>
      <c r="E1033" s="154" t="s">
        <v>27</v>
      </c>
      <c r="F1033" s="154" t="s">
        <v>16</v>
      </c>
      <c r="G1033" s="154" t="s">
        <v>64</v>
      </c>
      <c r="H1033" s="154" t="s">
        <v>59</v>
      </c>
      <c r="I1033" s="154" t="str">
        <f>_xlfn.XLOOKUP('Data Source'!$H1033,'NW Mapping'!A:A,'NW Mapping'!B:B)</f>
        <v>Low</v>
      </c>
      <c r="J1033" s="154" t="str">
        <f>_xlfn.XLOOKUP('Data Source'!$H1033,'NW Mapping'!A:A,'NW Mapping'!C:C)</f>
        <v>Core NW</v>
      </c>
      <c r="K1033" s="154" t="str">
        <f>_xlfn.XLOOKUP(H1033,'NW Mapping'!A:A,'NW Mapping'!D:D)</f>
        <v>Core NW</v>
      </c>
      <c r="L1033" s="8" t="str">
        <f>_xlfn.XLOOKUP('Data Source'!$H1033,'NW Mapping'!A:A,'NW Mapping'!E:E)</f>
        <v>OTHER</v>
      </c>
      <c r="M1033" s="157">
        <v>0</v>
      </c>
      <c r="N1033" s="157">
        <v>0</v>
      </c>
    </row>
    <row r="1034" spans="2:14" s="1" customFormat="1" ht="19.7" hidden="1" customHeight="1">
      <c r="B1034" s="152">
        <v>2022</v>
      </c>
      <c r="C1034" s="153" t="s">
        <v>13</v>
      </c>
      <c r="D1034" s="153" t="s">
        <v>14</v>
      </c>
      <c r="E1034" s="153" t="s">
        <v>27</v>
      </c>
      <c r="F1034" s="153" t="s">
        <v>21</v>
      </c>
      <c r="G1034" s="153" t="s">
        <v>22</v>
      </c>
      <c r="H1034" s="153" t="s">
        <v>59</v>
      </c>
      <c r="I1034" s="154" t="str">
        <f>_xlfn.XLOOKUP('Data Source'!$H1034,'NW Mapping'!A:A,'NW Mapping'!B:B)</f>
        <v>Low</v>
      </c>
      <c r="J1034" s="154" t="str">
        <f>_xlfn.XLOOKUP('Data Source'!$H1034,'NW Mapping'!A:A,'NW Mapping'!C:C)</f>
        <v>Core NW</v>
      </c>
      <c r="K1034" s="154" t="str">
        <f>_xlfn.XLOOKUP(H1034,'NW Mapping'!A:A,'NW Mapping'!D:D)</f>
        <v>Core NW</v>
      </c>
      <c r="L1034" s="8" t="str">
        <f>_xlfn.XLOOKUP('Data Source'!$H1034,'NW Mapping'!A:A,'NW Mapping'!E:E)</f>
        <v>OTHER</v>
      </c>
      <c r="M1034" s="155">
        <v>26049.996153846201</v>
      </c>
      <c r="N1034" s="155">
        <v>26049.8</v>
      </c>
    </row>
    <row r="1035" spans="2:14" s="1" customFormat="1" ht="19.7" hidden="1" customHeight="1">
      <c r="B1035" s="156">
        <v>2022</v>
      </c>
      <c r="C1035" s="154" t="s">
        <v>13</v>
      </c>
      <c r="D1035" s="154" t="s">
        <v>14</v>
      </c>
      <c r="E1035" s="154" t="s">
        <v>27</v>
      </c>
      <c r="F1035" s="154" t="s">
        <v>21</v>
      </c>
      <c r="G1035" s="154" t="s">
        <v>65</v>
      </c>
      <c r="H1035" s="154" t="s">
        <v>59</v>
      </c>
      <c r="I1035" s="154" t="str">
        <f>_xlfn.XLOOKUP('Data Source'!$H1035,'NW Mapping'!A:A,'NW Mapping'!B:B)</f>
        <v>Low</v>
      </c>
      <c r="J1035" s="154" t="str">
        <f>_xlfn.XLOOKUP('Data Source'!$H1035,'NW Mapping'!A:A,'NW Mapping'!C:C)</f>
        <v>Core NW</v>
      </c>
      <c r="K1035" s="154" t="str">
        <f>_xlfn.XLOOKUP(H1035,'NW Mapping'!A:A,'NW Mapping'!D:D)</f>
        <v>Core NW</v>
      </c>
      <c r="L1035" s="8" t="str">
        <f>_xlfn.XLOOKUP('Data Source'!$H1035,'NW Mapping'!A:A,'NW Mapping'!E:E)</f>
        <v>OTHER</v>
      </c>
      <c r="M1035" s="157">
        <v>5000</v>
      </c>
      <c r="N1035" s="157">
        <v>4999.8599999999997</v>
      </c>
    </row>
    <row r="1036" spans="2:14" s="1" customFormat="1" ht="19.7" hidden="1" customHeight="1">
      <c r="B1036" s="152">
        <v>2022</v>
      </c>
      <c r="C1036" s="153" t="s">
        <v>13</v>
      </c>
      <c r="D1036" s="153" t="s">
        <v>14</v>
      </c>
      <c r="E1036" s="153" t="s">
        <v>27</v>
      </c>
      <c r="F1036" s="153" t="s">
        <v>23</v>
      </c>
      <c r="G1036" s="153" t="s">
        <v>24</v>
      </c>
      <c r="H1036" s="153" t="s">
        <v>59</v>
      </c>
      <c r="I1036" s="154" t="str">
        <f>_xlfn.XLOOKUP('Data Source'!$H1036,'NW Mapping'!A:A,'NW Mapping'!B:B)</f>
        <v>Low</v>
      </c>
      <c r="J1036" s="154" t="str">
        <f>_xlfn.XLOOKUP('Data Source'!$H1036,'NW Mapping'!A:A,'NW Mapping'!C:C)</f>
        <v>Core NW</v>
      </c>
      <c r="K1036" s="154" t="str">
        <f>_xlfn.XLOOKUP(H1036,'NW Mapping'!A:A,'NW Mapping'!D:D)</f>
        <v>Core NW</v>
      </c>
      <c r="L1036" s="8" t="str">
        <f>_xlfn.XLOOKUP('Data Source'!$H1036,'NW Mapping'!A:A,'NW Mapping'!E:E)</f>
        <v>OTHER</v>
      </c>
      <c r="M1036" s="155">
        <v>20499.999230769201</v>
      </c>
      <c r="N1036" s="155">
        <v>20499.96</v>
      </c>
    </row>
    <row r="1037" spans="2:14" s="1" customFormat="1" ht="19.7" hidden="1" customHeight="1">
      <c r="B1037" s="156">
        <v>2022</v>
      </c>
      <c r="C1037" s="154" t="s">
        <v>13</v>
      </c>
      <c r="D1037" s="154" t="s">
        <v>14</v>
      </c>
      <c r="E1037" s="154" t="s">
        <v>27</v>
      </c>
      <c r="F1037" s="154" t="s">
        <v>23</v>
      </c>
      <c r="G1037" s="154" t="s">
        <v>66</v>
      </c>
      <c r="H1037" s="154" t="s">
        <v>59</v>
      </c>
      <c r="I1037" s="154" t="str">
        <f>_xlfn.XLOOKUP('Data Source'!$H1037,'NW Mapping'!A:A,'NW Mapping'!B:B)</f>
        <v>Low</v>
      </c>
      <c r="J1037" s="154" t="str">
        <f>_xlfn.XLOOKUP('Data Source'!$H1037,'NW Mapping'!A:A,'NW Mapping'!C:C)</f>
        <v>Core NW</v>
      </c>
      <c r="K1037" s="154" t="str">
        <f>_xlfn.XLOOKUP(H1037,'NW Mapping'!A:A,'NW Mapping'!D:D)</f>
        <v>Core NW</v>
      </c>
      <c r="L1037" s="8" t="str">
        <f>_xlfn.XLOOKUP('Data Source'!$H1037,'NW Mapping'!A:A,'NW Mapping'!E:E)</f>
        <v>OTHER</v>
      </c>
      <c r="M1037" s="157">
        <v>2050</v>
      </c>
      <c r="N1037" s="157">
        <v>2050.16</v>
      </c>
    </row>
    <row r="1038" spans="2:14" s="1" customFormat="1" ht="19.7" hidden="1" customHeight="1">
      <c r="B1038" s="152">
        <v>2022</v>
      </c>
      <c r="C1038" s="153" t="s">
        <v>60</v>
      </c>
      <c r="D1038" s="153" t="s">
        <v>14</v>
      </c>
      <c r="E1038" s="153" t="s">
        <v>25</v>
      </c>
      <c r="F1038" s="153" t="s">
        <v>23</v>
      </c>
      <c r="G1038" s="153" t="s">
        <v>24</v>
      </c>
      <c r="H1038" s="153" t="s">
        <v>34</v>
      </c>
      <c r="I1038" s="154" t="str">
        <f>_xlfn.XLOOKUP('Data Source'!$H1038,'NW Mapping'!A:A,'NW Mapping'!B:B)</f>
        <v>Low</v>
      </c>
      <c r="J1038" s="154" t="str">
        <f>_xlfn.XLOOKUP('Data Source'!$H1038,'NW Mapping'!A:A,'NW Mapping'!C:C)</f>
        <v>Non-Core NW</v>
      </c>
      <c r="K1038" s="154" t="str">
        <f>_xlfn.XLOOKUP(H1038,'NW Mapping'!A:A,'NW Mapping'!D:D)</f>
        <v>MERCH MENU</v>
      </c>
      <c r="L1038" s="8" t="str">
        <f>_xlfn.XLOOKUP('Data Source'!$H1038,'NW Mapping'!A:A,'NW Mapping'!E:E)</f>
        <v>MERCH MENU</v>
      </c>
      <c r="M1038" s="155">
        <v>0</v>
      </c>
      <c r="N1038" s="155">
        <v>0</v>
      </c>
    </row>
    <row r="1039" spans="2:14" s="1" customFormat="1" ht="19.7" hidden="1" customHeight="1">
      <c r="B1039" s="156">
        <v>2022</v>
      </c>
      <c r="C1039" s="154" t="s">
        <v>60</v>
      </c>
      <c r="D1039" s="154" t="s">
        <v>14</v>
      </c>
      <c r="E1039" s="154" t="s">
        <v>15</v>
      </c>
      <c r="F1039" s="154" t="s">
        <v>16</v>
      </c>
      <c r="G1039" s="154" t="s">
        <v>64</v>
      </c>
      <c r="H1039" s="154" t="s">
        <v>58</v>
      </c>
      <c r="I1039" s="154" t="str">
        <f>_xlfn.XLOOKUP('Data Source'!$H1039,'NW Mapping'!A:A,'NW Mapping'!B:B)</f>
        <v>Low</v>
      </c>
      <c r="J1039" s="154" t="str">
        <f>_xlfn.XLOOKUP('Data Source'!$H1039,'NW Mapping'!A:A,'NW Mapping'!C:C)</f>
        <v>Core NW</v>
      </c>
      <c r="K1039" s="154" t="str">
        <f>_xlfn.XLOOKUP(H1039,'NW Mapping'!A:A,'NW Mapping'!D:D)</f>
        <v>Core NW</v>
      </c>
      <c r="L1039" s="8" t="str">
        <f>_xlfn.XLOOKUP('Data Source'!$H1039,'NW Mapping'!A:A,'NW Mapping'!E:E)</f>
        <v>OTHER</v>
      </c>
      <c r="M1039" s="157">
        <v>0</v>
      </c>
      <c r="N1039" s="157">
        <v>0</v>
      </c>
    </row>
    <row r="1040" spans="2:14" s="1" customFormat="1" ht="19.7" hidden="1" customHeight="1">
      <c r="B1040" s="152">
        <v>2022</v>
      </c>
      <c r="C1040" s="153" t="s">
        <v>60</v>
      </c>
      <c r="D1040" s="153" t="s">
        <v>14</v>
      </c>
      <c r="E1040" s="153" t="s">
        <v>15</v>
      </c>
      <c r="F1040" s="153" t="s">
        <v>21</v>
      </c>
      <c r="G1040" s="153" t="s">
        <v>22</v>
      </c>
      <c r="H1040" s="153" t="s">
        <v>58</v>
      </c>
      <c r="I1040" s="154" t="str">
        <f>_xlfn.XLOOKUP('Data Source'!$H1040,'NW Mapping'!A:A,'NW Mapping'!B:B)</f>
        <v>Low</v>
      </c>
      <c r="J1040" s="154" t="str">
        <f>_xlfn.XLOOKUP('Data Source'!$H1040,'NW Mapping'!A:A,'NW Mapping'!C:C)</f>
        <v>Core NW</v>
      </c>
      <c r="K1040" s="154" t="str">
        <f>_xlfn.XLOOKUP(H1040,'NW Mapping'!A:A,'NW Mapping'!D:D)</f>
        <v>Core NW</v>
      </c>
      <c r="L1040" s="8" t="str">
        <f>_xlfn.XLOOKUP('Data Source'!$H1040,'NW Mapping'!A:A,'NW Mapping'!E:E)</f>
        <v>OTHER</v>
      </c>
      <c r="M1040" s="155">
        <v>0</v>
      </c>
      <c r="N1040" s="155">
        <v>0</v>
      </c>
    </row>
    <row r="1041" spans="2:14" s="1" customFormat="1" ht="19.7" hidden="1" customHeight="1">
      <c r="B1041" s="156">
        <v>2022</v>
      </c>
      <c r="C1041" s="154" t="s">
        <v>60</v>
      </c>
      <c r="D1041" s="154" t="s">
        <v>14</v>
      </c>
      <c r="E1041" s="154" t="s">
        <v>15</v>
      </c>
      <c r="F1041" s="154" t="s">
        <v>23</v>
      </c>
      <c r="G1041" s="154" t="s">
        <v>24</v>
      </c>
      <c r="H1041" s="154" t="s">
        <v>58</v>
      </c>
      <c r="I1041" s="154" t="str">
        <f>_xlfn.XLOOKUP('Data Source'!$H1041,'NW Mapping'!A:A,'NW Mapping'!B:B)</f>
        <v>Low</v>
      </c>
      <c r="J1041" s="154" t="str">
        <f>_xlfn.XLOOKUP('Data Source'!$H1041,'NW Mapping'!A:A,'NW Mapping'!C:C)</f>
        <v>Core NW</v>
      </c>
      <c r="K1041" s="154" t="str">
        <f>_xlfn.XLOOKUP(H1041,'NW Mapping'!A:A,'NW Mapping'!D:D)</f>
        <v>Core NW</v>
      </c>
      <c r="L1041" s="8" t="str">
        <f>_xlfn.XLOOKUP('Data Source'!$H1041,'NW Mapping'!A:A,'NW Mapping'!E:E)</f>
        <v>OTHER</v>
      </c>
      <c r="M1041" s="157">
        <v>0</v>
      </c>
      <c r="N1041" s="157">
        <v>0</v>
      </c>
    </row>
    <row r="1042" spans="2:14" s="1" customFormat="1" ht="19.7" hidden="1" customHeight="1">
      <c r="B1042" s="152">
        <v>2022</v>
      </c>
      <c r="C1042" s="153" t="s">
        <v>60</v>
      </c>
      <c r="D1042" s="153" t="s">
        <v>14</v>
      </c>
      <c r="E1042" s="153" t="s">
        <v>25</v>
      </c>
      <c r="F1042" s="153" t="s">
        <v>16</v>
      </c>
      <c r="G1042" s="153" t="s">
        <v>19</v>
      </c>
      <c r="H1042" s="153" t="s">
        <v>58</v>
      </c>
      <c r="I1042" s="154" t="str">
        <f>_xlfn.XLOOKUP('Data Source'!$H1042,'NW Mapping'!A:A,'NW Mapping'!B:B)</f>
        <v>Low</v>
      </c>
      <c r="J1042" s="154" t="str">
        <f>_xlfn.XLOOKUP('Data Source'!$H1042,'NW Mapping'!A:A,'NW Mapping'!C:C)</f>
        <v>Core NW</v>
      </c>
      <c r="K1042" s="154" t="str">
        <f>_xlfn.XLOOKUP(H1042,'NW Mapping'!A:A,'NW Mapping'!D:D)</f>
        <v>Core NW</v>
      </c>
      <c r="L1042" s="8" t="str">
        <f>_xlfn.XLOOKUP('Data Source'!$H1042,'NW Mapping'!A:A,'NW Mapping'!E:E)</f>
        <v>OTHER</v>
      </c>
      <c r="M1042" s="155">
        <v>0</v>
      </c>
      <c r="N1042" s="155">
        <v>0</v>
      </c>
    </row>
    <row r="1043" spans="2:14" s="1" customFormat="1" ht="19.7" hidden="1" customHeight="1">
      <c r="B1043" s="156">
        <v>2022</v>
      </c>
      <c r="C1043" s="154" t="s">
        <v>60</v>
      </c>
      <c r="D1043" s="154" t="s">
        <v>14</v>
      </c>
      <c r="E1043" s="154" t="s">
        <v>25</v>
      </c>
      <c r="F1043" s="154" t="s">
        <v>16</v>
      </c>
      <c r="G1043" s="154" t="s">
        <v>20</v>
      </c>
      <c r="H1043" s="154" t="s">
        <v>58</v>
      </c>
      <c r="I1043" s="154" t="str">
        <f>_xlfn.XLOOKUP('Data Source'!$H1043,'NW Mapping'!A:A,'NW Mapping'!B:B)</f>
        <v>Low</v>
      </c>
      <c r="J1043" s="154" t="str">
        <f>_xlfn.XLOOKUP('Data Source'!$H1043,'NW Mapping'!A:A,'NW Mapping'!C:C)</f>
        <v>Core NW</v>
      </c>
      <c r="K1043" s="154" t="str">
        <f>_xlfn.XLOOKUP(H1043,'NW Mapping'!A:A,'NW Mapping'!D:D)</f>
        <v>Core NW</v>
      </c>
      <c r="L1043" s="8" t="str">
        <f>_xlfn.XLOOKUP('Data Source'!$H1043,'NW Mapping'!A:A,'NW Mapping'!E:E)</f>
        <v>OTHER</v>
      </c>
      <c r="M1043" s="157">
        <v>0</v>
      </c>
      <c r="N1043" s="157">
        <v>0</v>
      </c>
    </row>
    <row r="1044" spans="2:14" s="1" customFormat="1" ht="19.7" hidden="1" customHeight="1">
      <c r="B1044" s="152">
        <v>2022</v>
      </c>
      <c r="C1044" s="153" t="s">
        <v>60</v>
      </c>
      <c r="D1044" s="153" t="s">
        <v>14</v>
      </c>
      <c r="E1044" s="153" t="s">
        <v>25</v>
      </c>
      <c r="F1044" s="153" t="s">
        <v>16</v>
      </c>
      <c r="G1044" s="153" t="s">
        <v>64</v>
      </c>
      <c r="H1044" s="153" t="s">
        <v>58</v>
      </c>
      <c r="I1044" s="154" t="str">
        <f>_xlfn.XLOOKUP('Data Source'!$H1044,'NW Mapping'!A:A,'NW Mapping'!B:B)</f>
        <v>Low</v>
      </c>
      <c r="J1044" s="154" t="str">
        <f>_xlfn.XLOOKUP('Data Source'!$H1044,'NW Mapping'!A:A,'NW Mapping'!C:C)</f>
        <v>Core NW</v>
      </c>
      <c r="K1044" s="154" t="str">
        <f>_xlfn.XLOOKUP(H1044,'NW Mapping'!A:A,'NW Mapping'!D:D)</f>
        <v>Core NW</v>
      </c>
      <c r="L1044" s="8" t="str">
        <f>_xlfn.XLOOKUP('Data Source'!$H1044,'NW Mapping'!A:A,'NW Mapping'!E:E)</f>
        <v>OTHER</v>
      </c>
      <c r="M1044" s="155">
        <v>0</v>
      </c>
      <c r="N1044" s="155">
        <v>0</v>
      </c>
    </row>
    <row r="1045" spans="2:14" s="1" customFormat="1" ht="19.7" hidden="1" customHeight="1">
      <c r="B1045" s="156">
        <v>2022</v>
      </c>
      <c r="C1045" s="154" t="s">
        <v>60</v>
      </c>
      <c r="D1045" s="154" t="s">
        <v>14</v>
      </c>
      <c r="E1045" s="154" t="s">
        <v>25</v>
      </c>
      <c r="F1045" s="154" t="s">
        <v>21</v>
      </c>
      <c r="G1045" s="154" t="s">
        <v>22</v>
      </c>
      <c r="H1045" s="154" t="s">
        <v>58</v>
      </c>
      <c r="I1045" s="154" t="str">
        <f>_xlfn.XLOOKUP('Data Source'!$H1045,'NW Mapping'!A:A,'NW Mapping'!B:B)</f>
        <v>Low</v>
      </c>
      <c r="J1045" s="154" t="str">
        <f>_xlfn.XLOOKUP('Data Source'!$H1045,'NW Mapping'!A:A,'NW Mapping'!C:C)</f>
        <v>Core NW</v>
      </c>
      <c r="K1045" s="154" t="str">
        <f>_xlfn.XLOOKUP(H1045,'NW Mapping'!A:A,'NW Mapping'!D:D)</f>
        <v>Core NW</v>
      </c>
      <c r="L1045" s="8" t="str">
        <f>_xlfn.XLOOKUP('Data Source'!$H1045,'NW Mapping'!A:A,'NW Mapping'!E:E)</f>
        <v>OTHER</v>
      </c>
      <c r="M1045" s="157">
        <v>0</v>
      </c>
      <c r="N1045" s="157">
        <v>0</v>
      </c>
    </row>
    <row r="1046" spans="2:14" s="1" customFormat="1" ht="19.7" hidden="1" customHeight="1">
      <c r="B1046" s="152">
        <v>2022</v>
      </c>
      <c r="C1046" s="153" t="s">
        <v>60</v>
      </c>
      <c r="D1046" s="153" t="s">
        <v>14</v>
      </c>
      <c r="E1046" s="153" t="s">
        <v>25</v>
      </c>
      <c r="F1046" s="153" t="s">
        <v>21</v>
      </c>
      <c r="G1046" s="153" t="s">
        <v>65</v>
      </c>
      <c r="H1046" s="153" t="s">
        <v>58</v>
      </c>
      <c r="I1046" s="154" t="str">
        <f>_xlfn.XLOOKUP('Data Source'!$H1046,'NW Mapping'!A:A,'NW Mapping'!B:B)</f>
        <v>Low</v>
      </c>
      <c r="J1046" s="154" t="str">
        <f>_xlfn.XLOOKUP('Data Source'!$H1046,'NW Mapping'!A:A,'NW Mapping'!C:C)</f>
        <v>Core NW</v>
      </c>
      <c r="K1046" s="154" t="str">
        <f>_xlfn.XLOOKUP(H1046,'NW Mapping'!A:A,'NW Mapping'!D:D)</f>
        <v>Core NW</v>
      </c>
      <c r="L1046" s="8" t="str">
        <f>_xlfn.XLOOKUP('Data Source'!$H1046,'NW Mapping'!A:A,'NW Mapping'!E:E)</f>
        <v>OTHER</v>
      </c>
      <c r="M1046" s="155">
        <v>0</v>
      </c>
      <c r="N1046" s="155">
        <v>0</v>
      </c>
    </row>
    <row r="1047" spans="2:14" s="1" customFormat="1" ht="19.7" hidden="1" customHeight="1">
      <c r="B1047" s="156">
        <v>2022</v>
      </c>
      <c r="C1047" s="154" t="s">
        <v>60</v>
      </c>
      <c r="D1047" s="154" t="s">
        <v>14</v>
      </c>
      <c r="E1047" s="154" t="s">
        <v>25</v>
      </c>
      <c r="F1047" s="154" t="s">
        <v>23</v>
      </c>
      <c r="G1047" s="154" t="s">
        <v>24</v>
      </c>
      <c r="H1047" s="154" t="s">
        <v>58</v>
      </c>
      <c r="I1047" s="154" t="str">
        <f>_xlfn.XLOOKUP('Data Source'!$H1047,'NW Mapping'!A:A,'NW Mapping'!B:B)</f>
        <v>Low</v>
      </c>
      <c r="J1047" s="154" t="str">
        <f>_xlfn.XLOOKUP('Data Source'!$H1047,'NW Mapping'!A:A,'NW Mapping'!C:C)</f>
        <v>Core NW</v>
      </c>
      <c r="K1047" s="154" t="str">
        <f>_xlfn.XLOOKUP(H1047,'NW Mapping'!A:A,'NW Mapping'!D:D)</f>
        <v>Core NW</v>
      </c>
      <c r="L1047" s="8" t="str">
        <f>_xlfn.XLOOKUP('Data Source'!$H1047,'NW Mapping'!A:A,'NW Mapping'!E:E)</f>
        <v>OTHER</v>
      </c>
      <c r="M1047" s="157">
        <v>0</v>
      </c>
      <c r="N1047" s="157">
        <v>0</v>
      </c>
    </row>
    <row r="1048" spans="2:14" s="1" customFormat="1" ht="19.7" hidden="1" customHeight="1">
      <c r="B1048" s="152">
        <v>2022</v>
      </c>
      <c r="C1048" s="153" t="s">
        <v>60</v>
      </c>
      <c r="D1048" s="153" t="s">
        <v>14</v>
      </c>
      <c r="E1048" s="153" t="s">
        <v>25</v>
      </c>
      <c r="F1048" s="153" t="s">
        <v>23</v>
      </c>
      <c r="G1048" s="153" t="s">
        <v>66</v>
      </c>
      <c r="H1048" s="153" t="s">
        <v>58</v>
      </c>
      <c r="I1048" s="154" t="str">
        <f>_xlfn.XLOOKUP('Data Source'!$H1048,'NW Mapping'!A:A,'NW Mapping'!B:B)</f>
        <v>Low</v>
      </c>
      <c r="J1048" s="154" t="str">
        <f>_xlfn.XLOOKUP('Data Source'!$H1048,'NW Mapping'!A:A,'NW Mapping'!C:C)</f>
        <v>Core NW</v>
      </c>
      <c r="K1048" s="154" t="str">
        <f>_xlfn.XLOOKUP(H1048,'NW Mapping'!A:A,'NW Mapping'!D:D)</f>
        <v>Core NW</v>
      </c>
      <c r="L1048" s="8" t="str">
        <f>_xlfn.XLOOKUP('Data Source'!$H1048,'NW Mapping'!A:A,'NW Mapping'!E:E)</f>
        <v>OTHER</v>
      </c>
      <c r="M1048" s="155">
        <v>0</v>
      </c>
      <c r="N1048" s="155">
        <v>0</v>
      </c>
    </row>
    <row r="1049" spans="2:14" s="1" customFormat="1" ht="19.7" customHeight="1">
      <c r="B1049" s="156">
        <v>2022</v>
      </c>
      <c r="C1049" s="154" t="s">
        <v>60</v>
      </c>
      <c r="D1049" s="154" t="s">
        <v>14</v>
      </c>
      <c r="E1049" s="154" t="s">
        <v>26</v>
      </c>
      <c r="F1049" s="154" t="s">
        <v>16</v>
      </c>
      <c r="G1049" s="154" t="s">
        <v>19</v>
      </c>
      <c r="H1049" s="154" t="s">
        <v>58</v>
      </c>
      <c r="I1049" s="154" t="str">
        <f>_xlfn.XLOOKUP('Data Source'!$H1049,'NW Mapping'!A:A,'NW Mapping'!B:B)</f>
        <v>Low</v>
      </c>
      <c r="J1049" s="154" t="str">
        <f>_xlfn.XLOOKUP('Data Source'!$H1049,'NW Mapping'!A:A,'NW Mapping'!C:C)</f>
        <v>Core NW</v>
      </c>
      <c r="K1049" s="154" t="str">
        <f>_xlfn.XLOOKUP(H1049,'NW Mapping'!A:A,'NW Mapping'!D:D)</f>
        <v>Core NW</v>
      </c>
      <c r="L1049" s="8" t="str">
        <f>_xlfn.XLOOKUP('Data Source'!$H1049,'NW Mapping'!A:A,'NW Mapping'!E:E)</f>
        <v>OTHER</v>
      </c>
      <c r="M1049" s="157">
        <v>0</v>
      </c>
      <c r="N1049" s="157">
        <v>0</v>
      </c>
    </row>
    <row r="1050" spans="2:14" s="1" customFormat="1" ht="19.7" customHeight="1">
      <c r="B1050" s="152">
        <v>2022</v>
      </c>
      <c r="C1050" s="153" t="s">
        <v>60</v>
      </c>
      <c r="D1050" s="153" t="s">
        <v>14</v>
      </c>
      <c r="E1050" s="153" t="s">
        <v>26</v>
      </c>
      <c r="F1050" s="153" t="s">
        <v>16</v>
      </c>
      <c r="G1050" s="153" t="s">
        <v>20</v>
      </c>
      <c r="H1050" s="153" t="s">
        <v>58</v>
      </c>
      <c r="I1050" s="154" t="str">
        <f>_xlfn.XLOOKUP('Data Source'!$H1050,'NW Mapping'!A:A,'NW Mapping'!B:B)</f>
        <v>Low</v>
      </c>
      <c r="J1050" s="154" t="str">
        <f>_xlfn.XLOOKUP('Data Source'!$H1050,'NW Mapping'!A:A,'NW Mapping'!C:C)</f>
        <v>Core NW</v>
      </c>
      <c r="K1050" s="154" t="str">
        <f>_xlfn.XLOOKUP(H1050,'NW Mapping'!A:A,'NW Mapping'!D:D)</f>
        <v>Core NW</v>
      </c>
      <c r="L1050" s="8" t="str">
        <f>_xlfn.XLOOKUP('Data Source'!$H1050,'NW Mapping'!A:A,'NW Mapping'!E:E)</f>
        <v>OTHER</v>
      </c>
      <c r="M1050" s="155">
        <v>0</v>
      </c>
      <c r="N1050" s="155">
        <v>0</v>
      </c>
    </row>
    <row r="1051" spans="2:14" s="1" customFormat="1" ht="19.7" customHeight="1">
      <c r="B1051" s="156">
        <v>2022</v>
      </c>
      <c r="C1051" s="154" t="s">
        <v>60</v>
      </c>
      <c r="D1051" s="154" t="s">
        <v>14</v>
      </c>
      <c r="E1051" s="154" t="s">
        <v>26</v>
      </c>
      <c r="F1051" s="154" t="s">
        <v>16</v>
      </c>
      <c r="G1051" s="154" t="s">
        <v>64</v>
      </c>
      <c r="H1051" s="154" t="s">
        <v>58</v>
      </c>
      <c r="I1051" s="154" t="str">
        <f>_xlfn.XLOOKUP('Data Source'!$H1051,'NW Mapping'!A:A,'NW Mapping'!B:B)</f>
        <v>Low</v>
      </c>
      <c r="J1051" s="154" t="str">
        <f>_xlfn.XLOOKUP('Data Source'!$H1051,'NW Mapping'!A:A,'NW Mapping'!C:C)</f>
        <v>Core NW</v>
      </c>
      <c r="K1051" s="154" t="str">
        <f>_xlfn.XLOOKUP(H1051,'NW Mapping'!A:A,'NW Mapping'!D:D)</f>
        <v>Core NW</v>
      </c>
      <c r="L1051" s="8" t="str">
        <f>_xlfn.XLOOKUP('Data Source'!$H1051,'NW Mapping'!A:A,'NW Mapping'!E:E)</f>
        <v>OTHER</v>
      </c>
      <c r="M1051" s="157">
        <v>0</v>
      </c>
      <c r="N1051" s="157">
        <v>0</v>
      </c>
    </row>
    <row r="1052" spans="2:14" s="1" customFormat="1" ht="19.7" customHeight="1">
      <c r="B1052" s="152">
        <v>2022</v>
      </c>
      <c r="C1052" s="153" t="s">
        <v>60</v>
      </c>
      <c r="D1052" s="153" t="s">
        <v>14</v>
      </c>
      <c r="E1052" s="153" t="s">
        <v>26</v>
      </c>
      <c r="F1052" s="153" t="s">
        <v>21</v>
      </c>
      <c r="G1052" s="153" t="s">
        <v>22</v>
      </c>
      <c r="H1052" s="153" t="s">
        <v>58</v>
      </c>
      <c r="I1052" s="154" t="str">
        <f>_xlfn.XLOOKUP('Data Source'!$H1052,'NW Mapping'!A:A,'NW Mapping'!B:B)</f>
        <v>Low</v>
      </c>
      <c r="J1052" s="154" t="str">
        <f>_xlfn.XLOOKUP('Data Source'!$H1052,'NW Mapping'!A:A,'NW Mapping'!C:C)</f>
        <v>Core NW</v>
      </c>
      <c r="K1052" s="154" t="str">
        <f>_xlfn.XLOOKUP(H1052,'NW Mapping'!A:A,'NW Mapping'!D:D)</f>
        <v>Core NW</v>
      </c>
      <c r="L1052" s="8" t="str">
        <f>_xlfn.XLOOKUP('Data Source'!$H1052,'NW Mapping'!A:A,'NW Mapping'!E:E)</f>
        <v>OTHER</v>
      </c>
      <c r="M1052" s="155">
        <v>0</v>
      </c>
      <c r="N1052" s="155">
        <v>0</v>
      </c>
    </row>
    <row r="1053" spans="2:14" s="1" customFormat="1" ht="19.7" customHeight="1">
      <c r="B1053" s="156">
        <v>2022</v>
      </c>
      <c r="C1053" s="154" t="s">
        <v>60</v>
      </c>
      <c r="D1053" s="154" t="s">
        <v>14</v>
      </c>
      <c r="E1053" s="154" t="s">
        <v>26</v>
      </c>
      <c r="F1053" s="154" t="s">
        <v>21</v>
      </c>
      <c r="G1053" s="154" t="s">
        <v>65</v>
      </c>
      <c r="H1053" s="154" t="s">
        <v>58</v>
      </c>
      <c r="I1053" s="154" t="str">
        <f>_xlfn.XLOOKUP('Data Source'!$H1053,'NW Mapping'!A:A,'NW Mapping'!B:B)</f>
        <v>Low</v>
      </c>
      <c r="J1053" s="154" t="str">
        <f>_xlfn.XLOOKUP('Data Source'!$H1053,'NW Mapping'!A:A,'NW Mapping'!C:C)</f>
        <v>Core NW</v>
      </c>
      <c r="K1053" s="154" t="str">
        <f>_xlfn.XLOOKUP(H1053,'NW Mapping'!A:A,'NW Mapping'!D:D)</f>
        <v>Core NW</v>
      </c>
      <c r="L1053" s="8" t="str">
        <f>_xlfn.XLOOKUP('Data Source'!$H1053,'NW Mapping'!A:A,'NW Mapping'!E:E)</f>
        <v>OTHER</v>
      </c>
      <c r="M1053" s="157">
        <v>0</v>
      </c>
      <c r="N1053" s="157">
        <v>0</v>
      </c>
    </row>
    <row r="1054" spans="2:14" s="1" customFormat="1" ht="19.7" customHeight="1">
      <c r="B1054" s="152">
        <v>2022</v>
      </c>
      <c r="C1054" s="153" t="s">
        <v>60</v>
      </c>
      <c r="D1054" s="153" t="s">
        <v>14</v>
      </c>
      <c r="E1054" s="153" t="s">
        <v>26</v>
      </c>
      <c r="F1054" s="153" t="s">
        <v>23</v>
      </c>
      <c r="G1054" s="153" t="s">
        <v>24</v>
      </c>
      <c r="H1054" s="153" t="s">
        <v>58</v>
      </c>
      <c r="I1054" s="154" t="str">
        <f>_xlfn.XLOOKUP('Data Source'!$H1054,'NW Mapping'!A:A,'NW Mapping'!B:B)</f>
        <v>Low</v>
      </c>
      <c r="J1054" s="154" t="str">
        <f>_xlfn.XLOOKUP('Data Source'!$H1054,'NW Mapping'!A:A,'NW Mapping'!C:C)</f>
        <v>Core NW</v>
      </c>
      <c r="K1054" s="154" t="str">
        <f>_xlfn.XLOOKUP(H1054,'NW Mapping'!A:A,'NW Mapping'!D:D)</f>
        <v>Core NW</v>
      </c>
      <c r="L1054" s="8" t="str">
        <f>_xlfn.XLOOKUP('Data Source'!$H1054,'NW Mapping'!A:A,'NW Mapping'!E:E)</f>
        <v>OTHER</v>
      </c>
      <c r="M1054" s="155">
        <v>0</v>
      </c>
      <c r="N1054" s="155">
        <v>0</v>
      </c>
    </row>
    <row r="1055" spans="2:14" s="1" customFormat="1" ht="19.7" customHeight="1">
      <c r="B1055" s="156">
        <v>2022</v>
      </c>
      <c r="C1055" s="154" t="s">
        <v>60</v>
      </c>
      <c r="D1055" s="154" t="s">
        <v>14</v>
      </c>
      <c r="E1055" s="154" t="s">
        <v>26</v>
      </c>
      <c r="F1055" s="154" t="s">
        <v>23</v>
      </c>
      <c r="G1055" s="154" t="s">
        <v>66</v>
      </c>
      <c r="H1055" s="154" t="s">
        <v>58</v>
      </c>
      <c r="I1055" s="154" t="str">
        <f>_xlfn.XLOOKUP('Data Source'!$H1055,'NW Mapping'!A:A,'NW Mapping'!B:B)</f>
        <v>Low</v>
      </c>
      <c r="J1055" s="154" t="str">
        <f>_xlfn.XLOOKUP('Data Source'!$H1055,'NW Mapping'!A:A,'NW Mapping'!C:C)</f>
        <v>Core NW</v>
      </c>
      <c r="K1055" s="154" t="str">
        <f>_xlfn.XLOOKUP(H1055,'NW Mapping'!A:A,'NW Mapping'!D:D)</f>
        <v>Core NW</v>
      </c>
      <c r="L1055" s="8" t="str">
        <f>_xlfn.XLOOKUP('Data Source'!$H1055,'NW Mapping'!A:A,'NW Mapping'!E:E)</f>
        <v>OTHER</v>
      </c>
      <c r="M1055" s="157">
        <v>0</v>
      </c>
      <c r="N1055" s="157">
        <v>0</v>
      </c>
    </row>
    <row r="1056" spans="2:14" s="1" customFormat="1" ht="19.7" hidden="1" customHeight="1">
      <c r="B1056" s="152">
        <v>2022</v>
      </c>
      <c r="C1056" s="153" t="s">
        <v>60</v>
      </c>
      <c r="D1056" s="153" t="s">
        <v>14</v>
      </c>
      <c r="E1056" s="153" t="s">
        <v>27</v>
      </c>
      <c r="F1056" s="153" t="s">
        <v>16</v>
      </c>
      <c r="G1056" s="153" t="s">
        <v>20</v>
      </c>
      <c r="H1056" s="153" t="s">
        <v>58</v>
      </c>
      <c r="I1056" s="154" t="str">
        <f>_xlfn.XLOOKUP('Data Source'!$H1056,'NW Mapping'!A:A,'NW Mapping'!B:B)</f>
        <v>Low</v>
      </c>
      <c r="J1056" s="154" t="str">
        <f>_xlfn.XLOOKUP('Data Source'!$H1056,'NW Mapping'!A:A,'NW Mapping'!C:C)</f>
        <v>Core NW</v>
      </c>
      <c r="K1056" s="154" t="str">
        <f>_xlfn.XLOOKUP(H1056,'NW Mapping'!A:A,'NW Mapping'!D:D)</f>
        <v>Core NW</v>
      </c>
      <c r="L1056" s="8" t="str">
        <f>_xlfn.XLOOKUP('Data Source'!$H1056,'NW Mapping'!A:A,'NW Mapping'!E:E)</f>
        <v>OTHER</v>
      </c>
      <c r="M1056" s="155">
        <v>0</v>
      </c>
      <c r="N1056" s="155">
        <v>0</v>
      </c>
    </row>
    <row r="1057" spans="2:14" s="1" customFormat="1" ht="19.7" hidden="1" customHeight="1">
      <c r="B1057" s="156">
        <v>2022</v>
      </c>
      <c r="C1057" s="154" t="s">
        <v>60</v>
      </c>
      <c r="D1057" s="154" t="s">
        <v>14</v>
      </c>
      <c r="E1057" s="154" t="s">
        <v>27</v>
      </c>
      <c r="F1057" s="154" t="s">
        <v>16</v>
      </c>
      <c r="G1057" s="154" t="s">
        <v>64</v>
      </c>
      <c r="H1057" s="154" t="s">
        <v>58</v>
      </c>
      <c r="I1057" s="154" t="str">
        <f>_xlfn.XLOOKUP('Data Source'!$H1057,'NW Mapping'!A:A,'NW Mapping'!B:B)</f>
        <v>Low</v>
      </c>
      <c r="J1057" s="154" t="str">
        <f>_xlfn.XLOOKUP('Data Source'!$H1057,'NW Mapping'!A:A,'NW Mapping'!C:C)</f>
        <v>Core NW</v>
      </c>
      <c r="K1057" s="154" t="str">
        <f>_xlfn.XLOOKUP(H1057,'NW Mapping'!A:A,'NW Mapping'!D:D)</f>
        <v>Core NW</v>
      </c>
      <c r="L1057" s="8" t="str">
        <f>_xlfn.XLOOKUP('Data Source'!$H1057,'NW Mapping'!A:A,'NW Mapping'!E:E)</f>
        <v>OTHER</v>
      </c>
      <c r="M1057" s="157">
        <v>0</v>
      </c>
      <c r="N1057" s="157">
        <v>0</v>
      </c>
    </row>
    <row r="1058" spans="2:14" s="1" customFormat="1" ht="19.7" hidden="1" customHeight="1">
      <c r="B1058" s="152">
        <v>2022</v>
      </c>
      <c r="C1058" s="153" t="s">
        <v>60</v>
      </c>
      <c r="D1058" s="153" t="s">
        <v>14</v>
      </c>
      <c r="E1058" s="153" t="s">
        <v>27</v>
      </c>
      <c r="F1058" s="153" t="s">
        <v>21</v>
      </c>
      <c r="G1058" s="153" t="s">
        <v>22</v>
      </c>
      <c r="H1058" s="153" t="s">
        <v>58</v>
      </c>
      <c r="I1058" s="154" t="str">
        <f>_xlfn.XLOOKUP('Data Source'!$H1058,'NW Mapping'!A:A,'NW Mapping'!B:B)</f>
        <v>Low</v>
      </c>
      <c r="J1058" s="154" t="str">
        <f>_xlfn.XLOOKUP('Data Source'!$H1058,'NW Mapping'!A:A,'NW Mapping'!C:C)</f>
        <v>Core NW</v>
      </c>
      <c r="K1058" s="154" t="str">
        <f>_xlfn.XLOOKUP(H1058,'NW Mapping'!A:A,'NW Mapping'!D:D)</f>
        <v>Core NW</v>
      </c>
      <c r="L1058" s="8" t="str">
        <f>_xlfn.XLOOKUP('Data Source'!$H1058,'NW Mapping'!A:A,'NW Mapping'!E:E)</f>
        <v>OTHER</v>
      </c>
      <c r="M1058" s="155">
        <v>0</v>
      </c>
      <c r="N1058" s="155">
        <v>0</v>
      </c>
    </row>
    <row r="1059" spans="2:14" s="1" customFormat="1" ht="19.7" hidden="1" customHeight="1">
      <c r="B1059" s="156">
        <v>2022</v>
      </c>
      <c r="C1059" s="154" t="s">
        <v>60</v>
      </c>
      <c r="D1059" s="154" t="s">
        <v>14</v>
      </c>
      <c r="E1059" s="154" t="s">
        <v>27</v>
      </c>
      <c r="F1059" s="154" t="s">
        <v>21</v>
      </c>
      <c r="G1059" s="154" t="s">
        <v>65</v>
      </c>
      <c r="H1059" s="154" t="s">
        <v>58</v>
      </c>
      <c r="I1059" s="154" t="str">
        <f>_xlfn.XLOOKUP('Data Source'!$H1059,'NW Mapping'!A:A,'NW Mapping'!B:B)</f>
        <v>Low</v>
      </c>
      <c r="J1059" s="154" t="str">
        <f>_xlfn.XLOOKUP('Data Source'!$H1059,'NW Mapping'!A:A,'NW Mapping'!C:C)</f>
        <v>Core NW</v>
      </c>
      <c r="K1059" s="154" t="str">
        <f>_xlfn.XLOOKUP(H1059,'NW Mapping'!A:A,'NW Mapping'!D:D)</f>
        <v>Core NW</v>
      </c>
      <c r="L1059" s="8" t="str">
        <f>_xlfn.XLOOKUP('Data Source'!$H1059,'NW Mapping'!A:A,'NW Mapping'!E:E)</f>
        <v>OTHER</v>
      </c>
      <c r="M1059" s="157">
        <v>0</v>
      </c>
      <c r="N1059" s="157">
        <v>0</v>
      </c>
    </row>
    <row r="1060" spans="2:14" s="1" customFormat="1" ht="19.7" hidden="1" customHeight="1">
      <c r="B1060" s="152">
        <v>2022</v>
      </c>
      <c r="C1060" s="153" t="s">
        <v>60</v>
      </c>
      <c r="D1060" s="153" t="s">
        <v>14</v>
      </c>
      <c r="E1060" s="153" t="s">
        <v>27</v>
      </c>
      <c r="F1060" s="153" t="s">
        <v>23</v>
      </c>
      <c r="G1060" s="153" t="s">
        <v>24</v>
      </c>
      <c r="H1060" s="153" t="s">
        <v>58</v>
      </c>
      <c r="I1060" s="154" t="str">
        <f>_xlfn.XLOOKUP('Data Source'!$H1060,'NW Mapping'!A:A,'NW Mapping'!B:B)</f>
        <v>Low</v>
      </c>
      <c r="J1060" s="154" t="str">
        <f>_xlfn.XLOOKUP('Data Source'!$H1060,'NW Mapping'!A:A,'NW Mapping'!C:C)</f>
        <v>Core NW</v>
      </c>
      <c r="K1060" s="154" t="str">
        <f>_xlfn.XLOOKUP(H1060,'NW Mapping'!A:A,'NW Mapping'!D:D)</f>
        <v>Core NW</v>
      </c>
      <c r="L1060" s="8" t="str">
        <f>_xlfn.XLOOKUP('Data Source'!$H1060,'NW Mapping'!A:A,'NW Mapping'!E:E)</f>
        <v>OTHER</v>
      </c>
      <c r="M1060" s="155">
        <v>0</v>
      </c>
      <c r="N1060" s="155">
        <v>0</v>
      </c>
    </row>
    <row r="1061" spans="2:14" s="1" customFormat="1" ht="19.7" hidden="1" customHeight="1">
      <c r="B1061" s="156">
        <v>2022</v>
      </c>
      <c r="C1061" s="154" t="s">
        <v>60</v>
      </c>
      <c r="D1061" s="154" t="s">
        <v>14</v>
      </c>
      <c r="E1061" s="154" t="s">
        <v>27</v>
      </c>
      <c r="F1061" s="154" t="s">
        <v>23</v>
      </c>
      <c r="G1061" s="154" t="s">
        <v>66</v>
      </c>
      <c r="H1061" s="154" t="s">
        <v>58</v>
      </c>
      <c r="I1061" s="154" t="str">
        <f>_xlfn.XLOOKUP('Data Source'!$H1061,'NW Mapping'!A:A,'NW Mapping'!B:B)</f>
        <v>Low</v>
      </c>
      <c r="J1061" s="154" t="str">
        <f>_xlfn.XLOOKUP('Data Source'!$H1061,'NW Mapping'!A:A,'NW Mapping'!C:C)</f>
        <v>Core NW</v>
      </c>
      <c r="K1061" s="154" t="str">
        <f>_xlfn.XLOOKUP(H1061,'NW Mapping'!A:A,'NW Mapping'!D:D)</f>
        <v>Core NW</v>
      </c>
      <c r="L1061" s="8" t="str">
        <f>_xlfn.XLOOKUP('Data Source'!$H1061,'NW Mapping'!A:A,'NW Mapping'!E:E)</f>
        <v>OTHER</v>
      </c>
      <c r="M1061" s="157">
        <v>0</v>
      </c>
      <c r="N1061" s="157">
        <v>0</v>
      </c>
    </row>
    <row r="1062" spans="2:14" s="1" customFormat="1" ht="19.7" hidden="1" customHeight="1">
      <c r="B1062" s="152">
        <v>2022</v>
      </c>
      <c r="C1062" s="153" t="s">
        <v>61</v>
      </c>
      <c r="D1062" s="153" t="s">
        <v>14</v>
      </c>
      <c r="E1062" s="153" t="s">
        <v>25</v>
      </c>
      <c r="F1062" s="153" t="s">
        <v>16</v>
      </c>
      <c r="G1062" s="153" t="s">
        <v>64</v>
      </c>
      <c r="H1062" s="153" t="s">
        <v>62</v>
      </c>
      <c r="I1062" s="154" t="str">
        <f>_xlfn.XLOOKUP('Data Source'!$H1062,'NW Mapping'!A:A,'NW Mapping'!B:B)</f>
        <v>Low</v>
      </c>
      <c r="J1062" s="154" t="str">
        <f>_xlfn.XLOOKUP('Data Source'!$H1062,'NW Mapping'!A:A,'NW Mapping'!C:C)</f>
        <v>Non-Core NW</v>
      </c>
      <c r="K1062" s="154" t="str">
        <f>_xlfn.XLOOKUP(H1062,'NW Mapping'!A:A,'NW Mapping'!D:D)</f>
        <v>MERCH MENU</v>
      </c>
      <c r="L1062" s="8" t="str">
        <f>_xlfn.XLOOKUP('Data Source'!$H1062,'NW Mapping'!A:A,'NW Mapping'!E:E)</f>
        <v>MERCH MENU</v>
      </c>
      <c r="M1062" s="155">
        <v>0</v>
      </c>
      <c r="N1062" s="155">
        <v>0</v>
      </c>
    </row>
    <row r="1063" spans="2:14" s="1" customFormat="1" ht="19.7" hidden="1" customHeight="1">
      <c r="B1063" s="156">
        <v>2022</v>
      </c>
      <c r="C1063" s="154" t="s">
        <v>61</v>
      </c>
      <c r="D1063" s="154" t="s">
        <v>14</v>
      </c>
      <c r="E1063" s="154" t="s">
        <v>25</v>
      </c>
      <c r="F1063" s="154" t="s">
        <v>21</v>
      </c>
      <c r="G1063" s="154" t="s">
        <v>22</v>
      </c>
      <c r="H1063" s="154" t="s">
        <v>62</v>
      </c>
      <c r="I1063" s="154" t="str">
        <f>_xlfn.XLOOKUP('Data Source'!$H1063,'NW Mapping'!A:A,'NW Mapping'!B:B)</f>
        <v>Low</v>
      </c>
      <c r="J1063" s="154" t="str">
        <f>_xlfn.XLOOKUP('Data Source'!$H1063,'NW Mapping'!A:A,'NW Mapping'!C:C)</f>
        <v>Non-Core NW</v>
      </c>
      <c r="K1063" s="154" t="str">
        <f>_xlfn.XLOOKUP(H1063,'NW Mapping'!A:A,'NW Mapping'!D:D)</f>
        <v>MERCH MENU</v>
      </c>
      <c r="L1063" s="8" t="str">
        <f>_xlfn.XLOOKUP('Data Source'!$H1063,'NW Mapping'!A:A,'NW Mapping'!E:E)</f>
        <v>MERCH MENU</v>
      </c>
      <c r="M1063" s="157">
        <v>0</v>
      </c>
      <c r="N1063" s="157">
        <v>0</v>
      </c>
    </row>
    <row r="1064" spans="2:14" s="1" customFormat="1" ht="19.7" hidden="1" customHeight="1">
      <c r="B1064" s="152">
        <v>2022</v>
      </c>
      <c r="C1064" s="153" t="s">
        <v>61</v>
      </c>
      <c r="D1064" s="153" t="s">
        <v>14</v>
      </c>
      <c r="E1064" s="153" t="s">
        <v>25</v>
      </c>
      <c r="F1064" s="153" t="s">
        <v>21</v>
      </c>
      <c r="G1064" s="153" t="s">
        <v>65</v>
      </c>
      <c r="H1064" s="153" t="s">
        <v>62</v>
      </c>
      <c r="I1064" s="154" t="str">
        <f>_xlfn.XLOOKUP('Data Source'!$H1064,'NW Mapping'!A:A,'NW Mapping'!B:B)</f>
        <v>Low</v>
      </c>
      <c r="J1064" s="154" t="str">
        <f>_xlfn.XLOOKUP('Data Source'!$H1064,'NW Mapping'!A:A,'NW Mapping'!C:C)</f>
        <v>Non-Core NW</v>
      </c>
      <c r="K1064" s="154" t="str">
        <f>_xlfn.XLOOKUP(H1064,'NW Mapping'!A:A,'NW Mapping'!D:D)</f>
        <v>MERCH MENU</v>
      </c>
      <c r="L1064" s="8" t="str">
        <f>_xlfn.XLOOKUP('Data Source'!$H1064,'NW Mapping'!A:A,'NW Mapping'!E:E)</f>
        <v>MERCH MENU</v>
      </c>
      <c r="M1064" s="155">
        <v>0</v>
      </c>
      <c r="N1064" s="155">
        <v>0</v>
      </c>
    </row>
    <row r="1065" spans="2:14" s="1" customFormat="1" ht="19.7" hidden="1" customHeight="1">
      <c r="B1065" s="156">
        <v>2022</v>
      </c>
      <c r="C1065" s="154" t="s">
        <v>61</v>
      </c>
      <c r="D1065" s="154" t="s">
        <v>14</v>
      </c>
      <c r="E1065" s="154" t="s">
        <v>25</v>
      </c>
      <c r="F1065" s="154" t="s">
        <v>23</v>
      </c>
      <c r="G1065" s="154" t="s">
        <v>24</v>
      </c>
      <c r="H1065" s="154" t="s">
        <v>62</v>
      </c>
      <c r="I1065" s="154" t="str">
        <f>_xlfn.XLOOKUP('Data Source'!$H1065,'NW Mapping'!A:A,'NW Mapping'!B:B)</f>
        <v>Low</v>
      </c>
      <c r="J1065" s="154" t="str">
        <f>_xlfn.XLOOKUP('Data Source'!$H1065,'NW Mapping'!A:A,'NW Mapping'!C:C)</f>
        <v>Non-Core NW</v>
      </c>
      <c r="K1065" s="154" t="str">
        <f>_xlfn.XLOOKUP(H1065,'NW Mapping'!A:A,'NW Mapping'!D:D)</f>
        <v>MERCH MENU</v>
      </c>
      <c r="L1065" s="8" t="str">
        <f>_xlfn.XLOOKUP('Data Source'!$H1065,'NW Mapping'!A:A,'NW Mapping'!E:E)</f>
        <v>MERCH MENU</v>
      </c>
      <c r="M1065" s="157">
        <v>1155.54</v>
      </c>
      <c r="N1065" s="157">
        <v>1155.54</v>
      </c>
    </row>
    <row r="1066" spans="2:14" s="1" customFormat="1" ht="19.7" hidden="1" customHeight="1">
      <c r="B1066" s="156">
        <v>2023</v>
      </c>
      <c r="C1066" s="154" t="s">
        <v>13</v>
      </c>
      <c r="D1066" s="154" t="s">
        <v>14</v>
      </c>
      <c r="E1066" s="154" t="s">
        <v>15</v>
      </c>
      <c r="F1066" s="154" t="s">
        <v>16</v>
      </c>
      <c r="G1066" s="154" t="s">
        <v>71</v>
      </c>
      <c r="H1066" s="154" t="s">
        <v>18</v>
      </c>
      <c r="I1066" s="154" t="str">
        <f>_xlfn.XLOOKUP('Data Source'!$H1066,'NW Mapping'!A:A,'NW Mapping'!B:B)</f>
        <v>Low</v>
      </c>
      <c r="J1066" s="154" t="str">
        <f>_xlfn.XLOOKUP('Data Source'!$H1066,'NW Mapping'!A:A,'NW Mapping'!C:C)</f>
        <v>Non-Core NW</v>
      </c>
      <c r="K1066" s="154" t="str">
        <f>_xlfn.XLOOKUP(H1066,'NW Mapping'!A:A,'NW Mapping'!D:D)</f>
        <v>MERCH MENU</v>
      </c>
      <c r="L1066" s="8" t="str">
        <f>_xlfn.XLOOKUP('Data Source'!$H1066,'NW Mapping'!A:A,'NW Mapping'!E:E)</f>
        <v>MERCH MENU</v>
      </c>
      <c r="M1066" s="157">
        <v>73589.640000000494</v>
      </c>
      <c r="N1066" s="157">
        <v>1500</v>
      </c>
    </row>
    <row r="1067" spans="2:14" s="1" customFormat="1" ht="19.7" hidden="1" customHeight="1">
      <c r="B1067" s="152">
        <v>2023</v>
      </c>
      <c r="C1067" s="153" t="s">
        <v>13</v>
      </c>
      <c r="D1067" s="153" t="s">
        <v>14</v>
      </c>
      <c r="E1067" s="153" t="s">
        <v>15</v>
      </c>
      <c r="F1067" s="153" t="s">
        <v>16</v>
      </c>
      <c r="G1067" s="153" t="s">
        <v>72</v>
      </c>
      <c r="H1067" s="153" t="s">
        <v>18</v>
      </c>
      <c r="I1067" s="154" t="str">
        <f>_xlfn.XLOOKUP('Data Source'!$H1067,'NW Mapping'!A:A,'NW Mapping'!B:B)</f>
        <v>Low</v>
      </c>
      <c r="J1067" s="154" t="str">
        <f>_xlfn.XLOOKUP('Data Source'!$H1067,'NW Mapping'!A:A,'NW Mapping'!C:C)</f>
        <v>Non-Core NW</v>
      </c>
      <c r="K1067" s="154" t="str">
        <f>_xlfn.XLOOKUP(H1067,'NW Mapping'!A:A,'NW Mapping'!D:D)</f>
        <v>MERCH MENU</v>
      </c>
      <c r="L1067" s="8" t="str">
        <f>_xlfn.XLOOKUP('Data Source'!$H1067,'NW Mapping'!A:A,'NW Mapping'!E:E)</f>
        <v>MERCH MENU</v>
      </c>
      <c r="M1067" s="155">
        <v>558472.88169999805</v>
      </c>
      <c r="N1067" s="155">
        <v>0</v>
      </c>
    </row>
    <row r="1068" spans="2:14" s="1" customFormat="1" ht="19.7" hidden="1" customHeight="1">
      <c r="B1068" s="156">
        <v>2023</v>
      </c>
      <c r="C1068" s="154" t="s">
        <v>13</v>
      </c>
      <c r="D1068" s="154" t="s">
        <v>14</v>
      </c>
      <c r="E1068" s="154" t="s">
        <v>15</v>
      </c>
      <c r="F1068" s="154" t="s">
        <v>16</v>
      </c>
      <c r="G1068" s="154" t="s">
        <v>73</v>
      </c>
      <c r="H1068" s="154" t="s">
        <v>18</v>
      </c>
      <c r="I1068" s="154" t="str">
        <f>_xlfn.XLOOKUP('Data Source'!$H1068,'NW Mapping'!A:A,'NW Mapping'!B:B)</f>
        <v>Low</v>
      </c>
      <c r="J1068" s="154" t="str">
        <f>_xlfn.XLOOKUP('Data Source'!$H1068,'NW Mapping'!A:A,'NW Mapping'!C:C)</f>
        <v>Non-Core NW</v>
      </c>
      <c r="K1068" s="154" t="str">
        <f>_xlfn.XLOOKUP(H1068,'NW Mapping'!A:A,'NW Mapping'!D:D)</f>
        <v>MERCH MENU</v>
      </c>
      <c r="L1068" s="8" t="str">
        <f>_xlfn.XLOOKUP('Data Source'!$H1068,'NW Mapping'!A:A,'NW Mapping'!E:E)</f>
        <v>MERCH MENU</v>
      </c>
      <c r="M1068" s="157">
        <v>16632.700000000099</v>
      </c>
      <c r="N1068" s="157">
        <v>0</v>
      </c>
    </row>
    <row r="1069" spans="2:14" s="1" customFormat="1" ht="19.7" hidden="1" customHeight="1">
      <c r="B1069" s="152">
        <v>2023</v>
      </c>
      <c r="C1069" s="153" t="s">
        <v>13</v>
      </c>
      <c r="D1069" s="153" t="s">
        <v>14</v>
      </c>
      <c r="E1069" s="153" t="s">
        <v>15</v>
      </c>
      <c r="F1069" s="153" t="s">
        <v>16</v>
      </c>
      <c r="G1069" s="153" t="s">
        <v>74</v>
      </c>
      <c r="H1069" s="153" t="s">
        <v>18</v>
      </c>
      <c r="I1069" s="154" t="str">
        <f>_xlfn.XLOOKUP('Data Source'!$H1069,'NW Mapping'!A:A,'NW Mapping'!B:B)</f>
        <v>Low</v>
      </c>
      <c r="J1069" s="154" t="str">
        <f>_xlfn.XLOOKUP('Data Source'!$H1069,'NW Mapping'!A:A,'NW Mapping'!C:C)</f>
        <v>Non-Core NW</v>
      </c>
      <c r="K1069" s="154" t="str">
        <f>_xlfn.XLOOKUP(H1069,'NW Mapping'!A:A,'NW Mapping'!D:D)</f>
        <v>MERCH MENU</v>
      </c>
      <c r="L1069" s="8" t="str">
        <f>_xlfn.XLOOKUP('Data Source'!$H1069,'NW Mapping'!A:A,'NW Mapping'!E:E)</f>
        <v>MERCH MENU</v>
      </c>
      <c r="M1069" s="155">
        <v>116600.00879999901</v>
      </c>
      <c r="N1069" s="155">
        <v>1500</v>
      </c>
    </row>
    <row r="1070" spans="2:14" s="1" customFormat="1" ht="19.7" hidden="1" customHeight="1">
      <c r="B1070" s="156">
        <v>2023</v>
      </c>
      <c r="C1070" s="154" t="s">
        <v>13</v>
      </c>
      <c r="D1070" s="154" t="s">
        <v>14</v>
      </c>
      <c r="E1070" s="154" t="s">
        <v>15</v>
      </c>
      <c r="F1070" s="154" t="s">
        <v>16</v>
      </c>
      <c r="G1070" s="154" t="s">
        <v>75</v>
      </c>
      <c r="H1070" s="154" t="s">
        <v>18</v>
      </c>
      <c r="I1070" s="154" t="str">
        <f>_xlfn.XLOOKUP('Data Source'!$H1070,'NW Mapping'!A:A,'NW Mapping'!B:B)</f>
        <v>Low</v>
      </c>
      <c r="J1070" s="154" t="str">
        <f>_xlfn.XLOOKUP('Data Source'!$H1070,'NW Mapping'!A:A,'NW Mapping'!C:C)</f>
        <v>Non-Core NW</v>
      </c>
      <c r="K1070" s="154" t="str">
        <f>_xlfn.XLOOKUP(H1070,'NW Mapping'!A:A,'NW Mapping'!D:D)</f>
        <v>MERCH MENU</v>
      </c>
      <c r="L1070" s="8" t="str">
        <f>_xlfn.XLOOKUP('Data Source'!$H1070,'NW Mapping'!A:A,'NW Mapping'!E:E)</f>
        <v>MERCH MENU</v>
      </c>
      <c r="M1070" s="157">
        <v>0</v>
      </c>
      <c r="N1070" s="157">
        <v>0</v>
      </c>
    </row>
    <row r="1071" spans="2:14" s="1" customFormat="1" ht="19.7" hidden="1" customHeight="1">
      <c r="B1071" s="152">
        <v>2023</v>
      </c>
      <c r="C1071" s="153" t="s">
        <v>13</v>
      </c>
      <c r="D1071" s="153" t="s">
        <v>14</v>
      </c>
      <c r="E1071" s="153" t="s">
        <v>15</v>
      </c>
      <c r="F1071" s="153" t="s">
        <v>21</v>
      </c>
      <c r="G1071" s="153" t="s">
        <v>22</v>
      </c>
      <c r="H1071" s="153" t="s">
        <v>18</v>
      </c>
      <c r="I1071" s="154" t="str">
        <f>_xlfn.XLOOKUP('Data Source'!$H1071,'NW Mapping'!A:A,'NW Mapping'!B:B)</f>
        <v>Low</v>
      </c>
      <c r="J1071" s="154" t="str">
        <f>_xlfn.XLOOKUP('Data Source'!$H1071,'NW Mapping'!A:A,'NW Mapping'!C:C)</f>
        <v>Non-Core NW</v>
      </c>
      <c r="K1071" s="154" t="str">
        <f>_xlfn.XLOOKUP(H1071,'NW Mapping'!A:A,'NW Mapping'!D:D)</f>
        <v>MERCH MENU</v>
      </c>
      <c r="L1071" s="8" t="str">
        <f>_xlfn.XLOOKUP('Data Source'!$H1071,'NW Mapping'!A:A,'NW Mapping'!E:E)</f>
        <v>MERCH MENU</v>
      </c>
      <c r="M1071" s="155">
        <v>496543.599999987</v>
      </c>
      <c r="N1071" s="155">
        <v>0</v>
      </c>
    </row>
    <row r="1072" spans="2:14" s="1" customFormat="1" ht="19.7" hidden="1" customHeight="1">
      <c r="B1072" s="156">
        <v>2023</v>
      </c>
      <c r="C1072" s="154" t="s">
        <v>13</v>
      </c>
      <c r="D1072" s="154" t="s">
        <v>14</v>
      </c>
      <c r="E1072" s="154" t="s">
        <v>15</v>
      </c>
      <c r="F1072" s="154" t="s">
        <v>21</v>
      </c>
      <c r="G1072" s="154" t="s">
        <v>65</v>
      </c>
      <c r="H1072" s="154" t="s">
        <v>18</v>
      </c>
      <c r="I1072" s="154" t="str">
        <f>_xlfn.XLOOKUP('Data Source'!$H1072,'NW Mapping'!A:A,'NW Mapping'!B:B)</f>
        <v>Low</v>
      </c>
      <c r="J1072" s="154" t="str">
        <f>_xlfn.XLOOKUP('Data Source'!$H1072,'NW Mapping'!A:A,'NW Mapping'!C:C)</f>
        <v>Non-Core NW</v>
      </c>
      <c r="K1072" s="154" t="str">
        <f>_xlfn.XLOOKUP(H1072,'NW Mapping'!A:A,'NW Mapping'!D:D)</f>
        <v>MERCH MENU</v>
      </c>
      <c r="L1072" s="8" t="str">
        <f>_xlfn.XLOOKUP('Data Source'!$H1072,'NW Mapping'!A:A,'NW Mapping'!E:E)</f>
        <v>MERCH MENU</v>
      </c>
      <c r="M1072" s="157">
        <v>132450.350000001</v>
      </c>
      <c r="N1072" s="157">
        <v>0</v>
      </c>
    </row>
    <row r="1073" spans="2:14" s="1" customFormat="1" ht="19.7" hidden="1" customHeight="1">
      <c r="B1073" s="152">
        <v>2023</v>
      </c>
      <c r="C1073" s="153" t="s">
        <v>13</v>
      </c>
      <c r="D1073" s="153" t="s">
        <v>14</v>
      </c>
      <c r="E1073" s="153" t="s">
        <v>15</v>
      </c>
      <c r="F1073" s="153" t="s">
        <v>23</v>
      </c>
      <c r="G1073" s="153" t="s">
        <v>24</v>
      </c>
      <c r="H1073" s="153" t="s">
        <v>18</v>
      </c>
      <c r="I1073" s="154" t="str">
        <f>_xlfn.XLOOKUP('Data Source'!$H1073,'NW Mapping'!A:A,'NW Mapping'!B:B)</f>
        <v>Low</v>
      </c>
      <c r="J1073" s="154" t="str">
        <f>_xlfn.XLOOKUP('Data Source'!$H1073,'NW Mapping'!A:A,'NW Mapping'!C:C)</f>
        <v>Non-Core NW</v>
      </c>
      <c r="K1073" s="154" t="str">
        <f>_xlfn.XLOOKUP(H1073,'NW Mapping'!A:A,'NW Mapping'!D:D)</f>
        <v>MERCH MENU</v>
      </c>
      <c r="L1073" s="8" t="str">
        <f>_xlfn.XLOOKUP('Data Source'!$H1073,'NW Mapping'!A:A,'NW Mapping'!E:E)</f>
        <v>MERCH MENU</v>
      </c>
      <c r="M1073" s="155">
        <v>221877.72640000499</v>
      </c>
      <c r="N1073" s="155">
        <v>1500</v>
      </c>
    </row>
    <row r="1074" spans="2:14" s="1" customFormat="1" ht="19.7" hidden="1" customHeight="1">
      <c r="B1074" s="156">
        <v>2023</v>
      </c>
      <c r="C1074" s="154" t="s">
        <v>13</v>
      </c>
      <c r="D1074" s="154" t="s">
        <v>14</v>
      </c>
      <c r="E1074" s="154" t="s">
        <v>15</v>
      </c>
      <c r="F1074" s="154" t="s">
        <v>23</v>
      </c>
      <c r="G1074" s="154" t="s">
        <v>66</v>
      </c>
      <c r="H1074" s="154" t="s">
        <v>18</v>
      </c>
      <c r="I1074" s="154" t="str">
        <f>_xlfn.XLOOKUP('Data Source'!$H1074,'NW Mapping'!A:A,'NW Mapping'!B:B)</f>
        <v>Low</v>
      </c>
      <c r="J1074" s="154" t="str">
        <f>_xlfn.XLOOKUP('Data Source'!$H1074,'NW Mapping'!A:A,'NW Mapping'!C:C)</f>
        <v>Non-Core NW</v>
      </c>
      <c r="K1074" s="154" t="str">
        <f>_xlfn.XLOOKUP(H1074,'NW Mapping'!A:A,'NW Mapping'!D:D)</f>
        <v>MERCH MENU</v>
      </c>
      <c r="L1074" s="8" t="str">
        <f>_xlfn.XLOOKUP('Data Source'!$H1074,'NW Mapping'!A:A,'NW Mapping'!E:E)</f>
        <v>MERCH MENU</v>
      </c>
      <c r="M1074" s="157">
        <v>271684.66999999899</v>
      </c>
      <c r="N1074" s="157">
        <v>0</v>
      </c>
    </row>
    <row r="1075" spans="2:14" s="1" customFormat="1" ht="19.7" hidden="1" customHeight="1">
      <c r="B1075" s="156">
        <v>2023</v>
      </c>
      <c r="C1075" s="154" t="s">
        <v>13</v>
      </c>
      <c r="D1075" s="154" t="s">
        <v>14</v>
      </c>
      <c r="E1075" s="154" t="s">
        <v>25</v>
      </c>
      <c r="F1075" s="154" t="s">
        <v>16</v>
      </c>
      <c r="G1075" s="154" t="s">
        <v>71</v>
      </c>
      <c r="H1075" s="154" t="s">
        <v>18</v>
      </c>
      <c r="I1075" s="154" t="str">
        <f>_xlfn.XLOOKUP('Data Source'!$H1075,'NW Mapping'!A:A,'NW Mapping'!B:B)</f>
        <v>Low</v>
      </c>
      <c r="J1075" s="154" t="str">
        <f>_xlfn.XLOOKUP('Data Source'!$H1075,'NW Mapping'!A:A,'NW Mapping'!C:C)</f>
        <v>Non-Core NW</v>
      </c>
      <c r="K1075" s="154" t="str">
        <f>_xlfn.XLOOKUP(H1075,'NW Mapping'!A:A,'NW Mapping'!D:D)</f>
        <v>MERCH MENU</v>
      </c>
      <c r="L1075" s="8" t="str">
        <f>_xlfn.XLOOKUP('Data Source'!$H1075,'NW Mapping'!A:A,'NW Mapping'!E:E)</f>
        <v>MERCH MENU</v>
      </c>
      <c r="M1075" s="157">
        <v>175205.20999956</v>
      </c>
      <c r="N1075" s="157">
        <v>3200</v>
      </c>
    </row>
    <row r="1076" spans="2:14" s="1" customFormat="1" ht="19.7" hidden="1" customHeight="1">
      <c r="B1076" s="152">
        <v>2023</v>
      </c>
      <c r="C1076" s="153" t="s">
        <v>13</v>
      </c>
      <c r="D1076" s="153" t="s">
        <v>14</v>
      </c>
      <c r="E1076" s="153" t="s">
        <v>25</v>
      </c>
      <c r="F1076" s="153" t="s">
        <v>16</v>
      </c>
      <c r="G1076" s="153" t="s">
        <v>72</v>
      </c>
      <c r="H1076" s="153" t="s">
        <v>18</v>
      </c>
      <c r="I1076" s="154" t="str">
        <f>_xlfn.XLOOKUP('Data Source'!$H1076,'NW Mapping'!A:A,'NW Mapping'!B:B)</f>
        <v>Low</v>
      </c>
      <c r="J1076" s="154" t="str">
        <f>_xlfn.XLOOKUP('Data Source'!$H1076,'NW Mapping'!A:A,'NW Mapping'!C:C)</f>
        <v>Non-Core NW</v>
      </c>
      <c r="K1076" s="154" t="str">
        <f>_xlfn.XLOOKUP(H1076,'NW Mapping'!A:A,'NW Mapping'!D:D)</f>
        <v>MERCH MENU</v>
      </c>
      <c r="L1076" s="8" t="str">
        <f>_xlfn.XLOOKUP('Data Source'!$H1076,'NW Mapping'!A:A,'NW Mapping'!E:E)</f>
        <v>MERCH MENU</v>
      </c>
      <c r="M1076" s="155">
        <v>1583501.14500034</v>
      </c>
      <c r="N1076" s="155">
        <v>44904.75</v>
      </c>
    </row>
    <row r="1077" spans="2:14" s="1" customFormat="1" ht="19.7" hidden="1" customHeight="1">
      <c r="B1077" s="156">
        <v>2023</v>
      </c>
      <c r="C1077" s="154" t="s">
        <v>13</v>
      </c>
      <c r="D1077" s="154" t="s">
        <v>14</v>
      </c>
      <c r="E1077" s="154" t="s">
        <v>25</v>
      </c>
      <c r="F1077" s="154" t="s">
        <v>16</v>
      </c>
      <c r="G1077" s="154" t="s">
        <v>73</v>
      </c>
      <c r="H1077" s="154" t="s">
        <v>18</v>
      </c>
      <c r="I1077" s="154" t="str">
        <f>_xlfn.XLOOKUP('Data Source'!$H1077,'NW Mapping'!A:A,'NW Mapping'!B:B)</f>
        <v>Low</v>
      </c>
      <c r="J1077" s="154" t="str">
        <f>_xlfn.XLOOKUP('Data Source'!$H1077,'NW Mapping'!A:A,'NW Mapping'!C:C)</f>
        <v>Non-Core NW</v>
      </c>
      <c r="K1077" s="154" t="str">
        <f>_xlfn.XLOOKUP(H1077,'NW Mapping'!A:A,'NW Mapping'!D:D)</f>
        <v>MERCH MENU</v>
      </c>
      <c r="L1077" s="8" t="str">
        <f>_xlfn.XLOOKUP('Data Source'!$H1077,'NW Mapping'!A:A,'NW Mapping'!E:E)</f>
        <v>MERCH MENU</v>
      </c>
      <c r="M1077" s="157">
        <v>29703.010000034199</v>
      </c>
      <c r="N1077" s="157">
        <v>8750</v>
      </c>
    </row>
    <row r="1078" spans="2:14" s="1" customFormat="1" ht="19.7" hidden="1" customHeight="1">
      <c r="B1078" s="152">
        <v>2023</v>
      </c>
      <c r="C1078" s="153" t="s">
        <v>13</v>
      </c>
      <c r="D1078" s="153" t="s">
        <v>14</v>
      </c>
      <c r="E1078" s="153" t="s">
        <v>25</v>
      </c>
      <c r="F1078" s="153" t="s">
        <v>16</v>
      </c>
      <c r="G1078" s="153" t="s">
        <v>74</v>
      </c>
      <c r="H1078" s="153" t="s">
        <v>18</v>
      </c>
      <c r="I1078" s="154" t="str">
        <f>_xlfn.XLOOKUP('Data Source'!$H1078,'NW Mapping'!A:A,'NW Mapping'!B:B)</f>
        <v>Low</v>
      </c>
      <c r="J1078" s="154" t="str">
        <f>_xlfn.XLOOKUP('Data Source'!$H1078,'NW Mapping'!A:A,'NW Mapping'!C:C)</f>
        <v>Non-Core NW</v>
      </c>
      <c r="K1078" s="154" t="str">
        <f>_xlfn.XLOOKUP(H1078,'NW Mapping'!A:A,'NW Mapping'!D:D)</f>
        <v>MERCH MENU</v>
      </c>
      <c r="L1078" s="8" t="str">
        <f>_xlfn.XLOOKUP('Data Source'!$H1078,'NW Mapping'!A:A,'NW Mapping'!E:E)</f>
        <v>MERCH MENU</v>
      </c>
      <c r="M1078" s="155">
        <v>842105.11999985599</v>
      </c>
      <c r="N1078" s="155">
        <v>79826.17</v>
      </c>
    </row>
    <row r="1079" spans="2:14" s="1" customFormat="1" ht="19.7" hidden="1" customHeight="1">
      <c r="B1079" s="156">
        <v>2023</v>
      </c>
      <c r="C1079" s="154" t="s">
        <v>13</v>
      </c>
      <c r="D1079" s="154" t="s">
        <v>14</v>
      </c>
      <c r="E1079" s="154" t="s">
        <v>25</v>
      </c>
      <c r="F1079" s="154" t="s">
        <v>16</v>
      </c>
      <c r="G1079" s="154" t="s">
        <v>75</v>
      </c>
      <c r="H1079" s="154" t="s">
        <v>18</v>
      </c>
      <c r="I1079" s="154" t="str">
        <f>_xlfn.XLOOKUP('Data Source'!$H1079,'NW Mapping'!A:A,'NW Mapping'!B:B)</f>
        <v>Low</v>
      </c>
      <c r="J1079" s="154" t="str">
        <f>_xlfn.XLOOKUP('Data Source'!$H1079,'NW Mapping'!A:A,'NW Mapping'!C:C)</f>
        <v>Non-Core NW</v>
      </c>
      <c r="K1079" s="154" t="str">
        <f>_xlfn.XLOOKUP(H1079,'NW Mapping'!A:A,'NW Mapping'!D:D)</f>
        <v>MERCH MENU</v>
      </c>
      <c r="L1079" s="8" t="str">
        <f>_xlfn.XLOOKUP('Data Source'!$H1079,'NW Mapping'!A:A,'NW Mapping'!E:E)</f>
        <v>MERCH MENU</v>
      </c>
      <c r="M1079" s="157">
        <v>33886.050000000003</v>
      </c>
      <c r="N1079" s="157">
        <v>3850</v>
      </c>
    </row>
    <row r="1080" spans="2:14" s="1" customFormat="1" ht="19.7" hidden="1" customHeight="1">
      <c r="B1080" s="152">
        <v>2023</v>
      </c>
      <c r="C1080" s="153" t="s">
        <v>13</v>
      </c>
      <c r="D1080" s="153" t="s">
        <v>14</v>
      </c>
      <c r="E1080" s="153" t="s">
        <v>25</v>
      </c>
      <c r="F1080" s="153" t="s">
        <v>16</v>
      </c>
      <c r="G1080" s="153" t="s">
        <v>76</v>
      </c>
      <c r="H1080" s="153" t="s">
        <v>18</v>
      </c>
      <c r="I1080" s="154" t="str">
        <f>_xlfn.XLOOKUP('Data Source'!$H1080,'NW Mapping'!A:A,'NW Mapping'!B:B)</f>
        <v>Low</v>
      </c>
      <c r="J1080" s="154" t="str">
        <f>_xlfn.XLOOKUP('Data Source'!$H1080,'NW Mapping'!A:A,'NW Mapping'!C:C)</f>
        <v>Non-Core NW</v>
      </c>
      <c r="K1080" s="154" t="str">
        <f>_xlfn.XLOOKUP(H1080,'NW Mapping'!A:A,'NW Mapping'!D:D)</f>
        <v>MERCH MENU</v>
      </c>
      <c r="L1080" s="8" t="str">
        <f>_xlfn.XLOOKUP('Data Source'!$H1080,'NW Mapping'!A:A,'NW Mapping'!E:E)</f>
        <v>MERCH MENU</v>
      </c>
      <c r="M1080" s="155">
        <v>10360.15</v>
      </c>
      <c r="N1080" s="155">
        <v>2800</v>
      </c>
    </row>
    <row r="1081" spans="2:14" s="1" customFormat="1" ht="19.7" hidden="1" customHeight="1">
      <c r="B1081" s="156">
        <v>2023</v>
      </c>
      <c r="C1081" s="154" t="s">
        <v>13</v>
      </c>
      <c r="D1081" s="154" t="s">
        <v>14</v>
      </c>
      <c r="E1081" s="154" t="s">
        <v>25</v>
      </c>
      <c r="F1081" s="154" t="s">
        <v>21</v>
      </c>
      <c r="G1081" s="154" t="s">
        <v>22</v>
      </c>
      <c r="H1081" s="154" t="s">
        <v>18</v>
      </c>
      <c r="I1081" s="154" t="str">
        <f>_xlfn.XLOOKUP('Data Source'!$H1081,'NW Mapping'!A:A,'NW Mapping'!B:B)</f>
        <v>Low</v>
      </c>
      <c r="J1081" s="154" t="str">
        <f>_xlfn.XLOOKUP('Data Source'!$H1081,'NW Mapping'!A:A,'NW Mapping'!C:C)</f>
        <v>Non-Core NW</v>
      </c>
      <c r="K1081" s="154" t="str">
        <f>_xlfn.XLOOKUP(H1081,'NW Mapping'!A:A,'NW Mapping'!D:D)</f>
        <v>MERCH MENU</v>
      </c>
      <c r="L1081" s="8" t="str">
        <f>_xlfn.XLOOKUP('Data Source'!$H1081,'NW Mapping'!A:A,'NW Mapping'!E:E)</f>
        <v>MERCH MENU</v>
      </c>
      <c r="M1081" s="157">
        <v>97555.18</v>
      </c>
      <c r="N1081" s="157">
        <v>2998.31</v>
      </c>
    </row>
    <row r="1082" spans="2:14" s="1" customFormat="1" ht="19.7" hidden="1" customHeight="1">
      <c r="B1082" s="152">
        <v>2023</v>
      </c>
      <c r="C1082" s="153" t="s">
        <v>13</v>
      </c>
      <c r="D1082" s="153" t="s">
        <v>14</v>
      </c>
      <c r="E1082" s="153" t="s">
        <v>25</v>
      </c>
      <c r="F1082" s="153" t="s">
        <v>21</v>
      </c>
      <c r="G1082" s="153" t="s">
        <v>65</v>
      </c>
      <c r="H1082" s="153" t="s">
        <v>18</v>
      </c>
      <c r="I1082" s="154" t="str">
        <f>_xlfn.XLOOKUP('Data Source'!$H1082,'NW Mapping'!A:A,'NW Mapping'!B:B)</f>
        <v>Low</v>
      </c>
      <c r="J1082" s="154" t="str">
        <f>_xlfn.XLOOKUP('Data Source'!$H1082,'NW Mapping'!A:A,'NW Mapping'!C:C)</f>
        <v>Non-Core NW</v>
      </c>
      <c r="K1082" s="154" t="str">
        <f>_xlfn.XLOOKUP(H1082,'NW Mapping'!A:A,'NW Mapping'!D:D)</f>
        <v>MERCH MENU</v>
      </c>
      <c r="L1082" s="8" t="str">
        <f>_xlfn.XLOOKUP('Data Source'!$H1082,'NW Mapping'!A:A,'NW Mapping'!E:E)</f>
        <v>MERCH MENU</v>
      </c>
      <c r="M1082" s="155">
        <v>3105.9</v>
      </c>
      <c r="N1082" s="155">
        <v>0</v>
      </c>
    </row>
    <row r="1083" spans="2:14" s="1" customFormat="1" ht="19.7" hidden="1" customHeight="1">
      <c r="B1083" s="156">
        <v>2023</v>
      </c>
      <c r="C1083" s="154" t="s">
        <v>13</v>
      </c>
      <c r="D1083" s="154" t="s">
        <v>14</v>
      </c>
      <c r="E1083" s="154" t="s">
        <v>25</v>
      </c>
      <c r="F1083" s="154" t="s">
        <v>23</v>
      </c>
      <c r="G1083" s="154" t="s">
        <v>24</v>
      </c>
      <c r="H1083" s="154" t="s">
        <v>18</v>
      </c>
      <c r="I1083" s="154" t="str">
        <f>_xlfn.XLOOKUP('Data Source'!$H1083,'NW Mapping'!A:A,'NW Mapping'!B:B)</f>
        <v>Low</v>
      </c>
      <c r="J1083" s="154" t="str">
        <f>_xlfn.XLOOKUP('Data Source'!$H1083,'NW Mapping'!A:A,'NW Mapping'!C:C)</f>
        <v>Non-Core NW</v>
      </c>
      <c r="K1083" s="154" t="str">
        <f>_xlfn.XLOOKUP(H1083,'NW Mapping'!A:A,'NW Mapping'!D:D)</f>
        <v>MERCH MENU</v>
      </c>
      <c r="L1083" s="8" t="str">
        <f>_xlfn.XLOOKUP('Data Source'!$H1083,'NW Mapping'!A:A,'NW Mapping'!E:E)</f>
        <v>MERCH MENU</v>
      </c>
      <c r="M1083" s="157">
        <v>32906.11</v>
      </c>
      <c r="N1083" s="157">
        <v>800</v>
      </c>
    </row>
    <row r="1084" spans="2:14" s="1" customFormat="1" ht="19.7" hidden="1" customHeight="1">
      <c r="B1084" s="152">
        <v>2023</v>
      </c>
      <c r="C1084" s="153" t="s">
        <v>13</v>
      </c>
      <c r="D1084" s="153" t="s">
        <v>14</v>
      </c>
      <c r="E1084" s="153" t="s">
        <v>25</v>
      </c>
      <c r="F1084" s="153" t="s">
        <v>23</v>
      </c>
      <c r="G1084" s="153" t="s">
        <v>66</v>
      </c>
      <c r="H1084" s="153" t="s">
        <v>18</v>
      </c>
      <c r="I1084" s="154" t="str">
        <f>_xlfn.XLOOKUP('Data Source'!$H1084,'NW Mapping'!A:A,'NW Mapping'!B:B)</f>
        <v>Low</v>
      </c>
      <c r="J1084" s="154" t="str">
        <f>_xlfn.XLOOKUP('Data Source'!$H1084,'NW Mapping'!A:A,'NW Mapping'!C:C)</f>
        <v>Non-Core NW</v>
      </c>
      <c r="K1084" s="154" t="str">
        <f>_xlfn.XLOOKUP(H1084,'NW Mapping'!A:A,'NW Mapping'!D:D)</f>
        <v>MERCH MENU</v>
      </c>
      <c r="L1084" s="8" t="str">
        <f>_xlfn.XLOOKUP('Data Source'!$H1084,'NW Mapping'!A:A,'NW Mapping'!E:E)</f>
        <v>MERCH MENU</v>
      </c>
      <c r="M1084" s="155">
        <v>0</v>
      </c>
      <c r="N1084" s="155">
        <v>0</v>
      </c>
    </row>
    <row r="1085" spans="2:14" s="1" customFormat="1" ht="19.7" customHeight="1">
      <c r="B1085" s="152">
        <v>2023</v>
      </c>
      <c r="C1085" s="153" t="s">
        <v>13</v>
      </c>
      <c r="D1085" s="153" t="s">
        <v>14</v>
      </c>
      <c r="E1085" s="153" t="s">
        <v>26</v>
      </c>
      <c r="F1085" s="153" t="s">
        <v>16</v>
      </c>
      <c r="G1085" s="153" t="s">
        <v>71</v>
      </c>
      <c r="H1085" s="153" t="s">
        <v>18</v>
      </c>
      <c r="I1085" s="154" t="str">
        <f>_xlfn.XLOOKUP('Data Source'!$H1085,'NW Mapping'!A:A,'NW Mapping'!B:B)</f>
        <v>Low</v>
      </c>
      <c r="J1085" s="154" t="str">
        <f>_xlfn.XLOOKUP('Data Source'!$H1085,'NW Mapping'!A:A,'NW Mapping'!C:C)</f>
        <v>Non-Core NW</v>
      </c>
      <c r="K1085" s="154" t="str">
        <f>_xlfn.XLOOKUP(H1085,'NW Mapping'!A:A,'NW Mapping'!D:D)</f>
        <v>MERCH MENU</v>
      </c>
      <c r="L1085" s="8" t="str">
        <f>_xlfn.XLOOKUP('Data Source'!$H1085,'NW Mapping'!A:A,'NW Mapping'!E:E)</f>
        <v>MERCH MENU</v>
      </c>
      <c r="M1085" s="155">
        <v>432786.33999993303</v>
      </c>
      <c r="N1085" s="155">
        <v>0</v>
      </c>
    </row>
    <row r="1086" spans="2:14" s="1" customFormat="1" ht="19.7" customHeight="1">
      <c r="B1086" s="156">
        <v>2023</v>
      </c>
      <c r="C1086" s="154" t="s">
        <v>13</v>
      </c>
      <c r="D1086" s="154" t="s">
        <v>14</v>
      </c>
      <c r="E1086" s="154" t="s">
        <v>26</v>
      </c>
      <c r="F1086" s="154" t="s">
        <v>16</v>
      </c>
      <c r="G1086" s="154" t="s">
        <v>72</v>
      </c>
      <c r="H1086" s="154" t="s">
        <v>18</v>
      </c>
      <c r="I1086" s="154" t="str">
        <f>_xlfn.XLOOKUP('Data Source'!$H1086,'NW Mapping'!A:A,'NW Mapping'!B:B)</f>
        <v>Low</v>
      </c>
      <c r="J1086" s="154" t="str">
        <f>_xlfn.XLOOKUP('Data Source'!$H1086,'NW Mapping'!A:A,'NW Mapping'!C:C)</f>
        <v>Non-Core NW</v>
      </c>
      <c r="K1086" s="154" t="str">
        <f>_xlfn.XLOOKUP(H1086,'NW Mapping'!A:A,'NW Mapping'!D:D)</f>
        <v>MERCH MENU</v>
      </c>
      <c r="L1086" s="8" t="str">
        <f>_xlfn.XLOOKUP('Data Source'!$H1086,'NW Mapping'!A:A,'NW Mapping'!E:E)</f>
        <v>MERCH MENU</v>
      </c>
      <c r="M1086" s="157">
        <v>2163791.6700008102</v>
      </c>
      <c r="N1086" s="157">
        <v>146.16</v>
      </c>
    </row>
    <row r="1087" spans="2:14" s="1" customFormat="1" ht="19.7" customHeight="1">
      <c r="B1087" s="152">
        <v>2023</v>
      </c>
      <c r="C1087" s="153" t="s">
        <v>13</v>
      </c>
      <c r="D1087" s="153" t="s">
        <v>14</v>
      </c>
      <c r="E1087" s="153" t="s">
        <v>26</v>
      </c>
      <c r="F1087" s="153" t="s">
        <v>16</v>
      </c>
      <c r="G1087" s="153" t="s">
        <v>73</v>
      </c>
      <c r="H1087" s="153" t="s">
        <v>18</v>
      </c>
      <c r="I1087" s="154" t="str">
        <f>_xlfn.XLOOKUP('Data Source'!$H1087,'NW Mapping'!A:A,'NW Mapping'!B:B)</f>
        <v>Low</v>
      </c>
      <c r="J1087" s="154" t="str">
        <f>_xlfn.XLOOKUP('Data Source'!$H1087,'NW Mapping'!A:A,'NW Mapping'!C:C)</f>
        <v>Non-Core NW</v>
      </c>
      <c r="K1087" s="154" t="str">
        <f>_xlfn.XLOOKUP(H1087,'NW Mapping'!A:A,'NW Mapping'!D:D)</f>
        <v>MERCH MENU</v>
      </c>
      <c r="L1087" s="8" t="str">
        <f>_xlfn.XLOOKUP('Data Source'!$H1087,'NW Mapping'!A:A,'NW Mapping'!E:E)</f>
        <v>MERCH MENU</v>
      </c>
      <c r="M1087" s="155">
        <v>1373809.1699999101</v>
      </c>
      <c r="N1087" s="155">
        <v>0</v>
      </c>
    </row>
    <row r="1088" spans="2:14" s="1" customFormat="1" ht="19.7" customHeight="1">
      <c r="B1088" s="156">
        <v>2023</v>
      </c>
      <c r="C1088" s="154" t="s">
        <v>13</v>
      </c>
      <c r="D1088" s="154" t="s">
        <v>14</v>
      </c>
      <c r="E1088" s="154" t="s">
        <v>26</v>
      </c>
      <c r="F1088" s="154" t="s">
        <v>16</v>
      </c>
      <c r="G1088" s="154" t="s">
        <v>74</v>
      </c>
      <c r="H1088" s="154" t="s">
        <v>18</v>
      </c>
      <c r="I1088" s="154" t="str">
        <f>_xlfn.XLOOKUP('Data Source'!$H1088,'NW Mapping'!A:A,'NW Mapping'!B:B)</f>
        <v>Low</v>
      </c>
      <c r="J1088" s="154" t="str">
        <f>_xlfn.XLOOKUP('Data Source'!$H1088,'NW Mapping'!A:A,'NW Mapping'!C:C)</f>
        <v>Non-Core NW</v>
      </c>
      <c r="K1088" s="154" t="str">
        <f>_xlfn.XLOOKUP(H1088,'NW Mapping'!A:A,'NW Mapping'!D:D)</f>
        <v>MERCH MENU</v>
      </c>
      <c r="L1088" s="8" t="str">
        <f>_xlfn.XLOOKUP('Data Source'!$H1088,'NW Mapping'!A:A,'NW Mapping'!E:E)</f>
        <v>MERCH MENU</v>
      </c>
      <c r="M1088" s="157">
        <v>1124878.4399997401</v>
      </c>
      <c r="N1088" s="157">
        <v>0</v>
      </c>
    </row>
    <row r="1089" spans="2:14" s="1" customFormat="1" ht="19.7" customHeight="1">
      <c r="B1089" s="152">
        <v>2023</v>
      </c>
      <c r="C1089" s="153" t="s">
        <v>13</v>
      </c>
      <c r="D1089" s="153" t="s">
        <v>14</v>
      </c>
      <c r="E1089" s="153" t="s">
        <v>26</v>
      </c>
      <c r="F1089" s="153" t="s">
        <v>16</v>
      </c>
      <c r="G1089" s="153" t="s">
        <v>75</v>
      </c>
      <c r="H1089" s="153" t="s">
        <v>18</v>
      </c>
      <c r="I1089" s="154" t="str">
        <f>_xlfn.XLOOKUP('Data Source'!$H1089,'NW Mapping'!A:A,'NW Mapping'!B:B)</f>
        <v>Low</v>
      </c>
      <c r="J1089" s="154" t="str">
        <f>_xlfn.XLOOKUP('Data Source'!$H1089,'NW Mapping'!A:A,'NW Mapping'!C:C)</f>
        <v>Non-Core NW</v>
      </c>
      <c r="K1089" s="154" t="str">
        <f>_xlfn.XLOOKUP(H1089,'NW Mapping'!A:A,'NW Mapping'!D:D)</f>
        <v>MERCH MENU</v>
      </c>
      <c r="L1089" s="8" t="str">
        <f>_xlfn.XLOOKUP('Data Source'!$H1089,'NW Mapping'!A:A,'NW Mapping'!E:E)</f>
        <v>MERCH MENU</v>
      </c>
      <c r="M1089" s="155">
        <v>0</v>
      </c>
      <c r="N1089" s="155">
        <v>0</v>
      </c>
    </row>
    <row r="1090" spans="2:14" s="1" customFormat="1" ht="19.7" customHeight="1">
      <c r="B1090" s="156">
        <v>2023</v>
      </c>
      <c r="C1090" s="154" t="s">
        <v>13</v>
      </c>
      <c r="D1090" s="154" t="s">
        <v>14</v>
      </c>
      <c r="E1090" s="154" t="s">
        <v>26</v>
      </c>
      <c r="F1090" s="154" t="s">
        <v>21</v>
      </c>
      <c r="G1090" s="154" t="s">
        <v>22</v>
      </c>
      <c r="H1090" s="154" t="s">
        <v>18</v>
      </c>
      <c r="I1090" s="154" t="str">
        <f>_xlfn.XLOOKUP('Data Source'!$H1090,'NW Mapping'!A:A,'NW Mapping'!B:B)</f>
        <v>Low</v>
      </c>
      <c r="J1090" s="154" t="str">
        <f>_xlfn.XLOOKUP('Data Source'!$H1090,'NW Mapping'!A:A,'NW Mapping'!C:C)</f>
        <v>Non-Core NW</v>
      </c>
      <c r="K1090" s="154" t="str">
        <f>_xlfn.XLOOKUP(H1090,'NW Mapping'!A:A,'NW Mapping'!D:D)</f>
        <v>MERCH MENU</v>
      </c>
      <c r="L1090" s="8" t="str">
        <f>_xlfn.XLOOKUP('Data Source'!$H1090,'NW Mapping'!A:A,'NW Mapping'!E:E)</f>
        <v>MERCH MENU</v>
      </c>
      <c r="M1090" s="157">
        <v>2204081.4799994701</v>
      </c>
      <c r="N1090" s="157">
        <v>0</v>
      </c>
    </row>
    <row r="1091" spans="2:14" s="1" customFormat="1" ht="19.7" customHeight="1">
      <c r="B1091" s="152">
        <v>2023</v>
      </c>
      <c r="C1091" s="153" t="s">
        <v>13</v>
      </c>
      <c r="D1091" s="153" t="s">
        <v>14</v>
      </c>
      <c r="E1091" s="153" t="s">
        <v>26</v>
      </c>
      <c r="F1091" s="153" t="s">
        <v>21</v>
      </c>
      <c r="G1091" s="153" t="s">
        <v>65</v>
      </c>
      <c r="H1091" s="153" t="s">
        <v>18</v>
      </c>
      <c r="I1091" s="154" t="str">
        <f>_xlfn.XLOOKUP('Data Source'!$H1091,'NW Mapping'!A:A,'NW Mapping'!B:B)</f>
        <v>Low</v>
      </c>
      <c r="J1091" s="154" t="str">
        <f>_xlfn.XLOOKUP('Data Source'!$H1091,'NW Mapping'!A:A,'NW Mapping'!C:C)</f>
        <v>Non-Core NW</v>
      </c>
      <c r="K1091" s="154" t="str">
        <f>_xlfn.XLOOKUP(H1091,'NW Mapping'!A:A,'NW Mapping'!D:D)</f>
        <v>MERCH MENU</v>
      </c>
      <c r="L1091" s="8" t="str">
        <f>_xlfn.XLOOKUP('Data Source'!$H1091,'NW Mapping'!A:A,'NW Mapping'!E:E)</f>
        <v>MERCH MENU</v>
      </c>
      <c r="M1091" s="155">
        <v>1040715.03000481</v>
      </c>
      <c r="N1091" s="155">
        <v>0</v>
      </c>
    </row>
    <row r="1092" spans="2:14" s="1" customFormat="1" ht="19.7" customHeight="1">
      <c r="B1092" s="156">
        <v>2023</v>
      </c>
      <c r="C1092" s="154" t="s">
        <v>13</v>
      </c>
      <c r="D1092" s="154" t="s">
        <v>14</v>
      </c>
      <c r="E1092" s="154" t="s">
        <v>26</v>
      </c>
      <c r="F1092" s="154" t="s">
        <v>23</v>
      </c>
      <c r="G1092" s="154" t="s">
        <v>24</v>
      </c>
      <c r="H1092" s="154" t="s">
        <v>18</v>
      </c>
      <c r="I1092" s="154" t="str">
        <f>_xlfn.XLOOKUP('Data Source'!$H1092,'NW Mapping'!A:A,'NW Mapping'!B:B)</f>
        <v>Low</v>
      </c>
      <c r="J1092" s="154" t="str">
        <f>_xlfn.XLOOKUP('Data Source'!$H1092,'NW Mapping'!A:A,'NW Mapping'!C:C)</f>
        <v>Non-Core NW</v>
      </c>
      <c r="K1092" s="154" t="str">
        <f>_xlfn.XLOOKUP(H1092,'NW Mapping'!A:A,'NW Mapping'!D:D)</f>
        <v>MERCH MENU</v>
      </c>
      <c r="L1092" s="8" t="str">
        <f>_xlfn.XLOOKUP('Data Source'!$H1092,'NW Mapping'!A:A,'NW Mapping'!E:E)</f>
        <v>MERCH MENU</v>
      </c>
      <c r="M1092" s="157">
        <v>1822078.6500002299</v>
      </c>
      <c r="N1092" s="157">
        <v>0</v>
      </c>
    </row>
    <row r="1093" spans="2:14" s="1" customFormat="1" ht="19.7" customHeight="1">
      <c r="B1093" s="152">
        <v>2023</v>
      </c>
      <c r="C1093" s="153" t="s">
        <v>13</v>
      </c>
      <c r="D1093" s="153" t="s">
        <v>14</v>
      </c>
      <c r="E1093" s="153" t="s">
        <v>26</v>
      </c>
      <c r="F1093" s="153" t="s">
        <v>23</v>
      </c>
      <c r="G1093" s="153" t="s">
        <v>66</v>
      </c>
      <c r="H1093" s="153" t="s">
        <v>18</v>
      </c>
      <c r="I1093" s="154" t="str">
        <f>_xlfn.XLOOKUP('Data Source'!$H1093,'NW Mapping'!A:A,'NW Mapping'!B:B)</f>
        <v>Low</v>
      </c>
      <c r="J1093" s="154" t="str">
        <f>_xlfn.XLOOKUP('Data Source'!$H1093,'NW Mapping'!A:A,'NW Mapping'!C:C)</f>
        <v>Non-Core NW</v>
      </c>
      <c r="K1093" s="154" t="str">
        <f>_xlfn.XLOOKUP(H1093,'NW Mapping'!A:A,'NW Mapping'!D:D)</f>
        <v>MERCH MENU</v>
      </c>
      <c r="L1093" s="8" t="str">
        <f>_xlfn.XLOOKUP('Data Source'!$H1093,'NW Mapping'!A:A,'NW Mapping'!E:E)</f>
        <v>MERCH MENU</v>
      </c>
      <c r="M1093" s="155">
        <v>1086323.8800021601</v>
      </c>
      <c r="N1093" s="155">
        <v>0</v>
      </c>
    </row>
    <row r="1094" spans="2:14" s="1" customFormat="1" ht="19.7" hidden="1" customHeight="1">
      <c r="B1094" s="152">
        <v>2023</v>
      </c>
      <c r="C1094" s="153" t="s">
        <v>13</v>
      </c>
      <c r="D1094" s="153" t="s">
        <v>14</v>
      </c>
      <c r="E1094" s="153" t="s">
        <v>27</v>
      </c>
      <c r="F1094" s="153" t="s">
        <v>16</v>
      </c>
      <c r="G1094" s="153" t="s">
        <v>71</v>
      </c>
      <c r="H1094" s="153" t="s">
        <v>18</v>
      </c>
      <c r="I1094" s="154" t="str">
        <f>_xlfn.XLOOKUP('Data Source'!$H1094,'NW Mapping'!A:A,'NW Mapping'!B:B)</f>
        <v>Low</v>
      </c>
      <c r="J1094" s="154" t="str">
        <f>_xlfn.XLOOKUP('Data Source'!$H1094,'NW Mapping'!A:A,'NW Mapping'!C:C)</f>
        <v>Non-Core NW</v>
      </c>
      <c r="K1094" s="154" t="str">
        <f>_xlfn.XLOOKUP(H1094,'NW Mapping'!A:A,'NW Mapping'!D:D)</f>
        <v>MERCH MENU</v>
      </c>
      <c r="L1094" s="8" t="str">
        <f>_xlfn.XLOOKUP('Data Source'!$H1094,'NW Mapping'!A:A,'NW Mapping'!E:E)</f>
        <v>MERCH MENU</v>
      </c>
      <c r="M1094" s="155">
        <v>12639.8400000007</v>
      </c>
      <c r="N1094" s="155">
        <v>0</v>
      </c>
    </row>
    <row r="1095" spans="2:14" s="1" customFormat="1" ht="19.7" hidden="1" customHeight="1">
      <c r="B1095" s="156">
        <v>2023</v>
      </c>
      <c r="C1095" s="154" t="s">
        <v>13</v>
      </c>
      <c r="D1095" s="154" t="s">
        <v>14</v>
      </c>
      <c r="E1095" s="154" t="s">
        <v>27</v>
      </c>
      <c r="F1095" s="154" t="s">
        <v>16</v>
      </c>
      <c r="G1095" s="154" t="s">
        <v>72</v>
      </c>
      <c r="H1095" s="154" t="s">
        <v>18</v>
      </c>
      <c r="I1095" s="154" t="str">
        <f>_xlfn.XLOOKUP('Data Source'!$H1095,'NW Mapping'!A:A,'NW Mapping'!B:B)</f>
        <v>Low</v>
      </c>
      <c r="J1095" s="154" t="str">
        <f>_xlfn.XLOOKUP('Data Source'!$H1095,'NW Mapping'!A:A,'NW Mapping'!C:C)</f>
        <v>Non-Core NW</v>
      </c>
      <c r="K1095" s="154" t="str">
        <f>_xlfn.XLOOKUP(H1095,'NW Mapping'!A:A,'NW Mapping'!D:D)</f>
        <v>MERCH MENU</v>
      </c>
      <c r="L1095" s="8" t="str">
        <f>_xlfn.XLOOKUP('Data Source'!$H1095,'NW Mapping'!A:A,'NW Mapping'!E:E)</f>
        <v>MERCH MENU</v>
      </c>
      <c r="M1095" s="157">
        <v>700921.76999999897</v>
      </c>
      <c r="N1095" s="157">
        <v>0</v>
      </c>
    </row>
    <row r="1096" spans="2:14" s="1" customFormat="1" ht="19.7" hidden="1" customHeight="1">
      <c r="B1096" s="152">
        <v>2023</v>
      </c>
      <c r="C1096" s="153" t="s">
        <v>13</v>
      </c>
      <c r="D1096" s="153" t="s">
        <v>14</v>
      </c>
      <c r="E1096" s="153" t="s">
        <v>27</v>
      </c>
      <c r="F1096" s="153" t="s">
        <v>16</v>
      </c>
      <c r="G1096" s="153" t="s">
        <v>73</v>
      </c>
      <c r="H1096" s="153" t="s">
        <v>18</v>
      </c>
      <c r="I1096" s="154" t="str">
        <f>_xlfn.XLOOKUP('Data Source'!$H1096,'NW Mapping'!A:A,'NW Mapping'!B:B)</f>
        <v>Low</v>
      </c>
      <c r="J1096" s="154" t="str">
        <f>_xlfn.XLOOKUP('Data Source'!$H1096,'NW Mapping'!A:A,'NW Mapping'!C:C)</f>
        <v>Non-Core NW</v>
      </c>
      <c r="K1096" s="154" t="str">
        <f>_xlfn.XLOOKUP(H1096,'NW Mapping'!A:A,'NW Mapping'!D:D)</f>
        <v>MERCH MENU</v>
      </c>
      <c r="L1096" s="8" t="str">
        <f>_xlfn.XLOOKUP('Data Source'!$H1096,'NW Mapping'!A:A,'NW Mapping'!E:E)</f>
        <v>MERCH MENU</v>
      </c>
      <c r="M1096" s="155">
        <v>13211.3300000002</v>
      </c>
      <c r="N1096" s="155">
        <v>0</v>
      </c>
    </row>
    <row r="1097" spans="2:14" s="1" customFormat="1" ht="19.7" hidden="1" customHeight="1">
      <c r="B1097" s="156">
        <v>2023</v>
      </c>
      <c r="C1097" s="154" t="s">
        <v>13</v>
      </c>
      <c r="D1097" s="154" t="s">
        <v>14</v>
      </c>
      <c r="E1097" s="154" t="s">
        <v>27</v>
      </c>
      <c r="F1097" s="154" t="s">
        <v>16</v>
      </c>
      <c r="G1097" s="154" t="s">
        <v>74</v>
      </c>
      <c r="H1097" s="154" t="s">
        <v>18</v>
      </c>
      <c r="I1097" s="154" t="str">
        <f>_xlfn.XLOOKUP('Data Source'!$H1097,'NW Mapping'!A:A,'NW Mapping'!B:B)</f>
        <v>Low</v>
      </c>
      <c r="J1097" s="154" t="str">
        <f>_xlfn.XLOOKUP('Data Source'!$H1097,'NW Mapping'!A:A,'NW Mapping'!C:C)</f>
        <v>Non-Core NW</v>
      </c>
      <c r="K1097" s="154" t="str">
        <f>_xlfn.XLOOKUP(H1097,'NW Mapping'!A:A,'NW Mapping'!D:D)</f>
        <v>MERCH MENU</v>
      </c>
      <c r="L1097" s="8" t="str">
        <f>_xlfn.XLOOKUP('Data Source'!$H1097,'NW Mapping'!A:A,'NW Mapping'!E:E)</f>
        <v>MERCH MENU</v>
      </c>
      <c r="M1097" s="157">
        <v>30974.040000000299</v>
      </c>
      <c r="N1097" s="157">
        <v>0</v>
      </c>
    </row>
    <row r="1098" spans="2:14" s="1" customFormat="1" ht="19.7" hidden="1" customHeight="1">
      <c r="B1098" s="152">
        <v>2023</v>
      </c>
      <c r="C1098" s="153" t="s">
        <v>13</v>
      </c>
      <c r="D1098" s="153" t="s">
        <v>14</v>
      </c>
      <c r="E1098" s="153" t="s">
        <v>27</v>
      </c>
      <c r="F1098" s="153" t="s">
        <v>16</v>
      </c>
      <c r="G1098" s="153" t="s">
        <v>75</v>
      </c>
      <c r="H1098" s="153" t="s">
        <v>18</v>
      </c>
      <c r="I1098" s="154" t="str">
        <f>_xlfn.XLOOKUP('Data Source'!$H1098,'NW Mapping'!A:A,'NW Mapping'!B:B)</f>
        <v>Low</v>
      </c>
      <c r="J1098" s="154" t="str">
        <f>_xlfn.XLOOKUP('Data Source'!$H1098,'NW Mapping'!A:A,'NW Mapping'!C:C)</f>
        <v>Non-Core NW</v>
      </c>
      <c r="K1098" s="154" t="str">
        <f>_xlfn.XLOOKUP(H1098,'NW Mapping'!A:A,'NW Mapping'!D:D)</f>
        <v>MERCH MENU</v>
      </c>
      <c r="L1098" s="8" t="str">
        <f>_xlfn.XLOOKUP('Data Source'!$H1098,'NW Mapping'!A:A,'NW Mapping'!E:E)</f>
        <v>MERCH MENU</v>
      </c>
      <c r="M1098" s="155">
        <v>44908.270000000703</v>
      </c>
      <c r="N1098" s="155">
        <v>0</v>
      </c>
    </row>
    <row r="1099" spans="2:14" s="1" customFormat="1" ht="19.7" hidden="1" customHeight="1">
      <c r="B1099" s="156">
        <v>2023</v>
      </c>
      <c r="C1099" s="154" t="s">
        <v>13</v>
      </c>
      <c r="D1099" s="154" t="s">
        <v>14</v>
      </c>
      <c r="E1099" s="154" t="s">
        <v>27</v>
      </c>
      <c r="F1099" s="154" t="s">
        <v>21</v>
      </c>
      <c r="G1099" s="154" t="s">
        <v>22</v>
      </c>
      <c r="H1099" s="154" t="s">
        <v>18</v>
      </c>
      <c r="I1099" s="154" t="str">
        <f>_xlfn.XLOOKUP('Data Source'!$H1099,'NW Mapping'!A:A,'NW Mapping'!B:B)</f>
        <v>Low</v>
      </c>
      <c r="J1099" s="154" t="str">
        <f>_xlfn.XLOOKUP('Data Source'!$H1099,'NW Mapping'!A:A,'NW Mapping'!C:C)</f>
        <v>Non-Core NW</v>
      </c>
      <c r="K1099" s="154" t="str">
        <f>_xlfn.XLOOKUP(H1099,'NW Mapping'!A:A,'NW Mapping'!D:D)</f>
        <v>MERCH MENU</v>
      </c>
      <c r="L1099" s="8" t="str">
        <f>_xlfn.XLOOKUP('Data Source'!$H1099,'NW Mapping'!A:A,'NW Mapping'!E:E)</f>
        <v>MERCH MENU</v>
      </c>
      <c r="M1099" s="157">
        <v>2285146.9845887902</v>
      </c>
      <c r="N1099" s="157">
        <v>968</v>
      </c>
    </row>
    <row r="1100" spans="2:14" s="1" customFormat="1" ht="19.7" hidden="1" customHeight="1">
      <c r="B1100" s="152">
        <v>2023</v>
      </c>
      <c r="C1100" s="153" t="s">
        <v>13</v>
      </c>
      <c r="D1100" s="153" t="s">
        <v>14</v>
      </c>
      <c r="E1100" s="153" t="s">
        <v>27</v>
      </c>
      <c r="F1100" s="153" t="s">
        <v>21</v>
      </c>
      <c r="G1100" s="153" t="s">
        <v>65</v>
      </c>
      <c r="H1100" s="153" t="s">
        <v>18</v>
      </c>
      <c r="I1100" s="154" t="str">
        <f>_xlfn.XLOOKUP('Data Source'!$H1100,'NW Mapping'!A:A,'NW Mapping'!B:B)</f>
        <v>Low</v>
      </c>
      <c r="J1100" s="154" t="str">
        <f>_xlfn.XLOOKUP('Data Source'!$H1100,'NW Mapping'!A:A,'NW Mapping'!C:C)</f>
        <v>Non-Core NW</v>
      </c>
      <c r="K1100" s="154" t="str">
        <f>_xlfn.XLOOKUP(H1100,'NW Mapping'!A:A,'NW Mapping'!D:D)</f>
        <v>MERCH MENU</v>
      </c>
      <c r="L1100" s="8" t="str">
        <f>_xlfn.XLOOKUP('Data Source'!$H1100,'NW Mapping'!A:A,'NW Mapping'!E:E)</f>
        <v>MERCH MENU</v>
      </c>
      <c r="M1100" s="155">
        <v>527893.25999999896</v>
      </c>
      <c r="N1100" s="155">
        <v>12500</v>
      </c>
    </row>
    <row r="1101" spans="2:14" s="1" customFormat="1" ht="19.7" hidden="1" customHeight="1">
      <c r="B1101" s="156">
        <v>2023</v>
      </c>
      <c r="C1101" s="154" t="s">
        <v>13</v>
      </c>
      <c r="D1101" s="154" t="s">
        <v>14</v>
      </c>
      <c r="E1101" s="154" t="s">
        <v>27</v>
      </c>
      <c r="F1101" s="154" t="s">
        <v>23</v>
      </c>
      <c r="G1101" s="154" t="s">
        <v>24</v>
      </c>
      <c r="H1101" s="154" t="s">
        <v>18</v>
      </c>
      <c r="I1101" s="154" t="str">
        <f>_xlfn.XLOOKUP('Data Source'!$H1101,'NW Mapping'!A:A,'NW Mapping'!B:B)</f>
        <v>Low</v>
      </c>
      <c r="J1101" s="154" t="str">
        <f>_xlfn.XLOOKUP('Data Source'!$H1101,'NW Mapping'!A:A,'NW Mapping'!C:C)</f>
        <v>Non-Core NW</v>
      </c>
      <c r="K1101" s="154" t="str">
        <f>_xlfn.XLOOKUP(H1101,'NW Mapping'!A:A,'NW Mapping'!D:D)</f>
        <v>MERCH MENU</v>
      </c>
      <c r="L1101" s="8" t="str">
        <f>_xlfn.XLOOKUP('Data Source'!$H1101,'NW Mapping'!A:A,'NW Mapping'!E:E)</f>
        <v>MERCH MENU</v>
      </c>
      <c r="M1101" s="157">
        <v>1251864.0462120599</v>
      </c>
      <c r="N1101" s="157">
        <v>0</v>
      </c>
    </row>
    <row r="1102" spans="2:14" s="1" customFormat="1" ht="19.7" hidden="1" customHeight="1">
      <c r="B1102" s="152">
        <v>2023</v>
      </c>
      <c r="C1102" s="153" t="s">
        <v>13</v>
      </c>
      <c r="D1102" s="153" t="s">
        <v>14</v>
      </c>
      <c r="E1102" s="153" t="s">
        <v>27</v>
      </c>
      <c r="F1102" s="153" t="s">
        <v>23</v>
      </c>
      <c r="G1102" s="153" t="s">
        <v>66</v>
      </c>
      <c r="H1102" s="153" t="s">
        <v>18</v>
      </c>
      <c r="I1102" s="154" t="str">
        <f>_xlfn.XLOOKUP('Data Source'!$H1102,'NW Mapping'!A:A,'NW Mapping'!B:B)</f>
        <v>Low</v>
      </c>
      <c r="J1102" s="154" t="str">
        <f>_xlfn.XLOOKUP('Data Source'!$H1102,'NW Mapping'!A:A,'NW Mapping'!C:C)</f>
        <v>Non-Core NW</v>
      </c>
      <c r="K1102" s="154" t="str">
        <f>_xlfn.XLOOKUP(H1102,'NW Mapping'!A:A,'NW Mapping'!D:D)</f>
        <v>MERCH MENU</v>
      </c>
      <c r="L1102" s="8" t="str">
        <f>_xlfn.XLOOKUP('Data Source'!$H1102,'NW Mapping'!A:A,'NW Mapping'!E:E)</f>
        <v>MERCH MENU</v>
      </c>
      <c r="M1102" s="155">
        <v>226322.38000000099</v>
      </c>
      <c r="N1102" s="155">
        <v>0</v>
      </c>
    </row>
    <row r="1103" spans="2:14" s="1" customFormat="1" ht="19.7" hidden="1" customHeight="1">
      <c r="B1103" s="156">
        <v>2023</v>
      </c>
      <c r="C1103" s="154" t="s">
        <v>13</v>
      </c>
      <c r="D1103" s="154" t="s">
        <v>14</v>
      </c>
      <c r="E1103" s="154" t="s">
        <v>15</v>
      </c>
      <c r="F1103" s="154" t="s">
        <v>16</v>
      </c>
      <c r="G1103" s="154" t="s">
        <v>71</v>
      </c>
      <c r="H1103" s="154" t="s">
        <v>28</v>
      </c>
      <c r="I1103" s="154" t="str">
        <f>_xlfn.XLOOKUP('Data Source'!$H1103,'NW Mapping'!A:A,'NW Mapping'!B:B)</f>
        <v>Low</v>
      </c>
      <c r="J1103" s="154" t="str">
        <f>_xlfn.XLOOKUP('Data Source'!$H1103,'NW Mapping'!A:A,'NW Mapping'!C:C)</f>
        <v>Non-Core NW</v>
      </c>
      <c r="K1103" s="154" t="str">
        <f>_xlfn.XLOOKUP(H1103,'NW Mapping'!A:A,'NW Mapping'!D:D)</f>
        <v>MERCH MENU</v>
      </c>
      <c r="L1103" s="8" t="str">
        <f>_xlfn.XLOOKUP('Data Source'!$H1103,'NW Mapping'!A:A,'NW Mapping'!E:E)</f>
        <v>MERCH MENU</v>
      </c>
      <c r="M1103" s="157">
        <v>3902.22</v>
      </c>
      <c r="N1103" s="157">
        <v>0</v>
      </c>
    </row>
    <row r="1104" spans="2:14" s="1" customFormat="1" ht="19.7" hidden="1" customHeight="1">
      <c r="B1104" s="152">
        <v>2023</v>
      </c>
      <c r="C1104" s="153" t="s">
        <v>13</v>
      </c>
      <c r="D1104" s="153" t="s">
        <v>14</v>
      </c>
      <c r="E1104" s="153" t="s">
        <v>15</v>
      </c>
      <c r="F1104" s="153" t="s">
        <v>16</v>
      </c>
      <c r="G1104" s="153" t="s">
        <v>74</v>
      </c>
      <c r="H1104" s="153" t="s">
        <v>28</v>
      </c>
      <c r="I1104" s="154" t="str">
        <f>_xlfn.XLOOKUP('Data Source'!$H1104,'NW Mapping'!A:A,'NW Mapping'!B:B)</f>
        <v>Low</v>
      </c>
      <c r="J1104" s="154" t="str">
        <f>_xlfn.XLOOKUP('Data Source'!$H1104,'NW Mapping'!A:A,'NW Mapping'!C:C)</f>
        <v>Non-Core NW</v>
      </c>
      <c r="K1104" s="154" t="str">
        <f>_xlfn.XLOOKUP(H1104,'NW Mapping'!A:A,'NW Mapping'!D:D)</f>
        <v>MERCH MENU</v>
      </c>
      <c r="L1104" s="8" t="str">
        <f>_xlfn.XLOOKUP('Data Source'!$H1104,'NW Mapping'!A:A,'NW Mapping'!E:E)</f>
        <v>MERCH MENU</v>
      </c>
      <c r="M1104" s="155">
        <v>19338.04</v>
      </c>
      <c r="N1104" s="155">
        <v>0</v>
      </c>
    </row>
    <row r="1105" spans="2:14" s="1" customFormat="1" ht="19.7" hidden="1" customHeight="1">
      <c r="B1105" s="156">
        <v>2023</v>
      </c>
      <c r="C1105" s="154" t="s">
        <v>13</v>
      </c>
      <c r="D1105" s="154" t="s">
        <v>14</v>
      </c>
      <c r="E1105" s="154" t="s">
        <v>15</v>
      </c>
      <c r="F1105" s="154" t="s">
        <v>21</v>
      </c>
      <c r="G1105" s="154" t="s">
        <v>22</v>
      </c>
      <c r="H1105" s="154" t="s">
        <v>28</v>
      </c>
      <c r="I1105" s="154" t="str">
        <f>_xlfn.XLOOKUP('Data Source'!$H1105,'NW Mapping'!A:A,'NW Mapping'!B:B)</f>
        <v>Low</v>
      </c>
      <c r="J1105" s="154" t="str">
        <f>_xlfn.XLOOKUP('Data Source'!$H1105,'NW Mapping'!A:A,'NW Mapping'!C:C)</f>
        <v>Non-Core NW</v>
      </c>
      <c r="K1105" s="154" t="str">
        <f>_xlfn.XLOOKUP(H1105,'NW Mapping'!A:A,'NW Mapping'!D:D)</f>
        <v>MERCH MENU</v>
      </c>
      <c r="L1105" s="8" t="str">
        <f>_xlfn.XLOOKUP('Data Source'!$H1105,'NW Mapping'!A:A,'NW Mapping'!E:E)</f>
        <v>MERCH MENU</v>
      </c>
      <c r="M1105" s="157">
        <v>0</v>
      </c>
      <c r="N1105" s="157">
        <v>0</v>
      </c>
    </row>
    <row r="1106" spans="2:14" s="1" customFormat="1" ht="19.7" hidden="1" customHeight="1">
      <c r="B1106" s="152">
        <v>2023</v>
      </c>
      <c r="C1106" s="153" t="s">
        <v>13</v>
      </c>
      <c r="D1106" s="153" t="s">
        <v>14</v>
      </c>
      <c r="E1106" s="153" t="s">
        <v>15</v>
      </c>
      <c r="F1106" s="153" t="s">
        <v>23</v>
      </c>
      <c r="G1106" s="153" t="s">
        <v>24</v>
      </c>
      <c r="H1106" s="153" t="s">
        <v>28</v>
      </c>
      <c r="I1106" s="154" t="str">
        <f>_xlfn.XLOOKUP('Data Source'!$H1106,'NW Mapping'!A:A,'NW Mapping'!B:B)</f>
        <v>Low</v>
      </c>
      <c r="J1106" s="154" t="str">
        <f>_xlfn.XLOOKUP('Data Source'!$H1106,'NW Mapping'!A:A,'NW Mapping'!C:C)</f>
        <v>Non-Core NW</v>
      </c>
      <c r="K1106" s="154" t="str">
        <f>_xlfn.XLOOKUP(H1106,'NW Mapping'!A:A,'NW Mapping'!D:D)</f>
        <v>MERCH MENU</v>
      </c>
      <c r="L1106" s="8" t="str">
        <f>_xlfn.XLOOKUP('Data Source'!$H1106,'NW Mapping'!A:A,'NW Mapping'!E:E)</f>
        <v>MERCH MENU</v>
      </c>
      <c r="M1106" s="155">
        <v>9299.32</v>
      </c>
      <c r="N1106" s="155">
        <v>9299.33</v>
      </c>
    </row>
    <row r="1107" spans="2:14" s="1" customFormat="1" ht="19.7" hidden="1" customHeight="1">
      <c r="B1107" s="156">
        <v>2023</v>
      </c>
      <c r="C1107" s="154" t="s">
        <v>13</v>
      </c>
      <c r="D1107" s="154" t="s">
        <v>14</v>
      </c>
      <c r="E1107" s="154" t="s">
        <v>15</v>
      </c>
      <c r="F1107" s="154" t="s">
        <v>23</v>
      </c>
      <c r="G1107" s="154" t="s">
        <v>66</v>
      </c>
      <c r="H1107" s="154" t="s">
        <v>28</v>
      </c>
      <c r="I1107" s="154" t="str">
        <f>_xlfn.XLOOKUP('Data Source'!$H1107,'NW Mapping'!A:A,'NW Mapping'!B:B)</f>
        <v>Low</v>
      </c>
      <c r="J1107" s="154" t="str">
        <f>_xlfn.XLOOKUP('Data Source'!$H1107,'NW Mapping'!A:A,'NW Mapping'!C:C)</f>
        <v>Non-Core NW</v>
      </c>
      <c r="K1107" s="154" t="str">
        <f>_xlfn.XLOOKUP(H1107,'NW Mapping'!A:A,'NW Mapping'!D:D)</f>
        <v>MERCH MENU</v>
      </c>
      <c r="L1107" s="8" t="str">
        <f>_xlfn.XLOOKUP('Data Source'!$H1107,'NW Mapping'!A:A,'NW Mapping'!E:E)</f>
        <v>MERCH MENU</v>
      </c>
      <c r="M1107" s="157">
        <v>12162.039999999201</v>
      </c>
      <c r="N1107" s="157">
        <v>0</v>
      </c>
    </row>
    <row r="1108" spans="2:14" s="1" customFormat="1" ht="19.7" hidden="1" customHeight="1">
      <c r="B1108" s="156">
        <v>2023</v>
      </c>
      <c r="C1108" s="154" t="s">
        <v>13</v>
      </c>
      <c r="D1108" s="154" t="s">
        <v>14</v>
      </c>
      <c r="E1108" s="154" t="s">
        <v>25</v>
      </c>
      <c r="F1108" s="154" t="s">
        <v>16</v>
      </c>
      <c r="G1108" s="154" t="s">
        <v>71</v>
      </c>
      <c r="H1108" s="154" t="s">
        <v>28</v>
      </c>
      <c r="I1108" s="154" t="str">
        <f>_xlfn.XLOOKUP('Data Source'!$H1108,'NW Mapping'!A:A,'NW Mapping'!B:B)</f>
        <v>Low</v>
      </c>
      <c r="J1108" s="154" t="str">
        <f>_xlfn.XLOOKUP('Data Source'!$H1108,'NW Mapping'!A:A,'NW Mapping'!C:C)</f>
        <v>Non-Core NW</v>
      </c>
      <c r="K1108" s="154" t="str">
        <f>_xlfn.XLOOKUP(H1108,'NW Mapping'!A:A,'NW Mapping'!D:D)</f>
        <v>MERCH MENU</v>
      </c>
      <c r="L1108" s="8" t="str">
        <f>_xlfn.XLOOKUP('Data Source'!$H1108,'NW Mapping'!A:A,'NW Mapping'!E:E)</f>
        <v>MERCH MENU</v>
      </c>
      <c r="M1108" s="157">
        <v>11392.8</v>
      </c>
      <c r="N1108" s="157">
        <v>400</v>
      </c>
    </row>
    <row r="1109" spans="2:14" s="1" customFormat="1" ht="19.7" hidden="1" customHeight="1">
      <c r="B1109" s="152">
        <v>2023</v>
      </c>
      <c r="C1109" s="153" t="s">
        <v>13</v>
      </c>
      <c r="D1109" s="153" t="s">
        <v>14</v>
      </c>
      <c r="E1109" s="153" t="s">
        <v>25</v>
      </c>
      <c r="F1109" s="153" t="s">
        <v>16</v>
      </c>
      <c r="G1109" s="153" t="s">
        <v>72</v>
      </c>
      <c r="H1109" s="153" t="s">
        <v>28</v>
      </c>
      <c r="I1109" s="154" t="str">
        <f>_xlfn.XLOOKUP('Data Source'!$H1109,'NW Mapping'!A:A,'NW Mapping'!B:B)</f>
        <v>Low</v>
      </c>
      <c r="J1109" s="154" t="str">
        <f>_xlfn.XLOOKUP('Data Source'!$H1109,'NW Mapping'!A:A,'NW Mapping'!C:C)</f>
        <v>Non-Core NW</v>
      </c>
      <c r="K1109" s="154" t="str">
        <f>_xlfn.XLOOKUP(H1109,'NW Mapping'!A:A,'NW Mapping'!D:D)</f>
        <v>MERCH MENU</v>
      </c>
      <c r="L1109" s="8" t="str">
        <f>_xlfn.XLOOKUP('Data Source'!$H1109,'NW Mapping'!A:A,'NW Mapping'!E:E)</f>
        <v>MERCH MENU</v>
      </c>
      <c r="M1109" s="155">
        <v>0</v>
      </c>
      <c r="N1109" s="155">
        <v>0</v>
      </c>
    </row>
    <row r="1110" spans="2:14" s="1" customFormat="1" ht="19.7" hidden="1" customHeight="1">
      <c r="B1110" s="156">
        <v>2023</v>
      </c>
      <c r="C1110" s="154" t="s">
        <v>13</v>
      </c>
      <c r="D1110" s="154" t="s">
        <v>14</v>
      </c>
      <c r="E1110" s="154" t="s">
        <v>25</v>
      </c>
      <c r="F1110" s="154" t="s">
        <v>16</v>
      </c>
      <c r="G1110" s="154" t="s">
        <v>73</v>
      </c>
      <c r="H1110" s="154" t="s">
        <v>28</v>
      </c>
      <c r="I1110" s="154" t="str">
        <f>_xlfn.XLOOKUP('Data Source'!$H1110,'NW Mapping'!A:A,'NW Mapping'!B:B)</f>
        <v>Low</v>
      </c>
      <c r="J1110" s="154" t="str">
        <f>_xlfn.XLOOKUP('Data Source'!$H1110,'NW Mapping'!A:A,'NW Mapping'!C:C)</f>
        <v>Non-Core NW</v>
      </c>
      <c r="K1110" s="154" t="str">
        <f>_xlfn.XLOOKUP(H1110,'NW Mapping'!A:A,'NW Mapping'!D:D)</f>
        <v>MERCH MENU</v>
      </c>
      <c r="L1110" s="8" t="str">
        <f>_xlfn.XLOOKUP('Data Source'!$H1110,'NW Mapping'!A:A,'NW Mapping'!E:E)</f>
        <v>MERCH MENU</v>
      </c>
      <c r="M1110" s="157">
        <v>909238.70000004605</v>
      </c>
      <c r="N1110" s="157">
        <v>16550</v>
      </c>
    </row>
    <row r="1111" spans="2:14" s="1" customFormat="1" ht="19.7" hidden="1" customHeight="1">
      <c r="B1111" s="152">
        <v>2023</v>
      </c>
      <c r="C1111" s="153" t="s">
        <v>13</v>
      </c>
      <c r="D1111" s="153" t="s">
        <v>14</v>
      </c>
      <c r="E1111" s="153" t="s">
        <v>25</v>
      </c>
      <c r="F1111" s="153" t="s">
        <v>16</v>
      </c>
      <c r="G1111" s="153" t="s">
        <v>74</v>
      </c>
      <c r="H1111" s="153" t="s">
        <v>28</v>
      </c>
      <c r="I1111" s="154" t="str">
        <f>_xlfn.XLOOKUP('Data Source'!$H1111,'NW Mapping'!A:A,'NW Mapping'!B:B)</f>
        <v>Low</v>
      </c>
      <c r="J1111" s="154" t="str">
        <f>_xlfn.XLOOKUP('Data Source'!$H1111,'NW Mapping'!A:A,'NW Mapping'!C:C)</f>
        <v>Non-Core NW</v>
      </c>
      <c r="K1111" s="154" t="str">
        <f>_xlfn.XLOOKUP(H1111,'NW Mapping'!A:A,'NW Mapping'!D:D)</f>
        <v>MERCH MENU</v>
      </c>
      <c r="L1111" s="8" t="str">
        <f>_xlfn.XLOOKUP('Data Source'!$H1111,'NW Mapping'!A:A,'NW Mapping'!E:E)</f>
        <v>MERCH MENU</v>
      </c>
      <c r="M1111" s="155">
        <v>371767.82999987301</v>
      </c>
      <c r="N1111" s="155">
        <v>3100</v>
      </c>
    </row>
    <row r="1112" spans="2:14" s="1" customFormat="1" ht="19.7" hidden="1" customHeight="1">
      <c r="B1112" s="156">
        <v>2023</v>
      </c>
      <c r="C1112" s="154" t="s">
        <v>13</v>
      </c>
      <c r="D1112" s="154" t="s">
        <v>14</v>
      </c>
      <c r="E1112" s="154" t="s">
        <v>25</v>
      </c>
      <c r="F1112" s="154" t="s">
        <v>16</v>
      </c>
      <c r="G1112" s="154" t="s">
        <v>75</v>
      </c>
      <c r="H1112" s="154" t="s">
        <v>28</v>
      </c>
      <c r="I1112" s="154" t="str">
        <f>_xlfn.XLOOKUP('Data Source'!$H1112,'NW Mapping'!A:A,'NW Mapping'!B:B)</f>
        <v>Low</v>
      </c>
      <c r="J1112" s="154" t="str">
        <f>_xlfn.XLOOKUP('Data Source'!$H1112,'NW Mapping'!A:A,'NW Mapping'!C:C)</f>
        <v>Non-Core NW</v>
      </c>
      <c r="K1112" s="154" t="str">
        <f>_xlfn.XLOOKUP(H1112,'NW Mapping'!A:A,'NW Mapping'!D:D)</f>
        <v>MERCH MENU</v>
      </c>
      <c r="L1112" s="8" t="str">
        <f>_xlfn.XLOOKUP('Data Source'!$H1112,'NW Mapping'!A:A,'NW Mapping'!E:E)</f>
        <v>MERCH MENU</v>
      </c>
      <c r="M1112" s="157">
        <v>257870.49000000901</v>
      </c>
      <c r="N1112" s="157">
        <v>8800</v>
      </c>
    </row>
    <row r="1113" spans="2:14" s="1" customFormat="1" ht="19.7" hidden="1" customHeight="1">
      <c r="B1113" s="152">
        <v>2023</v>
      </c>
      <c r="C1113" s="153" t="s">
        <v>13</v>
      </c>
      <c r="D1113" s="153" t="s">
        <v>14</v>
      </c>
      <c r="E1113" s="153" t="s">
        <v>25</v>
      </c>
      <c r="F1113" s="153" t="s">
        <v>21</v>
      </c>
      <c r="G1113" s="153" t="s">
        <v>22</v>
      </c>
      <c r="H1113" s="153" t="s">
        <v>28</v>
      </c>
      <c r="I1113" s="154" t="str">
        <f>_xlfn.XLOOKUP('Data Source'!$H1113,'NW Mapping'!A:A,'NW Mapping'!B:B)</f>
        <v>Low</v>
      </c>
      <c r="J1113" s="154" t="str">
        <f>_xlfn.XLOOKUP('Data Source'!$H1113,'NW Mapping'!A:A,'NW Mapping'!C:C)</f>
        <v>Non-Core NW</v>
      </c>
      <c r="K1113" s="154" t="str">
        <f>_xlfn.XLOOKUP(H1113,'NW Mapping'!A:A,'NW Mapping'!D:D)</f>
        <v>MERCH MENU</v>
      </c>
      <c r="L1113" s="8" t="str">
        <f>_xlfn.XLOOKUP('Data Source'!$H1113,'NW Mapping'!A:A,'NW Mapping'!E:E)</f>
        <v>MERCH MENU</v>
      </c>
      <c r="M1113" s="155">
        <v>6804112.20000022</v>
      </c>
      <c r="N1113" s="155">
        <v>172118.11</v>
      </c>
    </row>
    <row r="1114" spans="2:14" s="1" customFormat="1" ht="19.7" hidden="1" customHeight="1">
      <c r="B1114" s="156">
        <v>2023</v>
      </c>
      <c r="C1114" s="154" t="s">
        <v>13</v>
      </c>
      <c r="D1114" s="154" t="s">
        <v>14</v>
      </c>
      <c r="E1114" s="154" t="s">
        <v>25</v>
      </c>
      <c r="F1114" s="154" t="s">
        <v>21</v>
      </c>
      <c r="G1114" s="154" t="s">
        <v>65</v>
      </c>
      <c r="H1114" s="154" t="s">
        <v>28</v>
      </c>
      <c r="I1114" s="154" t="str">
        <f>_xlfn.XLOOKUP('Data Source'!$H1114,'NW Mapping'!A:A,'NW Mapping'!B:B)</f>
        <v>Low</v>
      </c>
      <c r="J1114" s="154" t="str">
        <f>_xlfn.XLOOKUP('Data Source'!$H1114,'NW Mapping'!A:A,'NW Mapping'!C:C)</f>
        <v>Non-Core NW</v>
      </c>
      <c r="K1114" s="154" t="str">
        <f>_xlfn.XLOOKUP(H1114,'NW Mapping'!A:A,'NW Mapping'!D:D)</f>
        <v>MERCH MENU</v>
      </c>
      <c r="L1114" s="8" t="str">
        <f>_xlfn.XLOOKUP('Data Source'!$H1114,'NW Mapping'!A:A,'NW Mapping'!E:E)</f>
        <v>MERCH MENU</v>
      </c>
      <c r="M1114" s="157">
        <v>1720229.7499934901</v>
      </c>
      <c r="N1114" s="157">
        <v>30867.14</v>
      </c>
    </row>
    <row r="1115" spans="2:14" s="1" customFormat="1" ht="19.7" hidden="1" customHeight="1">
      <c r="B1115" s="152">
        <v>2023</v>
      </c>
      <c r="C1115" s="153" t="s">
        <v>13</v>
      </c>
      <c r="D1115" s="153" t="s">
        <v>14</v>
      </c>
      <c r="E1115" s="153" t="s">
        <v>25</v>
      </c>
      <c r="F1115" s="153" t="s">
        <v>23</v>
      </c>
      <c r="G1115" s="153" t="s">
        <v>24</v>
      </c>
      <c r="H1115" s="153" t="s">
        <v>28</v>
      </c>
      <c r="I1115" s="154" t="str">
        <f>_xlfn.XLOOKUP('Data Source'!$H1115,'NW Mapping'!A:A,'NW Mapping'!B:B)</f>
        <v>Low</v>
      </c>
      <c r="J1115" s="154" t="str">
        <f>_xlfn.XLOOKUP('Data Source'!$H1115,'NW Mapping'!A:A,'NW Mapping'!C:C)</f>
        <v>Non-Core NW</v>
      </c>
      <c r="K1115" s="154" t="str">
        <f>_xlfn.XLOOKUP(H1115,'NW Mapping'!A:A,'NW Mapping'!D:D)</f>
        <v>MERCH MENU</v>
      </c>
      <c r="L1115" s="8" t="str">
        <f>_xlfn.XLOOKUP('Data Source'!$H1115,'NW Mapping'!A:A,'NW Mapping'!E:E)</f>
        <v>MERCH MENU</v>
      </c>
      <c r="M1115" s="155">
        <v>2991084.0800002301</v>
      </c>
      <c r="N1115" s="155">
        <v>51094.720000000001</v>
      </c>
    </row>
    <row r="1116" spans="2:14" s="1" customFormat="1" ht="19.7" hidden="1" customHeight="1">
      <c r="B1116" s="156">
        <v>2023</v>
      </c>
      <c r="C1116" s="154" t="s">
        <v>13</v>
      </c>
      <c r="D1116" s="154" t="s">
        <v>14</v>
      </c>
      <c r="E1116" s="154" t="s">
        <v>25</v>
      </c>
      <c r="F1116" s="154" t="s">
        <v>23</v>
      </c>
      <c r="G1116" s="154" t="s">
        <v>66</v>
      </c>
      <c r="H1116" s="154" t="s">
        <v>28</v>
      </c>
      <c r="I1116" s="154" t="str">
        <f>_xlfn.XLOOKUP('Data Source'!$H1116,'NW Mapping'!A:A,'NW Mapping'!B:B)</f>
        <v>Low</v>
      </c>
      <c r="J1116" s="154" t="str">
        <f>_xlfn.XLOOKUP('Data Source'!$H1116,'NW Mapping'!A:A,'NW Mapping'!C:C)</f>
        <v>Non-Core NW</v>
      </c>
      <c r="K1116" s="154" t="str">
        <f>_xlfn.XLOOKUP(H1116,'NW Mapping'!A:A,'NW Mapping'!D:D)</f>
        <v>MERCH MENU</v>
      </c>
      <c r="L1116" s="8" t="str">
        <f>_xlfn.XLOOKUP('Data Source'!$H1116,'NW Mapping'!A:A,'NW Mapping'!E:E)</f>
        <v>MERCH MENU</v>
      </c>
      <c r="M1116" s="157">
        <v>844258.60999971698</v>
      </c>
      <c r="N1116" s="157">
        <v>5926.72</v>
      </c>
    </row>
    <row r="1117" spans="2:14" s="1" customFormat="1" ht="19.7" hidden="1" customHeight="1">
      <c r="B1117" s="152">
        <v>2023</v>
      </c>
      <c r="C1117" s="153" t="s">
        <v>13</v>
      </c>
      <c r="D1117" s="153" t="s">
        <v>14</v>
      </c>
      <c r="E1117" s="153" t="s">
        <v>27</v>
      </c>
      <c r="F1117" s="153" t="s">
        <v>16</v>
      </c>
      <c r="G1117" s="153" t="s">
        <v>72</v>
      </c>
      <c r="H1117" s="153" t="s">
        <v>28</v>
      </c>
      <c r="I1117" s="154" t="str">
        <f>_xlfn.XLOOKUP('Data Source'!$H1117,'NW Mapping'!A:A,'NW Mapping'!B:B)</f>
        <v>Low</v>
      </c>
      <c r="J1117" s="154" t="str">
        <f>_xlfn.XLOOKUP('Data Source'!$H1117,'NW Mapping'!A:A,'NW Mapping'!C:C)</f>
        <v>Non-Core NW</v>
      </c>
      <c r="K1117" s="154" t="str">
        <f>_xlfn.XLOOKUP(H1117,'NW Mapping'!A:A,'NW Mapping'!D:D)</f>
        <v>MERCH MENU</v>
      </c>
      <c r="L1117" s="8" t="str">
        <f>_xlfn.XLOOKUP('Data Source'!$H1117,'NW Mapping'!A:A,'NW Mapping'!E:E)</f>
        <v>MERCH MENU</v>
      </c>
      <c r="M1117" s="155">
        <v>11886.7799999994</v>
      </c>
      <c r="N1117" s="155">
        <v>0</v>
      </c>
    </row>
    <row r="1118" spans="2:14" s="1" customFormat="1" ht="19.7" hidden="1" customHeight="1">
      <c r="B1118" s="156">
        <v>2023</v>
      </c>
      <c r="C1118" s="154" t="s">
        <v>13</v>
      </c>
      <c r="D1118" s="154" t="s">
        <v>14</v>
      </c>
      <c r="E1118" s="154" t="s">
        <v>27</v>
      </c>
      <c r="F1118" s="154" t="s">
        <v>16</v>
      </c>
      <c r="G1118" s="154" t="s">
        <v>73</v>
      </c>
      <c r="H1118" s="154" t="s">
        <v>28</v>
      </c>
      <c r="I1118" s="154" t="str">
        <f>_xlfn.XLOOKUP('Data Source'!$H1118,'NW Mapping'!A:A,'NW Mapping'!B:B)</f>
        <v>Low</v>
      </c>
      <c r="J1118" s="154" t="str">
        <f>_xlfn.XLOOKUP('Data Source'!$H1118,'NW Mapping'!A:A,'NW Mapping'!C:C)</f>
        <v>Non-Core NW</v>
      </c>
      <c r="K1118" s="154" t="str">
        <f>_xlfn.XLOOKUP(H1118,'NW Mapping'!A:A,'NW Mapping'!D:D)</f>
        <v>MERCH MENU</v>
      </c>
      <c r="L1118" s="8" t="str">
        <f>_xlfn.XLOOKUP('Data Source'!$H1118,'NW Mapping'!A:A,'NW Mapping'!E:E)</f>
        <v>MERCH MENU</v>
      </c>
      <c r="M1118" s="157">
        <v>2428506.70000007</v>
      </c>
      <c r="N1118" s="157">
        <v>1450</v>
      </c>
    </row>
    <row r="1119" spans="2:14" s="1" customFormat="1" ht="19.7" hidden="1" customHeight="1">
      <c r="B1119" s="152">
        <v>2023</v>
      </c>
      <c r="C1119" s="153" t="s">
        <v>13</v>
      </c>
      <c r="D1119" s="153" t="s">
        <v>14</v>
      </c>
      <c r="E1119" s="153" t="s">
        <v>27</v>
      </c>
      <c r="F1119" s="153" t="s">
        <v>16</v>
      </c>
      <c r="G1119" s="153" t="s">
        <v>74</v>
      </c>
      <c r="H1119" s="153" t="s">
        <v>28</v>
      </c>
      <c r="I1119" s="154" t="str">
        <f>_xlfn.XLOOKUP('Data Source'!$H1119,'NW Mapping'!A:A,'NW Mapping'!B:B)</f>
        <v>Low</v>
      </c>
      <c r="J1119" s="154" t="str">
        <f>_xlfn.XLOOKUP('Data Source'!$H1119,'NW Mapping'!A:A,'NW Mapping'!C:C)</f>
        <v>Non-Core NW</v>
      </c>
      <c r="K1119" s="154" t="str">
        <f>_xlfn.XLOOKUP(H1119,'NW Mapping'!A:A,'NW Mapping'!D:D)</f>
        <v>MERCH MENU</v>
      </c>
      <c r="L1119" s="8" t="str">
        <f>_xlfn.XLOOKUP('Data Source'!$H1119,'NW Mapping'!A:A,'NW Mapping'!E:E)</f>
        <v>MERCH MENU</v>
      </c>
      <c r="M1119" s="155">
        <v>179093.959999999</v>
      </c>
      <c r="N1119" s="155">
        <v>3500</v>
      </c>
    </row>
    <row r="1120" spans="2:14" s="1" customFormat="1" ht="19.7" hidden="1" customHeight="1">
      <c r="B1120" s="156">
        <v>2023</v>
      </c>
      <c r="C1120" s="154" t="s">
        <v>13</v>
      </c>
      <c r="D1120" s="154" t="s">
        <v>14</v>
      </c>
      <c r="E1120" s="154" t="s">
        <v>27</v>
      </c>
      <c r="F1120" s="154" t="s">
        <v>16</v>
      </c>
      <c r="G1120" s="154" t="s">
        <v>75</v>
      </c>
      <c r="H1120" s="154" t="s">
        <v>28</v>
      </c>
      <c r="I1120" s="154" t="str">
        <f>_xlfn.XLOOKUP('Data Source'!$H1120,'NW Mapping'!A:A,'NW Mapping'!B:B)</f>
        <v>Low</v>
      </c>
      <c r="J1120" s="154" t="str">
        <f>_xlfn.XLOOKUP('Data Source'!$H1120,'NW Mapping'!A:A,'NW Mapping'!C:C)</f>
        <v>Non-Core NW</v>
      </c>
      <c r="K1120" s="154" t="str">
        <f>_xlfn.XLOOKUP(H1120,'NW Mapping'!A:A,'NW Mapping'!D:D)</f>
        <v>MERCH MENU</v>
      </c>
      <c r="L1120" s="8" t="str">
        <f>_xlfn.XLOOKUP('Data Source'!$H1120,'NW Mapping'!A:A,'NW Mapping'!E:E)</f>
        <v>MERCH MENU</v>
      </c>
      <c r="M1120" s="157">
        <v>41769.4000000003</v>
      </c>
      <c r="N1120" s="157">
        <v>0</v>
      </c>
    </row>
    <row r="1121" spans="2:14" s="1" customFormat="1" ht="19.7" hidden="1" customHeight="1">
      <c r="B1121" s="152">
        <v>2023</v>
      </c>
      <c r="C1121" s="153" t="s">
        <v>13</v>
      </c>
      <c r="D1121" s="153" t="s">
        <v>14</v>
      </c>
      <c r="E1121" s="153" t="s">
        <v>27</v>
      </c>
      <c r="F1121" s="153" t="s">
        <v>21</v>
      </c>
      <c r="G1121" s="153" t="s">
        <v>22</v>
      </c>
      <c r="H1121" s="153" t="s">
        <v>28</v>
      </c>
      <c r="I1121" s="154" t="str">
        <f>_xlfn.XLOOKUP('Data Source'!$H1121,'NW Mapping'!A:A,'NW Mapping'!B:B)</f>
        <v>Low</v>
      </c>
      <c r="J1121" s="154" t="str">
        <f>_xlfn.XLOOKUP('Data Source'!$H1121,'NW Mapping'!A:A,'NW Mapping'!C:C)</f>
        <v>Non-Core NW</v>
      </c>
      <c r="K1121" s="154" t="str">
        <f>_xlfn.XLOOKUP(H1121,'NW Mapping'!A:A,'NW Mapping'!D:D)</f>
        <v>MERCH MENU</v>
      </c>
      <c r="L1121" s="8" t="str">
        <f>_xlfn.XLOOKUP('Data Source'!$H1121,'NW Mapping'!A:A,'NW Mapping'!E:E)</f>
        <v>MERCH MENU</v>
      </c>
      <c r="M1121" s="155">
        <v>179302.17999999801</v>
      </c>
      <c r="N1121" s="155">
        <v>10000</v>
      </c>
    </row>
    <row r="1122" spans="2:14" s="1" customFormat="1" ht="19.7" hidden="1" customHeight="1">
      <c r="B1122" s="156">
        <v>2023</v>
      </c>
      <c r="C1122" s="154" t="s">
        <v>13</v>
      </c>
      <c r="D1122" s="154" t="s">
        <v>14</v>
      </c>
      <c r="E1122" s="154" t="s">
        <v>27</v>
      </c>
      <c r="F1122" s="154" t="s">
        <v>21</v>
      </c>
      <c r="G1122" s="154" t="s">
        <v>65</v>
      </c>
      <c r="H1122" s="154" t="s">
        <v>28</v>
      </c>
      <c r="I1122" s="154" t="str">
        <f>_xlfn.XLOOKUP('Data Source'!$H1122,'NW Mapping'!A:A,'NW Mapping'!B:B)</f>
        <v>Low</v>
      </c>
      <c r="J1122" s="154" t="str">
        <f>_xlfn.XLOOKUP('Data Source'!$H1122,'NW Mapping'!A:A,'NW Mapping'!C:C)</f>
        <v>Non-Core NW</v>
      </c>
      <c r="K1122" s="154" t="str">
        <f>_xlfn.XLOOKUP(H1122,'NW Mapping'!A:A,'NW Mapping'!D:D)</f>
        <v>MERCH MENU</v>
      </c>
      <c r="L1122" s="8" t="str">
        <f>_xlfn.XLOOKUP('Data Source'!$H1122,'NW Mapping'!A:A,'NW Mapping'!E:E)</f>
        <v>MERCH MENU</v>
      </c>
      <c r="M1122" s="157">
        <v>0</v>
      </c>
      <c r="N1122" s="157">
        <v>0</v>
      </c>
    </row>
    <row r="1123" spans="2:14" s="1" customFormat="1" ht="19.7" hidden="1" customHeight="1">
      <c r="B1123" s="152">
        <v>2023</v>
      </c>
      <c r="C1123" s="153" t="s">
        <v>13</v>
      </c>
      <c r="D1123" s="153" t="s">
        <v>14</v>
      </c>
      <c r="E1123" s="153" t="s">
        <v>27</v>
      </c>
      <c r="F1123" s="153" t="s">
        <v>23</v>
      </c>
      <c r="G1123" s="153" t="s">
        <v>24</v>
      </c>
      <c r="H1123" s="153" t="s">
        <v>28</v>
      </c>
      <c r="I1123" s="154" t="str">
        <f>_xlfn.XLOOKUP('Data Source'!$H1123,'NW Mapping'!A:A,'NW Mapping'!B:B)</f>
        <v>Low</v>
      </c>
      <c r="J1123" s="154" t="str">
        <f>_xlfn.XLOOKUP('Data Source'!$H1123,'NW Mapping'!A:A,'NW Mapping'!C:C)</f>
        <v>Non-Core NW</v>
      </c>
      <c r="K1123" s="154" t="str">
        <f>_xlfn.XLOOKUP(H1123,'NW Mapping'!A:A,'NW Mapping'!D:D)</f>
        <v>MERCH MENU</v>
      </c>
      <c r="L1123" s="8" t="str">
        <f>_xlfn.XLOOKUP('Data Source'!$H1123,'NW Mapping'!A:A,'NW Mapping'!E:E)</f>
        <v>MERCH MENU</v>
      </c>
      <c r="M1123" s="155">
        <v>104717.630000002</v>
      </c>
      <c r="N1123" s="155">
        <v>0</v>
      </c>
    </row>
    <row r="1124" spans="2:14" s="1" customFormat="1" ht="19.7" hidden="1" customHeight="1">
      <c r="B1124" s="156">
        <v>2023</v>
      </c>
      <c r="C1124" s="154" t="s">
        <v>13</v>
      </c>
      <c r="D1124" s="154" t="s">
        <v>14</v>
      </c>
      <c r="E1124" s="154" t="s">
        <v>25</v>
      </c>
      <c r="F1124" s="154" t="s">
        <v>16</v>
      </c>
      <c r="G1124" s="154" t="s">
        <v>75</v>
      </c>
      <c r="H1124" s="154" t="s">
        <v>29</v>
      </c>
      <c r="I1124" s="154" t="str">
        <f>_xlfn.XLOOKUP('Data Source'!$H1124,'NW Mapping'!A:A,'NW Mapping'!B:B)</f>
        <v>Low</v>
      </c>
      <c r="J1124" s="154" t="str">
        <f>_xlfn.XLOOKUP('Data Source'!$H1124,'NW Mapping'!A:A,'NW Mapping'!C:C)</f>
        <v>Non-Core NW</v>
      </c>
      <c r="K1124" s="154" t="str">
        <f>_xlfn.XLOOKUP(H1124,'NW Mapping'!A:A,'NW Mapping'!D:D)</f>
        <v>MERCH MENU</v>
      </c>
      <c r="L1124" s="8" t="str">
        <f>_xlfn.XLOOKUP('Data Source'!$H1124,'NW Mapping'!A:A,'NW Mapping'!E:E)</f>
        <v>MERCH MENU</v>
      </c>
      <c r="M1124" s="157">
        <v>0</v>
      </c>
      <c r="N1124" s="157">
        <v>0</v>
      </c>
    </row>
    <row r="1125" spans="2:14" s="1" customFormat="1" ht="19.7" hidden="1" customHeight="1">
      <c r="B1125" s="152">
        <v>2023</v>
      </c>
      <c r="C1125" s="153" t="s">
        <v>13</v>
      </c>
      <c r="D1125" s="153" t="s">
        <v>14</v>
      </c>
      <c r="E1125" s="153" t="s">
        <v>25</v>
      </c>
      <c r="F1125" s="153" t="s">
        <v>23</v>
      </c>
      <c r="G1125" s="153" t="s">
        <v>24</v>
      </c>
      <c r="H1125" s="153" t="s">
        <v>29</v>
      </c>
      <c r="I1125" s="154" t="str">
        <f>_xlfn.XLOOKUP('Data Source'!$H1125,'NW Mapping'!A:A,'NW Mapping'!B:B)</f>
        <v>Low</v>
      </c>
      <c r="J1125" s="154" t="str">
        <f>_xlfn.XLOOKUP('Data Source'!$H1125,'NW Mapping'!A:A,'NW Mapping'!C:C)</f>
        <v>Non-Core NW</v>
      </c>
      <c r="K1125" s="154" t="str">
        <f>_xlfn.XLOOKUP(H1125,'NW Mapping'!A:A,'NW Mapping'!D:D)</f>
        <v>MERCH MENU</v>
      </c>
      <c r="L1125" s="8" t="str">
        <f>_xlfn.XLOOKUP('Data Source'!$H1125,'NW Mapping'!A:A,'NW Mapping'!E:E)</f>
        <v>MERCH MENU</v>
      </c>
      <c r="M1125" s="155">
        <v>7270.4000000003198</v>
      </c>
      <c r="N1125" s="155">
        <v>0</v>
      </c>
    </row>
    <row r="1126" spans="2:14" s="1" customFormat="1" ht="19.7" hidden="1" customHeight="1">
      <c r="B1126" s="156">
        <v>2023</v>
      </c>
      <c r="C1126" s="154" t="s">
        <v>13</v>
      </c>
      <c r="D1126" s="154" t="s">
        <v>14</v>
      </c>
      <c r="E1126" s="154" t="s">
        <v>27</v>
      </c>
      <c r="F1126" s="154" t="s">
        <v>16</v>
      </c>
      <c r="G1126" s="154" t="s">
        <v>75</v>
      </c>
      <c r="H1126" s="154" t="s">
        <v>29</v>
      </c>
      <c r="I1126" s="154" t="str">
        <f>_xlfn.XLOOKUP('Data Source'!$H1126,'NW Mapping'!A:A,'NW Mapping'!B:B)</f>
        <v>Low</v>
      </c>
      <c r="J1126" s="154" t="str">
        <f>_xlfn.XLOOKUP('Data Source'!$H1126,'NW Mapping'!A:A,'NW Mapping'!C:C)</f>
        <v>Non-Core NW</v>
      </c>
      <c r="K1126" s="154" t="str">
        <f>_xlfn.XLOOKUP(H1126,'NW Mapping'!A:A,'NW Mapping'!D:D)</f>
        <v>MERCH MENU</v>
      </c>
      <c r="L1126" s="8" t="str">
        <f>_xlfn.XLOOKUP('Data Source'!$H1126,'NW Mapping'!A:A,'NW Mapping'!E:E)</f>
        <v>MERCH MENU</v>
      </c>
      <c r="M1126" s="157">
        <v>8157.8500000009699</v>
      </c>
      <c r="N1126" s="157">
        <v>0</v>
      </c>
    </row>
    <row r="1127" spans="2:14" s="1" customFormat="1" ht="19.7" hidden="1" customHeight="1">
      <c r="B1127" s="152">
        <v>2023</v>
      </c>
      <c r="C1127" s="153" t="s">
        <v>13</v>
      </c>
      <c r="D1127" s="153" t="s">
        <v>14</v>
      </c>
      <c r="E1127" s="153" t="s">
        <v>27</v>
      </c>
      <c r="F1127" s="153" t="s">
        <v>21</v>
      </c>
      <c r="G1127" s="153" t="s">
        <v>22</v>
      </c>
      <c r="H1127" s="153" t="s">
        <v>29</v>
      </c>
      <c r="I1127" s="154" t="str">
        <f>_xlfn.XLOOKUP('Data Source'!$H1127,'NW Mapping'!A:A,'NW Mapping'!B:B)</f>
        <v>Low</v>
      </c>
      <c r="J1127" s="154" t="str">
        <f>_xlfn.XLOOKUP('Data Source'!$H1127,'NW Mapping'!A:A,'NW Mapping'!C:C)</f>
        <v>Non-Core NW</v>
      </c>
      <c r="K1127" s="154" t="str">
        <f>_xlfn.XLOOKUP(H1127,'NW Mapping'!A:A,'NW Mapping'!D:D)</f>
        <v>MERCH MENU</v>
      </c>
      <c r="L1127" s="8" t="str">
        <f>_xlfn.XLOOKUP('Data Source'!$H1127,'NW Mapping'!A:A,'NW Mapping'!E:E)</f>
        <v>MERCH MENU</v>
      </c>
      <c r="M1127" s="155">
        <v>349493.949999996</v>
      </c>
      <c r="N1127" s="155">
        <v>0</v>
      </c>
    </row>
    <row r="1128" spans="2:14" s="1" customFormat="1" ht="19.7" hidden="1" customHeight="1">
      <c r="B1128" s="156">
        <v>2023</v>
      </c>
      <c r="C1128" s="154" t="s">
        <v>13</v>
      </c>
      <c r="D1128" s="154" t="s">
        <v>14</v>
      </c>
      <c r="E1128" s="154" t="s">
        <v>27</v>
      </c>
      <c r="F1128" s="154" t="s">
        <v>23</v>
      </c>
      <c r="G1128" s="154" t="s">
        <v>24</v>
      </c>
      <c r="H1128" s="154" t="s">
        <v>29</v>
      </c>
      <c r="I1128" s="154" t="str">
        <f>_xlfn.XLOOKUP('Data Source'!$H1128,'NW Mapping'!A:A,'NW Mapping'!B:B)</f>
        <v>Low</v>
      </c>
      <c r="J1128" s="154" t="str">
        <f>_xlfn.XLOOKUP('Data Source'!$H1128,'NW Mapping'!A:A,'NW Mapping'!C:C)</f>
        <v>Non-Core NW</v>
      </c>
      <c r="K1128" s="154" t="str">
        <f>_xlfn.XLOOKUP(H1128,'NW Mapping'!A:A,'NW Mapping'!D:D)</f>
        <v>MERCH MENU</v>
      </c>
      <c r="L1128" s="8" t="str">
        <f>_xlfn.XLOOKUP('Data Source'!$H1128,'NW Mapping'!A:A,'NW Mapping'!E:E)</f>
        <v>MERCH MENU</v>
      </c>
      <c r="M1128" s="157">
        <v>71007.619999999195</v>
      </c>
      <c r="N1128" s="157">
        <v>0</v>
      </c>
    </row>
    <row r="1129" spans="2:14" s="1" customFormat="1" ht="19.7" hidden="1" customHeight="1">
      <c r="B1129" s="152">
        <v>2023</v>
      </c>
      <c r="C1129" s="153" t="s">
        <v>13</v>
      </c>
      <c r="D1129" s="153" t="s">
        <v>14</v>
      </c>
      <c r="E1129" s="153" t="s">
        <v>25</v>
      </c>
      <c r="F1129" s="153" t="s">
        <v>16</v>
      </c>
      <c r="G1129" s="153" t="s">
        <v>74</v>
      </c>
      <c r="H1129" s="153" t="s">
        <v>30</v>
      </c>
      <c r="I1129" s="154" t="str">
        <f>_xlfn.XLOOKUP('Data Source'!$H1129,'NW Mapping'!A:A,'NW Mapping'!B:B)</f>
        <v>Low</v>
      </c>
      <c r="J1129" s="154" t="str">
        <f>_xlfn.XLOOKUP('Data Source'!$H1129,'NW Mapping'!A:A,'NW Mapping'!C:C)</f>
        <v>Non-Core NW</v>
      </c>
      <c r="K1129" s="154" t="str">
        <f>_xlfn.XLOOKUP(H1129,'NW Mapping'!A:A,'NW Mapping'!D:D)</f>
        <v>MERCH MENU</v>
      </c>
      <c r="L1129" s="8" t="str">
        <f>_xlfn.XLOOKUP('Data Source'!$H1129,'NW Mapping'!A:A,'NW Mapping'!E:E)</f>
        <v>MERCH MENU</v>
      </c>
      <c r="M1129" s="155">
        <v>0</v>
      </c>
      <c r="N1129" s="155">
        <v>0</v>
      </c>
    </row>
    <row r="1130" spans="2:14" s="1" customFormat="1" ht="19.7" hidden="1" customHeight="1">
      <c r="B1130" s="156">
        <v>2023</v>
      </c>
      <c r="C1130" s="154" t="s">
        <v>13</v>
      </c>
      <c r="D1130" s="154" t="s">
        <v>14</v>
      </c>
      <c r="E1130" s="154" t="s">
        <v>25</v>
      </c>
      <c r="F1130" s="154" t="s">
        <v>16</v>
      </c>
      <c r="G1130" s="154" t="s">
        <v>75</v>
      </c>
      <c r="H1130" s="154" t="s">
        <v>30</v>
      </c>
      <c r="I1130" s="154" t="str">
        <f>_xlfn.XLOOKUP('Data Source'!$H1130,'NW Mapping'!A:A,'NW Mapping'!B:B)</f>
        <v>Low</v>
      </c>
      <c r="J1130" s="154" t="str">
        <f>_xlfn.XLOOKUP('Data Source'!$H1130,'NW Mapping'!A:A,'NW Mapping'!C:C)</f>
        <v>Non-Core NW</v>
      </c>
      <c r="K1130" s="154" t="str">
        <f>_xlfn.XLOOKUP(H1130,'NW Mapping'!A:A,'NW Mapping'!D:D)</f>
        <v>MERCH MENU</v>
      </c>
      <c r="L1130" s="8" t="str">
        <f>_xlfn.XLOOKUP('Data Source'!$H1130,'NW Mapping'!A:A,'NW Mapping'!E:E)</f>
        <v>MERCH MENU</v>
      </c>
      <c r="M1130" s="157">
        <v>0</v>
      </c>
      <c r="N1130" s="157">
        <v>0</v>
      </c>
    </row>
    <row r="1131" spans="2:14" s="1" customFormat="1" ht="19.7" hidden="1" customHeight="1">
      <c r="B1131" s="152">
        <v>2023</v>
      </c>
      <c r="C1131" s="153" t="s">
        <v>13</v>
      </c>
      <c r="D1131" s="153" t="s">
        <v>14</v>
      </c>
      <c r="E1131" s="153" t="s">
        <v>25</v>
      </c>
      <c r="F1131" s="153" t="s">
        <v>21</v>
      </c>
      <c r="G1131" s="153" t="s">
        <v>22</v>
      </c>
      <c r="H1131" s="153" t="s">
        <v>30</v>
      </c>
      <c r="I1131" s="154" t="str">
        <f>_xlfn.XLOOKUP('Data Source'!$H1131,'NW Mapping'!A:A,'NW Mapping'!B:B)</f>
        <v>Low</v>
      </c>
      <c r="J1131" s="154" t="str">
        <f>_xlfn.XLOOKUP('Data Source'!$H1131,'NW Mapping'!A:A,'NW Mapping'!C:C)</f>
        <v>Non-Core NW</v>
      </c>
      <c r="K1131" s="154" t="str">
        <f>_xlfn.XLOOKUP(H1131,'NW Mapping'!A:A,'NW Mapping'!D:D)</f>
        <v>MERCH MENU</v>
      </c>
      <c r="L1131" s="8" t="str">
        <f>_xlfn.XLOOKUP('Data Source'!$H1131,'NW Mapping'!A:A,'NW Mapping'!E:E)</f>
        <v>MERCH MENU</v>
      </c>
      <c r="M1131" s="155">
        <v>2865.24</v>
      </c>
      <c r="N1131" s="155">
        <v>0</v>
      </c>
    </row>
    <row r="1132" spans="2:14" s="1" customFormat="1" ht="19.7" hidden="1" customHeight="1">
      <c r="B1132" s="156">
        <v>2023</v>
      </c>
      <c r="C1132" s="154" t="s">
        <v>13</v>
      </c>
      <c r="D1132" s="154" t="s">
        <v>14</v>
      </c>
      <c r="E1132" s="154" t="s">
        <v>25</v>
      </c>
      <c r="F1132" s="154" t="s">
        <v>21</v>
      </c>
      <c r="G1132" s="154" t="s">
        <v>65</v>
      </c>
      <c r="H1132" s="154" t="s">
        <v>30</v>
      </c>
      <c r="I1132" s="154" t="str">
        <f>_xlfn.XLOOKUP('Data Source'!$H1132,'NW Mapping'!A:A,'NW Mapping'!B:B)</f>
        <v>Low</v>
      </c>
      <c r="J1132" s="154" t="str">
        <f>_xlfn.XLOOKUP('Data Source'!$H1132,'NW Mapping'!A:A,'NW Mapping'!C:C)</f>
        <v>Non-Core NW</v>
      </c>
      <c r="K1132" s="154" t="str">
        <f>_xlfn.XLOOKUP(H1132,'NW Mapping'!A:A,'NW Mapping'!D:D)</f>
        <v>MERCH MENU</v>
      </c>
      <c r="L1132" s="8" t="str">
        <f>_xlfn.XLOOKUP('Data Source'!$H1132,'NW Mapping'!A:A,'NW Mapping'!E:E)</f>
        <v>MERCH MENU</v>
      </c>
      <c r="M1132" s="157">
        <v>9889.1299999274997</v>
      </c>
      <c r="N1132" s="157">
        <v>0</v>
      </c>
    </row>
    <row r="1133" spans="2:14" s="1" customFormat="1" ht="19.7" hidden="1" customHeight="1">
      <c r="B1133" s="152">
        <v>2023</v>
      </c>
      <c r="C1133" s="153" t="s">
        <v>13</v>
      </c>
      <c r="D1133" s="153" t="s">
        <v>14</v>
      </c>
      <c r="E1133" s="153" t="s">
        <v>25</v>
      </c>
      <c r="F1133" s="153" t="s">
        <v>23</v>
      </c>
      <c r="G1133" s="153" t="s">
        <v>24</v>
      </c>
      <c r="H1133" s="153" t="s">
        <v>30</v>
      </c>
      <c r="I1133" s="154" t="str">
        <f>_xlfn.XLOOKUP('Data Source'!$H1133,'NW Mapping'!A:A,'NW Mapping'!B:B)</f>
        <v>Low</v>
      </c>
      <c r="J1133" s="154" t="str">
        <f>_xlfn.XLOOKUP('Data Source'!$H1133,'NW Mapping'!A:A,'NW Mapping'!C:C)</f>
        <v>Non-Core NW</v>
      </c>
      <c r="K1133" s="154" t="str">
        <f>_xlfn.XLOOKUP(H1133,'NW Mapping'!A:A,'NW Mapping'!D:D)</f>
        <v>MERCH MENU</v>
      </c>
      <c r="L1133" s="8" t="str">
        <f>_xlfn.XLOOKUP('Data Source'!$H1133,'NW Mapping'!A:A,'NW Mapping'!E:E)</f>
        <v>MERCH MENU</v>
      </c>
      <c r="M1133" s="155">
        <v>984951.55999999004</v>
      </c>
      <c r="N1133" s="155">
        <v>2264</v>
      </c>
    </row>
    <row r="1134" spans="2:14" s="1" customFormat="1" ht="19.7" customHeight="1">
      <c r="B1134" s="156">
        <v>2023</v>
      </c>
      <c r="C1134" s="154" t="s">
        <v>13</v>
      </c>
      <c r="D1134" s="154" t="s">
        <v>14</v>
      </c>
      <c r="E1134" s="154" t="s">
        <v>26</v>
      </c>
      <c r="F1134" s="154" t="s">
        <v>23</v>
      </c>
      <c r="G1134" s="154" t="s">
        <v>24</v>
      </c>
      <c r="H1134" s="154" t="s">
        <v>30</v>
      </c>
      <c r="I1134" s="154" t="str">
        <f>_xlfn.XLOOKUP('Data Source'!$H1134,'NW Mapping'!A:A,'NW Mapping'!B:B)</f>
        <v>Low</v>
      </c>
      <c r="J1134" s="154" t="str">
        <f>_xlfn.XLOOKUP('Data Source'!$H1134,'NW Mapping'!A:A,'NW Mapping'!C:C)</f>
        <v>Non-Core NW</v>
      </c>
      <c r="K1134" s="154" t="str">
        <f>_xlfn.XLOOKUP(H1134,'NW Mapping'!A:A,'NW Mapping'!D:D)</f>
        <v>MERCH MENU</v>
      </c>
      <c r="L1134" s="8" t="str">
        <f>_xlfn.XLOOKUP('Data Source'!$H1134,'NW Mapping'!A:A,'NW Mapping'!E:E)</f>
        <v>MERCH MENU</v>
      </c>
      <c r="M1134" s="157">
        <v>0</v>
      </c>
      <c r="N1134" s="157">
        <v>0</v>
      </c>
    </row>
    <row r="1135" spans="2:14" s="1" customFormat="1" ht="19.7" hidden="1" customHeight="1">
      <c r="B1135" s="152">
        <v>2023</v>
      </c>
      <c r="C1135" s="153" t="s">
        <v>13</v>
      </c>
      <c r="D1135" s="153" t="s">
        <v>14</v>
      </c>
      <c r="E1135" s="153" t="s">
        <v>27</v>
      </c>
      <c r="F1135" s="153" t="s">
        <v>16</v>
      </c>
      <c r="G1135" s="153" t="s">
        <v>73</v>
      </c>
      <c r="H1135" s="153" t="s">
        <v>30</v>
      </c>
      <c r="I1135" s="154" t="str">
        <f>_xlfn.XLOOKUP('Data Source'!$H1135,'NW Mapping'!A:A,'NW Mapping'!B:B)</f>
        <v>Low</v>
      </c>
      <c r="J1135" s="154" t="str">
        <f>_xlfn.XLOOKUP('Data Source'!$H1135,'NW Mapping'!A:A,'NW Mapping'!C:C)</f>
        <v>Non-Core NW</v>
      </c>
      <c r="K1135" s="154" t="str">
        <f>_xlfn.XLOOKUP(H1135,'NW Mapping'!A:A,'NW Mapping'!D:D)</f>
        <v>MERCH MENU</v>
      </c>
      <c r="L1135" s="8" t="str">
        <f>_xlfn.XLOOKUP('Data Source'!$H1135,'NW Mapping'!A:A,'NW Mapping'!E:E)</f>
        <v>MERCH MENU</v>
      </c>
      <c r="M1135" s="155">
        <v>0</v>
      </c>
      <c r="N1135" s="155">
        <v>0</v>
      </c>
    </row>
    <row r="1136" spans="2:14" s="1" customFormat="1" ht="19.7" hidden="1" customHeight="1">
      <c r="B1136" s="156">
        <v>2023</v>
      </c>
      <c r="C1136" s="154" t="s">
        <v>13</v>
      </c>
      <c r="D1136" s="154" t="s">
        <v>14</v>
      </c>
      <c r="E1136" s="154" t="s">
        <v>27</v>
      </c>
      <c r="F1136" s="154" t="s">
        <v>16</v>
      </c>
      <c r="G1136" s="154" t="s">
        <v>75</v>
      </c>
      <c r="H1136" s="154" t="s">
        <v>30</v>
      </c>
      <c r="I1136" s="154" t="str">
        <f>_xlfn.XLOOKUP('Data Source'!$H1136,'NW Mapping'!A:A,'NW Mapping'!B:B)</f>
        <v>Low</v>
      </c>
      <c r="J1136" s="154" t="str">
        <f>_xlfn.XLOOKUP('Data Source'!$H1136,'NW Mapping'!A:A,'NW Mapping'!C:C)</f>
        <v>Non-Core NW</v>
      </c>
      <c r="K1136" s="154" t="str">
        <f>_xlfn.XLOOKUP(H1136,'NW Mapping'!A:A,'NW Mapping'!D:D)</f>
        <v>MERCH MENU</v>
      </c>
      <c r="L1136" s="8" t="str">
        <f>_xlfn.XLOOKUP('Data Source'!$H1136,'NW Mapping'!A:A,'NW Mapping'!E:E)</f>
        <v>MERCH MENU</v>
      </c>
      <c r="M1136" s="157">
        <v>5618.16</v>
      </c>
      <c r="N1136" s="157">
        <v>0</v>
      </c>
    </row>
    <row r="1137" spans="2:14" s="1" customFormat="1" ht="19.7" hidden="1" customHeight="1">
      <c r="B1137" s="152">
        <v>2023</v>
      </c>
      <c r="C1137" s="153" t="s">
        <v>13</v>
      </c>
      <c r="D1137" s="153" t="s">
        <v>14</v>
      </c>
      <c r="E1137" s="153" t="s">
        <v>27</v>
      </c>
      <c r="F1137" s="153" t="s">
        <v>21</v>
      </c>
      <c r="G1137" s="153" t="s">
        <v>22</v>
      </c>
      <c r="H1137" s="153" t="s">
        <v>30</v>
      </c>
      <c r="I1137" s="154" t="str">
        <f>_xlfn.XLOOKUP('Data Source'!$H1137,'NW Mapping'!A:A,'NW Mapping'!B:B)</f>
        <v>Low</v>
      </c>
      <c r="J1137" s="154" t="str">
        <f>_xlfn.XLOOKUP('Data Source'!$H1137,'NW Mapping'!A:A,'NW Mapping'!C:C)</f>
        <v>Non-Core NW</v>
      </c>
      <c r="K1137" s="154" t="str">
        <f>_xlfn.XLOOKUP(H1137,'NW Mapping'!A:A,'NW Mapping'!D:D)</f>
        <v>MERCH MENU</v>
      </c>
      <c r="L1137" s="8" t="str">
        <f>_xlfn.XLOOKUP('Data Source'!$H1137,'NW Mapping'!A:A,'NW Mapping'!E:E)</f>
        <v>MERCH MENU</v>
      </c>
      <c r="M1137" s="155">
        <v>20307.759999999798</v>
      </c>
      <c r="N1137" s="155">
        <v>0</v>
      </c>
    </row>
    <row r="1138" spans="2:14" s="1" customFormat="1" ht="19.7" hidden="1" customHeight="1">
      <c r="B1138" s="156">
        <v>2023</v>
      </c>
      <c r="C1138" s="154" t="s">
        <v>13</v>
      </c>
      <c r="D1138" s="154" t="s">
        <v>14</v>
      </c>
      <c r="E1138" s="154" t="s">
        <v>15</v>
      </c>
      <c r="F1138" s="154" t="s">
        <v>16</v>
      </c>
      <c r="G1138" s="154" t="s">
        <v>71</v>
      </c>
      <c r="H1138" s="154" t="s">
        <v>31</v>
      </c>
      <c r="I1138" s="154" t="str">
        <f>_xlfn.XLOOKUP('Data Source'!$H1138,'NW Mapping'!A:A,'NW Mapping'!B:B)</f>
        <v>High</v>
      </c>
      <c r="J1138" s="154" t="str">
        <f>_xlfn.XLOOKUP('Data Source'!$H1138,'NW Mapping'!A:A,'NW Mapping'!C:C)</f>
        <v>Core NW</v>
      </c>
      <c r="K1138" s="154" t="str">
        <f>_xlfn.XLOOKUP(H1138,'NW Mapping'!A:A,'NW Mapping'!D:D)</f>
        <v>Core NW</v>
      </c>
      <c r="L1138" s="8" t="str">
        <f>_xlfn.XLOOKUP('Data Source'!$H1138,'NW Mapping'!A:A,'NW Mapping'!E:E)</f>
        <v>ADMIN</v>
      </c>
      <c r="M1138" s="157">
        <v>0</v>
      </c>
      <c r="N1138" s="157">
        <v>0</v>
      </c>
    </row>
    <row r="1139" spans="2:14" s="1" customFormat="1" ht="19.7" hidden="1" customHeight="1">
      <c r="B1139" s="152">
        <v>2023</v>
      </c>
      <c r="C1139" s="153" t="s">
        <v>13</v>
      </c>
      <c r="D1139" s="153" t="s">
        <v>14</v>
      </c>
      <c r="E1139" s="153" t="s">
        <v>15</v>
      </c>
      <c r="F1139" s="153" t="s">
        <v>16</v>
      </c>
      <c r="G1139" s="153" t="s">
        <v>72</v>
      </c>
      <c r="H1139" s="153" t="s">
        <v>31</v>
      </c>
      <c r="I1139" s="154" t="str">
        <f>_xlfn.XLOOKUP('Data Source'!$H1139,'NW Mapping'!A:A,'NW Mapping'!B:B)</f>
        <v>High</v>
      </c>
      <c r="J1139" s="154" t="str">
        <f>_xlfn.XLOOKUP('Data Source'!$H1139,'NW Mapping'!A:A,'NW Mapping'!C:C)</f>
        <v>Core NW</v>
      </c>
      <c r="K1139" s="154" t="str">
        <f>_xlfn.XLOOKUP(H1139,'NW Mapping'!A:A,'NW Mapping'!D:D)</f>
        <v>Core NW</v>
      </c>
      <c r="L1139" s="8" t="str">
        <f>_xlfn.XLOOKUP('Data Source'!$H1139,'NW Mapping'!A:A,'NW Mapping'!E:E)</f>
        <v>ADMIN</v>
      </c>
      <c r="M1139" s="155">
        <v>4500.0007692307699</v>
      </c>
      <c r="N1139" s="155">
        <v>4500.01</v>
      </c>
    </row>
    <row r="1140" spans="2:14" s="1" customFormat="1" ht="19.7" hidden="1" customHeight="1">
      <c r="B1140" s="156">
        <v>2023</v>
      </c>
      <c r="C1140" s="154" t="s">
        <v>13</v>
      </c>
      <c r="D1140" s="154" t="s">
        <v>14</v>
      </c>
      <c r="E1140" s="154" t="s">
        <v>15</v>
      </c>
      <c r="F1140" s="154" t="s">
        <v>16</v>
      </c>
      <c r="G1140" s="154" t="s">
        <v>73</v>
      </c>
      <c r="H1140" s="154" t="s">
        <v>31</v>
      </c>
      <c r="I1140" s="154" t="str">
        <f>_xlfn.XLOOKUP('Data Source'!$H1140,'NW Mapping'!A:A,'NW Mapping'!B:B)</f>
        <v>High</v>
      </c>
      <c r="J1140" s="154" t="str">
        <f>_xlfn.XLOOKUP('Data Source'!$H1140,'NW Mapping'!A:A,'NW Mapping'!C:C)</f>
        <v>Core NW</v>
      </c>
      <c r="K1140" s="154" t="str">
        <f>_xlfn.XLOOKUP(H1140,'NW Mapping'!A:A,'NW Mapping'!D:D)</f>
        <v>Core NW</v>
      </c>
      <c r="L1140" s="8" t="str">
        <f>_xlfn.XLOOKUP('Data Source'!$H1140,'NW Mapping'!A:A,'NW Mapping'!E:E)</f>
        <v>ADMIN</v>
      </c>
      <c r="M1140" s="157">
        <v>4200</v>
      </c>
      <c r="N1140" s="157">
        <v>4200</v>
      </c>
    </row>
    <row r="1141" spans="2:14" s="1" customFormat="1" ht="19.7" hidden="1" customHeight="1">
      <c r="B1141" s="152">
        <v>2023</v>
      </c>
      <c r="C1141" s="153" t="s">
        <v>13</v>
      </c>
      <c r="D1141" s="153" t="s">
        <v>14</v>
      </c>
      <c r="E1141" s="153" t="s">
        <v>15</v>
      </c>
      <c r="F1141" s="153" t="s">
        <v>16</v>
      </c>
      <c r="G1141" s="153" t="s">
        <v>74</v>
      </c>
      <c r="H1141" s="153" t="s">
        <v>31</v>
      </c>
      <c r="I1141" s="154" t="str">
        <f>_xlfn.XLOOKUP('Data Source'!$H1141,'NW Mapping'!A:A,'NW Mapping'!B:B)</f>
        <v>High</v>
      </c>
      <c r="J1141" s="154" t="str">
        <f>_xlfn.XLOOKUP('Data Source'!$H1141,'NW Mapping'!A:A,'NW Mapping'!C:C)</f>
        <v>Core NW</v>
      </c>
      <c r="K1141" s="154" t="str">
        <f>_xlfn.XLOOKUP(H1141,'NW Mapping'!A:A,'NW Mapping'!D:D)</f>
        <v>Core NW</v>
      </c>
      <c r="L1141" s="8" t="str">
        <f>_xlfn.XLOOKUP('Data Source'!$H1141,'NW Mapping'!A:A,'NW Mapping'!E:E)</f>
        <v>ADMIN</v>
      </c>
      <c r="M1141" s="155">
        <v>4300</v>
      </c>
      <c r="N1141" s="155">
        <v>4300</v>
      </c>
    </row>
    <row r="1142" spans="2:14" s="1" customFormat="1" ht="19.7" hidden="1" customHeight="1">
      <c r="B1142" s="156">
        <v>2023</v>
      </c>
      <c r="C1142" s="154" t="s">
        <v>13</v>
      </c>
      <c r="D1142" s="154" t="s">
        <v>14</v>
      </c>
      <c r="E1142" s="154" t="s">
        <v>15</v>
      </c>
      <c r="F1142" s="154" t="s">
        <v>21</v>
      </c>
      <c r="G1142" s="154" t="s">
        <v>22</v>
      </c>
      <c r="H1142" s="154" t="s">
        <v>31</v>
      </c>
      <c r="I1142" s="154" t="str">
        <f>_xlfn.XLOOKUP('Data Source'!$H1142,'NW Mapping'!A:A,'NW Mapping'!B:B)</f>
        <v>High</v>
      </c>
      <c r="J1142" s="154" t="str">
        <f>_xlfn.XLOOKUP('Data Source'!$H1142,'NW Mapping'!A:A,'NW Mapping'!C:C)</f>
        <v>Core NW</v>
      </c>
      <c r="K1142" s="154" t="str">
        <f>_xlfn.XLOOKUP(H1142,'NW Mapping'!A:A,'NW Mapping'!D:D)</f>
        <v>Core NW</v>
      </c>
      <c r="L1142" s="8" t="str">
        <f>_xlfn.XLOOKUP('Data Source'!$H1142,'NW Mapping'!A:A,'NW Mapping'!E:E)</f>
        <v>ADMIN</v>
      </c>
      <c r="M1142" s="157">
        <v>3000</v>
      </c>
      <c r="N1142" s="157">
        <v>3000</v>
      </c>
    </row>
    <row r="1143" spans="2:14" s="1" customFormat="1" ht="19.7" hidden="1" customHeight="1">
      <c r="B1143" s="152">
        <v>2023</v>
      </c>
      <c r="C1143" s="153" t="s">
        <v>13</v>
      </c>
      <c r="D1143" s="153" t="s">
        <v>14</v>
      </c>
      <c r="E1143" s="153" t="s">
        <v>15</v>
      </c>
      <c r="F1143" s="153" t="s">
        <v>21</v>
      </c>
      <c r="G1143" s="153" t="s">
        <v>65</v>
      </c>
      <c r="H1143" s="153" t="s">
        <v>31</v>
      </c>
      <c r="I1143" s="154" t="str">
        <f>_xlfn.XLOOKUP('Data Source'!$H1143,'NW Mapping'!A:A,'NW Mapping'!B:B)</f>
        <v>High</v>
      </c>
      <c r="J1143" s="154" t="str">
        <f>_xlfn.XLOOKUP('Data Source'!$H1143,'NW Mapping'!A:A,'NW Mapping'!C:C)</f>
        <v>Core NW</v>
      </c>
      <c r="K1143" s="154" t="str">
        <f>_xlfn.XLOOKUP(H1143,'NW Mapping'!A:A,'NW Mapping'!D:D)</f>
        <v>Core NW</v>
      </c>
      <c r="L1143" s="8" t="str">
        <f>_xlfn.XLOOKUP('Data Source'!$H1143,'NW Mapping'!A:A,'NW Mapping'!E:E)</f>
        <v>ADMIN</v>
      </c>
      <c r="M1143" s="155">
        <v>1499.9953846153801</v>
      </c>
      <c r="N1143" s="155">
        <v>1499.94</v>
      </c>
    </row>
    <row r="1144" spans="2:14" s="1" customFormat="1" ht="19.7" hidden="1" customHeight="1">
      <c r="B1144" s="156">
        <v>2023</v>
      </c>
      <c r="C1144" s="154" t="s">
        <v>13</v>
      </c>
      <c r="D1144" s="154" t="s">
        <v>14</v>
      </c>
      <c r="E1144" s="154" t="s">
        <v>15</v>
      </c>
      <c r="F1144" s="154" t="s">
        <v>23</v>
      </c>
      <c r="G1144" s="154" t="s">
        <v>24</v>
      </c>
      <c r="H1144" s="154" t="s">
        <v>31</v>
      </c>
      <c r="I1144" s="154" t="str">
        <f>_xlfn.XLOOKUP('Data Source'!$H1144,'NW Mapping'!A:A,'NW Mapping'!B:B)</f>
        <v>High</v>
      </c>
      <c r="J1144" s="154" t="str">
        <f>_xlfn.XLOOKUP('Data Source'!$H1144,'NW Mapping'!A:A,'NW Mapping'!C:C)</f>
        <v>Core NW</v>
      </c>
      <c r="K1144" s="154" t="str">
        <f>_xlfn.XLOOKUP(H1144,'NW Mapping'!A:A,'NW Mapping'!D:D)</f>
        <v>Core NW</v>
      </c>
      <c r="L1144" s="8" t="str">
        <f>_xlfn.XLOOKUP('Data Source'!$H1144,'NW Mapping'!A:A,'NW Mapping'!E:E)</f>
        <v>ADMIN</v>
      </c>
      <c r="M1144" s="157">
        <v>5214.0023076923098</v>
      </c>
      <c r="N1144" s="157">
        <v>5214.0600000000004</v>
      </c>
    </row>
    <row r="1145" spans="2:14" s="1" customFormat="1" ht="19.7" hidden="1" customHeight="1">
      <c r="B1145" s="152">
        <v>2023</v>
      </c>
      <c r="C1145" s="153" t="s">
        <v>13</v>
      </c>
      <c r="D1145" s="153" t="s">
        <v>14</v>
      </c>
      <c r="E1145" s="153" t="s">
        <v>15</v>
      </c>
      <c r="F1145" s="153" t="s">
        <v>23</v>
      </c>
      <c r="G1145" s="153" t="s">
        <v>66</v>
      </c>
      <c r="H1145" s="153" t="s">
        <v>31</v>
      </c>
      <c r="I1145" s="154" t="str">
        <f>_xlfn.XLOOKUP('Data Source'!$H1145,'NW Mapping'!A:A,'NW Mapping'!B:B)</f>
        <v>High</v>
      </c>
      <c r="J1145" s="154" t="str">
        <f>_xlfn.XLOOKUP('Data Source'!$H1145,'NW Mapping'!A:A,'NW Mapping'!C:C)</f>
        <v>Core NW</v>
      </c>
      <c r="K1145" s="154" t="str">
        <f>_xlfn.XLOOKUP(H1145,'NW Mapping'!A:A,'NW Mapping'!D:D)</f>
        <v>Core NW</v>
      </c>
      <c r="L1145" s="8" t="str">
        <f>_xlfn.XLOOKUP('Data Source'!$H1145,'NW Mapping'!A:A,'NW Mapping'!E:E)</f>
        <v>ADMIN</v>
      </c>
      <c r="M1145" s="155">
        <v>3713.9966666666701</v>
      </c>
      <c r="N1145" s="155">
        <v>3713.94</v>
      </c>
    </row>
    <row r="1146" spans="2:14" s="1" customFormat="1" ht="19.7" hidden="1" customHeight="1">
      <c r="B1146" s="156">
        <v>2023</v>
      </c>
      <c r="C1146" s="154" t="s">
        <v>13</v>
      </c>
      <c r="D1146" s="154" t="s">
        <v>14</v>
      </c>
      <c r="E1146" s="154" t="s">
        <v>25</v>
      </c>
      <c r="F1146" s="154" t="s">
        <v>16</v>
      </c>
      <c r="G1146" s="154" t="s">
        <v>71</v>
      </c>
      <c r="H1146" s="154" t="s">
        <v>31</v>
      </c>
      <c r="I1146" s="154" t="str">
        <f>_xlfn.XLOOKUP('Data Source'!$H1146,'NW Mapping'!A:A,'NW Mapping'!B:B)</f>
        <v>High</v>
      </c>
      <c r="J1146" s="154" t="str">
        <f>_xlfn.XLOOKUP('Data Source'!$H1146,'NW Mapping'!A:A,'NW Mapping'!C:C)</f>
        <v>Core NW</v>
      </c>
      <c r="K1146" s="154" t="str">
        <f>_xlfn.XLOOKUP(H1146,'NW Mapping'!A:A,'NW Mapping'!D:D)</f>
        <v>Core NW</v>
      </c>
      <c r="L1146" s="8" t="str">
        <f>_xlfn.XLOOKUP('Data Source'!$H1146,'NW Mapping'!A:A,'NW Mapping'!E:E)</f>
        <v>ADMIN</v>
      </c>
      <c r="M1146" s="157">
        <v>39804</v>
      </c>
      <c r="N1146" s="157">
        <v>39804.199999999997</v>
      </c>
    </row>
    <row r="1147" spans="2:14" s="1" customFormat="1" ht="19.7" hidden="1" customHeight="1">
      <c r="B1147" s="152">
        <v>2023</v>
      </c>
      <c r="C1147" s="153" t="s">
        <v>13</v>
      </c>
      <c r="D1147" s="153" t="s">
        <v>14</v>
      </c>
      <c r="E1147" s="153" t="s">
        <v>25</v>
      </c>
      <c r="F1147" s="153" t="s">
        <v>16</v>
      </c>
      <c r="G1147" s="153" t="s">
        <v>72</v>
      </c>
      <c r="H1147" s="153" t="s">
        <v>31</v>
      </c>
      <c r="I1147" s="154" t="str">
        <f>_xlfn.XLOOKUP('Data Source'!$H1147,'NW Mapping'!A:A,'NW Mapping'!B:B)</f>
        <v>High</v>
      </c>
      <c r="J1147" s="154" t="str">
        <f>_xlfn.XLOOKUP('Data Source'!$H1147,'NW Mapping'!A:A,'NW Mapping'!C:C)</f>
        <v>Core NW</v>
      </c>
      <c r="K1147" s="154" t="str">
        <f>_xlfn.XLOOKUP(H1147,'NW Mapping'!A:A,'NW Mapping'!D:D)</f>
        <v>Core NW</v>
      </c>
      <c r="L1147" s="8" t="str">
        <f>_xlfn.XLOOKUP('Data Source'!$H1147,'NW Mapping'!A:A,'NW Mapping'!E:E)</f>
        <v>ADMIN</v>
      </c>
      <c r="M1147" s="155">
        <v>238000.6</v>
      </c>
      <c r="N1147" s="155">
        <v>238000.7</v>
      </c>
    </row>
    <row r="1148" spans="2:14" s="1" customFormat="1" ht="19.7" hidden="1" customHeight="1">
      <c r="B1148" s="156">
        <v>2023</v>
      </c>
      <c r="C1148" s="154" t="s">
        <v>13</v>
      </c>
      <c r="D1148" s="154" t="s">
        <v>14</v>
      </c>
      <c r="E1148" s="154" t="s">
        <v>25</v>
      </c>
      <c r="F1148" s="154" t="s">
        <v>16</v>
      </c>
      <c r="G1148" s="154" t="s">
        <v>73</v>
      </c>
      <c r="H1148" s="154" t="s">
        <v>31</v>
      </c>
      <c r="I1148" s="154" t="str">
        <f>_xlfn.XLOOKUP('Data Source'!$H1148,'NW Mapping'!A:A,'NW Mapping'!B:B)</f>
        <v>High</v>
      </c>
      <c r="J1148" s="154" t="str">
        <f>_xlfn.XLOOKUP('Data Source'!$H1148,'NW Mapping'!A:A,'NW Mapping'!C:C)</f>
        <v>Core NW</v>
      </c>
      <c r="K1148" s="154" t="str">
        <f>_xlfn.XLOOKUP(H1148,'NW Mapping'!A:A,'NW Mapping'!D:D)</f>
        <v>Core NW</v>
      </c>
      <c r="L1148" s="8" t="str">
        <f>_xlfn.XLOOKUP('Data Source'!$H1148,'NW Mapping'!A:A,'NW Mapping'!E:E)</f>
        <v>ADMIN</v>
      </c>
      <c r="M1148" s="157">
        <v>283205</v>
      </c>
      <c r="N1148" s="157">
        <v>283205.13</v>
      </c>
    </row>
    <row r="1149" spans="2:14" s="1" customFormat="1" ht="19.7" hidden="1" customHeight="1">
      <c r="B1149" s="152">
        <v>2023</v>
      </c>
      <c r="C1149" s="153" t="s">
        <v>13</v>
      </c>
      <c r="D1149" s="153" t="s">
        <v>14</v>
      </c>
      <c r="E1149" s="153" t="s">
        <v>25</v>
      </c>
      <c r="F1149" s="153" t="s">
        <v>16</v>
      </c>
      <c r="G1149" s="153" t="s">
        <v>74</v>
      </c>
      <c r="H1149" s="153" t="s">
        <v>31</v>
      </c>
      <c r="I1149" s="154" t="str">
        <f>_xlfn.XLOOKUP('Data Source'!$H1149,'NW Mapping'!A:A,'NW Mapping'!B:B)</f>
        <v>High</v>
      </c>
      <c r="J1149" s="154" t="str">
        <f>_xlfn.XLOOKUP('Data Source'!$H1149,'NW Mapping'!A:A,'NW Mapping'!C:C)</f>
        <v>Core NW</v>
      </c>
      <c r="K1149" s="154" t="str">
        <f>_xlfn.XLOOKUP(H1149,'NW Mapping'!A:A,'NW Mapping'!D:D)</f>
        <v>Core NW</v>
      </c>
      <c r="L1149" s="8" t="str">
        <f>_xlfn.XLOOKUP('Data Source'!$H1149,'NW Mapping'!A:A,'NW Mapping'!E:E)</f>
        <v>ADMIN</v>
      </c>
      <c r="M1149" s="155">
        <v>200000.16875000001</v>
      </c>
      <c r="N1149" s="155">
        <v>200000.16</v>
      </c>
    </row>
    <row r="1150" spans="2:14" s="1" customFormat="1" ht="19.7" hidden="1" customHeight="1">
      <c r="B1150" s="156">
        <v>2023</v>
      </c>
      <c r="C1150" s="154" t="s">
        <v>13</v>
      </c>
      <c r="D1150" s="154" t="s">
        <v>14</v>
      </c>
      <c r="E1150" s="154" t="s">
        <v>25</v>
      </c>
      <c r="F1150" s="154" t="s">
        <v>16</v>
      </c>
      <c r="G1150" s="154" t="s">
        <v>75</v>
      </c>
      <c r="H1150" s="154" t="s">
        <v>31</v>
      </c>
      <c r="I1150" s="154" t="str">
        <f>_xlfn.XLOOKUP('Data Source'!$H1150,'NW Mapping'!A:A,'NW Mapping'!B:B)</f>
        <v>High</v>
      </c>
      <c r="J1150" s="154" t="str">
        <f>_xlfn.XLOOKUP('Data Source'!$H1150,'NW Mapping'!A:A,'NW Mapping'!C:C)</f>
        <v>Core NW</v>
      </c>
      <c r="K1150" s="154" t="str">
        <f>_xlfn.XLOOKUP(H1150,'NW Mapping'!A:A,'NW Mapping'!D:D)</f>
        <v>Core NW</v>
      </c>
      <c r="L1150" s="8" t="str">
        <f>_xlfn.XLOOKUP('Data Source'!$H1150,'NW Mapping'!A:A,'NW Mapping'!E:E)</f>
        <v>ADMIN</v>
      </c>
      <c r="M1150" s="157">
        <v>120789.78</v>
      </c>
      <c r="N1150" s="157">
        <v>120789.71</v>
      </c>
    </row>
    <row r="1151" spans="2:14" s="1" customFormat="1" ht="19.7" hidden="1" customHeight="1">
      <c r="B1151" s="152">
        <v>2023</v>
      </c>
      <c r="C1151" s="153" t="s">
        <v>13</v>
      </c>
      <c r="D1151" s="153" t="s">
        <v>14</v>
      </c>
      <c r="E1151" s="153" t="s">
        <v>25</v>
      </c>
      <c r="F1151" s="153" t="s">
        <v>16</v>
      </c>
      <c r="G1151" s="153" t="s">
        <v>76</v>
      </c>
      <c r="H1151" s="153" t="s">
        <v>31</v>
      </c>
      <c r="I1151" s="154" t="str">
        <f>_xlfn.XLOOKUP('Data Source'!$H1151,'NW Mapping'!A:A,'NW Mapping'!B:B)</f>
        <v>High</v>
      </c>
      <c r="J1151" s="154" t="str">
        <f>_xlfn.XLOOKUP('Data Source'!$H1151,'NW Mapping'!A:A,'NW Mapping'!C:C)</f>
        <v>Core NW</v>
      </c>
      <c r="K1151" s="154" t="str">
        <f>_xlfn.XLOOKUP(H1151,'NW Mapping'!A:A,'NW Mapping'!D:D)</f>
        <v>Core NW</v>
      </c>
      <c r="L1151" s="8" t="str">
        <f>_xlfn.XLOOKUP('Data Source'!$H1151,'NW Mapping'!A:A,'NW Mapping'!E:E)</f>
        <v>ADMIN</v>
      </c>
      <c r="M1151" s="155">
        <v>3451</v>
      </c>
      <c r="N1151" s="155">
        <v>3451.14</v>
      </c>
    </row>
    <row r="1152" spans="2:14" s="1" customFormat="1" ht="19.7" hidden="1" customHeight="1">
      <c r="B1152" s="156">
        <v>2023</v>
      </c>
      <c r="C1152" s="154" t="s">
        <v>13</v>
      </c>
      <c r="D1152" s="154" t="s">
        <v>14</v>
      </c>
      <c r="E1152" s="154" t="s">
        <v>25</v>
      </c>
      <c r="F1152" s="154" t="s">
        <v>21</v>
      </c>
      <c r="G1152" s="154" t="s">
        <v>22</v>
      </c>
      <c r="H1152" s="154" t="s">
        <v>31</v>
      </c>
      <c r="I1152" s="154" t="str">
        <f>_xlfn.XLOOKUP('Data Source'!$H1152,'NW Mapping'!A:A,'NW Mapping'!B:B)</f>
        <v>High</v>
      </c>
      <c r="J1152" s="154" t="str">
        <f>_xlfn.XLOOKUP('Data Source'!$H1152,'NW Mapping'!A:A,'NW Mapping'!C:C)</f>
        <v>Core NW</v>
      </c>
      <c r="K1152" s="154" t="str">
        <f>_xlfn.XLOOKUP(H1152,'NW Mapping'!A:A,'NW Mapping'!D:D)</f>
        <v>Core NW</v>
      </c>
      <c r="L1152" s="8" t="str">
        <f>_xlfn.XLOOKUP('Data Source'!$H1152,'NW Mapping'!A:A,'NW Mapping'!E:E)</f>
        <v>ADMIN</v>
      </c>
      <c r="M1152" s="157">
        <v>304069</v>
      </c>
      <c r="N1152" s="157">
        <v>304068.94</v>
      </c>
    </row>
    <row r="1153" spans="2:14" s="1" customFormat="1" ht="19.7" hidden="1" customHeight="1">
      <c r="B1153" s="152">
        <v>2023</v>
      </c>
      <c r="C1153" s="153" t="s">
        <v>13</v>
      </c>
      <c r="D1153" s="153" t="s">
        <v>14</v>
      </c>
      <c r="E1153" s="153" t="s">
        <v>25</v>
      </c>
      <c r="F1153" s="153" t="s">
        <v>21</v>
      </c>
      <c r="G1153" s="153" t="s">
        <v>65</v>
      </c>
      <c r="H1153" s="153" t="s">
        <v>31</v>
      </c>
      <c r="I1153" s="154" t="str">
        <f>_xlfn.XLOOKUP('Data Source'!$H1153,'NW Mapping'!A:A,'NW Mapping'!B:B)</f>
        <v>High</v>
      </c>
      <c r="J1153" s="154" t="str">
        <f>_xlfn.XLOOKUP('Data Source'!$H1153,'NW Mapping'!A:A,'NW Mapping'!C:C)</f>
        <v>Core NW</v>
      </c>
      <c r="K1153" s="154" t="str">
        <f>_xlfn.XLOOKUP(H1153,'NW Mapping'!A:A,'NW Mapping'!D:D)</f>
        <v>Core NW</v>
      </c>
      <c r="L1153" s="8" t="str">
        <f>_xlfn.XLOOKUP('Data Source'!$H1153,'NW Mapping'!A:A,'NW Mapping'!E:E)</f>
        <v>ADMIN</v>
      </c>
      <c r="M1153" s="155">
        <v>108707</v>
      </c>
      <c r="N1153" s="155">
        <v>108706.92</v>
      </c>
    </row>
    <row r="1154" spans="2:14" s="1" customFormat="1" ht="19.7" hidden="1" customHeight="1">
      <c r="B1154" s="156">
        <v>2023</v>
      </c>
      <c r="C1154" s="154" t="s">
        <v>13</v>
      </c>
      <c r="D1154" s="154" t="s">
        <v>14</v>
      </c>
      <c r="E1154" s="154" t="s">
        <v>25</v>
      </c>
      <c r="F1154" s="154" t="s">
        <v>23</v>
      </c>
      <c r="G1154" s="154" t="s">
        <v>24</v>
      </c>
      <c r="H1154" s="154" t="s">
        <v>31</v>
      </c>
      <c r="I1154" s="154" t="str">
        <f>_xlfn.XLOOKUP('Data Source'!$H1154,'NW Mapping'!A:A,'NW Mapping'!B:B)</f>
        <v>High</v>
      </c>
      <c r="J1154" s="154" t="str">
        <f>_xlfn.XLOOKUP('Data Source'!$H1154,'NW Mapping'!A:A,'NW Mapping'!C:C)</f>
        <v>Core NW</v>
      </c>
      <c r="K1154" s="154" t="str">
        <f>_xlfn.XLOOKUP(H1154,'NW Mapping'!A:A,'NW Mapping'!D:D)</f>
        <v>Core NW</v>
      </c>
      <c r="L1154" s="8" t="str">
        <f>_xlfn.XLOOKUP('Data Source'!$H1154,'NW Mapping'!A:A,'NW Mapping'!E:E)</f>
        <v>ADMIN</v>
      </c>
      <c r="M1154" s="157">
        <v>370618</v>
      </c>
      <c r="N1154" s="157">
        <v>370618</v>
      </c>
    </row>
    <row r="1155" spans="2:14" s="1" customFormat="1" ht="19.7" hidden="1" customHeight="1">
      <c r="B1155" s="152">
        <v>2023</v>
      </c>
      <c r="C1155" s="153" t="s">
        <v>13</v>
      </c>
      <c r="D1155" s="153" t="s">
        <v>14</v>
      </c>
      <c r="E1155" s="153" t="s">
        <v>25</v>
      </c>
      <c r="F1155" s="153" t="s">
        <v>23</v>
      </c>
      <c r="G1155" s="153" t="s">
        <v>66</v>
      </c>
      <c r="H1155" s="153" t="s">
        <v>31</v>
      </c>
      <c r="I1155" s="154" t="str">
        <f>_xlfn.XLOOKUP('Data Source'!$H1155,'NW Mapping'!A:A,'NW Mapping'!B:B)</f>
        <v>High</v>
      </c>
      <c r="J1155" s="154" t="str">
        <f>_xlfn.XLOOKUP('Data Source'!$H1155,'NW Mapping'!A:A,'NW Mapping'!C:C)</f>
        <v>Core NW</v>
      </c>
      <c r="K1155" s="154" t="str">
        <f>_xlfn.XLOOKUP(H1155,'NW Mapping'!A:A,'NW Mapping'!D:D)</f>
        <v>Core NW</v>
      </c>
      <c r="L1155" s="8" t="str">
        <f>_xlfn.XLOOKUP('Data Source'!$H1155,'NW Mapping'!A:A,'NW Mapping'!E:E)</f>
        <v>ADMIN</v>
      </c>
      <c r="M1155" s="155">
        <v>0</v>
      </c>
      <c r="N1155" s="155">
        <v>0</v>
      </c>
    </row>
    <row r="1156" spans="2:14" s="1" customFormat="1" ht="19.7" customHeight="1">
      <c r="B1156" s="156">
        <v>2023</v>
      </c>
      <c r="C1156" s="154" t="s">
        <v>13</v>
      </c>
      <c r="D1156" s="154" t="s">
        <v>14</v>
      </c>
      <c r="E1156" s="154" t="s">
        <v>26</v>
      </c>
      <c r="F1156" s="154" t="s">
        <v>16</v>
      </c>
      <c r="G1156" s="154" t="s">
        <v>71</v>
      </c>
      <c r="H1156" s="154" t="s">
        <v>31</v>
      </c>
      <c r="I1156" s="154" t="str">
        <f>_xlfn.XLOOKUP('Data Source'!$H1156,'NW Mapping'!A:A,'NW Mapping'!B:B)</f>
        <v>High</v>
      </c>
      <c r="J1156" s="154" t="str">
        <f>_xlfn.XLOOKUP('Data Source'!$H1156,'NW Mapping'!A:A,'NW Mapping'!C:C)</f>
        <v>Core NW</v>
      </c>
      <c r="K1156" s="154" t="str">
        <f>_xlfn.XLOOKUP(H1156,'NW Mapping'!A:A,'NW Mapping'!D:D)</f>
        <v>Core NW</v>
      </c>
      <c r="L1156" s="8" t="str">
        <f>_xlfn.XLOOKUP('Data Source'!$H1156,'NW Mapping'!A:A,'NW Mapping'!E:E)</f>
        <v>ADMIN</v>
      </c>
      <c r="M1156" s="157">
        <v>78621.380384615404</v>
      </c>
      <c r="N1156" s="157">
        <v>78621.399999999994</v>
      </c>
    </row>
    <row r="1157" spans="2:14" s="1" customFormat="1" ht="19.7" customHeight="1">
      <c r="B1157" s="152">
        <v>2023</v>
      </c>
      <c r="C1157" s="153" t="s">
        <v>13</v>
      </c>
      <c r="D1157" s="153" t="s">
        <v>14</v>
      </c>
      <c r="E1157" s="153" t="s">
        <v>26</v>
      </c>
      <c r="F1157" s="153" t="s">
        <v>16</v>
      </c>
      <c r="G1157" s="153" t="s">
        <v>72</v>
      </c>
      <c r="H1157" s="153" t="s">
        <v>31</v>
      </c>
      <c r="I1157" s="154" t="str">
        <f>_xlfn.XLOOKUP('Data Source'!$H1157,'NW Mapping'!A:A,'NW Mapping'!B:B)</f>
        <v>High</v>
      </c>
      <c r="J1157" s="154" t="str">
        <f>_xlfn.XLOOKUP('Data Source'!$H1157,'NW Mapping'!A:A,'NW Mapping'!C:C)</f>
        <v>Core NW</v>
      </c>
      <c r="K1157" s="154" t="str">
        <f>_xlfn.XLOOKUP(H1157,'NW Mapping'!A:A,'NW Mapping'!D:D)</f>
        <v>Core NW</v>
      </c>
      <c r="L1157" s="8" t="str">
        <f>_xlfn.XLOOKUP('Data Source'!$H1157,'NW Mapping'!A:A,'NW Mapping'!E:E)</f>
        <v>ADMIN</v>
      </c>
      <c r="M1157" s="155">
        <v>93669.768269230801</v>
      </c>
      <c r="N1157" s="155">
        <v>93669.68</v>
      </c>
    </row>
    <row r="1158" spans="2:14" s="1" customFormat="1" ht="19.7" customHeight="1">
      <c r="B1158" s="156">
        <v>2023</v>
      </c>
      <c r="C1158" s="154" t="s">
        <v>13</v>
      </c>
      <c r="D1158" s="154" t="s">
        <v>14</v>
      </c>
      <c r="E1158" s="154" t="s">
        <v>26</v>
      </c>
      <c r="F1158" s="154" t="s">
        <v>16</v>
      </c>
      <c r="G1158" s="154" t="s">
        <v>73</v>
      </c>
      <c r="H1158" s="154" t="s">
        <v>31</v>
      </c>
      <c r="I1158" s="154" t="str">
        <f>_xlfn.XLOOKUP('Data Source'!$H1158,'NW Mapping'!A:A,'NW Mapping'!B:B)</f>
        <v>High</v>
      </c>
      <c r="J1158" s="154" t="str">
        <f>_xlfn.XLOOKUP('Data Source'!$H1158,'NW Mapping'!A:A,'NW Mapping'!C:C)</f>
        <v>Core NW</v>
      </c>
      <c r="K1158" s="154" t="str">
        <f>_xlfn.XLOOKUP(H1158,'NW Mapping'!A:A,'NW Mapping'!D:D)</f>
        <v>Core NW</v>
      </c>
      <c r="L1158" s="8" t="str">
        <f>_xlfn.XLOOKUP('Data Source'!$H1158,'NW Mapping'!A:A,'NW Mapping'!E:E)</f>
        <v>ADMIN</v>
      </c>
      <c r="M1158" s="157">
        <v>90315.003076923094</v>
      </c>
      <c r="N1158" s="157">
        <v>90315.16</v>
      </c>
    </row>
    <row r="1159" spans="2:14" s="1" customFormat="1" ht="19.7" customHeight="1">
      <c r="B1159" s="152">
        <v>2023</v>
      </c>
      <c r="C1159" s="153" t="s">
        <v>13</v>
      </c>
      <c r="D1159" s="153" t="s">
        <v>14</v>
      </c>
      <c r="E1159" s="153" t="s">
        <v>26</v>
      </c>
      <c r="F1159" s="153" t="s">
        <v>16</v>
      </c>
      <c r="G1159" s="153" t="s">
        <v>74</v>
      </c>
      <c r="H1159" s="153" t="s">
        <v>31</v>
      </c>
      <c r="I1159" s="154" t="str">
        <f>_xlfn.XLOOKUP('Data Source'!$H1159,'NW Mapping'!A:A,'NW Mapping'!B:B)</f>
        <v>High</v>
      </c>
      <c r="J1159" s="154" t="str">
        <f>_xlfn.XLOOKUP('Data Source'!$H1159,'NW Mapping'!A:A,'NW Mapping'!C:C)</f>
        <v>Core NW</v>
      </c>
      <c r="K1159" s="154" t="str">
        <f>_xlfn.XLOOKUP(H1159,'NW Mapping'!A:A,'NW Mapping'!D:D)</f>
        <v>Core NW</v>
      </c>
      <c r="L1159" s="8" t="str">
        <f>_xlfn.XLOOKUP('Data Source'!$H1159,'NW Mapping'!A:A,'NW Mapping'!E:E)</f>
        <v>ADMIN</v>
      </c>
      <c r="M1159" s="155">
        <v>33360.001538461504</v>
      </c>
      <c r="N1159" s="155">
        <v>33360.080000000002</v>
      </c>
    </row>
    <row r="1160" spans="2:14" s="1" customFormat="1" ht="19.7" customHeight="1">
      <c r="B1160" s="156">
        <v>2023</v>
      </c>
      <c r="C1160" s="154" t="s">
        <v>13</v>
      </c>
      <c r="D1160" s="154" t="s">
        <v>14</v>
      </c>
      <c r="E1160" s="154" t="s">
        <v>26</v>
      </c>
      <c r="F1160" s="154" t="s">
        <v>21</v>
      </c>
      <c r="G1160" s="154" t="s">
        <v>22</v>
      </c>
      <c r="H1160" s="154" t="s">
        <v>31</v>
      </c>
      <c r="I1160" s="154" t="str">
        <f>_xlfn.XLOOKUP('Data Source'!$H1160,'NW Mapping'!A:A,'NW Mapping'!B:B)</f>
        <v>High</v>
      </c>
      <c r="J1160" s="154" t="str">
        <f>_xlfn.XLOOKUP('Data Source'!$H1160,'NW Mapping'!A:A,'NW Mapping'!C:C)</f>
        <v>Core NW</v>
      </c>
      <c r="K1160" s="154" t="str">
        <f>_xlfn.XLOOKUP(H1160,'NW Mapping'!A:A,'NW Mapping'!D:D)</f>
        <v>Core NW</v>
      </c>
      <c r="L1160" s="8" t="str">
        <f>_xlfn.XLOOKUP('Data Source'!$H1160,'NW Mapping'!A:A,'NW Mapping'!E:E)</f>
        <v>ADMIN</v>
      </c>
      <c r="M1160" s="157">
        <v>115032.683076923</v>
      </c>
      <c r="N1160" s="157">
        <v>115032.84</v>
      </c>
    </row>
    <row r="1161" spans="2:14" s="1" customFormat="1" ht="19.7" customHeight="1">
      <c r="B1161" s="152">
        <v>2023</v>
      </c>
      <c r="C1161" s="153" t="s">
        <v>13</v>
      </c>
      <c r="D1161" s="153" t="s">
        <v>14</v>
      </c>
      <c r="E1161" s="153" t="s">
        <v>26</v>
      </c>
      <c r="F1161" s="153" t="s">
        <v>21</v>
      </c>
      <c r="G1161" s="153" t="s">
        <v>65</v>
      </c>
      <c r="H1161" s="153" t="s">
        <v>31</v>
      </c>
      <c r="I1161" s="154" t="str">
        <f>_xlfn.XLOOKUP('Data Source'!$H1161,'NW Mapping'!A:A,'NW Mapping'!B:B)</f>
        <v>High</v>
      </c>
      <c r="J1161" s="154" t="str">
        <f>_xlfn.XLOOKUP('Data Source'!$H1161,'NW Mapping'!A:A,'NW Mapping'!C:C)</f>
        <v>Core NW</v>
      </c>
      <c r="K1161" s="154" t="str">
        <f>_xlfn.XLOOKUP(H1161,'NW Mapping'!A:A,'NW Mapping'!D:D)</f>
        <v>Core NW</v>
      </c>
      <c r="L1161" s="8" t="str">
        <f>_xlfn.XLOOKUP('Data Source'!$H1161,'NW Mapping'!A:A,'NW Mapping'!E:E)</f>
        <v>ADMIN</v>
      </c>
      <c r="M1161" s="155">
        <v>135667.165961538</v>
      </c>
      <c r="N1161" s="155">
        <v>135666.96</v>
      </c>
    </row>
    <row r="1162" spans="2:14" s="1" customFormat="1" ht="19.7" customHeight="1">
      <c r="B1162" s="156">
        <v>2023</v>
      </c>
      <c r="C1162" s="154" t="s">
        <v>13</v>
      </c>
      <c r="D1162" s="154" t="s">
        <v>14</v>
      </c>
      <c r="E1162" s="154" t="s">
        <v>26</v>
      </c>
      <c r="F1162" s="154" t="s">
        <v>23</v>
      </c>
      <c r="G1162" s="154" t="s">
        <v>24</v>
      </c>
      <c r="H1162" s="154" t="s">
        <v>31</v>
      </c>
      <c r="I1162" s="154" t="str">
        <f>_xlfn.XLOOKUP('Data Source'!$H1162,'NW Mapping'!A:A,'NW Mapping'!B:B)</f>
        <v>High</v>
      </c>
      <c r="J1162" s="154" t="str">
        <f>_xlfn.XLOOKUP('Data Source'!$H1162,'NW Mapping'!A:A,'NW Mapping'!C:C)</f>
        <v>Core NW</v>
      </c>
      <c r="K1162" s="154" t="str">
        <f>_xlfn.XLOOKUP(H1162,'NW Mapping'!A:A,'NW Mapping'!D:D)</f>
        <v>Core NW</v>
      </c>
      <c r="L1162" s="8" t="str">
        <f>_xlfn.XLOOKUP('Data Source'!$H1162,'NW Mapping'!A:A,'NW Mapping'!E:E)</f>
        <v>ADMIN</v>
      </c>
      <c r="M1162" s="157">
        <v>102849.691346154</v>
      </c>
      <c r="N1162" s="157">
        <v>102849.76</v>
      </c>
    </row>
    <row r="1163" spans="2:14" s="1" customFormat="1" ht="19.7" customHeight="1">
      <c r="B1163" s="152">
        <v>2023</v>
      </c>
      <c r="C1163" s="153" t="s">
        <v>13</v>
      </c>
      <c r="D1163" s="153" t="s">
        <v>14</v>
      </c>
      <c r="E1163" s="153" t="s">
        <v>26</v>
      </c>
      <c r="F1163" s="153" t="s">
        <v>23</v>
      </c>
      <c r="G1163" s="153" t="s">
        <v>66</v>
      </c>
      <c r="H1163" s="153" t="s">
        <v>31</v>
      </c>
      <c r="I1163" s="154" t="str">
        <f>_xlfn.XLOOKUP('Data Source'!$H1163,'NW Mapping'!A:A,'NW Mapping'!B:B)</f>
        <v>High</v>
      </c>
      <c r="J1163" s="154" t="str">
        <f>_xlfn.XLOOKUP('Data Source'!$H1163,'NW Mapping'!A:A,'NW Mapping'!C:C)</f>
        <v>Core NW</v>
      </c>
      <c r="K1163" s="154" t="str">
        <f>_xlfn.XLOOKUP(H1163,'NW Mapping'!A:A,'NW Mapping'!D:D)</f>
        <v>Core NW</v>
      </c>
      <c r="L1163" s="8" t="str">
        <f>_xlfn.XLOOKUP('Data Source'!$H1163,'NW Mapping'!A:A,'NW Mapping'!E:E)</f>
        <v>ADMIN</v>
      </c>
      <c r="M1163" s="155">
        <v>24040.002307692299</v>
      </c>
      <c r="N1163" s="155">
        <v>24040.12</v>
      </c>
    </row>
    <row r="1164" spans="2:14" s="1" customFormat="1" ht="19.7" hidden="1" customHeight="1">
      <c r="B1164" s="156">
        <v>2023</v>
      </c>
      <c r="C1164" s="154" t="s">
        <v>13</v>
      </c>
      <c r="D1164" s="154" t="s">
        <v>14</v>
      </c>
      <c r="E1164" s="154" t="s">
        <v>27</v>
      </c>
      <c r="F1164" s="154" t="s">
        <v>16</v>
      </c>
      <c r="G1164" s="154" t="s">
        <v>71</v>
      </c>
      <c r="H1164" s="154" t="s">
        <v>31</v>
      </c>
      <c r="I1164" s="154" t="str">
        <f>_xlfn.XLOOKUP('Data Source'!$H1164,'NW Mapping'!A:A,'NW Mapping'!B:B)</f>
        <v>High</v>
      </c>
      <c r="J1164" s="154" t="str">
        <f>_xlfn.XLOOKUP('Data Source'!$H1164,'NW Mapping'!A:A,'NW Mapping'!C:C)</f>
        <v>Core NW</v>
      </c>
      <c r="K1164" s="154" t="str">
        <f>_xlfn.XLOOKUP(H1164,'NW Mapping'!A:A,'NW Mapping'!D:D)</f>
        <v>Core NW</v>
      </c>
      <c r="L1164" s="8" t="str">
        <f>_xlfn.XLOOKUP('Data Source'!$H1164,'NW Mapping'!A:A,'NW Mapping'!E:E)</f>
        <v>ADMIN</v>
      </c>
      <c r="M1164" s="157">
        <v>401.99923076923102</v>
      </c>
      <c r="N1164" s="157">
        <v>401.96</v>
      </c>
    </row>
    <row r="1165" spans="2:14" s="1" customFormat="1" ht="19.7" hidden="1" customHeight="1">
      <c r="B1165" s="152">
        <v>2023</v>
      </c>
      <c r="C1165" s="153" t="s">
        <v>13</v>
      </c>
      <c r="D1165" s="153" t="s">
        <v>14</v>
      </c>
      <c r="E1165" s="153" t="s">
        <v>27</v>
      </c>
      <c r="F1165" s="153" t="s">
        <v>16</v>
      </c>
      <c r="G1165" s="153" t="s">
        <v>72</v>
      </c>
      <c r="H1165" s="153" t="s">
        <v>31</v>
      </c>
      <c r="I1165" s="154" t="str">
        <f>_xlfn.XLOOKUP('Data Source'!$H1165,'NW Mapping'!A:A,'NW Mapping'!B:B)</f>
        <v>High</v>
      </c>
      <c r="J1165" s="154" t="str">
        <f>_xlfn.XLOOKUP('Data Source'!$H1165,'NW Mapping'!A:A,'NW Mapping'!C:C)</f>
        <v>Core NW</v>
      </c>
      <c r="K1165" s="154" t="str">
        <f>_xlfn.XLOOKUP(H1165,'NW Mapping'!A:A,'NW Mapping'!D:D)</f>
        <v>Core NW</v>
      </c>
      <c r="L1165" s="8" t="str">
        <f>_xlfn.XLOOKUP('Data Source'!$H1165,'NW Mapping'!A:A,'NW Mapping'!E:E)</f>
        <v>ADMIN</v>
      </c>
      <c r="M1165" s="155">
        <v>1618.0046153846199</v>
      </c>
      <c r="N1165" s="155">
        <v>1618.24</v>
      </c>
    </row>
    <row r="1166" spans="2:14" s="1" customFormat="1" ht="19.7" hidden="1" customHeight="1">
      <c r="B1166" s="156">
        <v>2023</v>
      </c>
      <c r="C1166" s="154" t="s">
        <v>13</v>
      </c>
      <c r="D1166" s="154" t="s">
        <v>14</v>
      </c>
      <c r="E1166" s="154" t="s">
        <v>27</v>
      </c>
      <c r="F1166" s="154" t="s">
        <v>16</v>
      </c>
      <c r="G1166" s="154" t="s">
        <v>73</v>
      </c>
      <c r="H1166" s="154" t="s">
        <v>31</v>
      </c>
      <c r="I1166" s="154" t="str">
        <f>_xlfn.XLOOKUP('Data Source'!$H1166,'NW Mapping'!A:A,'NW Mapping'!B:B)</f>
        <v>High</v>
      </c>
      <c r="J1166" s="154" t="str">
        <f>_xlfn.XLOOKUP('Data Source'!$H1166,'NW Mapping'!A:A,'NW Mapping'!C:C)</f>
        <v>Core NW</v>
      </c>
      <c r="K1166" s="154" t="str">
        <f>_xlfn.XLOOKUP(H1166,'NW Mapping'!A:A,'NW Mapping'!D:D)</f>
        <v>Core NW</v>
      </c>
      <c r="L1166" s="8" t="str">
        <f>_xlfn.XLOOKUP('Data Source'!$H1166,'NW Mapping'!A:A,'NW Mapping'!E:E)</f>
        <v>ADMIN</v>
      </c>
      <c r="M1166" s="157">
        <v>1402</v>
      </c>
      <c r="N1166" s="157">
        <v>1402.08</v>
      </c>
    </row>
    <row r="1167" spans="2:14" s="1" customFormat="1" ht="19.7" hidden="1" customHeight="1">
      <c r="B1167" s="152">
        <v>2023</v>
      </c>
      <c r="C1167" s="153" t="s">
        <v>13</v>
      </c>
      <c r="D1167" s="153" t="s">
        <v>14</v>
      </c>
      <c r="E1167" s="153" t="s">
        <v>27</v>
      </c>
      <c r="F1167" s="153" t="s">
        <v>16</v>
      </c>
      <c r="G1167" s="153" t="s">
        <v>74</v>
      </c>
      <c r="H1167" s="153" t="s">
        <v>31</v>
      </c>
      <c r="I1167" s="154" t="str">
        <f>_xlfn.XLOOKUP('Data Source'!$H1167,'NW Mapping'!A:A,'NW Mapping'!B:B)</f>
        <v>High</v>
      </c>
      <c r="J1167" s="154" t="str">
        <f>_xlfn.XLOOKUP('Data Source'!$H1167,'NW Mapping'!A:A,'NW Mapping'!C:C)</f>
        <v>Core NW</v>
      </c>
      <c r="K1167" s="154" t="str">
        <f>_xlfn.XLOOKUP(H1167,'NW Mapping'!A:A,'NW Mapping'!D:D)</f>
        <v>Core NW</v>
      </c>
      <c r="L1167" s="8" t="str">
        <f>_xlfn.XLOOKUP('Data Source'!$H1167,'NW Mapping'!A:A,'NW Mapping'!E:E)</f>
        <v>ADMIN</v>
      </c>
      <c r="M1167" s="155">
        <v>2139.9961538461498</v>
      </c>
      <c r="N1167" s="155">
        <v>2139.8000000000002</v>
      </c>
    </row>
    <row r="1168" spans="2:14" s="1" customFormat="1" ht="19.7" hidden="1" customHeight="1">
      <c r="B1168" s="156">
        <v>2023</v>
      </c>
      <c r="C1168" s="154" t="s">
        <v>13</v>
      </c>
      <c r="D1168" s="154" t="s">
        <v>14</v>
      </c>
      <c r="E1168" s="154" t="s">
        <v>27</v>
      </c>
      <c r="F1168" s="154" t="s">
        <v>16</v>
      </c>
      <c r="G1168" s="154" t="s">
        <v>75</v>
      </c>
      <c r="H1168" s="154" t="s">
        <v>31</v>
      </c>
      <c r="I1168" s="154" t="str">
        <f>_xlfn.XLOOKUP('Data Source'!$H1168,'NW Mapping'!A:A,'NW Mapping'!B:B)</f>
        <v>High</v>
      </c>
      <c r="J1168" s="154" t="str">
        <f>_xlfn.XLOOKUP('Data Source'!$H1168,'NW Mapping'!A:A,'NW Mapping'!C:C)</f>
        <v>Core NW</v>
      </c>
      <c r="K1168" s="154" t="str">
        <f>_xlfn.XLOOKUP(H1168,'NW Mapping'!A:A,'NW Mapping'!D:D)</f>
        <v>Core NW</v>
      </c>
      <c r="L1168" s="8" t="str">
        <f>_xlfn.XLOOKUP('Data Source'!$H1168,'NW Mapping'!A:A,'NW Mapping'!E:E)</f>
        <v>ADMIN</v>
      </c>
      <c r="M1168" s="157">
        <v>3011.3003846153802</v>
      </c>
      <c r="N1168" s="157">
        <v>3011.32</v>
      </c>
    </row>
    <row r="1169" spans="2:14" s="1" customFormat="1" ht="19.7" hidden="1" customHeight="1">
      <c r="B1169" s="152">
        <v>2023</v>
      </c>
      <c r="C1169" s="153" t="s">
        <v>13</v>
      </c>
      <c r="D1169" s="153" t="s">
        <v>14</v>
      </c>
      <c r="E1169" s="153" t="s">
        <v>27</v>
      </c>
      <c r="F1169" s="153" t="s">
        <v>16</v>
      </c>
      <c r="G1169" s="153" t="s">
        <v>76</v>
      </c>
      <c r="H1169" s="153" t="s">
        <v>31</v>
      </c>
      <c r="I1169" s="154" t="str">
        <f>_xlfn.XLOOKUP('Data Source'!$H1169,'NW Mapping'!A:A,'NW Mapping'!B:B)</f>
        <v>High</v>
      </c>
      <c r="J1169" s="154" t="str">
        <f>_xlfn.XLOOKUP('Data Source'!$H1169,'NW Mapping'!A:A,'NW Mapping'!C:C)</f>
        <v>Core NW</v>
      </c>
      <c r="K1169" s="154" t="str">
        <f>_xlfn.XLOOKUP(H1169,'NW Mapping'!A:A,'NW Mapping'!D:D)</f>
        <v>Core NW</v>
      </c>
      <c r="L1169" s="8" t="str">
        <f>_xlfn.XLOOKUP('Data Source'!$H1169,'NW Mapping'!A:A,'NW Mapping'!E:E)</f>
        <v>ADMIN</v>
      </c>
      <c r="M1169" s="155">
        <v>0</v>
      </c>
      <c r="N1169" s="155">
        <v>0</v>
      </c>
    </row>
    <row r="1170" spans="2:14" s="1" customFormat="1" ht="19.7" hidden="1" customHeight="1">
      <c r="B1170" s="156">
        <v>2023</v>
      </c>
      <c r="C1170" s="154" t="s">
        <v>13</v>
      </c>
      <c r="D1170" s="154" t="s">
        <v>14</v>
      </c>
      <c r="E1170" s="154" t="s">
        <v>27</v>
      </c>
      <c r="F1170" s="154" t="s">
        <v>21</v>
      </c>
      <c r="G1170" s="154" t="s">
        <v>22</v>
      </c>
      <c r="H1170" s="154" t="s">
        <v>31</v>
      </c>
      <c r="I1170" s="154" t="str">
        <f>_xlfn.XLOOKUP('Data Source'!$H1170,'NW Mapping'!A:A,'NW Mapping'!B:B)</f>
        <v>High</v>
      </c>
      <c r="J1170" s="154" t="str">
        <f>_xlfn.XLOOKUP('Data Source'!$H1170,'NW Mapping'!A:A,'NW Mapping'!C:C)</f>
        <v>Core NW</v>
      </c>
      <c r="K1170" s="154" t="str">
        <f>_xlfn.XLOOKUP(H1170,'NW Mapping'!A:A,'NW Mapping'!D:D)</f>
        <v>Core NW</v>
      </c>
      <c r="L1170" s="8" t="str">
        <f>_xlfn.XLOOKUP('Data Source'!$H1170,'NW Mapping'!A:A,'NW Mapping'!E:E)</f>
        <v>ADMIN</v>
      </c>
      <c r="M1170" s="157">
        <v>137534.24461538499</v>
      </c>
      <c r="N1170" s="157">
        <v>84754.880000000005</v>
      </c>
    </row>
    <row r="1171" spans="2:14" s="1" customFormat="1" ht="19.7" hidden="1" customHeight="1">
      <c r="B1171" s="152">
        <v>2023</v>
      </c>
      <c r="C1171" s="153" t="s">
        <v>13</v>
      </c>
      <c r="D1171" s="153" t="s">
        <v>14</v>
      </c>
      <c r="E1171" s="153" t="s">
        <v>27</v>
      </c>
      <c r="F1171" s="153" t="s">
        <v>21</v>
      </c>
      <c r="G1171" s="153" t="s">
        <v>65</v>
      </c>
      <c r="H1171" s="153" t="s">
        <v>31</v>
      </c>
      <c r="I1171" s="154" t="str">
        <f>_xlfn.XLOOKUP('Data Source'!$H1171,'NW Mapping'!A:A,'NW Mapping'!B:B)</f>
        <v>High</v>
      </c>
      <c r="J1171" s="154" t="str">
        <f>_xlfn.XLOOKUP('Data Source'!$H1171,'NW Mapping'!A:A,'NW Mapping'!C:C)</f>
        <v>Core NW</v>
      </c>
      <c r="K1171" s="154" t="str">
        <f>_xlfn.XLOOKUP(H1171,'NW Mapping'!A:A,'NW Mapping'!D:D)</f>
        <v>Core NW</v>
      </c>
      <c r="L1171" s="8" t="str">
        <f>_xlfn.XLOOKUP('Data Source'!$H1171,'NW Mapping'!A:A,'NW Mapping'!E:E)</f>
        <v>ADMIN</v>
      </c>
      <c r="M1171" s="155">
        <v>2065.9992307692301</v>
      </c>
      <c r="N1171" s="155">
        <v>2065.96</v>
      </c>
    </row>
    <row r="1172" spans="2:14" s="1" customFormat="1" ht="19.7" hidden="1" customHeight="1">
      <c r="B1172" s="156">
        <v>2023</v>
      </c>
      <c r="C1172" s="154" t="s">
        <v>13</v>
      </c>
      <c r="D1172" s="154" t="s">
        <v>14</v>
      </c>
      <c r="E1172" s="154" t="s">
        <v>27</v>
      </c>
      <c r="F1172" s="154" t="s">
        <v>23</v>
      </c>
      <c r="G1172" s="154" t="s">
        <v>24</v>
      </c>
      <c r="H1172" s="154" t="s">
        <v>31</v>
      </c>
      <c r="I1172" s="154" t="str">
        <f>_xlfn.XLOOKUP('Data Source'!$H1172,'NW Mapping'!A:A,'NW Mapping'!B:B)</f>
        <v>High</v>
      </c>
      <c r="J1172" s="154" t="str">
        <f>_xlfn.XLOOKUP('Data Source'!$H1172,'NW Mapping'!A:A,'NW Mapping'!C:C)</f>
        <v>Core NW</v>
      </c>
      <c r="K1172" s="154" t="str">
        <f>_xlfn.XLOOKUP(H1172,'NW Mapping'!A:A,'NW Mapping'!D:D)</f>
        <v>Core NW</v>
      </c>
      <c r="L1172" s="8" t="str">
        <f>_xlfn.XLOOKUP('Data Source'!$H1172,'NW Mapping'!A:A,'NW Mapping'!E:E)</f>
        <v>ADMIN</v>
      </c>
      <c r="M1172" s="157">
        <v>6022.7576923076904</v>
      </c>
      <c r="N1172" s="157">
        <v>6022.64</v>
      </c>
    </row>
    <row r="1173" spans="2:14" s="1" customFormat="1" ht="19.7" hidden="1" customHeight="1">
      <c r="B1173" s="152">
        <v>2023</v>
      </c>
      <c r="C1173" s="153" t="s">
        <v>13</v>
      </c>
      <c r="D1173" s="153" t="s">
        <v>14</v>
      </c>
      <c r="E1173" s="153" t="s">
        <v>27</v>
      </c>
      <c r="F1173" s="153" t="s">
        <v>23</v>
      </c>
      <c r="G1173" s="153" t="s">
        <v>66</v>
      </c>
      <c r="H1173" s="153" t="s">
        <v>31</v>
      </c>
      <c r="I1173" s="154" t="str">
        <f>_xlfn.XLOOKUP('Data Source'!$H1173,'NW Mapping'!A:A,'NW Mapping'!B:B)</f>
        <v>High</v>
      </c>
      <c r="J1173" s="154" t="str">
        <f>_xlfn.XLOOKUP('Data Source'!$H1173,'NW Mapping'!A:A,'NW Mapping'!C:C)</f>
        <v>Core NW</v>
      </c>
      <c r="K1173" s="154" t="str">
        <f>_xlfn.XLOOKUP(H1173,'NW Mapping'!A:A,'NW Mapping'!D:D)</f>
        <v>Core NW</v>
      </c>
      <c r="L1173" s="8" t="str">
        <f>_xlfn.XLOOKUP('Data Source'!$H1173,'NW Mapping'!A:A,'NW Mapping'!E:E)</f>
        <v>ADMIN</v>
      </c>
      <c r="M1173" s="155">
        <v>683.99615384615402</v>
      </c>
      <c r="N1173" s="155">
        <v>683.8</v>
      </c>
    </row>
    <row r="1174" spans="2:14" s="1" customFormat="1" ht="19.7" hidden="1" customHeight="1">
      <c r="B1174" s="156">
        <v>2023</v>
      </c>
      <c r="C1174" s="154" t="s">
        <v>13</v>
      </c>
      <c r="D1174" s="154" t="s">
        <v>14</v>
      </c>
      <c r="E1174" s="154" t="s">
        <v>27</v>
      </c>
      <c r="F1174" s="154" t="s">
        <v>21</v>
      </c>
      <c r="G1174" s="154" t="s">
        <v>65</v>
      </c>
      <c r="H1174" s="154" t="s">
        <v>77</v>
      </c>
      <c r="I1174" s="154" t="str">
        <f>_xlfn.XLOOKUP('Data Source'!$H1174,'NW Mapping'!A:A,'NW Mapping'!B:B)</f>
        <v>Low</v>
      </c>
      <c r="J1174" s="154" t="str">
        <f>_xlfn.XLOOKUP('Data Source'!$H1174,'NW Mapping'!A:A,'NW Mapping'!C:C)</f>
        <v>Core NW</v>
      </c>
      <c r="K1174" s="154" t="str">
        <f>_xlfn.XLOOKUP(H1174,'NW Mapping'!A:A,'NW Mapping'!D:D)</f>
        <v>Core NW</v>
      </c>
      <c r="L1174" s="8" t="str">
        <f>_xlfn.XLOOKUP('Data Source'!$H1174,'NW Mapping'!A:A,'NW Mapping'!E:E)</f>
        <v>OTHER</v>
      </c>
      <c r="M1174" s="157">
        <v>0</v>
      </c>
      <c r="N1174" s="157">
        <v>0</v>
      </c>
    </row>
    <row r="1175" spans="2:14" s="1" customFormat="1" ht="19.7" hidden="1" customHeight="1">
      <c r="B1175" s="152">
        <v>2023</v>
      </c>
      <c r="C1175" s="153" t="s">
        <v>13</v>
      </c>
      <c r="D1175" s="153" t="s">
        <v>14</v>
      </c>
      <c r="E1175" s="153" t="s">
        <v>15</v>
      </c>
      <c r="F1175" s="153" t="s">
        <v>16</v>
      </c>
      <c r="G1175" s="153" t="s">
        <v>71</v>
      </c>
      <c r="H1175" s="153" t="s">
        <v>32</v>
      </c>
      <c r="I1175" s="154" t="str">
        <f>_xlfn.XLOOKUP('Data Source'!$H1175,'NW Mapping'!A:A,'NW Mapping'!B:B)</f>
        <v>Low</v>
      </c>
      <c r="J1175" s="154" t="str">
        <f>_xlfn.XLOOKUP('Data Source'!$H1175,'NW Mapping'!A:A,'NW Mapping'!C:C)</f>
        <v>Non-Core NW</v>
      </c>
      <c r="K1175" s="154" t="str">
        <f>_xlfn.XLOOKUP(H1175,'NW Mapping'!A:A,'NW Mapping'!D:D)</f>
        <v>MERCH MENU</v>
      </c>
      <c r="L1175" s="8" t="str">
        <f>_xlfn.XLOOKUP('Data Source'!$H1175,'NW Mapping'!A:A,'NW Mapping'!E:E)</f>
        <v>MERCH MENU</v>
      </c>
      <c r="M1175" s="155">
        <v>0</v>
      </c>
      <c r="N1175" s="155">
        <v>0</v>
      </c>
    </row>
    <row r="1176" spans="2:14" s="1" customFormat="1" ht="19.7" hidden="1" customHeight="1">
      <c r="B1176" s="156">
        <v>2023</v>
      </c>
      <c r="C1176" s="154" t="s">
        <v>13</v>
      </c>
      <c r="D1176" s="154" t="s">
        <v>14</v>
      </c>
      <c r="E1176" s="154" t="s">
        <v>15</v>
      </c>
      <c r="F1176" s="154" t="s">
        <v>16</v>
      </c>
      <c r="G1176" s="154" t="s">
        <v>72</v>
      </c>
      <c r="H1176" s="154" t="s">
        <v>32</v>
      </c>
      <c r="I1176" s="154" t="str">
        <f>_xlfn.XLOOKUP('Data Source'!$H1176,'NW Mapping'!A:A,'NW Mapping'!B:B)</f>
        <v>Low</v>
      </c>
      <c r="J1176" s="154" t="str">
        <f>_xlfn.XLOOKUP('Data Source'!$H1176,'NW Mapping'!A:A,'NW Mapping'!C:C)</f>
        <v>Non-Core NW</v>
      </c>
      <c r="K1176" s="154" t="str">
        <f>_xlfn.XLOOKUP(H1176,'NW Mapping'!A:A,'NW Mapping'!D:D)</f>
        <v>MERCH MENU</v>
      </c>
      <c r="L1176" s="8" t="str">
        <f>_xlfn.XLOOKUP('Data Source'!$H1176,'NW Mapping'!A:A,'NW Mapping'!E:E)</f>
        <v>MERCH MENU</v>
      </c>
      <c r="M1176" s="157">
        <v>0</v>
      </c>
      <c r="N1176" s="157">
        <v>0</v>
      </c>
    </row>
    <row r="1177" spans="2:14" s="1" customFormat="1" ht="19.7" hidden="1" customHeight="1">
      <c r="B1177" s="152">
        <v>2023</v>
      </c>
      <c r="C1177" s="153" t="s">
        <v>13</v>
      </c>
      <c r="D1177" s="153" t="s">
        <v>14</v>
      </c>
      <c r="E1177" s="153" t="s">
        <v>15</v>
      </c>
      <c r="F1177" s="153" t="s">
        <v>21</v>
      </c>
      <c r="G1177" s="153" t="s">
        <v>22</v>
      </c>
      <c r="H1177" s="153" t="s">
        <v>32</v>
      </c>
      <c r="I1177" s="154" t="str">
        <f>_xlfn.XLOOKUP('Data Source'!$H1177,'NW Mapping'!A:A,'NW Mapping'!B:B)</f>
        <v>Low</v>
      </c>
      <c r="J1177" s="154" t="str">
        <f>_xlfn.XLOOKUP('Data Source'!$H1177,'NW Mapping'!A:A,'NW Mapping'!C:C)</f>
        <v>Non-Core NW</v>
      </c>
      <c r="K1177" s="154" t="str">
        <f>_xlfn.XLOOKUP(H1177,'NW Mapping'!A:A,'NW Mapping'!D:D)</f>
        <v>MERCH MENU</v>
      </c>
      <c r="L1177" s="8" t="str">
        <f>_xlfn.XLOOKUP('Data Source'!$H1177,'NW Mapping'!A:A,'NW Mapping'!E:E)</f>
        <v>MERCH MENU</v>
      </c>
      <c r="M1177" s="155">
        <v>0</v>
      </c>
      <c r="N1177" s="155">
        <v>0</v>
      </c>
    </row>
    <row r="1178" spans="2:14" s="1" customFormat="1" ht="19.7" hidden="1" customHeight="1">
      <c r="B1178" s="156">
        <v>2023</v>
      </c>
      <c r="C1178" s="154" t="s">
        <v>13</v>
      </c>
      <c r="D1178" s="154" t="s">
        <v>14</v>
      </c>
      <c r="E1178" s="154" t="s">
        <v>15</v>
      </c>
      <c r="F1178" s="154" t="s">
        <v>21</v>
      </c>
      <c r="G1178" s="154" t="s">
        <v>65</v>
      </c>
      <c r="H1178" s="154" t="s">
        <v>32</v>
      </c>
      <c r="I1178" s="154" t="str">
        <f>_xlfn.XLOOKUP('Data Source'!$H1178,'NW Mapping'!A:A,'NW Mapping'!B:B)</f>
        <v>Low</v>
      </c>
      <c r="J1178" s="154" t="str">
        <f>_xlfn.XLOOKUP('Data Source'!$H1178,'NW Mapping'!A:A,'NW Mapping'!C:C)</f>
        <v>Non-Core NW</v>
      </c>
      <c r="K1178" s="154" t="str">
        <f>_xlfn.XLOOKUP(H1178,'NW Mapping'!A:A,'NW Mapping'!D:D)</f>
        <v>MERCH MENU</v>
      </c>
      <c r="L1178" s="8" t="str">
        <f>_xlfn.XLOOKUP('Data Source'!$H1178,'NW Mapping'!A:A,'NW Mapping'!E:E)</f>
        <v>MERCH MENU</v>
      </c>
      <c r="M1178" s="157">
        <v>0</v>
      </c>
      <c r="N1178" s="157">
        <v>0</v>
      </c>
    </row>
    <row r="1179" spans="2:14" s="1" customFormat="1" ht="19.7" hidden="1" customHeight="1">
      <c r="B1179" s="152">
        <v>2023</v>
      </c>
      <c r="C1179" s="153" t="s">
        <v>13</v>
      </c>
      <c r="D1179" s="153" t="s">
        <v>14</v>
      </c>
      <c r="E1179" s="153" t="s">
        <v>15</v>
      </c>
      <c r="F1179" s="153" t="s">
        <v>23</v>
      </c>
      <c r="G1179" s="153" t="s">
        <v>24</v>
      </c>
      <c r="H1179" s="153" t="s">
        <v>32</v>
      </c>
      <c r="I1179" s="154" t="str">
        <f>_xlfn.XLOOKUP('Data Source'!$H1179,'NW Mapping'!A:A,'NW Mapping'!B:B)</f>
        <v>Low</v>
      </c>
      <c r="J1179" s="154" t="str">
        <f>_xlfn.XLOOKUP('Data Source'!$H1179,'NW Mapping'!A:A,'NW Mapping'!C:C)</f>
        <v>Non-Core NW</v>
      </c>
      <c r="K1179" s="154" t="str">
        <f>_xlfn.XLOOKUP(H1179,'NW Mapping'!A:A,'NW Mapping'!D:D)</f>
        <v>MERCH MENU</v>
      </c>
      <c r="L1179" s="8" t="str">
        <f>_xlfn.XLOOKUP('Data Source'!$H1179,'NW Mapping'!A:A,'NW Mapping'!E:E)</f>
        <v>MERCH MENU</v>
      </c>
      <c r="M1179" s="155">
        <v>0</v>
      </c>
      <c r="N1179" s="155">
        <v>0</v>
      </c>
    </row>
    <row r="1180" spans="2:14" s="1" customFormat="1" ht="19.7" hidden="1" customHeight="1">
      <c r="B1180" s="156">
        <v>2023</v>
      </c>
      <c r="C1180" s="154" t="s">
        <v>13</v>
      </c>
      <c r="D1180" s="154" t="s">
        <v>14</v>
      </c>
      <c r="E1180" s="154" t="s">
        <v>25</v>
      </c>
      <c r="F1180" s="154" t="s">
        <v>16</v>
      </c>
      <c r="G1180" s="154" t="s">
        <v>72</v>
      </c>
      <c r="H1180" s="154" t="s">
        <v>32</v>
      </c>
      <c r="I1180" s="154" t="str">
        <f>_xlfn.XLOOKUP('Data Source'!$H1180,'NW Mapping'!A:A,'NW Mapping'!B:B)</f>
        <v>Low</v>
      </c>
      <c r="J1180" s="154" t="str">
        <f>_xlfn.XLOOKUP('Data Source'!$H1180,'NW Mapping'!A:A,'NW Mapping'!C:C)</f>
        <v>Non-Core NW</v>
      </c>
      <c r="K1180" s="154" t="str">
        <f>_xlfn.XLOOKUP(H1180,'NW Mapping'!A:A,'NW Mapping'!D:D)</f>
        <v>MERCH MENU</v>
      </c>
      <c r="L1180" s="8" t="str">
        <f>_xlfn.XLOOKUP('Data Source'!$H1180,'NW Mapping'!A:A,'NW Mapping'!E:E)</f>
        <v>MERCH MENU</v>
      </c>
      <c r="M1180" s="157">
        <v>26347.56</v>
      </c>
      <c r="N1180" s="157">
        <v>26347.56</v>
      </c>
    </row>
    <row r="1181" spans="2:14" s="1" customFormat="1" ht="19.7" hidden="1" customHeight="1">
      <c r="B1181" s="152">
        <v>2023</v>
      </c>
      <c r="C1181" s="153" t="s">
        <v>13</v>
      </c>
      <c r="D1181" s="153" t="s">
        <v>14</v>
      </c>
      <c r="E1181" s="153" t="s">
        <v>25</v>
      </c>
      <c r="F1181" s="153" t="s">
        <v>16</v>
      </c>
      <c r="G1181" s="153" t="s">
        <v>74</v>
      </c>
      <c r="H1181" s="153" t="s">
        <v>32</v>
      </c>
      <c r="I1181" s="154" t="str">
        <f>_xlfn.XLOOKUP('Data Source'!$H1181,'NW Mapping'!A:A,'NW Mapping'!B:B)</f>
        <v>Low</v>
      </c>
      <c r="J1181" s="154" t="str">
        <f>_xlfn.XLOOKUP('Data Source'!$H1181,'NW Mapping'!A:A,'NW Mapping'!C:C)</f>
        <v>Non-Core NW</v>
      </c>
      <c r="K1181" s="154" t="str">
        <f>_xlfn.XLOOKUP(H1181,'NW Mapping'!A:A,'NW Mapping'!D:D)</f>
        <v>MERCH MENU</v>
      </c>
      <c r="L1181" s="8" t="str">
        <f>_xlfn.XLOOKUP('Data Source'!$H1181,'NW Mapping'!A:A,'NW Mapping'!E:E)</f>
        <v>MERCH MENU</v>
      </c>
      <c r="M1181" s="155">
        <v>21858.239999999802</v>
      </c>
      <c r="N1181" s="155">
        <v>3643.04</v>
      </c>
    </row>
    <row r="1182" spans="2:14" s="1" customFormat="1" ht="19.7" hidden="1" customHeight="1">
      <c r="B1182" s="156">
        <v>2023</v>
      </c>
      <c r="C1182" s="154" t="s">
        <v>13</v>
      </c>
      <c r="D1182" s="154" t="s">
        <v>14</v>
      </c>
      <c r="E1182" s="154" t="s">
        <v>25</v>
      </c>
      <c r="F1182" s="154" t="s">
        <v>21</v>
      </c>
      <c r="G1182" s="154" t="s">
        <v>22</v>
      </c>
      <c r="H1182" s="154" t="s">
        <v>32</v>
      </c>
      <c r="I1182" s="154" t="str">
        <f>_xlfn.XLOOKUP('Data Source'!$H1182,'NW Mapping'!A:A,'NW Mapping'!B:B)</f>
        <v>Low</v>
      </c>
      <c r="J1182" s="154" t="str">
        <f>_xlfn.XLOOKUP('Data Source'!$H1182,'NW Mapping'!A:A,'NW Mapping'!C:C)</f>
        <v>Non-Core NW</v>
      </c>
      <c r="K1182" s="154" t="str">
        <f>_xlfn.XLOOKUP(H1182,'NW Mapping'!A:A,'NW Mapping'!D:D)</f>
        <v>MERCH MENU</v>
      </c>
      <c r="L1182" s="8" t="str">
        <f>_xlfn.XLOOKUP('Data Source'!$H1182,'NW Mapping'!A:A,'NW Mapping'!E:E)</f>
        <v>MERCH MENU</v>
      </c>
      <c r="M1182" s="157">
        <v>0</v>
      </c>
      <c r="N1182" s="157">
        <v>0</v>
      </c>
    </row>
    <row r="1183" spans="2:14" s="1" customFormat="1" ht="19.7" customHeight="1">
      <c r="B1183" s="152">
        <v>2023</v>
      </c>
      <c r="C1183" s="153" t="s">
        <v>13</v>
      </c>
      <c r="D1183" s="153" t="s">
        <v>14</v>
      </c>
      <c r="E1183" s="153" t="s">
        <v>26</v>
      </c>
      <c r="F1183" s="153" t="s">
        <v>21</v>
      </c>
      <c r="G1183" s="153" t="s">
        <v>22</v>
      </c>
      <c r="H1183" s="153" t="s">
        <v>32</v>
      </c>
      <c r="I1183" s="154" t="str">
        <f>_xlfn.XLOOKUP('Data Source'!$H1183,'NW Mapping'!A:A,'NW Mapping'!B:B)</f>
        <v>Low</v>
      </c>
      <c r="J1183" s="154" t="str">
        <f>_xlfn.XLOOKUP('Data Source'!$H1183,'NW Mapping'!A:A,'NW Mapping'!C:C)</f>
        <v>Non-Core NW</v>
      </c>
      <c r="K1183" s="154" t="str">
        <f>_xlfn.XLOOKUP(H1183,'NW Mapping'!A:A,'NW Mapping'!D:D)</f>
        <v>MERCH MENU</v>
      </c>
      <c r="L1183" s="8" t="str">
        <f>_xlfn.XLOOKUP('Data Source'!$H1183,'NW Mapping'!A:A,'NW Mapping'!E:E)</f>
        <v>MERCH MENU</v>
      </c>
      <c r="M1183" s="155">
        <v>0</v>
      </c>
      <c r="N1183" s="155">
        <v>0</v>
      </c>
    </row>
    <row r="1184" spans="2:14" s="1" customFormat="1" ht="19.7" hidden="1" customHeight="1">
      <c r="B1184" s="156">
        <v>2023</v>
      </c>
      <c r="C1184" s="154" t="s">
        <v>13</v>
      </c>
      <c r="D1184" s="154" t="s">
        <v>14</v>
      </c>
      <c r="E1184" s="154" t="s">
        <v>27</v>
      </c>
      <c r="F1184" s="154" t="s">
        <v>16</v>
      </c>
      <c r="G1184" s="154" t="s">
        <v>73</v>
      </c>
      <c r="H1184" s="154" t="s">
        <v>32</v>
      </c>
      <c r="I1184" s="154" t="str">
        <f>_xlfn.XLOOKUP('Data Source'!$H1184,'NW Mapping'!A:A,'NW Mapping'!B:B)</f>
        <v>Low</v>
      </c>
      <c r="J1184" s="154" t="str">
        <f>_xlfn.XLOOKUP('Data Source'!$H1184,'NW Mapping'!A:A,'NW Mapping'!C:C)</f>
        <v>Non-Core NW</v>
      </c>
      <c r="K1184" s="154" t="str">
        <f>_xlfn.XLOOKUP(H1184,'NW Mapping'!A:A,'NW Mapping'!D:D)</f>
        <v>MERCH MENU</v>
      </c>
      <c r="L1184" s="8" t="str">
        <f>_xlfn.XLOOKUP('Data Source'!$H1184,'NW Mapping'!A:A,'NW Mapping'!E:E)</f>
        <v>MERCH MENU</v>
      </c>
      <c r="M1184" s="157">
        <v>379133.7</v>
      </c>
      <c r="N1184" s="157">
        <v>368129.85</v>
      </c>
    </row>
    <row r="1185" spans="2:14" s="1" customFormat="1" ht="19.7" hidden="1" customHeight="1">
      <c r="B1185" s="152">
        <v>2023</v>
      </c>
      <c r="C1185" s="153" t="s">
        <v>13</v>
      </c>
      <c r="D1185" s="153" t="s">
        <v>14</v>
      </c>
      <c r="E1185" s="153" t="s">
        <v>27</v>
      </c>
      <c r="F1185" s="153" t="s">
        <v>16</v>
      </c>
      <c r="G1185" s="153" t="s">
        <v>75</v>
      </c>
      <c r="H1185" s="153" t="s">
        <v>32</v>
      </c>
      <c r="I1185" s="154" t="str">
        <f>_xlfn.XLOOKUP('Data Source'!$H1185,'NW Mapping'!A:A,'NW Mapping'!B:B)</f>
        <v>Low</v>
      </c>
      <c r="J1185" s="154" t="str">
        <f>_xlfn.XLOOKUP('Data Source'!$H1185,'NW Mapping'!A:A,'NW Mapping'!C:C)</f>
        <v>Non-Core NW</v>
      </c>
      <c r="K1185" s="154" t="str">
        <f>_xlfn.XLOOKUP(H1185,'NW Mapping'!A:A,'NW Mapping'!D:D)</f>
        <v>MERCH MENU</v>
      </c>
      <c r="L1185" s="8" t="str">
        <f>_xlfn.XLOOKUP('Data Source'!$H1185,'NW Mapping'!A:A,'NW Mapping'!E:E)</f>
        <v>MERCH MENU</v>
      </c>
      <c r="M1185" s="155">
        <v>0</v>
      </c>
      <c r="N1185" s="155">
        <v>0</v>
      </c>
    </row>
    <row r="1186" spans="2:14" s="1" customFormat="1" ht="19.7" hidden="1" customHeight="1">
      <c r="B1186" s="156">
        <v>2023</v>
      </c>
      <c r="C1186" s="154" t="s">
        <v>13</v>
      </c>
      <c r="D1186" s="154" t="s">
        <v>14</v>
      </c>
      <c r="E1186" s="154" t="s">
        <v>27</v>
      </c>
      <c r="F1186" s="154" t="s">
        <v>21</v>
      </c>
      <c r="G1186" s="154" t="s">
        <v>22</v>
      </c>
      <c r="H1186" s="154" t="s">
        <v>32</v>
      </c>
      <c r="I1186" s="154" t="str">
        <f>_xlfn.XLOOKUP('Data Source'!$H1186,'NW Mapping'!A:A,'NW Mapping'!B:B)</f>
        <v>Low</v>
      </c>
      <c r="J1186" s="154" t="str">
        <f>_xlfn.XLOOKUP('Data Source'!$H1186,'NW Mapping'!A:A,'NW Mapping'!C:C)</f>
        <v>Non-Core NW</v>
      </c>
      <c r="K1186" s="154" t="str">
        <f>_xlfn.XLOOKUP(H1186,'NW Mapping'!A:A,'NW Mapping'!D:D)</f>
        <v>MERCH MENU</v>
      </c>
      <c r="L1186" s="8" t="str">
        <f>_xlfn.XLOOKUP('Data Source'!$H1186,'NW Mapping'!A:A,'NW Mapping'!E:E)</f>
        <v>MERCH MENU</v>
      </c>
      <c r="M1186" s="157">
        <v>85716.4600000098</v>
      </c>
      <c r="N1186" s="157">
        <v>56883.31</v>
      </c>
    </row>
    <row r="1187" spans="2:14" s="1" customFormat="1" ht="19.7" hidden="1" customHeight="1">
      <c r="B1187" s="152">
        <v>2023</v>
      </c>
      <c r="C1187" s="153" t="s">
        <v>13</v>
      </c>
      <c r="D1187" s="153" t="s">
        <v>14</v>
      </c>
      <c r="E1187" s="153" t="s">
        <v>27</v>
      </c>
      <c r="F1187" s="153" t="s">
        <v>21</v>
      </c>
      <c r="G1187" s="153" t="s">
        <v>65</v>
      </c>
      <c r="H1187" s="153" t="s">
        <v>32</v>
      </c>
      <c r="I1187" s="154" t="str">
        <f>_xlfn.XLOOKUP('Data Source'!$H1187,'NW Mapping'!A:A,'NW Mapping'!B:B)</f>
        <v>Low</v>
      </c>
      <c r="J1187" s="154" t="str">
        <f>_xlfn.XLOOKUP('Data Source'!$H1187,'NW Mapping'!A:A,'NW Mapping'!C:C)</f>
        <v>Non-Core NW</v>
      </c>
      <c r="K1187" s="154" t="str">
        <f>_xlfn.XLOOKUP(H1187,'NW Mapping'!A:A,'NW Mapping'!D:D)</f>
        <v>MERCH MENU</v>
      </c>
      <c r="L1187" s="8" t="str">
        <f>_xlfn.XLOOKUP('Data Source'!$H1187,'NW Mapping'!A:A,'NW Mapping'!E:E)</f>
        <v>MERCH MENU</v>
      </c>
      <c r="M1187" s="155">
        <v>0</v>
      </c>
      <c r="N1187" s="155">
        <v>0</v>
      </c>
    </row>
    <row r="1188" spans="2:14" s="1" customFormat="1" ht="19.7" hidden="1" customHeight="1">
      <c r="B1188" s="156">
        <v>2023</v>
      </c>
      <c r="C1188" s="154" t="s">
        <v>13</v>
      </c>
      <c r="D1188" s="154" t="s">
        <v>14</v>
      </c>
      <c r="E1188" s="154" t="s">
        <v>27</v>
      </c>
      <c r="F1188" s="154" t="s">
        <v>23</v>
      </c>
      <c r="G1188" s="154" t="s">
        <v>24</v>
      </c>
      <c r="H1188" s="154" t="s">
        <v>32</v>
      </c>
      <c r="I1188" s="154" t="str">
        <f>_xlfn.XLOOKUP('Data Source'!$H1188,'NW Mapping'!A:A,'NW Mapping'!B:B)</f>
        <v>Low</v>
      </c>
      <c r="J1188" s="154" t="str">
        <f>_xlfn.XLOOKUP('Data Source'!$H1188,'NW Mapping'!A:A,'NW Mapping'!C:C)</f>
        <v>Non-Core NW</v>
      </c>
      <c r="K1188" s="154" t="str">
        <f>_xlfn.XLOOKUP(H1188,'NW Mapping'!A:A,'NW Mapping'!D:D)</f>
        <v>MERCH MENU</v>
      </c>
      <c r="L1188" s="8" t="str">
        <f>_xlfn.XLOOKUP('Data Source'!$H1188,'NW Mapping'!A:A,'NW Mapping'!E:E)</f>
        <v>MERCH MENU</v>
      </c>
      <c r="M1188" s="157">
        <v>39404.870000000003</v>
      </c>
      <c r="N1188" s="157">
        <v>39404.870000000003</v>
      </c>
    </row>
    <row r="1189" spans="2:14" s="1" customFormat="1" ht="19.7" hidden="1" customHeight="1">
      <c r="B1189" s="152">
        <v>2023</v>
      </c>
      <c r="C1189" s="153" t="s">
        <v>13</v>
      </c>
      <c r="D1189" s="153" t="s">
        <v>14</v>
      </c>
      <c r="E1189" s="153" t="s">
        <v>15</v>
      </c>
      <c r="F1189" s="153" t="s">
        <v>16</v>
      </c>
      <c r="G1189" s="153" t="s">
        <v>73</v>
      </c>
      <c r="H1189" s="153" t="s">
        <v>68</v>
      </c>
      <c r="I1189" s="154" t="str">
        <f>_xlfn.XLOOKUP('Data Source'!$H1189,'NW Mapping'!A:A,'NW Mapping'!B:B)</f>
        <v>Low</v>
      </c>
      <c r="J1189" s="154" t="str">
        <f>_xlfn.XLOOKUP('Data Source'!$H1189,'NW Mapping'!A:A,'NW Mapping'!C:C)</f>
        <v>Non-Core NW</v>
      </c>
      <c r="K1189" s="154" t="str">
        <f>_xlfn.XLOOKUP(H1189,'NW Mapping'!A:A,'NW Mapping'!D:D)</f>
        <v>MERCH MENU</v>
      </c>
      <c r="L1189" s="8" t="str">
        <f>_xlfn.XLOOKUP('Data Source'!$H1189,'NW Mapping'!A:A,'NW Mapping'!E:E)</f>
        <v>MERCH MENU</v>
      </c>
      <c r="M1189" s="155">
        <v>0</v>
      </c>
      <c r="N1189" s="155">
        <v>0</v>
      </c>
    </row>
    <row r="1190" spans="2:14" s="1" customFormat="1" ht="19.7" hidden="1" customHeight="1">
      <c r="B1190" s="156">
        <v>2023</v>
      </c>
      <c r="C1190" s="154" t="s">
        <v>13</v>
      </c>
      <c r="D1190" s="154" t="s">
        <v>14</v>
      </c>
      <c r="E1190" s="154" t="s">
        <v>15</v>
      </c>
      <c r="F1190" s="154" t="s">
        <v>23</v>
      </c>
      <c r="G1190" s="154" t="s">
        <v>66</v>
      </c>
      <c r="H1190" s="154" t="s">
        <v>68</v>
      </c>
      <c r="I1190" s="154" t="str">
        <f>_xlfn.XLOOKUP('Data Source'!$H1190,'NW Mapping'!A:A,'NW Mapping'!B:B)</f>
        <v>Low</v>
      </c>
      <c r="J1190" s="154" t="str">
        <f>_xlfn.XLOOKUP('Data Source'!$H1190,'NW Mapping'!A:A,'NW Mapping'!C:C)</f>
        <v>Non-Core NW</v>
      </c>
      <c r="K1190" s="154" t="str">
        <f>_xlfn.XLOOKUP(H1190,'NW Mapping'!A:A,'NW Mapping'!D:D)</f>
        <v>MERCH MENU</v>
      </c>
      <c r="L1190" s="8" t="str">
        <f>_xlfn.XLOOKUP('Data Source'!$H1190,'NW Mapping'!A:A,'NW Mapping'!E:E)</f>
        <v>MERCH MENU</v>
      </c>
      <c r="M1190" s="157">
        <v>0</v>
      </c>
      <c r="N1190" s="157">
        <v>0</v>
      </c>
    </row>
    <row r="1191" spans="2:14" s="1" customFormat="1" ht="19.7" hidden="1" customHeight="1">
      <c r="B1191" s="152">
        <v>2023</v>
      </c>
      <c r="C1191" s="153" t="s">
        <v>13</v>
      </c>
      <c r="D1191" s="153" t="s">
        <v>14</v>
      </c>
      <c r="E1191" s="153" t="s">
        <v>25</v>
      </c>
      <c r="F1191" s="153" t="s">
        <v>21</v>
      </c>
      <c r="G1191" s="153" t="s">
        <v>22</v>
      </c>
      <c r="H1191" s="153" t="s">
        <v>68</v>
      </c>
      <c r="I1191" s="154" t="str">
        <f>_xlfn.XLOOKUP('Data Source'!$H1191,'NW Mapping'!A:A,'NW Mapping'!B:B)</f>
        <v>Low</v>
      </c>
      <c r="J1191" s="154" t="str">
        <f>_xlfn.XLOOKUP('Data Source'!$H1191,'NW Mapping'!A:A,'NW Mapping'!C:C)</f>
        <v>Non-Core NW</v>
      </c>
      <c r="K1191" s="154" t="str">
        <f>_xlfn.XLOOKUP(H1191,'NW Mapping'!A:A,'NW Mapping'!D:D)</f>
        <v>MERCH MENU</v>
      </c>
      <c r="L1191" s="8" t="str">
        <f>_xlfn.XLOOKUP('Data Source'!$H1191,'NW Mapping'!A:A,'NW Mapping'!E:E)</f>
        <v>MERCH MENU</v>
      </c>
      <c r="M1191" s="155">
        <v>0</v>
      </c>
      <c r="N1191" s="155">
        <v>0</v>
      </c>
    </row>
    <row r="1192" spans="2:14" s="1" customFormat="1" ht="19.7" hidden="1" customHeight="1">
      <c r="B1192" s="156">
        <v>2023</v>
      </c>
      <c r="C1192" s="154" t="s">
        <v>13</v>
      </c>
      <c r="D1192" s="154" t="s">
        <v>14</v>
      </c>
      <c r="E1192" s="154" t="s">
        <v>15</v>
      </c>
      <c r="F1192" s="154" t="s">
        <v>23</v>
      </c>
      <c r="G1192" s="154" t="s">
        <v>24</v>
      </c>
      <c r="H1192" s="154" t="s">
        <v>69</v>
      </c>
      <c r="I1192" s="154" t="str">
        <f>_xlfn.XLOOKUP('Data Source'!$H1192,'NW Mapping'!A:A,'NW Mapping'!B:B)</f>
        <v>Low</v>
      </c>
      <c r="J1192" s="154" t="str">
        <f>_xlfn.XLOOKUP('Data Source'!$H1192,'NW Mapping'!A:A,'NW Mapping'!C:C)</f>
        <v>Non-Core NW</v>
      </c>
      <c r="K1192" s="154" t="str">
        <f>_xlfn.XLOOKUP(H1192,'NW Mapping'!A:A,'NW Mapping'!D:D)</f>
        <v>MERCH MENU</v>
      </c>
      <c r="L1192" s="8" t="str">
        <f>_xlfn.XLOOKUP('Data Source'!$H1192,'NW Mapping'!A:A,'NW Mapping'!E:E)</f>
        <v>MERCH MENU</v>
      </c>
      <c r="M1192" s="157">
        <v>0</v>
      </c>
      <c r="N1192" s="157">
        <v>0</v>
      </c>
    </row>
    <row r="1193" spans="2:14" s="1" customFormat="1" ht="19.7" hidden="1" customHeight="1">
      <c r="B1193" s="152">
        <v>2023</v>
      </c>
      <c r="C1193" s="153" t="s">
        <v>13</v>
      </c>
      <c r="D1193" s="153" t="s">
        <v>14</v>
      </c>
      <c r="E1193" s="153" t="s">
        <v>25</v>
      </c>
      <c r="F1193" s="153" t="s">
        <v>21</v>
      </c>
      <c r="G1193" s="153" t="s">
        <v>22</v>
      </c>
      <c r="H1193" s="153" t="s">
        <v>69</v>
      </c>
      <c r="I1193" s="154" t="str">
        <f>_xlfn.XLOOKUP('Data Source'!$H1193,'NW Mapping'!A:A,'NW Mapping'!B:B)</f>
        <v>Low</v>
      </c>
      <c r="J1193" s="154" t="str">
        <f>_xlfn.XLOOKUP('Data Source'!$H1193,'NW Mapping'!A:A,'NW Mapping'!C:C)</f>
        <v>Non-Core NW</v>
      </c>
      <c r="K1193" s="154" t="str">
        <f>_xlfn.XLOOKUP(H1193,'NW Mapping'!A:A,'NW Mapping'!D:D)</f>
        <v>MERCH MENU</v>
      </c>
      <c r="L1193" s="8" t="str">
        <f>_xlfn.XLOOKUP('Data Source'!$H1193,'NW Mapping'!A:A,'NW Mapping'!E:E)</f>
        <v>MERCH MENU</v>
      </c>
      <c r="M1193" s="155">
        <v>0</v>
      </c>
      <c r="N1193" s="155">
        <v>0</v>
      </c>
    </row>
    <row r="1194" spans="2:14" s="1" customFormat="1" ht="19.7" hidden="1" customHeight="1">
      <c r="B1194" s="156">
        <v>2023</v>
      </c>
      <c r="C1194" s="154" t="s">
        <v>13</v>
      </c>
      <c r="D1194" s="154" t="s">
        <v>14</v>
      </c>
      <c r="E1194" s="154" t="s">
        <v>25</v>
      </c>
      <c r="F1194" s="154" t="s">
        <v>23</v>
      </c>
      <c r="G1194" s="154" t="s">
        <v>24</v>
      </c>
      <c r="H1194" s="154" t="s">
        <v>69</v>
      </c>
      <c r="I1194" s="154" t="str">
        <f>_xlfn.XLOOKUP('Data Source'!$H1194,'NW Mapping'!A:A,'NW Mapping'!B:B)</f>
        <v>Low</v>
      </c>
      <c r="J1194" s="154" t="str">
        <f>_xlfn.XLOOKUP('Data Source'!$H1194,'NW Mapping'!A:A,'NW Mapping'!C:C)</f>
        <v>Non-Core NW</v>
      </c>
      <c r="K1194" s="154" t="str">
        <f>_xlfn.XLOOKUP(H1194,'NW Mapping'!A:A,'NW Mapping'!D:D)</f>
        <v>MERCH MENU</v>
      </c>
      <c r="L1194" s="8" t="str">
        <f>_xlfn.XLOOKUP('Data Source'!$H1194,'NW Mapping'!A:A,'NW Mapping'!E:E)</f>
        <v>MERCH MENU</v>
      </c>
      <c r="M1194" s="157">
        <v>0</v>
      </c>
      <c r="N1194" s="157">
        <v>0</v>
      </c>
    </row>
    <row r="1195" spans="2:14" s="1" customFormat="1" ht="19.7" hidden="1" customHeight="1">
      <c r="B1195" s="156">
        <v>2023</v>
      </c>
      <c r="C1195" s="154" t="s">
        <v>13</v>
      </c>
      <c r="D1195" s="154" t="s">
        <v>14</v>
      </c>
      <c r="E1195" s="154" t="s">
        <v>15</v>
      </c>
      <c r="F1195" s="154" t="s">
        <v>16</v>
      </c>
      <c r="G1195" s="154" t="s">
        <v>72</v>
      </c>
      <c r="H1195" s="154" t="s">
        <v>34</v>
      </c>
      <c r="I1195" s="154" t="str">
        <f>_xlfn.XLOOKUP('Data Source'!$H1195,'NW Mapping'!A:A,'NW Mapping'!B:B)</f>
        <v>Low</v>
      </c>
      <c r="J1195" s="154" t="str">
        <f>_xlfn.XLOOKUP('Data Source'!$H1195,'NW Mapping'!A:A,'NW Mapping'!C:C)</f>
        <v>Non-Core NW</v>
      </c>
      <c r="K1195" s="154" t="str">
        <f>_xlfn.XLOOKUP(H1195,'NW Mapping'!A:A,'NW Mapping'!D:D)</f>
        <v>MERCH MENU</v>
      </c>
      <c r="L1195" s="8" t="str">
        <f>_xlfn.XLOOKUP('Data Source'!$H1195,'NW Mapping'!A:A,'NW Mapping'!E:E)</f>
        <v>MERCH MENU</v>
      </c>
      <c r="M1195" s="157">
        <v>0</v>
      </c>
      <c r="N1195" s="157">
        <v>0</v>
      </c>
    </row>
    <row r="1196" spans="2:14" s="1" customFormat="1" ht="19.7" hidden="1" customHeight="1">
      <c r="B1196" s="152">
        <v>2023</v>
      </c>
      <c r="C1196" s="153" t="s">
        <v>13</v>
      </c>
      <c r="D1196" s="153" t="s">
        <v>14</v>
      </c>
      <c r="E1196" s="153" t="s">
        <v>15</v>
      </c>
      <c r="F1196" s="153" t="s">
        <v>16</v>
      </c>
      <c r="G1196" s="153" t="s">
        <v>73</v>
      </c>
      <c r="H1196" s="153" t="s">
        <v>34</v>
      </c>
      <c r="I1196" s="154" t="str">
        <f>_xlfn.XLOOKUP('Data Source'!$H1196,'NW Mapping'!A:A,'NW Mapping'!B:B)</f>
        <v>Low</v>
      </c>
      <c r="J1196" s="154" t="str">
        <f>_xlfn.XLOOKUP('Data Source'!$H1196,'NW Mapping'!A:A,'NW Mapping'!C:C)</f>
        <v>Non-Core NW</v>
      </c>
      <c r="K1196" s="154" t="str">
        <f>_xlfn.XLOOKUP(H1196,'NW Mapping'!A:A,'NW Mapping'!D:D)</f>
        <v>MERCH MENU</v>
      </c>
      <c r="L1196" s="8" t="str">
        <f>_xlfn.XLOOKUP('Data Source'!$H1196,'NW Mapping'!A:A,'NW Mapping'!E:E)</f>
        <v>MERCH MENU</v>
      </c>
      <c r="M1196" s="155">
        <v>62079.360000000001</v>
      </c>
      <c r="N1196" s="155">
        <v>0</v>
      </c>
    </row>
    <row r="1197" spans="2:14" s="1" customFormat="1" ht="19.7" hidden="1" customHeight="1">
      <c r="B1197" s="156">
        <v>2023</v>
      </c>
      <c r="C1197" s="154" t="s">
        <v>13</v>
      </c>
      <c r="D1197" s="154" t="s">
        <v>14</v>
      </c>
      <c r="E1197" s="154" t="s">
        <v>15</v>
      </c>
      <c r="F1197" s="154" t="s">
        <v>16</v>
      </c>
      <c r="G1197" s="154" t="s">
        <v>74</v>
      </c>
      <c r="H1197" s="154" t="s">
        <v>34</v>
      </c>
      <c r="I1197" s="154" t="str">
        <f>_xlfn.XLOOKUP('Data Source'!$H1197,'NW Mapping'!A:A,'NW Mapping'!B:B)</f>
        <v>Low</v>
      </c>
      <c r="J1197" s="154" t="str">
        <f>_xlfn.XLOOKUP('Data Source'!$H1197,'NW Mapping'!A:A,'NW Mapping'!C:C)</f>
        <v>Non-Core NW</v>
      </c>
      <c r="K1197" s="154" t="str">
        <f>_xlfn.XLOOKUP(H1197,'NW Mapping'!A:A,'NW Mapping'!D:D)</f>
        <v>MERCH MENU</v>
      </c>
      <c r="L1197" s="8" t="str">
        <f>_xlfn.XLOOKUP('Data Source'!$H1197,'NW Mapping'!A:A,'NW Mapping'!E:E)</f>
        <v>MERCH MENU</v>
      </c>
      <c r="M1197" s="157">
        <v>0</v>
      </c>
      <c r="N1197" s="157">
        <v>0</v>
      </c>
    </row>
    <row r="1198" spans="2:14" s="1" customFormat="1" ht="19.7" hidden="1" customHeight="1">
      <c r="B1198" s="152">
        <v>2023</v>
      </c>
      <c r="C1198" s="153" t="s">
        <v>13</v>
      </c>
      <c r="D1198" s="153" t="s">
        <v>14</v>
      </c>
      <c r="E1198" s="153" t="s">
        <v>15</v>
      </c>
      <c r="F1198" s="153" t="s">
        <v>21</v>
      </c>
      <c r="G1198" s="153" t="s">
        <v>22</v>
      </c>
      <c r="H1198" s="153" t="s">
        <v>34</v>
      </c>
      <c r="I1198" s="154" t="str">
        <f>_xlfn.XLOOKUP('Data Source'!$H1198,'NW Mapping'!A:A,'NW Mapping'!B:B)</f>
        <v>Low</v>
      </c>
      <c r="J1198" s="154" t="str">
        <f>_xlfn.XLOOKUP('Data Source'!$H1198,'NW Mapping'!A:A,'NW Mapping'!C:C)</f>
        <v>Non-Core NW</v>
      </c>
      <c r="K1198" s="154" t="str">
        <f>_xlfn.XLOOKUP(H1198,'NW Mapping'!A:A,'NW Mapping'!D:D)</f>
        <v>MERCH MENU</v>
      </c>
      <c r="L1198" s="8" t="str">
        <f>_xlfn.XLOOKUP('Data Source'!$H1198,'NW Mapping'!A:A,'NW Mapping'!E:E)</f>
        <v>MERCH MENU</v>
      </c>
      <c r="M1198" s="155">
        <v>8678.8799999999992</v>
      </c>
      <c r="N1198" s="155">
        <v>0</v>
      </c>
    </row>
    <row r="1199" spans="2:14" s="1" customFormat="1" ht="19.7" hidden="1" customHeight="1">
      <c r="B1199" s="156">
        <v>2023</v>
      </c>
      <c r="C1199" s="154" t="s">
        <v>13</v>
      </c>
      <c r="D1199" s="154" t="s">
        <v>14</v>
      </c>
      <c r="E1199" s="154" t="s">
        <v>15</v>
      </c>
      <c r="F1199" s="154" t="s">
        <v>21</v>
      </c>
      <c r="G1199" s="154" t="s">
        <v>65</v>
      </c>
      <c r="H1199" s="154" t="s">
        <v>34</v>
      </c>
      <c r="I1199" s="154" t="str">
        <f>_xlfn.XLOOKUP('Data Source'!$H1199,'NW Mapping'!A:A,'NW Mapping'!B:B)</f>
        <v>Low</v>
      </c>
      <c r="J1199" s="154" t="str">
        <f>_xlfn.XLOOKUP('Data Source'!$H1199,'NW Mapping'!A:A,'NW Mapping'!C:C)</f>
        <v>Non-Core NW</v>
      </c>
      <c r="K1199" s="154" t="str">
        <f>_xlfn.XLOOKUP(H1199,'NW Mapping'!A:A,'NW Mapping'!D:D)</f>
        <v>MERCH MENU</v>
      </c>
      <c r="L1199" s="8" t="str">
        <f>_xlfn.XLOOKUP('Data Source'!$H1199,'NW Mapping'!A:A,'NW Mapping'!E:E)</f>
        <v>MERCH MENU</v>
      </c>
      <c r="M1199" s="157">
        <v>0</v>
      </c>
      <c r="N1199" s="157">
        <v>0</v>
      </c>
    </row>
    <row r="1200" spans="2:14" s="1" customFormat="1" ht="19.7" hidden="1" customHeight="1">
      <c r="B1200" s="152">
        <v>2023</v>
      </c>
      <c r="C1200" s="153" t="s">
        <v>13</v>
      </c>
      <c r="D1200" s="153" t="s">
        <v>14</v>
      </c>
      <c r="E1200" s="153" t="s">
        <v>15</v>
      </c>
      <c r="F1200" s="153" t="s">
        <v>23</v>
      </c>
      <c r="G1200" s="153" t="s">
        <v>24</v>
      </c>
      <c r="H1200" s="153" t="s">
        <v>34</v>
      </c>
      <c r="I1200" s="154" t="str">
        <f>_xlfn.XLOOKUP('Data Source'!$H1200,'NW Mapping'!A:A,'NW Mapping'!B:B)</f>
        <v>Low</v>
      </c>
      <c r="J1200" s="154" t="str">
        <f>_xlfn.XLOOKUP('Data Source'!$H1200,'NW Mapping'!A:A,'NW Mapping'!C:C)</f>
        <v>Non-Core NW</v>
      </c>
      <c r="K1200" s="154" t="str">
        <f>_xlfn.XLOOKUP(H1200,'NW Mapping'!A:A,'NW Mapping'!D:D)</f>
        <v>MERCH MENU</v>
      </c>
      <c r="L1200" s="8" t="str">
        <f>_xlfn.XLOOKUP('Data Source'!$H1200,'NW Mapping'!A:A,'NW Mapping'!E:E)</f>
        <v>MERCH MENU</v>
      </c>
      <c r="M1200" s="155">
        <v>0</v>
      </c>
      <c r="N1200" s="155">
        <v>0</v>
      </c>
    </row>
    <row r="1201" spans="2:14" s="1" customFormat="1" ht="19.7" hidden="1" customHeight="1">
      <c r="B1201" s="156">
        <v>2023</v>
      </c>
      <c r="C1201" s="154" t="s">
        <v>13</v>
      </c>
      <c r="D1201" s="154" t="s">
        <v>14</v>
      </c>
      <c r="E1201" s="154" t="s">
        <v>25</v>
      </c>
      <c r="F1201" s="154" t="s">
        <v>16</v>
      </c>
      <c r="G1201" s="154" t="s">
        <v>71</v>
      </c>
      <c r="H1201" s="154" t="s">
        <v>34</v>
      </c>
      <c r="I1201" s="154" t="str">
        <f>_xlfn.XLOOKUP('Data Source'!$H1201,'NW Mapping'!A:A,'NW Mapping'!B:B)</f>
        <v>Low</v>
      </c>
      <c r="J1201" s="154" t="str">
        <f>_xlfn.XLOOKUP('Data Source'!$H1201,'NW Mapping'!A:A,'NW Mapping'!C:C)</f>
        <v>Non-Core NW</v>
      </c>
      <c r="K1201" s="154" t="str">
        <f>_xlfn.XLOOKUP(H1201,'NW Mapping'!A:A,'NW Mapping'!D:D)</f>
        <v>MERCH MENU</v>
      </c>
      <c r="L1201" s="8" t="str">
        <f>_xlfn.XLOOKUP('Data Source'!$H1201,'NW Mapping'!A:A,'NW Mapping'!E:E)</f>
        <v>MERCH MENU</v>
      </c>
      <c r="M1201" s="157">
        <v>22894.380000000401</v>
      </c>
      <c r="N1201" s="157">
        <v>1326.88</v>
      </c>
    </row>
    <row r="1202" spans="2:14" s="1" customFormat="1" ht="19.7" hidden="1" customHeight="1">
      <c r="B1202" s="152">
        <v>2023</v>
      </c>
      <c r="C1202" s="153" t="s">
        <v>13</v>
      </c>
      <c r="D1202" s="153" t="s">
        <v>14</v>
      </c>
      <c r="E1202" s="153" t="s">
        <v>25</v>
      </c>
      <c r="F1202" s="153" t="s">
        <v>16</v>
      </c>
      <c r="G1202" s="153" t="s">
        <v>72</v>
      </c>
      <c r="H1202" s="153" t="s">
        <v>34</v>
      </c>
      <c r="I1202" s="154" t="str">
        <f>_xlfn.XLOOKUP('Data Source'!$H1202,'NW Mapping'!A:A,'NW Mapping'!B:B)</f>
        <v>Low</v>
      </c>
      <c r="J1202" s="154" t="str">
        <f>_xlfn.XLOOKUP('Data Source'!$H1202,'NW Mapping'!A:A,'NW Mapping'!C:C)</f>
        <v>Non-Core NW</v>
      </c>
      <c r="K1202" s="154" t="str">
        <f>_xlfn.XLOOKUP(H1202,'NW Mapping'!A:A,'NW Mapping'!D:D)</f>
        <v>MERCH MENU</v>
      </c>
      <c r="L1202" s="8" t="str">
        <f>_xlfn.XLOOKUP('Data Source'!$H1202,'NW Mapping'!A:A,'NW Mapping'!E:E)</f>
        <v>MERCH MENU</v>
      </c>
      <c r="M1202" s="155">
        <v>14891.1600000621</v>
      </c>
      <c r="N1202" s="155">
        <v>911.24</v>
      </c>
    </row>
    <row r="1203" spans="2:14" s="1" customFormat="1" ht="19.7" hidden="1" customHeight="1">
      <c r="B1203" s="156">
        <v>2023</v>
      </c>
      <c r="C1203" s="154" t="s">
        <v>13</v>
      </c>
      <c r="D1203" s="154" t="s">
        <v>14</v>
      </c>
      <c r="E1203" s="154" t="s">
        <v>25</v>
      </c>
      <c r="F1203" s="154" t="s">
        <v>16</v>
      </c>
      <c r="G1203" s="154" t="s">
        <v>74</v>
      </c>
      <c r="H1203" s="154" t="s">
        <v>34</v>
      </c>
      <c r="I1203" s="154" t="str">
        <f>_xlfn.XLOOKUP('Data Source'!$H1203,'NW Mapping'!A:A,'NW Mapping'!B:B)</f>
        <v>Low</v>
      </c>
      <c r="J1203" s="154" t="str">
        <f>_xlfn.XLOOKUP('Data Source'!$H1203,'NW Mapping'!A:A,'NW Mapping'!C:C)</f>
        <v>Non-Core NW</v>
      </c>
      <c r="K1203" s="154" t="str">
        <f>_xlfn.XLOOKUP(H1203,'NW Mapping'!A:A,'NW Mapping'!D:D)</f>
        <v>MERCH MENU</v>
      </c>
      <c r="L1203" s="8" t="str">
        <f>_xlfn.XLOOKUP('Data Source'!$H1203,'NW Mapping'!A:A,'NW Mapping'!E:E)</f>
        <v>MERCH MENU</v>
      </c>
      <c r="M1203" s="157">
        <v>24601.72</v>
      </c>
      <c r="N1203" s="157">
        <v>24601.72</v>
      </c>
    </row>
    <row r="1204" spans="2:14" s="1" customFormat="1" ht="19.7" hidden="1" customHeight="1">
      <c r="B1204" s="152">
        <v>2023</v>
      </c>
      <c r="C1204" s="153" t="s">
        <v>13</v>
      </c>
      <c r="D1204" s="153" t="s">
        <v>14</v>
      </c>
      <c r="E1204" s="153" t="s">
        <v>25</v>
      </c>
      <c r="F1204" s="153" t="s">
        <v>16</v>
      </c>
      <c r="G1204" s="153" t="s">
        <v>75</v>
      </c>
      <c r="H1204" s="153" t="s">
        <v>34</v>
      </c>
      <c r="I1204" s="154" t="str">
        <f>_xlfn.XLOOKUP('Data Source'!$H1204,'NW Mapping'!A:A,'NW Mapping'!B:B)</f>
        <v>Low</v>
      </c>
      <c r="J1204" s="154" t="str">
        <f>_xlfn.XLOOKUP('Data Source'!$H1204,'NW Mapping'!A:A,'NW Mapping'!C:C)</f>
        <v>Non-Core NW</v>
      </c>
      <c r="K1204" s="154" t="str">
        <f>_xlfn.XLOOKUP(H1204,'NW Mapping'!A:A,'NW Mapping'!D:D)</f>
        <v>MERCH MENU</v>
      </c>
      <c r="L1204" s="8" t="str">
        <f>_xlfn.XLOOKUP('Data Source'!$H1204,'NW Mapping'!A:A,'NW Mapping'!E:E)</f>
        <v>MERCH MENU</v>
      </c>
      <c r="M1204" s="155">
        <v>0</v>
      </c>
      <c r="N1204" s="155">
        <v>0</v>
      </c>
    </row>
    <row r="1205" spans="2:14" s="1" customFormat="1" ht="19.7" hidden="1" customHeight="1">
      <c r="B1205" s="156">
        <v>2023</v>
      </c>
      <c r="C1205" s="154" t="s">
        <v>13</v>
      </c>
      <c r="D1205" s="154" t="s">
        <v>14</v>
      </c>
      <c r="E1205" s="154" t="s">
        <v>25</v>
      </c>
      <c r="F1205" s="154" t="s">
        <v>21</v>
      </c>
      <c r="G1205" s="154" t="s">
        <v>22</v>
      </c>
      <c r="H1205" s="154" t="s">
        <v>34</v>
      </c>
      <c r="I1205" s="154" t="str">
        <f>_xlfn.XLOOKUP('Data Source'!$H1205,'NW Mapping'!A:A,'NW Mapping'!B:B)</f>
        <v>Low</v>
      </c>
      <c r="J1205" s="154" t="str">
        <f>_xlfn.XLOOKUP('Data Source'!$H1205,'NW Mapping'!A:A,'NW Mapping'!C:C)</f>
        <v>Non-Core NW</v>
      </c>
      <c r="K1205" s="154" t="str">
        <f>_xlfn.XLOOKUP(H1205,'NW Mapping'!A:A,'NW Mapping'!D:D)</f>
        <v>MERCH MENU</v>
      </c>
      <c r="L1205" s="8" t="str">
        <f>_xlfn.XLOOKUP('Data Source'!$H1205,'NW Mapping'!A:A,'NW Mapping'!E:E)</f>
        <v>MERCH MENU</v>
      </c>
      <c r="M1205" s="157">
        <v>449361.15</v>
      </c>
      <c r="N1205" s="157">
        <v>653.04</v>
      </c>
    </row>
    <row r="1206" spans="2:14" s="1" customFormat="1" ht="19.7" hidden="1" customHeight="1">
      <c r="B1206" s="152">
        <v>2023</v>
      </c>
      <c r="C1206" s="153" t="s">
        <v>13</v>
      </c>
      <c r="D1206" s="153" t="s">
        <v>14</v>
      </c>
      <c r="E1206" s="153" t="s">
        <v>25</v>
      </c>
      <c r="F1206" s="153" t="s">
        <v>21</v>
      </c>
      <c r="G1206" s="153" t="s">
        <v>65</v>
      </c>
      <c r="H1206" s="153" t="s">
        <v>34</v>
      </c>
      <c r="I1206" s="154" t="str">
        <f>_xlfn.XLOOKUP('Data Source'!$H1206,'NW Mapping'!A:A,'NW Mapping'!B:B)</f>
        <v>Low</v>
      </c>
      <c r="J1206" s="154" t="str">
        <f>_xlfn.XLOOKUP('Data Source'!$H1206,'NW Mapping'!A:A,'NW Mapping'!C:C)</f>
        <v>Non-Core NW</v>
      </c>
      <c r="K1206" s="154" t="str">
        <f>_xlfn.XLOOKUP(H1206,'NW Mapping'!A:A,'NW Mapping'!D:D)</f>
        <v>MERCH MENU</v>
      </c>
      <c r="L1206" s="8" t="str">
        <f>_xlfn.XLOOKUP('Data Source'!$H1206,'NW Mapping'!A:A,'NW Mapping'!E:E)</f>
        <v>MERCH MENU</v>
      </c>
      <c r="M1206" s="155">
        <v>0</v>
      </c>
      <c r="N1206" s="155">
        <v>0</v>
      </c>
    </row>
    <row r="1207" spans="2:14" s="1" customFormat="1" ht="19.7" hidden="1" customHeight="1">
      <c r="B1207" s="156">
        <v>2023</v>
      </c>
      <c r="C1207" s="154" t="s">
        <v>13</v>
      </c>
      <c r="D1207" s="154" t="s">
        <v>14</v>
      </c>
      <c r="E1207" s="154" t="s">
        <v>25</v>
      </c>
      <c r="F1207" s="154" t="s">
        <v>23</v>
      </c>
      <c r="G1207" s="154" t="s">
        <v>24</v>
      </c>
      <c r="H1207" s="154" t="s">
        <v>34</v>
      </c>
      <c r="I1207" s="154" t="str">
        <f>_xlfn.XLOOKUP('Data Source'!$H1207,'NW Mapping'!A:A,'NW Mapping'!B:B)</f>
        <v>Low</v>
      </c>
      <c r="J1207" s="154" t="str">
        <f>_xlfn.XLOOKUP('Data Source'!$H1207,'NW Mapping'!A:A,'NW Mapping'!C:C)</f>
        <v>Non-Core NW</v>
      </c>
      <c r="K1207" s="154" t="str">
        <f>_xlfn.XLOOKUP(H1207,'NW Mapping'!A:A,'NW Mapping'!D:D)</f>
        <v>MERCH MENU</v>
      </c>
      <c r="L1207" s="8" t="str">
        <f>_xlfn.XLOOKUP('Data Source'!$H1207,'NW Mapping'!A:A,'NW Mapping'!E:E)</f>
        <v>MERCH MENU</v>
      </c>
      <c r="M1207" s="157">
        <v>26132.69</v>
      </c>
      <c r="N1207" s="157">
        <v>0</v>
      </c>
    </row>
    <row r="1208" spans="2:14" s="1" customFormat="1" ht="19.7" hidden="1" customHeight="1">
      <c r="B1208" s="152">
        <v>2023</v>
      </c>
      <c r="C1208" s="153" t="s">
        <v>13</v>
      </c>
      <c r="D1208" s="153" t="s">
        <v>14</v>
      </c>
      <c r="E1208" s="153" t="s">
        <v>25</v>
      </c>
      <c r="F1208" s="153" t="s">
        <v>23</v>
      </c>
      <c r="G1208" s="153" t="s">
        <v>66</v>
      </c>
      <c r="H1208" s="153" t="s">
        <v>34</v>
      </c>
      <c r="I1208" s="154" t="str">
        <f>_xlfn.XLOOKUP('Data Source'!$H1208,'NW Mapping'!A:A,'NW Mapping'!B:B)</f>
        <v>Low</v>
      </c>
      <c r="J1208" s="154" t="str">
        <f>_xlfn.XLOOKUP('Data Source'!$H1208,'NW Mapping'!A:A,'NW Mapping'!C:C)</f>
        <v>Non-Core NW</v>
      </c>
      <c r="K1208" s="154" t="str">
        <f>_xlfn.XLOOKUP(H1208,'NW Mapping'!A:A,'NW Mapping'!D:D)</f>
        <v>MERCH MENU</v>
      </c>
      <c r="L1208" s="8" t="str">
        <f>_xlfn.XLOOKUP('Data Source'!$H1208,'NW Mapping'!A:A,'NW Mapping'!E:E)</f>
        <v>MERCH MENU</v>
      </c>
      <c r="M1208" s="155">
        <v>5588.54</v>
      </c>
      <c r="N1208" s="155">
        <v>0.41</v>
      </c>
    </row>
    <row r="1209" spans="2:14" s="1" customFormat="1" ht="19.7" customHeight="1">
      <c r="B1209" s="152">
        <v>2023</v>
      </c>
      <c r="C1209" s="153" t="s">
        <v>13</v>
      </c>
      <c r="D1209" s="153" t="s">
        <v>14</v>
      </c>
      <c r="E1209" s="153" t="s">
        <v>26</v>
      </c>
      <c r="F1209" s="153" t="s">
        <v>16</v>
      </c>
      <c r="G1209" s="153" t="s">
        <v>72</v>
      </c>
      <c r="H1209" s="153" t="s">
        <v>34</v>
      </c>
      <c r="I1209" s="154" t="str">
        <f>_xlfn.XLOOKUP('Data Source'!$H1209,'NW Mapping'!A:A,'NW Mapping'!B:B)</f>
        <v>Low</v>
      </c>
      <c r="J1209" s="154" t="str">
        <f>_xlfn.XLOOKUP('Data Source'!$H1209,'NW Mapping'!A:A,'NW Mapping'!C:C)</f>
        <v>Non-Core NW</v>
      </c>
      <c r="K1209" s="154" t="str">
        <f>_xlfn.XLOOKUP(H1209,'NW Mapping'!A:A,'NW Mapping'!D:D)</f>
        <v>MERCH MENU</v>
      </c>
      <c r="L1209" s="8" t="str">
        <f>_xlfn.XLOOKUP('Data Source'!$H1209,'NW Mapping'!A:A,'NW Mapping'!E:E)</f>
        <v>MERCH MENU</v>
      </c>
      <c r="M1209" s="155">
        <v>0</v>
      </c>
      <c r="N1209" s="155">
        <v>0</v>
      </c>
    </row>
    <row r="1210" spans="2:14" s="1" customFormat="1" ht="19.7" customHeight="1">
      <c r="B1210" s="156">
        <v>2023</v>
      </c>
      <c r="C1210" s="154" t="s">
        <v>13</v>
      </c>
      <c r="D1210" s="154" t="s">
        <v>14</v>
      </c>
      <c r="E1210" s="154" t="s">
        <v>26</v>
      </c>
      <c r="F1210" s="154" t="s">
        <v>16</v>
      </c>
      <c r="G1210" s="154" t="s">
        <v>73</v>
      </c>
      <c r="H1210" s="154" t="s">
        <v>34</v>
      </c>
      <c r="I1210" s="154" t="str">
        <f>_xlfn.XLOOKUP('Data Source'!$H1210,'NW Mapping'!A:A,'NW Mapping'!B:B)</f>
        <v>Low</v>
      </c>
      <c r="J1210" s="154" t="str">
        <f>_xlfn.XLOOKUP('Data Source'!$H1210,'NW Mapping'!A:A,'NW Mapping'!C:C)</f>
        <v>Non-Core NW</v>
      </c>
      <c r="K1210" s="154" t="str">
        <f>_xlfn.XLOOKUP(H1210,'NW Mapping'!A:A,'NW Mapping'!D:D)</f>
        <v>MERCH MENU</v>
      </c>
      <c r="L1210" s="8" t="str">
        <f>_xlfn.XLOOKUP('Data Source'!$H1210,'NW Mapping'!A:A,'NW Mapping'!E:E)</f>
        <v>MERCH MENU</v>
      </c>
      <c r="M1210" s="157">
        <v>290822.40000000002</v>
      </c>
      <c r="N1210" s="157">
        <v>0</v>
      </c>
    </row>
    <row r="1211" spans="2:14" s="1" customFormat="1" ht="19.7" customHeight="1">
      <c r="B1211" s="152">
        <v>2023</v>
      </c>
      <c r="C1211" s="153" t="s">
        <v>13</v>
      </c>
      <c r="D1211" s="153" t="s">
        <v>14</v>
      </c>
      <c r="E1211" s="153" t="s">
        <v>26</v>
      </c>
      <c r="F1211" s="153" t="s">
        <v>16</v>
      </c>
      <c r="G1211" s="153" t="s">
        <v>74</v>
      </c>
      <c r="H1211" s="153" t="s">
        <v>34</v>
      </c>
      <c r="I1211" s="154" t="str">
        <f>_xlfn.XLOOKUP('Data Source'!$H1211,'NW Mapping'!A:A,'NW Mapping'!B:B)</f>
        <v>Low</v>
      </c>
      <c r="J1211" s="154" t="str">
        <f>_xlfn.XLOOKUP('Data Source'!$H1211,'NW Mapping'!A:A,'NW Mapping'!C:C)</f>
        <v>Non-Core NW</v>
      </c>
      <c r="K1211" s="154" t="str">
        <f>_xlfn.XLOOKUP(H1211,'NW Mapping'!A:A,'NW Mapping'!D:D)</f>
        <v>MERCH MENU</v>
      </c>
      <c r="L1211" s="8" t="str">
        <f>_xlfn.XLOOKUP('Data Source'!$H1211,'NW Mapping'!A:A,'NW Mapping'!E:E)</f>
        <v>MERCH MENU</v>
      </c>
      <c r="M1211" s="155">
        <v>69378.600000003207</v>
      </c>
      <c r="N1211" s="155">
        <v>0</v>
      </c>
    </row>
    <row r="1212" spans="2:14" s="1" customFormat="1" ht="19.7" customHeight="1">
      <c r="B1212" s="156">
        <v>2023</v>
      </c>
      <c r="C1212" s="154" t="s">
        <v>13</v>
      </c>
      <c r="D1212" s="154" t="s">
        <v>14</v>
      </c>
      <c r="E1212" s="154" t="s">
        <v>26</v>
      </c>
      <c r="F1212" s="154" t="s">
        <v>21</v>
      </c>
      <c r="G1212" s="154" t="s">
        <v>22</v>
      </c>
      <c r="H1212" s="154" t="s">
        <v>34</v>
      </c>
      <c r="I1212" s="154" t="str">
        <f>_xlfn.XLOOKUP('Data Source'!$H1212,'NW Mapping'!A:A,'NW Mapping'!B:B)</f>
        <v>Low</v>
      </c>
      <c r="J1212" s="154" t="str">
        <f>_xlfn.XLOOKUP('Data Source'!$H1212,'NW Mapping'!A:A,'NW Mapping'!C:C)</f>
        <v>Non-Core NW</v>
      </c>
      <c r="K1212" s="154" t="str">
        <f>_xlfn.XLOOKUP(H1212,'NW Mapping'!A:A,'NW Mapping'!D:D)</f>
        <v>MERCH MENU</v>
      </c>
      <c r="L1212" s="8" t="str">
        <f>_xlfn.XLOOKUP('Data Source'!$H1212,'NW Mapping'!A:A,'NW Mapping'!E:E)</f>
        <v>MERCH MENU</v>
      </c>
      <c r="M1212" s="157">
        <v>786600.97</v>
      </c>
      <c r="N1212" s="157">
        <v>50</v>
      </c>
    </row>
    <row r="1213" spans="2:14" s="1" customFormat="1" ht="19.7" customHeight="1">
      <c r="B1213" s="152">
        <v>2023</v>
      </c>
      <c r="C1213" s="153" t="s">
        <v>13</v>
      </c>
      <c r="D1213" s="153" t="s">
        <v>14</v>
      </c>
      <c r="E1213" s="153" t="s">
        <v>26</v>
      </c>
      <c r="F1213" s="153" t="s">
        <v>23</v>
      </c>
      <c r="G1213" s="153" t="s">
        <v>24</v>
      </c>
      <c r="H1213" s="153" t="s">
        <v>34</v>
      </c>
      <c r="I1213" s="154" t="str">
        <f>_xlfn.XLOOKUP('Data Source'!$H1213,'NW Mapping'!A:A,'NW Mapping'!B:B)</f>
        <v>Low</v>
      </c>
      <c r="J1213" s="154" t="str">
        <f>_xlfn.XLOOKUP('Data Source'!$H1213,'NW Mapping'!A:A,'NW Mapping'!C:C)</f>
        <v>Non-Core NW</v>
      </c>
      <c r="K1213" s="154" t="str">
        <f>_xlfn.XLOOKUP(H1213,'NW Mapping'!A:A,'NW Mapping'!D:D)</f>
        <v>MERCH MENU</v>
      </c>
      <c r="L1213" s="8" t="str">
        <f>_xlfn.XLOOKUP('Data Source'!$H1213,'NW Mapping'!A:A,'NW Mapping'!E:E)</f>
        <v>MERCH MENU</v>
      </c>
      <c r="M1213" s="155">
        <v>281593.01</v>
      </c>
      <c r="N1213" s="155">
        <v>0</v>
      </c>
    </row>
    <row r="1214" spans="2:14" s="1" customFormat="1" ht="19.7" customHeight="1">
      <c r="B1214" s="156">
        <v>2023</v>
      </c>
      <c r="C1214" s="154" t="s">
        <v>13</v>
      </c>
      <c r="D1214" s="154" t="s">
        <v>14</v>
      </c>
      <c r="E1214" s="154" t="s">
        <v>26</v>
      </c>
      <c r="F1214" s="154" t="s">
        <v>23</v>
      </c>
      <c r="G1214" s="154" t="s">
        <v>66</v>
      </c>
      <c r="H1214" s="154" t="s">
        <v>34</v>
      </c>
      <c r="I1214" s="154" t="str">
        <f>_xlfn.XLOOKUP('Data Source'!$H1214,'NW Mapping'!A:A,'NW Mapping'!B:B)</f>
        <v>Low</v>
      </c>
      <c r="J1214" s="154" t="str">
        <f>_xlfn.XLOOKUP('Data Source'!$H1214,'NW Mapping'!A:A,'NW Mapping'!C:C)</f>
        <v>Non-Core NW</v>
      </c>
      <c r="K1214" s="154" t="str">
        <f>_xlfn.XLOOKUP(H1214,'NW Mapping'!A:A,'NW Mapping'!D:D)</f>
        <v>MERCH MENU</v>
      </c>
      <c r="L1214" s="8" t="str">
        <f>_xlfn.XLOOKUP('Data Source'!$H1214,'NW Mapping'!A:A,'NW Mapping'!E:E)</f>
        <v>MERCH MENU</v>
      </c>
      <c r="M1214" s="157">
        <v>0</v>
      </c>
      <c r="N1214" s="157">
        <v>0</v>
      </c>
    </row>
    <row r="1215" spans="2:14" s="1" customFormat="1" ht="19.7" hidden="1" customHeight="1">
      <c r="B1215" s="152">
        <v>2023</v>
      </c>
      <c r="C1215" s="153" t="s">
        <v>13</v>
      </c>
      <c r="D1215" s="153" t="s">
        <v>14</v>
      </c>
      <c r="E1215" s="153" t="s">
        <v>27</v>
      </c>
      <c r="F1215" s="153" t="s">
        <v>16</v>
      </c>
      <c r="G1215" s="153" t="s">
        <v>73</v>
      </c>
      <c r="H1215" s="153" t="s">
        <v>34</v>
      </c>
      <c r="I1215" s="154" t="str">
        <f>_xlfn.XLOOKUP('Data Source'!$H1215,'NW Mapping'!A:A,'NW Mapping'!B:B)</f>
        <v>Low</v>
      </c>
      <c r="J1215" s="154" t="str">
        <f>_xlfn.XLOOKUP('Data Source'!$H1215,'NW Mapping'!A:A,'NW Mapping'!C:C)</f>
        <v>Non-Core NW</v>
      </c>
      <c r="K1215" s="154" t="str">
        <f>_xlfn.XLOOKUP(H1215,'NW Mapping'!A:A,'NW Mapping'!D:D)</f>
        <v>MERCH MENU</v>
      </c>
      <c r="L1215" s="8" t="str">
        <f>_xlfn.XLOOKUP('Data Source'!$H1215,'NW Mapping'!A:A,'NW Mapping'!E:E)</f>
        <v>MERCH MENU</v>
      </c>
      <c r="M1215" s="155">
        <v>0</v>
      </c>
      <c r="N1215" s="155">
        <v>0</v>
      </c>
    </row>
    <row r="1216" spans="2:14" s="1" customFormat="1" ht="19.7" hidden="1" customHeight="1">
      <c r="B1216" s="156">
        <v>2023</v>
      </c>
      <c r="C1216" s="154" t="s">
        <v>13</v>
      </c>
      <c r="D1216" s="154" t="s">
        <v>14</v>
      </c>
      <c r="E1216" s="154" t="s">
        <v>27</v>
      </c>
      <c r="F1216" s="154" t="s">
        <v>16</v>
      </c>
      <c r="G1216" s="154" t="s">
        <v>75</v>
      </c>
      <c r="H1216" s="154" t="s">
        <v>34</v>
      </c>
      <c r="I1216" s="154" t="str">
        <f>_xlfn.XLOOKUP('Data Source'!$H1216,'NW Mapping'!A:A,'NW Mapping'!B:B)</f>
        <v>Low</v>
      </c>
      <c r="J1216" s="154" t="str">
        <f>_xlfn.XLOOKUP('Data Source'!$H1216,'NW Mapping'!A:A,'NW Mapping'!C:C)</f>
        <v>Non-Core NW</v>
      </c>
      <c r="K1216" s="154" t="str">
        <f>_xlfn.XLOOKUP(H1216,'NW Mapping'!A:A,'NW Mapping'!D:D)</f>
        <v>MERCH MENU</v>
      </c>
      <c r="L1216" s="8" t="str">
        <f>_xlfn.XLOOKUP('Data Source'!$H1216,'NW Mapping'!A:A,'NW Mapping'!E:E)</f>
        <v>MERCH MENU</v>
      </c>
      <c r="M1216" s="157">
        <v>0</v>
      </c>
      <c r="N1216" s="157">
        <v>0</v>
      </c>
    </row>
    <row r="1217" spans="2:14" s="1" customFormat="1" ht="19.7" hidden="1" customHeight="1">
      <c r="B1217" s="152">
        <v>2023</v>
      </c>
      <c r="C1217" s="153" t="s">
        <v>13</v>
      </c>
      <c r="D1217" s="153" t="s">
        <v>14</v>
      </c>
      <c r="E1217" s="153" t="s">
        <v>27</v>
      </c>
      <c r="F1217" s="153" t="s">
        <v>21</v>
      </c>
      <c r="G1217" s="153" t="s">
        <v>22</v>
      </c>
      <c r="H1217" s="153" t="s">
        <v>34</v>
      </c>
      <c r="I1217" s="154" t="str">
        <f>_xlfn.XLOOKUP('Data Source'!$H1217,'NW Mapping'!A:A,'NW Mapping'!B:B)</f>
        <v>Low</v>
      </c>
      <c r="J1217" s="154" t="str">
        <f>_xlfn.XLOOKUP('Data Source'!$H1217,'NW Mapping'!A:A,'NW Mapping'!C:C)</f>
        <v>Non-Core NW</v>
      </c>
      <c r="K1217" s="154" t="str">
        <f>_xlfn.XLOOKUP(H1217,'NW Mapping'!A:A,'NW Mapping'!D:D)</f>
        <v>MERCH MENU</v>
      </c>
      <c r="L1217" s="8" t="str">
        <f>_xlfn.XLOOKUP('Data Source'!$H1217,'NW Mapping'!A:A,'NW Mapping'!E:E)</f>
        <v>MERCH MENU</v>
      </c>
      <c r="M1217" s="155">
        <v>0</v>
      </c>
      <c r="N1217" s="155">
        <v>0</v>
      </c>
    </row>
    <row r="1218" spans="2:14" s="1" customFormat="1" ht="19.7" hidden="1" customHeight="1">
      <c r="B1218" s="156">
        <v>2023</v>
      </c>
      <c r="C1218" s="154" t="s">
        <v>13</v>
      </c>
      <c r="D1218" s="154" t="s">
        <v>14</v>
      </c>
      <c r="E1218" s="154" t="s">
        <v>27</v>
      </c>
      <c r="F1218" s="154" t="s">
        <v>21</v>
      </c>
      <c r="G1218" s="154" t="s">
        <v>65</v>
      </c>
      <c r="H1218" s="154" t="s">
        <v>34</v>
      </c>
      <c r="I1218" s="154" t="str">
        <f>_xlfn.XLOOKUP('Data Source'!$H1218,'NW Mapping'!A:A,'NW Mapping'!B:B)</f>
        <v>Low</v>
      </c>
      <c r="J1218" s="154" t="str">
        <f>_xlfn.XLOOKUP('Data Source'!$H1218,'NW Mapping'!A:A,'NW Mapping'!C:C)</f>
        <v>Non-Core NW</v>
      </c>
      <c r="K1218" s="154" t="str">
        <f>_xlfn.XLOOKUP(H1218,'NW Mapping'!A:A,'NW Mapping'!D:D)</f>
        <v>MERCH MENU</v>
      </c>
      <c r="L1218" s="8" t="str">
        <f>_xlfn.XLOOKUP('Data Source'!$H1218,'NW Mapping'!A:A,'NW Mapping'!E:E)</f>
        <v>MERCH MENU</v>
      </c>
      <c r="M1218" s="157">
        <v>16000</v>
      </c>
      <c r="N1218" s="157">
        <v>16000</v>
      </c>
    </row>
    <row r="1219" spans="2:14" s="1" customFormat="1" ht="19.7" hidden="1" customHeight="1">
      <c r="B1219" s="152">
        <v>2023</v>
      </c>
      <c r="C1219" s="153" t="s">
        <v>13</v>
      </c>
      <c r="D1219" s="153" t="s">
        <v>14</v>
      </c>
      <c r="E1219" s="153" t="s">
        <v>27</v>
      </c>
      <c r="F1219" s="153" t="s">
        <v>23</v>
      </c>
      <c r="G1219" s="153" t="s">
        <v>24</v>
      </c>
      <c r="H1219" s="153" t="s">
        <v>34</v>
      </c>
      <c r="I1219" s="154" t="str">
        <f>_xlfn.XLOOKUP('Data Source'!$H1219,'NW Mapping'!A:A,'NW Mapping'!B:B)</f>
        <v>Low</v>
      </c>
      <c r="J1219" s="154" t="str">
        <f>_xlfn.XLOOKUP('Data Source'!$H1219,'NW Mapping'!A:A,'NW Mapping'!C:C)</f>
        <v>Non-Core NW</v>
      </c>
      <c r="K1219" s="154" t="str">
        <f>_xlfn.XLOOKUP(H1219,'NW Mapping'!A:A,'NW Mapping'!D:D)</f>
        <v>MERCH MENU</v>
      </c>
      <c r="L1219" s="8" t="str">
        <f>_xlfn.XLOOKUP('Data Source'!$H1219,'NW Mapping'!A:A,'NW Mapping'!E:E)</f>
        <v>MERCH MENU</v>
      </c>
      <c r="M1219" s="155">
        <v>0</v>
      </c>
      <c r="N1219" s="155">
        <v>0</v>
      </c>
    </row>
    <row r="1220" spans="2:14" s="1" customFormat="1" ht="19.7" hidden="1" customHeight="1">
      <c r="B1220" s="156">
        <v>2023</v>
      </c>
      <c r="C1220" s="154" t="s">
        <v>13</v>
      </c>
      <c r="D1220" s="154" t="s">
        <v>14</v>
      </c>
      <c r="E1220" s="154" t="s">
        <v>15</v>
      </c>
      <c r="F1220" s="154" t="s">
        <v>16</v>
      </c>
      <c r="G1220" s="154" t="s">
        <v>71</v>
      </c>
      <c r="H1220" s="154" t="s">
        <v>35</v>
      </c>
      <c r="I1220" s="154" t="str">
        <f>_xlfn.XLOOKUP('Data Source'!$H1220,'NW Mapping'!A:A,'NW Mapping'!B:B)</f>
        <v>Low</v>
      </c>
      <c r="J1220" s="154" t="str">
        <f>_xlfn.XLOOKUP('Data Source'!$H1220,'NW Mapping'!A:A,'NW Mapping'!C:C)</f>
        <v>Non-Core NW</v>
      </c>
      <c r="K1220" s="154" t="str">
        <f>_xlfn.XLOOKUP(H1220,'NW Mapping'!A:A,'NW Mapping'!D:D)</f>
        <v>MERCH MENU</v>
      </c>
      <c r="L1220" s="8" t="str">
        <f>_xlfn.XLOOKUP('Data Source'!$H1220,'NW Mapping'!A:A,'NW Mapping'!E:E)</f>
        <v>MERCH MENU</v>
      </c>
      <c r="M1220" s="157">
        <v>0</v>
      </c>
      <c r="N1220" s="157">
        <v>0</v>
      </c>
    </row>
    <row r="1221" spans="2:14" s="1" customFormat="1" ht="19.7" hidden="1" customHeight="1">
      <c r="B1221" s="152">
        <v>2023</v>
      </c>
      <c r="C1221" s="153" t="s">
        <v>13</v>
      </c>
      <c r="D1221" s="153" t="s">
        <v>14</v>
      </c>
      <c r="E1221" s="153" t="s">
        <v>15</v>
      </c>
      <c r="F1221" s="153" t="s">
        <v>16</v>
      </c>
      <c r="G1221" s="153" t="s">
        <v>72</v>
      </c>
      <c r="H1221" s="153" t="s">
        <v>35</v>
      </c>
      <c r="I1221" s="154" t="str">
        <f>_xlfn.XLOOKUP('Data Source'!$H1221,'NW Mapping'!A:A,'NW Mapping'!B:B)</f>
        <v>Low</v>
      </c>
      <c r="J1221" s="154" t="str">
        <f>_xlfn.XLOOKUP('Data Source'!$H1221,'NW Mapping'!A:A,'NW Mapping'!C:C)</f>
        <v>Non-Core NW</v>
      </c>
      <c r="K1221" s="154" t="str">
        <f>_xlfn.XLOOKUP(H1221,'NW Mapping'!A:A,'NW Mapping'!D:D)</f>
        <v>MERCH MENU</v>
      </c>
      <c r="L1221" s="8" t="str">
        <f>_xlfn.XLOOKUP('Data Source'!$H1221,'NW Mapping'!A:A,'NW Mapping'!E:E)</f>
        <v>MERCH MENU</v>
      </c>
      <c r="M1221" s="155">
        <v>4249.6000000000004</v>
      </c>
      <c r="N1221" s="155">
        <v>0</v>
      </c>
    </row>
    <row r="1222" spans="2:14" s="1" customFormat="1" ht="19.7" hidden="1" customHeight="1">
      <c r="B1222" s="156">
        <v>2023</v>
      </c>
      <c r="C1222" s="154" t="s">
        <v>13</v>
      </c>
      <c r="D1222" s="154" t="s">
        <v>14</v>
      </c>
      <c r="E1222" s="154" t="s">
        <v>15</v>
      </c>
      <c r="F1222" s="154" t="s">
        <v>16</v>
      </c>
      <c r="G1222" s="154" t="s">
        <v>74</v>
      </c>
      <c r="H1222" s="154" t="s">
        <v>35</v>
      </c>
      <c r="I1222" s="154" t="str">
        <f>_xlfn.XLOOKUP('Data Source'!$H1222,'NW Mapping'!A:A,'NW Mapping'!B:B)</f>
        <v>Low</v>
      </c>
      <c r="J1222" s="154" t="str">
        <f>_xlfn.XLOOKUP('Data Source'!$H1222,'NW Mapping'!A:A,'NW Mapping'!C:C)</f>
        <v>Non-Core NW</v>
      </c>
      <c r="K1222" s="154" t="str">
        <f>_xlfn.XLOOKUP(H1222,'NW Mapping'!A:A,'NW Mapping'!D:D)</f>
        <v>MERCH MENU</v>
      </c>
      <c r="L1222" s="8" t="str">
        <f>_xlfn.XLOOKUP('Data Source'!$H1222,'NW Mapping'!A:A,'NW Mapping'!E:E)</f>
        <v>MERCH MENU</v>
      </c>
      <c r="M1222" s="157">
        <v>6364.21</v>
      </c>
      <c r="N1222" s="157">
        <v>0</v>
      </c>
    </row>
    <row r="1223" spans="2:14" s="1" customFormat="1" ht="19.7" hidden="1" customHeight="1">
      <c r="B1223" s="152">
        <v>2023</v>
      </c>
      <c r="C1223" s="153" t="s">
        <v>13</v>
      </c>
      <c r="D1223" s="153" t="s">
        <v>14</v>
      </c>
      <c r="E1223" s="153" t="s">
        <v>15</v>
      </c>
      <c r="F1223" s="153" t="s">
        <v>21</v>
      </c>
      <c r="G1223" s="153" t="s">
        <v>22</v>
      </c>
      <c r="H1223" s="153" t="s">
        <v>35</v>
      </c>
      <c r="I1223" s="154" t="str">
        <f>_xlfn.XLOOKUP('Data Source'!$H1223,'NW Mapping'!A:A,'NW Mapping'!B:B)</f>
        <v>Low</v>
      </c>
      <c r="J1223" s="154" t="str">
        <f>_xlfn.XLOOKUP('Data Source'!$H1223,'NW Mapping'!A:A,'NW Mapping'!C:C)</f>
        <v>Non-Core NW</v>
      </c>
      <c r="K1223" s="154" t="str">
        <f>_xlfn.XLOOKUP(H1223,'NW Mapping'!A:A,'NW Mapping'!D:D)</f>
        <v>MERCH MENU</v>
      </c>
      <c r="L1223" s="8" t="str">
        <f>_xlfn.XLOOKUP('Data Source'!$H1223,'NW Mapping'!A:A,'NW Mapping'!E:E)</f>
        <v>MERCH MENU</v>
      </c>
      <c r="M1223" s="155">
        <v>0</v>
      </c>
      <c r="N1223" s="155">
        <v>0</v>
      </c>
    </row>
    <row r="1224" spans="2:14" s="1" customFormat="1" ht="19.7" hidden="1" customHeight="1">
      <c r="B1224" s="156">
        <v>2023</v>
      </c>
      <c r="C1224" s="154" t="s">
        <v>13</v>
      </c>
      <c r="D1224" s="154" t="s">
        <v>14</v>
      </c>
      <c r="E1224" s="154" t="s">
        <v>15</v>
      </c>
      <c r="F1224" s="154" t="s">
        <v>23</v>
      </c>
      <c r="G1224" s="154" t="s">
        <v>24</v>
      </c>
      <c r="H1224" s="154" t="s">
        <v>35</v>
      </c>
      <c r="I1224" s="154" t="str">
        <f>_xlfn.XLOOKUP('Data Source'!$H1224,'NW Mapping'!A:A,'NW Mapping'!B:B)</f>
        <v>Low</v>
      </c>
      <c r="J1224" s="154" t="str">
        <f>_xlfn.XLOOKUP('Data Source'!$H1224,'NW Mapping'!A:A,'NW Mapping'!C:C)</f>
        <v>Non-Core NW</v>
      </c>
      <c r="K1224" s="154" t="str">
        <f>_xlfn.XLOOKUP(H1224,'NW Mapping'!A:A,'NW Mapping'!D:D)</f>
        <v>MERCH MENU</v>
      </c>
      <c r="L1224" s="8" t="str">
        <f>_xlfn.XLOOKUP('Data Source'!$H1224,'NW Mapping'!A:A,'NW Mapping'!E:E)</f>
        <v>MERCH MENU</v>
      </c>
      <c r="M1224" s="157">
        <v>4048</v>
      </c>
      <c r="N1224" s="157">
        <v>0</v>
      </c>
    </row>
    <row r="1225" spans="2:14" s="1" customFormat="1" ht="19.7" hidden="1" customHeight="1">
      <c r="B1225" s="152">
        <v>2023</v>
      </c>
      <c r="C1225" s="153" t="s">
        <v>13</v>
      </c>
      <c r="D1225" s="153" t="s">
        <v>14</v>
      </c>
      <c r="E1225" s="153" t="s">
        <v>15</v>
      </c>
      <c r="F1225" s="153" t="s">
        <v>23</v>
      </c>
      <c r="G1225" s="153" t="s">
        <v>66</v>
      </c>
      <c r="H1225" s="153" t="s">
        <v>35</v>
      </c>
      <c r="I1225" s="154" t="str">
        <f>_xlfn.XLOOKUP('Data Source'!$H1225,'NW Mapping'!A:A,'NW Mapping'!B:B)</f>
        <v>Low</v>
      </c>
      <c r="J1225" s="154" t="str">
        <f>_xlfn.XLOOKUP('Data Source'!$H1225,'NW Mapping'!A:A,'NW Mapping'!C:C)</f>
        <v>Non-Core NW</v>
      </c>
      <c r="K1225" s="154" t="str">
        <f>_xlfn.XLOOKUP(H1225,'NW Mapping'!A:A,'NW Mapping'!D:D)</f>
        <v>MERCH MENU</v>
      </c>
      <c r="L1225" s="8" t="str">
        <f>_xlfn.XLOOKUP('Data Source'!$H1225,'NW Mapping'!A:A,'NW Mapping'!E:E)</f>
        <v>MERCH MENU</v>
      </c>
      <c r="M1225" s="155">
        <v>0</v>
      </c>
      <c r="N1225" s="155">
        <v>0</v>
      </c>
    </row>
    <row r="1226" spans="2:14" s="1" customFormat="1" ht="19.7" hidden="1" customHeight="1">
      <c r="B1226" s="152">
        <v>2023</v>
      </c>
      <c r="C1226" s="153" t="s">
        <v>13</v>
      </c>
      <c r="D1226" s="153" t="s">
        <v>14</v>
      </c>
      <c r="E1226" s="153" t="s">
        <v>25</v>
      </c>
      <c r="F1226" s="153" t="s">
        <v>16</v>
      </c>
      <c r="G1226" s="153" t="s">
        <v>71</v>
      </c>
      <c r="H1226" s="153" t="s">
        <v>35</v>
      </c>
      <c r="I1226" s="154" t="str">
        <f>_xlfn.XLOOKUP('Data Source'!$H1226,'NW Mapping'!A:A,'NW Mapping'!B:B)</f>
        <v>Low</v>
      </c>
      <c r="J1226" s="154" t="str">
        <f>_xlfn.XLOOKUP('Data Source'!$H1226,'NW Mapping'!A:A,'NW Mapping'!C:C)</f>
        <v>Non-Core NW</v>
      </c>
      <c r="K1226" s="154" t="str">
        <f>_xlfn.XLOOKUP(H1226,'NW Mapping'!A:A,'NW Mapping'!D:D)</f>
        <v>MERCH MENU</v>
      </c>
      <c r="L1226" s="8" t="str">
        <f>_xlfn.XLOOKUP('Data Source'!$H1226,'NW Mapping'!A:A,'NW Mapping'!E:E)</f>
        <v>MERCH MENU</v>
      </c>
      <c r="M1226" s="155">
        <v>0</v>
      </c>
      <c r="N1226" s="155">
        <v>0</v>
      </c>
    </row>
    <row r="1227" spans="2:14" s="1" customFormat="1" ht="19.7" hidden="1" customHeight="1">
      <c r="B1227" s="156">
        <v>2023</v>
      </c>
      <c r="C1227" s="154" t="s">
        <v>13</v>
      </c>
      <c r="D1227" s="154" t="s">
        <v>14</v>
      </c>
      <c r="E1227" s="154" t="s">
        <v>25</v>
      </c>
      <c r="F1227" s="154" t="s">
        <v>16</v>
      </c>
      <c r="G1227" s="154" t="s">
        <v>72</v>
      </c>
      <c r="H1227" s="154" t="s">
        <v>35</v>
      </c>
      <c r="I1227" s="154" t="str">
        <f>_xlfn.XLOOKUP('Data Source'!$H1227,'NW Mapping'!A:A,'NW Mapping'!B:B)</f>
        <v>Low</v>
      </c>
      <c r="J1227" s="154" t="str">
        <f>_xlfn.XLOOKUP('Data Source'!$H1227,'NW Mapping'!A:A,'NW Mapping'!C:C)</f>
        <v>Non-Core NW</v>
      </c>
      <c r="K1227" s="154" t="str">
        <f>_xlfn.XLOOKUP(H1227,'NW Mapping'!A:A,'NW Mapping'!D:D)</f>
        <v>MERCH MENU</v>
      </c>
      <c r="L1227" s="8" t="str">
        <f>_xlfn.XLOOKUP('Data Source'!$H1227,'NW Mapping'!A:A,'NW Mapping'!E:E)</f>
        <v>MERCH MENU</v>
      </c>
      <c r="M1227" s="157">
        <v>50487.749999830099</v>
      </c>
      <c r="N1227" s="157">
        <v>914.41</v>
      </c>
    </row>
    <row r="1228" spans="2:14" s="1" customFormat="1" ht="19.7" hidden="1" customHeight="1">
      <c r="B1228" s="152">
        <v>2023</v>
      </c>
      <c r="C1228" s="153" t="s">
        <v>13</v>
      </c>
      <c r="D1228" s="153" t="s">
        <v>14</v>
      </c>
      <c r="E1228" s="153" t="s">
        <v>25</v>
      </c>
      <c r="F1228" s="153" t="s">
        <v>16</v>
      </c>
      <c r="G1228" s="153" t="s">
        <v>74</v>
      </c>
      <c r="H1228" s="153" t="s">
        <v>35</v>
      </c>
      <c r="I1228" s="154" t="str">
        <f>_xlfn.XLOOKUP('Data Source'!$H1228,'NW Mapping'!A:A,'NW Mapping'!B:B)</f>
        <v>Low</v>
      </c>
      <c r="J1228" s="154" t="str">
        <f>_xlfn.XLOOKUP('Data Source'!$H1228,'NW Mapping'!A:A,'NW Mapping'!C:C)</f>
        <v>Non-Core NW</v>
      </c>
      <c r="K1228" s="154" t="str">
        <f>_xlfn.XLOOKUP(H1228,'NW Mapping'!A:A,'NW Mapping'!D:D)</f>
        <v>MERCH MENU</v>
      </c>
      <c r="L1228" s="8" t="str">
        <f>_xlfn.XLOOKUP('Data Source'!$H1228,'NW Mapping'!A:A,'NW Mapping'!E:E)</f>
        <v>MERCH MENU</v>
      </c>
      <c r="M1228" s="155">
        <v>4077.1400000048002</v>
      </c>
      <c r="N1228" s="155">
        <v>0</v>
      </c>
    </row>
    <row r="1229" spans="2:14" s="1" customFormat="1" ht="19.7" hidden="1" customHeight="1">
      <c r="B1229" s="156">
        <v>2023</v>
      </c>
      <c r="C1229" s="154" t="s">
        <v>13</v>
      </c>
      <c r="D1229" s="154" t="s">
        <v>14</v>
      </c>
      <c r="E1229" s="154" t="s">
        <v>25</v>
      </c>
      <c r="F1229" s="154" t="s">
        <v>16</v>
      </c>
      <c r="G1229" s="154" t="s">
        <v>75</v>
      </c>
      <c r="H1229" s="154" t="s">
        <v>35</v>
      </c>
      <c r="I1229" s="154" t="str">
        <f>_xlfn.XLOOKUP('Data Source'!$H1229,'NW Mapping'!A:A,'NW Mapping'!B:B)</f>
        <v>Low</v>
      </c>
      <c r="J1229" s="154" t="str">
        <f>_xlfn.XLOOKUP('Data Source'!$H1229,'NW Mapping'!A:A,'NW Mapping'!C:C)</f>
        <v>Non-Core NW</v>
      </c>
      <c r="K1229" s="154" t="str">
        <f>_xlfn.XLOOKUP(H1229,'NW Mapping'!A:A,'NW Mapping'!D:D)</f>
        <v>MERCH MENU</v>
      </c>
      <c r="L1229" s="8" t="str">
        <f>_xlfn.XLOOKUP('Data Source'!$H1229,'NW Mapping'!A:A,'NW Mapping'!E:E)</f>
        <v>MERCH MENU</v>
      </c>
      <c r="M1229" s="157">
        <v>4307.68</v>
      </c>
      <c r="N1229" s="157">
        <v>0</v>
      </c>
    </row>
    <row r="1230" spans="2:14" s="1" customFormat="1" ht="19.7" hidden="1" customHeight="1">
      <c r="B1230" s="152">
        <v>2023</v>
      </c>
      <c r="C1230" s="153" t="s">
        <v>13</v>
      </c>
      <c r="D1230" s="153" t="s">
        <v>14</v>
      </c>
      <c r="E1230" s="153" t="s">
        <v>25</v>
      </c>
      <c r="F1230" s="153" t="s">
        <v>16</v>
      </c>
      <c r="G1230" s="153" t="s">
        <v>76</v>
      </c>
      <c r="H1230" s="153" t="s">
        <v>35</v>
      </c>
      <c r="I1230" s="154" t="str">
        <f>_xlfn.XLOOKUP('Data Source'!$H1230,'NW Mapping'!A:A,'NW Mapping'!B:B)</f>
        <v>Low</v>
      </c>
      <c r="J1230" s="154" t="str">
        <f>_xlfn.XLOOKUP('Data Source'!$H1230,'NW Mapping'!A:A,'NW Mapping'!C:C)</f>
        <v>Non-Core NW</v>
      </c>
      <c r="K1230" s="154" t="str">
        <f>_xlfn.XLOOKUP(H1230,'NW Mapping'!A:A,'NW Mapping'!D:D)</f>
        <v>MERCH MENU</v>
      </c>
      <c r="L1230" s="8" t="str">
        <f>_xlfn.XLOOKUP('Data Source'!$H1230,'NW Mapping'!A:A,'NW Mapping'!E:E)</f>
        <v>MERCH MENU</v>
      </c>
      <c r="M1230" s="155">
        <v>0</v>
      </c>
      <c r="N1230" s="155">
        <v>0</v>
      </c>
    </row>
    <row r="1231" spans="2:14" s="1" customFormat="1" ht="19.7" hidden="1" customHeight="1">
      <c r="B1231" s="156">
        <v>2023</v>
      </c>
      <c r="C1231" s="154" t="s">
        <v>13</v>
      </c>
      <c r="D1231" s="154" t="s">
        <v>14</v>
      </c>
      <c r="E1231" s="154" t="s">
        <v>25</v>
      </c>
      <c r="F1231" s="154" t="s">
        <v>21</v>
      </c>
      <c r="G1231" s="154" t="s">
        <v>22</v>
      </c>
      <c r="H1231" s="154" t="s">
        <v>35</v>
      </c>
      <c r="I1231" s="154" t="str">
        <f>_xlfn.XLOOKUP('Data Source'!$H1231,'NW Mapping'!A:A,'NW Mapping'!B:B)</f>
        <v>Low</v>
      </c>
      <c r="J1231" s="154" t="str">
        <f>_xlfn.XLOOKUP('Data Source'!$H1231,'NW Mapping'!A:A,'NW Mapping'!C:C)</f>
        <v>Non-Core NW</v>
      </c>
      <c r="K1231" s="154" t="str">
        <f>_xlfn.XLOOKUP(H1231,'NW Mapping'!A:A,'NW Mapping'!D:D)</f>
        <v>MERCH MENU</v>
      </c>
      <c r="L1231" s="8" t="str">
        <f>_xlfn.XLOOKUP('Data Source'!$H1231,'NW Mapping'!A:A,'NW Mapping'!E:E)</f>
        <v>MERCH MENU</v>
      </c>
      <c r="M1231" s="157">
        <v>698643.2</v>
      </c>
      <c r="N1231" s="157">
        <v>0</v>
      </c>
    </row>
    <row r="1232" spans="2:14" s="1" customFormat="1" ht="19.7" hidden="1" customHeight="1">
      <c r="B1232" s="152">
        <v>2023</v>
      </c>
      <c r="C1232" s="153" t="s">
        <v>13</v>
      </c>
      <c r="D1232" s="153" t="s">
        <v>14</v>
      </c>
      <c r="E1232" s="153" t="s">
        <v>25</v>
      </c>
      <c r="F1232" s="153" t="s">
        <v>21</v>
      </c>
      <c r="G1232" s="153" t="s">
        <v>65</v>
      </c>
      <c r="H1232" s="153" t="s">
        <v>35</v>
      </c>
      <c r="I1232" s="154" t="str">
        <f>_xlfn.XLOOKUP('Data Source'!$H1232,'NW Mapping'!A:A,'NW Mapping'!B:B)</f>
        <v>Low</v>
      </c>
      <c r="J1232" s="154" t="str">
        <f>_xlfn.XLOOKUP('Data Source'!$H1232,'NW Mapping'!A:A,'NW Mapping'!C:C)</f>
        <v>Non-Core NW</v>
      </c>
      <c r="K1232" s="154" t="str">
        <f>_xlfn.XLOOKUP(H1232,'NW Mapping'!A:A,'NW Mapping'!D:D)</f>
        <v>MERCH MENU</v>
      </c>
      <c r="L1232" s="8" t="str">
        <f>_xlfn.XLOOKUP('Data Source'!$H1232,'NW Mapping'!A:A,'NW Mapping'!E:E)</f>
        <v>MERCH MENU</v>
      </c>
      <c r="M1232" s="155">
        <v>0</v>
      </c>
      <c r="N1232" s="155">
        <v>0</v>
      </c>
    </row>
    <row r="1233" spans="2:14" s="1" customFormat="1" ht="19.7" hidden="1" customHeight="1">
      <c r="B1233" s="156">
        <v>2023</v>
      </c>
      <c r="C1233" s="154" t="s">
        <v>13</v>
      </c>
      <c r="D1233" s="154" t="s">
        <v>14</v>
      </c>
      <c r="E1233" s="154" t="s">
        <v>25</v>
      </c>
      <c r="F1233" s="154" t="s">
        <v>23</v>
      </c>
      <c r="G1233" s="154" t="s">
        <v>24</v>
      </c>
      <c r="H1233" s="154" t="s">
        <v>35</v>
      </c>
      <c r="I1233" s="154" t="str">
        <f>_xlfn.XLOOKUP('Data Source'!$H1233,'NW Mapping'!A:A,'NW Mapping'!B:B)</f>
        <v>Low</v>
      </c>
      <c r="J1233" s="154" t="str">
        <f>_xlfn.XLOOKUP('Data Source'!$H1233,'NW Mapping'!A:A,'NW Mapping'!C:C)</f>
        <v>Non-Core NW</v>
      </c>
      <c r="K1233" s="154" t="str">
        <f>_xlfn.XLOOKUP(H1233,'NW Mapping'!A:A,'NW Mapping'!D:D)</f>
        <v>MERCH MENU</v>
      </c>
      <c r="L1233" s="8" t="str">
        <f>_xlfn.XLOOKUP('Data Source'!$H1233,'NW Mapping'!A:A,'NW Mapping'!E:E)</f>
        <v>MERCH MENU</v>
      </c>
      <c r="M1233" s="157">
        <v>19555.439999999999</v>
      </c>
      <c r="N1233" s="157">
        <v>0</v>
      </c>
    </row>
    <row r="1234" spans="2:14" s="1" customFormat="1" ht="19.7" hidden="1" customHeight="1">
      <c r="B1234" s="152">
        <v>2023</v>
      </c>
      <c r="C1234" s="153" t="s">
        <v>13</v>
      </c>
      <c r="D1234" s="153" t="s">
        <v>14</v>
      </c>
      <c r="E1234" s="153" t="s">
        <v>25</v>
      </c>
      <c r="F1234" s="153" t="s">
        <v>23</v>
      </c>
      <c r="G1234" s="153" t="s">
        <v>66</v>
      </c>
      <c r="H1234" s="153" t="s">
        <v>35</v>
      </c>
      <c r="I1234" s="154" t="str">
        <f>_xlfn.XLOOKUP('Data Source'!$H1234,'NW Mapping'!A:A,'NW Mapping'!B:B)</f>
        <v>Low</v>
      </c>
      <c r="J1234" s="154" t="str">
        <f>_xlfn.XLOOKUP('Data Source'!$H1234,'NW Mapping'!A:A,'NW Mapping'!C:C)</f>
        <v>Non-Core NW</v>
      </c>
      <c r="K1234" s="154" t="str">
        <f>_xlfn.XLOOKUP(H1234,'NW Mapping'!A:A,'NW Mapping'!D:D)</f>
        <v>MERCH MENU</v>
      </c>
      <c r="L1234" s="8" t="str">
        <f>_xlfn.XLOOKUP('Data Source'!$H1234,'NW Mapping'!A:A,'NW Mapping'!E:E)</f>
        <v>MERCH MENU</v>
      </c>
      <c r="M1234" s="155">
        <v>0</v>
      </c>
      <c r="N1234" s="155">
        <v>0</v>
      </c>
    </row>
    <row r="1235" spans="2:14" s="1" customFormat="1" ht="19.7" customHeight="1">
      <c r="B1235" s="152">
        <v>2023</v>
      </c>
      <c r="C1235" s="153" t="s">
        <v>13</v>
      </c>
      <c r="D1235" s="153" t="s">
        <v>14</v>
      </c>
      <c r="E1235" s="153" t="s">
        <v>26</v>
      </c>
      <c r="F1235" s="153" t="s">
        <v>16</v>
      </c>
      <c r="G1235" s="153" t="s">
        <v>72</v>
      </c>
      <c r="H1235" s="153" t="s">
        <v>35</v>
      </c>
      <c r="I1235" s="154" t="str">
        <f>_xlfn.XLOOKUP('Data Source'!$H1235,'NW Mapping'!A:A,'NW Mapping'!B:B)</f>
        <v>Low</v>
      </c>
      <c r="J1235" s="154" t="str">
        <f>_xlfn.XLOOKUP('Data Source'!$H1235,'NW Mapping'!A:A,'NW Mapping'!C:C)</f>
        <v>Non-Core NW</v>
      </c>
      <c r="K1235" s="154" t="str">
        <f>_xlfn.XLOOKUP(H1235,'NW Mapping'!A:A,'NW Mapping'!D:D)</f>
        <v>MERCH MENU</v>
      </c>
      <c r="L1235" s="8" t="str">
        <f>_xlfn.XLOOKUP('Data Source'!$H1235,'NW Mapping'!A:A,'NW Mapping'!E:E)</f>
        <v>MERCH MENU</v>
      </c>
      <c r="M1235" s="155">
        <v>0</v>
      </c>
      <c r="N1235" s="155">
        <v>0</v>
      </c>
    </row>
    <row r="1236" spans="2:14" s="1" customFormat="1" ht="19.7" customHeight="1">
      <c r="B1236" s="156">
        <v>2023</v>
      </c>
      <c r="C1236" s="154" t="s">
        <v>13</v>
      </c>
      <c r="D1236" s="154" t="s">
        <v>14</v>
      </c>
      <c r="E1236" s="154" t="s">
        <v>26</v>
      </c>
      <c r="F1236" s="154" t="s">
        <v>16</v>
      </c>
      <c r="G1236" s="154" t="s">
        <v>73</v>
      </c>
      <c r="H1236" s="154" t="s">
        <v>35</v>
      </c>
      <c r="I1236" s="154" t="str">
        <f>_xlfn.XLOOKUP('Data Source'!$H1236,'NW Mapping'!A:A,'NW Mapping'!B:B)</f>
        <v>Low</v>
      </c>
      <c r="J1236" s="154" t="str">
        <f>_xlfn.XLOOKUP('Data Source'!$H1236,'NW Mapping'!A:A,'NW Mapping'!C:C)</f>
        <v>Non-Core NW</v>
      </c>
      <c r="K1236" s="154" t="str">
        <f>_xlfn.XLOOKUP(H1236,'NW Mapping'!A:A,'NW Mapping'!D:D)</f>
        <v>MERCH MENU</v>
      </c>
      <c r="L1236" s="8" t="str">
        <f>_xlfn.XLOOKUP('Data Source'!$H1236,'NW Mapping'!A:A,'NW Mapping'!E:E)</f>
        <v>MERCH MENU</v>
      </c>
      <c r="M1236" s="157">
        <v>5328</v>
      </c>
      <c r="N1236" s="157">
        <v>0</v>
      </c>
    </row>
    <row r="1237" spans="2:14" s="1" customFormat="1" ht="19.7" customHeight="1">
      <c r="B1237" s="152">
        <v>2023</v>
      </c>
      <c r="C1237" s="153" t="s">
        <v>13</v>
      </c>
      <c r="D1237" s="153" t="s">
        <v>14</v>
      </c>
      <c r="E1237" s="153" t="s">
        <v>26</v>
      </c>
      <c r="F1237" s="153" t="s">
        <v>16</v>
      </c>
      <c r="G1237" s="153" t="s">
        <v>74</v>
      </c>
      <c r="H1237" s="153" t="s">
        <v>35</v>
      </c>
      <c r="I1237" s="154" t="str">
        <f>_xlfn.XLOOKUP('Data Source'!$H1237,'NW Mapping'!A:A,'NW Mapping'!B:B)</f>
        <v>Low</v>
      </c>
      <c r="J1237" s="154" t="str">
        <f>_xlfn.XLOOKUP('Data Source'!$H1237,'NW Mapping'!A:A,'NW Mapping'!C:C)</f>
        <v>Non-Core NW</v>
      </c>
      <c r="K1237" s="154" t="str">
        <f>_xlfn.XLOOKUP(H1237,'NW Mapping'!A:A,'NW Mapping'!D:D)</f>
        <v>MERCH MENU</v>
      </c>
      <c r="L1237" s="8" t="str">
        <f>_xlfn.XLOOKUP('Data Source'!$H1237,'NW Mapping'!A:A,'NW Mapping'!E:E)</f>
        <v>MERCH MENU</v>
      </c>
      <c r="M1237" s="155">
        <v>1664</v>
      </c>
      <c r="N1237" s="155">
        <v>0</v>
      </c>
    </row>
    <row r="1238" spans="2:14" s="1" customFormat="1" ht="19.7" customHeight="1">
      <c r="B1238" s="156">
        <v>2023</v>
      </c>
      <c r="C1238" s="154" t="s">
        <v>13</v>
      </c>
      <c r="D1238" s="154" t="s">
        <v>14</v>
      </c>
      <c r="E1238" s="154" t="s">
        <v>26</v>
      </c>
      <c r="F1238" s="154" t="s">
        <v>16</v>
      </c>
      <c r="G1238" s="154" t="s">
        <v>75</v>
      </c>
      <c r="H1238" s="154" t="s">
        <v>35</v>
      </c>
      <c r="I1238" s="154" t="str">
        <f>_xlfn.XLOOKUP('Data Source'!$H1238,'NW Mapping'!A:A,'NW Mapping'!B:B)</f>
        <v>Low</v>
      </c>
      <c r="J1238" s="154" t="str">
        <f>_xlfn.XLOOKUP('Data Source'!$H1238,'NW Mapping'!A:A,'NW Mapping'!C:C)</f>
        <v>Non-Core NW</v>
      </c>
      <c r="K1238" s="154" t="str">
        <f>_xlfn.XLOOKUP(H1238,'NW Mapping'!A:A,'NW Mapping'!D:D)</f>
        <v>MERCH MENU</v>
      </c>
      <c r="L1238" s="8" t="str">
        <f>_xlfn.XLOOKUP('Data Source'!$H1238,'NW Mapping'!A:A,'NW Mapping'!E:E)</f>
        <v>MERCH MENU</v>
      </c>
      <c r="M1238" s="157">
        <v>0</v>
      </c>
      <c r="N1238" s="157">
        <v>0</v>
      </c>
    </row>
    <row r="1239" spans="2:14" s="1" customFormat="1" ht="19.7" customHeight="1">
      <c r="B1239" s="152">
        <v>2023</v>
      </c>
      <c r="C1239" s="153" t="s">
        <v>13</v>
      </c>
      <c r="D1239" s="153" t="s">
        <v>14</v>
      </c>
      <c r="E1239" s="153" t="s">
        <v>26</v>
      </c>
      <c r="F1239" s="153" t="s">
        <v>21</v>
      </c>
      <c r="G1239" s="153" t="s">
        <v>22</v>
      </c>
      <c r="H1239" s="153" t="s">
        <v>35</v>
      </c>
      <c r="I1239" s="154" t="str">
        <f>_xlfn.XLOOKUP('Data Source'!$H1239,'NW Mapping'!A:A,'NW Mapping'!B:B)</f>
        <v>Low</v>
      </c>
      <c r="J1239" s="154" t="str">
        <f>_xlfn.XLOOKUP('Data Source'!$H1239,'NW Mapping'!A:A,'NW Mapping'!C:C)</f>
        <v>Non-Core NW</v>
      </c>
      <c r="K1239" s="154" t="str">
        <f>_xlfn.XLOOKUP(H1239,'NW Mapping'!A:A,'NW Mapping'!D:D)</f>
        <v>MERCH MENU</v>
      </c>
      <c r="L1239" s="8" t="str">
        <f>_xlfn.XLOOKUP('Data Source'!$H1239,'NW Mapping'!A:A,'NW Mapping'!E:E)</f>
        <v>MERCH MENU</v>
      </c>
      <c r="M1239" s="155">
        <v>10627.2</v>
      </c>
      <c r="N1239" s="155">
        <v>0</v>
      </c>
    </row>
    <row r="1240" spans="2:14" s="1" customFormat="1" ht="19.7" customHeight="1">
      <c r="B1240" s="156">
        <v>2023</v>
      </c>
      <c r="C1240" s="154" t="s">
        <v>13</v>
      </c>
      <c r="D1240" s="154" t="s">
        <v>14</v>
      </c>
      <c r="E1240" s="154" t="s">
        <v>26</v>
      </c>
      <c r="F1240" s="154" t="s">
        <v>23</v>
      </c>
      <c r="G1240" s="154" t="s">
        <v>24</v>
      </c>
      <c r="H1240" s="154" t="s">
        <v>35</v>
      </c>
      <c r="I1240" s="154" t="str">
        <f>_xlfn.XLOOKUP('Data Source'!$H1240,'NW Mapping'!A:A,'NW Mapping'!B:B)</f>
        <v>Low</v>
      </c>
      <c r="J1240" s="154" t="str">
        <f>_xlfn.XLOOKUP('Data Source'!$H1240,'NW Mapping'!A:A,'NW Mapping'!C:C)</f>
        <v>Non-Core NW</v>
      </c>
      <c r="K1240" s="154" t="str">
        <f>_xlfn.XLOOKUP(H1240,'NW Mapping'!A:A,'NW Mapping'!D:D)</f>
        <v>MERCH MENU</v>
      </c>
      <c r="L1240" s="8" t="str">
        <f>_xlfn.XLOOKUP('Data Source'!$H1240,'NW Mapping'!A:A,'NW Mapping'!E:E)</f>
        <v>MERCH MENU</v>
      </c>
      <c r="M1240" s="157">
        <v>33957.360000000001</v>
      </c>
      <c r="N1240" s="157">
        <v>0</v>
      </c>
    </row>
    <row r="1241" spans="2:14" s="1" customFormat="1" ht="19.7" hidden="1" customHeight="1">
      <c r="B1241" s="156">
        <v>2023</v>
      </c>
      <c r="C1241" s="154" t="s">
        <v>13</v>
      </c>
      <c r="D1241" s="154" t="s">
        <v>14</v>
      </c>
      <c r="E1241" s="154" t="s">
        <v>27</v>
      </c>
      <c r="F1241" s="154" t="s">
        <v>16</v>
      </c>
      <c r="G1241" s="154" t="s">
        <v>72</v>
      </c>
      <c r="H1241" s="154" t="s">
        <v>35</v>
      </c>
      <c r="I1241" s="154" t="str">
        <f>_xlfn.XLOOKUP('Data Source'!$H1241,'NW Mapping'!A:A,'NW Mapping'!B:B)</f>
        <v>Low</v>
      </c>
      <c r="J1241" s="154" t="str">
        <f>_xlfn.XLOOKUP('Data Source'!$H1241,'NW Mapping'!A:A,'NW Mapping'!C:C)</f>
        <v>Non-Core NW</v>
      </c>
      <c r="K1241" s="154" t="str">
        <f>_xlfn.XLOOKUP(H1241,'NW Mapping'!A:A,'NW Mapping'!D:D)</f>
        <v>MERCH MENU</v>
      </c>
      <c r="L1241" s="8" t="str">
        <f>_xlfn.XLOOKUP('Data Source'!$H1241,'NW Mapping'!A:A,'NW Mapping'!E:E)</f>
        <v>MERCH MENU</v>
      </c>
      <c r="M1241" s="157">
        <v>96894.559999999896</v>
      </c>
      <c r="N1241" s="157">
        <v>0</v>
      </c>
    </row>
    <row r="1242" spans="2:14" s="1" customFormat="1" ht="19.7" hidden="1" customHeight="1">
      <c r="B1242" s="152">
        <v>2023</v>
      </c>
      <c r="C1242" s="153" t="s">
        <v>13</v>
      </c>
      <c r="D1242" s="153" t="s">
        <v>14</v>
      </c>
      <c r="E1242" s="153" t="s">
        <v>27</v>
      </c>
      <c r="F1242" s="153" t="s">
        <v>16</v>
      </c>
      <c r="G1242" s="153" t="s">
        <v>73</v>
      </c>
      <c r="H1242" s="153" t="s">
        <v>35</v>
      </c>
      <c r="I1242" s="154" t="str">
        <f>_xlfn.XLOOKUP('Data Source'!$H1242,'NW Mapping'!A:A,'NW Mapping'!B:B)</f>
        <v>Low</v>
      </c>
      <c r="J1242" s="154" t="str">
        <f>_xlfn.XLOOKUP('Data Source'!$H1242,'NW Mapping'!A:A,'NW Mapping'!C:C)</f>
        <v>Non-Core NW</v>
      </c>
      <c r="K1242" s="154" t="str">
        <f>_xlfn.XLOOKUP(H1242,'NW Mapping'!A:A,'NW Mapping'!D:D)</f>
        <v>MERCH MENU</v>
      </c>
      <c r="L1242" s="8" t="str">
        <f>_xlfn.XLOOKUP('Data Source'!$H1242,'NW Mapping'!A:A,'NW Mapping'!E:E)</f>
        <v>MERCH MENU</v>
      </c>
      <c r="M1242" s="155">
        <v>0</v>
      </c>
      <c r="N1242" s="155">
        <v>0</v>
      </c>
    </row>
    <row r="1243" spans="2:14" s="1" customFormat="1" ht="19.7" hidden="1" customHeight="1">
      <c r="B1243" s="156">
        <v>2023</v>
      </c>
      <c r="C1243" s="154" t="s">
        <v>13</v>
      </c>
      <c r="D1243" s="154" t="s">
        <v>14</v>
      </c>
      <c r="E1243" s="154" t="s">
        <v>27</v>
      </c>
      <c r="F1243" s="154" t="s">
        <v>16</v>
      </c>
      <c r="G1243" s="154" t="s">
        <v>74</v>
      </c>
      <c r="H1243" s="154" t="s">
        <v>35</v>
      </c>
      <c r="I1243" s="154" t="str">
        <f>_xlfn.XLOOKUP('Data Source'!$H1243,'NW Mapping'!A:A,'NW Mapping'!B:B)</f>
        <v>Low</v>
      </c>
      <c r="J1243" s="154" t="str">
        <f>_xlfn.XLOOKUP('Data Source'!$H1243,'NW Mapping'!A:A,'NW Mapping'!C:C)</f>
        <v>Non-Core NW</v>
      </c>
      <c r="K1243" s="154" t="str">
        <f>_xlfn.XLOOKUP(H1243,'NW Mapping'!A:A,'NW Mapping'!D:D)</f>
        <v>MERCH MENU</v>
      </c>
      <c r="L1243" s="8" t="str">
        <f>_xlfn.XLOOKUP('Data Source'!$H1243,'NW Mapping'!A:A,'NW Mapping'!E:E)</f>
        <v>MERCH MENU</v>
      </c>
      <c r="M1243" s="157">
        <v>366487.03999999998</v>
      </c>
      <c r="N1243" s="157">
        <v>1000</v>
      </c>
    </row>
    <row r="1244" spans="2:14" s="1" customFormat="1" ht="19.7" hidden="1" customHeight="1">
      <c r="B1244" s="152">
        <v>2023</v>
      </c>
      <c r="C1244" s="153" t="s">
        <v>13</v>
      </c>
      <c r="D1244" s="153" t="s">
        <v>14</v>
      </c>
      <c r="E1244" s="153" t="s">
        <v>27</v>
      </c>
      <c r="F1244" s="153" t="s">
        <v>16</v>
      </c>
      <c r="G1244" s="153" t="s">
        <v>75</v>
      </c>
      <c r="H1244" s="153" t="s">
        <v>35</v>
      </c>
      <c r="I1244" s="154" t="str">
        <f>_xlfn.XLOOKUP('Data Source'!$H1244,'NW Mapping'!A:A,'NW Mapping'!B:B)</f>
        <v>Low</v>
      </c>
      <c r="J1244" s="154" t="str">
        <f>_xlfn.XLOOKUP('Data Source'!$H1244,'NW Mapping'!A:A,'NW Mapping'!C:C)</f>
        <v>Non-Core NW</v>
      </c>
      <c r="K1244" s="154" t="str">
        <f>_xlfn.XLOOKUP(H1244,'NW Mapping'!A:A,'NW Mapping'!D:D)</f>
        <v>MERCH MENU</v>
      </c>
      <c r="L1244" s="8" t="str">
        <f>_xlfn.XLOOKUP('Data Source'!$H1244,'NW Mapping'!A:A,'NW Mapping'!E:E)</f>
        <v>MERCH MENU</v>
      </c>
      <c r="M1244" s="155">
        <v>33140.560000000703</v>
      </c>
      <c r="N1244" s="155">
        <v>0</v>
      </c>
    </row>
    <row r="1245" spans="2:14" s="1" customFormat="1" ht="19.7" hidden="1" customHeight="1">
      <c r="B1245" s="156">
        <v>2023</v>
      </c>
      <c r="C1245" s="154" t="s">
        <v>13</v>
      </c>
      <c r="D1245" s="154" t="s">
        <v>14</v>
      </c>
      <c r="E1245" s="154" t="s">
        <v>27</v>
      </c>
      <c r="F1245" s="154" t="s">
        <v>21</v>
      </c>
      <c r="G1245" s="154" t="s">
        <v>22</v>
      </c>
      <c r="H1245" s="154" t="s">
        <v>35</v>
      </c>
      <c r="I1245" s="154" t="str">
        <f>_xlfn.XLOOKUP('Data Source'!$H1245,'NW Mapping'!A:A,'NW Mapping'!B:B)</f>
        <v>Low</v>
      </c>
      <c r="J1245" s="154" t="str">
        <f>_xlfn.XLOOKUP('Data Source'!$H1245,'NW Mapping'!A:A,'NW Mapping'!C:C)</f>
        <v>Non-Core NW</v>
      </c>
      <c r="K1245" s="154" t="str">
        <f>_xlfn.XLOOKUP(H1245,'NW Mapping'!A:A,'NW Mapping'!D:D)</f>
        <v>MERCH MENU</v>
      </c>
      <c r="L1245" s="8" t="str">
        <f>_xlfn.XLOOKUP('Data Source'!$H1245,'NW Mapping'!A:A,'NW Mapping'!E:E)</f>
        <v>MERCH MENU</v>
      </c>
      <c r="M1245" s="157">
        <v>1072041.82</v>
      </c>
      <c r="N1245" s="157">
        <v>0</v>
      </c>
    </row>
    <row r="1246" spans="2:14" s="1" customFormat="1" ht="19.7" hidden="1" customHeight="1">
      <c r="B1246" s="152">
        <v>2023</v>
      </c>
      <c r="C1246" s="153" t="s">
        <v>13</v>
      </c>
      <c r="D1246" s="153" t="s">
        <v>14</v>
      </c>
      <c r="E1246" s="153" t="s">
        <v>27</v>
      </c>
      <c r="F1246" s="153" t="s">
        <v>21</v>
      </c>
      <c r="G1246" s="153" t="s">
        <v>65</v>
      </c>
      <c r="H1246" s="153" t="s">
        <v>35</v>
      </c>
      <c r="I1246" s="154" t="str">
        <f>_xlfn.XLOOKUP('Data Source'!$H1246,'NW Mapping'!A:A,'NW Mapping'!B:B)</f>
        <v>Low</v>
      </c>
      <c r="J1246" s="154" t="str">
        <f>_xlfn.XLOOKUP('Data Source'!$H1246,'NW Mapping'!A:A,'NW Mapping'!C:C)</f>
        <v>Non-Core NW</v>
      </c>
      <c r="K1246" s="154" t="str">
        <f>_xlfn.XLOOKUP(H1246,'NW Mapping'!A:A,'NW Mapping'!D:D)</f>
        <v>MERCH MENU</v>
      </c>
      <c r="L1246" s="8" t="str">
        <f>_xlfn.XLOOKUP('Data Source'!$H1246,'NW Mapping'!A:A,'NW Mapping'!E:E)</f>
        <v>MERCH MENU</v>
      </c>
      <c r="M1246" s="155">
        <v>266719.889999885</v>
      </c>
      <c r="N1246" s="155">
        <v>5000</v>
      </c>
    </row>
    <row r="1247" spans="2:14" s="1" customFormat="1" ht="19.7" hidden="1" customHeight="1">
      <c r="B1247" s="156">
        <v>2023</v>
      </c>
      <c r="C1247" s="154" t="s">
        <v>13</v>
      </c>
      <c r="D1247" s="154" t="s">
        <v>14</v>
      </c>
      <c r="E1247" s="154" t="s">
        <v>27</v>
      </c>
      <c r="F1247" s="154" t="s">
        <v>23</v>
      </c>
      <c r="G1247" s="154" t="s">
        <v>24</v>
      </c>
      <c r="H1247" s="154" t="s">
        <v>35</v>
      </c>
      <c r="I1247" s="154" t="str">
        <f>_xlfn.XLOOKUP('Data Source'!$H1247,'NW Mapping'!A:A,'NW Mapping'!B:B)</f>
        <v>Low</v>
      </c>
      <c r="J1247" s="154" t="str">
        <f>_xlfn.XLOOKUP('Data Source'!$H1247,'NW Mapping'!A:A,'NW Mapping'!C:C)</f>
        <v>Non-Core NW</v>
      </c>
      <c r="K1247" s="154" t="str">
        <f>_xlfn.XLOOKUP(H1247,'NW Mapping'!A:A,'NW Mapping'!D:D)</f>
        <v>MERCH MENU</v>
      </c>
      <c r="L1247" s="8" t="str">
        <f>_xlfn.XLOOKUP('Data Source'!$H1247,'NW Mapping'!A:A,'NW Mapping'!E:E)</f>
        <v>MERCH MENU</v>
      </c>
      <c r="M1247" s="157">
        <v>50728.32</v>
      </c>
      <c r="N1247" s="157">
        <v>0</v>
      </c>
    </row>
    <row r="1248" spans="2:14" s="1" customFormat="1" ht="19.7" hidden="1" customHeight="1">
      <c r="B1248" s="152">
        <v>2023</v>
      </c>
      <c r="C1248" s="153" t="s">
        <v>13</v>
      </c>
      <c r="D1248" s="153" t="s">
        <v>14</v>
      </c>
      <c r="E1248" s="153" t="s">
        <v>15</v>
      </c>
      <c r="F1248" s="153" t="s">
        <v>16</v>
      </c>
      <c r="G1248" s="153" t="s">
        <v>72</v>
      </c>
      <c r="H1248" s="153" t="s">
        <v>36</v>
      </c>
      <c r="I1248" s="154" t="str">
        <f>_xlfn.XLOOKUP('Data Source'!$H1248,'NW Mapping'!A:A,'NW Mapping'!B:B)</f>
        <v>Low</v>
      </c>
      <c r="J1248" s="154" t="str">
        <f>_xlfn.XLOOKUP('Data Source'!$H1248,'NW Mapping'!A:A,'NW Mapping'!C:C)</f>
        <v>Core NW</v>
      </c>
      <c r="K1248" s="154" t="str">
        <f>_xlfn.XLOOKUP(H1248,'NW Mapping'!A:A,'NW Mapping'!D:D)</f>
        <v>Core NW</v>
      </c>
      <c r="L1248" s="8" t="str">
        <f>_xlfn.XLOOKUP('Data Source'!$H1248,'NW Mapping'!A:A,'NW Mapping'!E:E)</f>
        <v>OTHER</v>
      </c>
      <c r="M1248" s="155">
        <v>0</v>
      </c>
      <c r="N1248" s="155">
        <v>0</v>
      </c>
    </row>
    <row r="1249" spans="2:14" s="1" customFormat="1" ht="19.7" customHeight="1">
      <c r="B1249" s="156">
        <v>2023</v>
      </c>
      <c r="C1249" s="154" t="s">
        <v>13</v>
      </c>
      <c r="D1249" s="154" t="s">
        <v>14</v>
      </c>
      <c r="E1249" s="154" t="s">
        <v>26</v>
      </c>
      <c r="F1249" s="154" t="s">
        <v>16</v>
      </c>
      <c r="G1249" s="154" t="s">
        <v>72</v>
      </c>
      <c r="H1249" s="154" t="s">
        <v>36</v>
      </c>
      <c r="I1249" s="154" t="str">
        <f>_xlfn.XLOOKUP('Data Source'!$H1249,'NW Mapping'!A:A,'NW Mapping'!B:B)</f>
        <v>Low</v>
      </c>
      <c r="J1249" s="154" t="str">
        <f>_xlfn.XLOOKUP('Data Source'!$H1249,'NW Mapping'!A:A,'NW Mapping'!C:C)</f>
        <v>Core NW</v>
      </c>
      <c r="K1249" s="154" t="str">
        <f>_xlfn.XLOOKUP(H1249,'NW Mapping'!A:A,'NW Mapping'!D:D)</f>
        <v>Core NW</v>
      </c>
      <c r="L1249" s="8" t="str">
        <f>_xlfn.XLOOKUP('Data Source'!$H1249,'NW Mapping'!A:A,'NW Mapping'!E:E)</f>
        <v>OTHER</v>
      </c>
      <c r="M1249" s="157">
        <v>0</v>
      </c>
      <c r="N1249" s="157">
        <v>0</v>
      </c>
    </row>
    <row r="1250" spans="2:14" s="1" customFormat="1" ht="19.7" hidden="1" customHeight="1">
      <c r="B1250" s="152">
        <v>2023</v>
      </c>
      <c r="C1250" s="153" t="s">
        <v>13</v>
      </c>
      <c r="D1250" s="153" t="s">
        <v>14</v>
      </c>
      <c r="E1250" s="153" t="s">
        <v>27</v>
      </c>
      <c r="F1250" s="153" t="s">
        <v>21</v>
      </c>
      <c r="G1250" s="153" t="s">
        <v>22</v>
      </c>
      <c r="H1250" s="153" t="s">
        <v>36</v>
      </c>
      <c r="I1250" s="154" t="str">
        <f>_xlfn.XLOOKUP('Data Source'!$H1250,'NW Mapping'!A:A,'NW Mapping'!B:B)</f>
        <v>Low</v>
      </c>
      <c r="J1250" s="154" t="str">
        <f>_xlfn.XLOOKUP('Data Source'!$H1250,'NW Mapping'!A:A,'NW Mapping'!C:C)</f>
        <v>Core NW</v>
      </c>
      <c r="K1250" s="154" t="str">
        <f>_xlfn.XLOOKUP(H1250,'NW Mapping'!A:A,'NW Mapping'!D:D)</f>
        <v>Core NW</v>
      </c>
      <c r="L1250" s="8" t="str">
        <f>_xlfn.XLOOKUP('Data Source'!$H1250,'NW Mapping'!A:A,'NW Mapping'!E:E)</f>
        <v>OTHER</v>
      </c>
      <c r="M1250" s="155">
        <v>2863.28</v>
      </c>
      <c r="N1250" s="155">
        <v>2863.28</v>
      </c>
    </row>
    <row r="1251" spans="2:14" s="1" customFormat="1" ht="19.7" hidden="1" customHeight="1">
      <c r="B1251" s="156">
        <v>2023</v>
      </c>
      <c r="C1251" s="154" t="s">
        <v>13</v>
      </c>
      <c r="D1251" s="154" t="s">
        <v>14</v>
      </c>
      <c r="E1251" s="154" t="s">
        <v>27</v>
      </c>
      <c r="F1251" s="154" t="s">
        <v>21</v>
      </c>
      <c r="G1251" s="154" t="s">
        <v>65</v>
      </c>
      <c r="H1251" s="154" t="s">
        <v>36</v>
      </c>
      <c r="I1251" s="154" t="str">
        <f>_xlfn.XLOOKUP('Data Source'!$H1251,'NW Mapping'!A:A,'NW Mapping'!B:B)</f>
        <v>Low</v>
      </c>
      <c r="J1251" s="154" t="str">
        <f>_xlfn.XLOOKUP('Data Source'!$H1251,'NW Mapping'!A:A,'NW Mapping'!C:C)</f>
        <v>Core NW</v>
      </c>
      <c r="K1251" s="154" t="str">
        <f>_xlfn.XLOOKUP(H1251,'NW Mapping'!A:A,'NW Mapping'!D:D)</f>
        <v>Core NW</v>
      </c>
      <c r="L1251" s="8" t="str">
        <f>_xlfn.XLOOKUP('Data Source'!$H1251,'NW Mapping'!A:A,'NW Mapping'!E:E)</f>
        <v>OTHER</v>
      </c>
      <c r="M1251" s="157">
        <v>0</v>
      </c>
      <c r="N1251" s="157">
        <v>0</v>
      </c>
    </row>
    <row r="1252" spans="2:14" s="1" customFormat="1" ht="19.7" hidden="1" customHeight="1">
      <c r="B1252" s="156">
        <v>2023</v>
      </c>
      <c r="C1252" s="154" t="s">
        <v>13</v>
      </c>
      <c r="D1252" s="154" t="s">
        <v>14</v>
      </c>
      <c r="E1252" s="154" t="s">
        <v>15</v>
      </c>
      <c r="F1252" s="154" t="s">
        <v>16</v>
      </c>
      <c r="G1252" s="154" t="s">
        <v>71</v>
      </c>
      <c r="H1252" s="154" t="s">
        <v>37</v>
      </c>
      <c r="I1252" s="154" t="str">
        <f>_xlfn.XLOOKUP('Data Source'!$H1252,'NW Mapping'!A:A,'NW Mapping'!B:B)</f>
        <v>High</v>
      </c>
      <c r="J1252" s="154" t="str">
        <f>_xlfn.XLOOKUP('Data Source'!$H1252,'NW Mapping'!A:A,'NW Mapping'!C:C)</f>
        <v>Non-Core NW</v>
      </c>
      <c r="K1252" s="154" t="str">
        <f>_xlfn.XLOOKUP(H1252,'NW Mapping'!A:A,'NW Mapping'!D:D)</f>
        <v>EDLP</v>
      </c>
      <c r="L1252" s="8" t="str">
        <f>_xlfn.XLOOKUP('Data Source'!$H1252,'NW Mapping'!A:A,'NW Mapping'!E:E)</f>
        <v>EDLP</v>
      </c>
      <c r="M1252" s="157">
        <v>46371.6</v>
      </c>
      <c r="N1252" s="157">
        <v>0</v>
      </c>
    </row>
    <row r="1253" spans="2:14" s="1" customFormat="1" ht="19.7" hidden="1" customHeight="1">
      <c r="B1253" s="152">
        <v>2023</v>
      </c>
      <c r="C1253" s="153" t="s">
        <v>13</v>
      </c>
      <c r="D1253" s="153" t="s">
        <v>14</v>
      </c>
      <c r="E1253" s="153" t="s">
        <v>15</v>
      </c>
      <c r="F1253" s="153" t="s">
        <v>16</v>
      </c>
      <c r="G1253" s="153" t="s">
        <v>72</v>
      </c>
      <c r="H1253" s="153" t="s">
        <v>37</v>
      </c>
      <c r="I1253" s="154" t="str">
        <f>_xlfn.XLOOKUP('Data Source'!$H1253,'NW Mapping'!A:A,'NW Mapping'!B:B)</f>
        <v>High</v>
      </c>
      <c r="J1253" s="154" t="str">
        <f>_xlfn.XLOOKUP('Data Source'!$H1253,'NW Mapping'!A:A,'NW Mapping'!C:C)</f>
        <v>Non-Core NW</v>
      </c>
      <c r="K1253" s="154" t="str">
        <f>_xlfn.XLOOKUP(H1253,'NW Mapping'!A:A,'NW Mapping'!D:D)</f>
        <v>EDLP</v>
      </c>
      <c r="L1253" s="8" t="str">
        <f>_xlfn.XLOOKUP('Data Source'!$H1253,'NW Mapping'!A:A,'NW Mapping'!E:E)</f>
        <v>EDLP</v>
      </c>
      <c r="M1253" s="155">
        <v>367190.6</v>
      </c>
      <c r="N1253" s="155">
        <v>0</v>
      </c>
    </row>
    <row r="1254" spans="2:14" s="1" customFormat="1" ht="19.7" hidden="1" customHeight="1">
      <c r="B1254" s="156">
        <v>2023</v>
      </c>
      <c r="C1254" s="154" t="s">
        <v>13</v>
      </c>
      <c r="D1254" s="154" t="s">
        <v>14</v>
      </c>
      <c r="E1254" s="154" t="s">
        <v>15</v>
      </c>
      <c r="F1254" s="154" t="s">
        <v>16</v>
      </c>
      <c r="G1254" s="154" t="s">
        <v>73</v>
      </c>
      <c r="H1254" s="154" t="s">
        <v>37</v>
      </c>
      <c r="I1254" s="154" t="str">
        <f>_xlfn.XLOOKUP('Data Source'!$H1254,'NW Mapping'!A:A,'NW Mapping'!B:B)</f>
        <v>High</v>
      </c>
      <c r="J1254" s="154" t="str">
        <f>_xlfn.XLOOKUP('Data Source'!$H1254,'NW Mapping'!A:A,'NW Mapping'!C:C)</f>
        <v>Non-Core NW</v>
      </c>
      <c r="K1254" s="154" t="str">
        <f>_xlfn.XLOOKUP(H1254,'NW Mapping'!A:A,'NW Mapping'!D:D)</f>
        <v>EDLP</v>
      </c>
      <c r="L1254" s="8" t="str">
        <f>_xlfn.XLOOKUP('Data Source'!$H1254,'NW Mapping'!A:A,'NW Mapping'!E:E)</f>
        <v>EDLP</v>
      </c>
      <c r="M1254" s="157">
        <v>721194.49</v>
      </c>
      <c r="N1254" s="157">
        <v>7272.17</v>
      </c>
    </row>
    <row r="1255" spans="2:14" s="1" customFormat="1" ht="19.7" hidden="1" customHeight="1">
      <c r="B1255" s="152">
        <v>2023</v>
      </c>
      <c r="C1255" s="153" t="s">
        <v>13</v>
      </c>
      <c r="D1255" s="153" t="s">
        <v>14</v>
      </c>
      <c r="E1255" s="153" t="s">
        <v>15</v>
      </c>
      <c r="F1255" s="153" t="s">
        <v>16</v>
      </c>
      <c r="G1255" s="153" t="s">
        <v>74</v>
      </c>
      <c r="H1255" s="153" t="s">
        <v>37</v>
      </c>
      <c r="I1255" s="154" t="str">
        <f>_xlfn.XLOOKUP('Data Source'!$H1255,'NW Mapping'!A:A,'NW Mapping'!B:B)</f>
        <v>High</v>
      </c>
      <c r="J1255" s="154" t="str">
        <f>_xlfn.XLOOKUP('Data Source'!$H1255,'NW Mapping'!A:A,'NW Mapping'!C:C)</f>
        <v>Non-Core NW</v>
      </c>
      <c r="K1255" s="154" t="str">
        <f>_xlfn.XLOOKUP(H1255,'NW Mapping'!A:A,'NW Mapping'!D:D)</f>
        <v>EDLP</v>
      </c>
      <c r="L1255" s="8" t="str">
        <f>_xlfn.XLOOKUP('Data Source'!$H1255,'NW Mapping'!A:A,'NW Mapping'!E:E)</f>
        <v>EDLP</v>
      </c>
      <c r="M1255" s="155">
        <v>155894.63999972501</v>
      </c>
      <c r="N1255" s="155">
        <v>677.76</v>
      </c>
    </row>
    <row r="1256" spans="2:14" s="1" customFormat="1" ht="19.7" hidden="1" customHeight="1">
      <c r="B1256" s="156">
        <v>2023</v>
      </c>
      <c r="C1256" s="154" t="s">
        <v>13</v>
      </c>
      <c r="D1256" s="154" t="s">
        <v>14</v>
      </c>
      <c r="E1256" s="154" t="s">
        <v>15</v>
      </c>
      <c r="F1256" s="154" t="s">
        <v>16</v>
      </c>
      <c r="G1256" s="154" t="s">
        <v>75</v>
      </c>
      <c r="H1256" s="154" t="s">
        <v>37</v>
      </c>
      <c r="I1256" s="154" t="str">
        <f>_xlfn.XLOOKUP('Data Source'!$H1256,'NW Mapping'!A:A,'NW Mapping'!B:B)</f>
        <v>High</v>
      </c>
      <c r="J1256" s="154" t="str">
        <f>_xlfn.XLOOKUP('Data Source'!$H1256,'NW Mapping'!A:A,'NW Mapping'!C:C)</f>
        <v>Non-Core NW</v>
      </c>
      <c r="K1256" s="154" t="str">
        <f>_xlfn.XLOOKUP(H1256,'NW Mapping'!A:A,'NW Mapping'!D:D)</f>
        <v>EDLP</v>
      </c>
      <c r="L1256" s="8" t="str">
        <f>_xlfn.XLOOKUP('Data Source'!$H1256,'NW Mapping'!A:A,'NW Mapping'!E:E)</f>
        <v>EDLP</v>
      </c>
      <c r="M1256" s="157">
        <v>0</v>
      </c>
      <c r="N1256" s="157">
        <v>0</v>
      </c>
    </row>
    <row r="1257" spans="2:14" s="1" customFormat="1" ht="19.7" hidden="1" customHeight="1">
      <c r="B1257" s="152">
        <v>2023</v>
      </c>
      <c r="C1257" s="153" t="s">
        <v>13</v>
      </c>
      <c r="D1257" s="153" t="s">
        <v>14</v>
      </c>
      <c r="E1257" s="153" t="s">
        <v>15</v>
      </c>
      <c r="F1257" s="153" t="s">
        <v>21</v>
      </c>
      <c r="G1257" s="153" t="s">
        <v>22</v>
      </c>
      <c r="H1257" s="153" t="s">
        <v>37</v>
      </c>
      <c r="I1257" s="154" t="str">
        <f>_xlfn.XLOOKUP('Data Source'!$H1257,'NW Mapping'!A:A,'NW Mapping'!B:B)</f>
        <v>High</v>
      </c>
      <c r="J1257" s="154" t="str">
        <f>_xlfn.XLOOKUP('Data Source'!$H1257,'NW Mapping'!A:A,'NW Mapping'!C:C)</f>
        <v>Non-Core NW</v>
      </c>
      <c r="K1257" s="154" t="str">
        <f>_xlfn.XLOOKUP(H1257,'NW Mapping'!A:A,'NW Mapping'!D:D)</f>
        <v>EDLP</v>
      </c>
      <c r="L1257" s="8" t="str">
        <f>_xlfn.XLOOKUP('Data Source'!$H1257,'NW Mapping'!A:A,'NW Mapping'!E:E)</f>
        <v>EDLP</v>
      </c>
      <c r="M1257" s="155">
        <v>456119.5</v>
      </c>
      <c r="N1257" s="155">
        <v>0</v>
      </c>
    </row>
    <row r="1258" spans="2:14" s="1" customFormat="1" ht="19.7" hidden="1" customHeight="1">
      <c r="B1258" s="156">
        <v>2023</v>
      </c>
      <c r="C1258" s="154" t="s">
        <v>13</v>
      </c>
      <c r="D1258" s="154" t="s">
        <v>14</v>
      </c>
      <c r="E1258" s="154" t="s">
        <v>15</v>
      </c>
      <c r="F1258" s="154" t="s">
        <v>21</v>
      </c>
      <c r="G1258" s="154" t="s">
        <v>65</v>
      </c>
      <c r="H1258" s="154" t="s">
        <v>37</v>
      </c>
      <c r="I1258" s="154" t="str">
        <f>_xlfn.XLOOKUP('Data Source'!$H1258,'NW Mapping'!A:A,'NW Mapping'!B:B)</f>
        <v>High</v>
      </c>
      <c r="J1258" s="154" t="str">
        <f>_xlfn.XLOOKUP('Data Source'!$H1258,'NW Mapping'!A:A,'NW Mapping'!C:C)</f>
        <v>Non-Core NW</v>
      </c>
      <c r="K1258" s="154" t="str">
        <f>_xlfn.XLOOKUP(H1258,'NW Mapping'!A:A,'NW Mapping'!D:D)</f>
        <v>EDLP</v>
      </c>
      <c r="L1258" s="8" t="str">
        <f>_xlfn.XLOOKUP('Data Source'!$H1258,'NW Mapping'!A:A,'NW Mapping'!E:E)</f>
        <v>EDLP</v>
      </c>
      <c r="M1258" s="157">
        <v>238811</v>
      </c>
      <c r="N1258" s="157">
        <v>0</v>
      </c>
    </row>
    <row r="1259" spans="2:14" s="1" customFormat="1" ht="19.7" hidden="1" customHeight="1">
      <c r="B1259" s="152">
        <v>2023</v>
      </c>
      <c r="C1259" s="153" t="s">
        <v>13</v>
      </c>
      <c r="D1259" s="153" t="s">
        <v>14</v>
      </c>
      <c r="E1259" s="153" t="s">
        <v>15</v>
      </c>
      <c r="F1259" s="153" t="s">
        <v>23</v>
      </c>
      <c r="G1259" s="153" t="s">
        <v>24</v>
      </c>
      <c r="H1259" s="153" t="s">
        <v>37</v>
      </c>
      <c r="I1259" s="154" t="str">
        <f>_xlfn.XLOOKUP('Data Source'!$H1259,'NW Mapping'!A:A,'NW Mapping'!B:B)</f>
        <v>High</v>
      </c>
      <c r="J1259" s="154" t="str">
        <f>_xlfn.XLOOKUP('Data Source'!$H1259,'NW Mapping'!A:A,'NW Mapping'!C:C)</f>
        <v>Non-Core NW</v>
      </c>
      <c r="K1259" s="154" t="str">
        <f>_xlfn.XLOOKUP(H1259,'NW Mapping'!A:A,'NW Mapping'!D:D)</f>
        <v>EDLP</v>
      </c>
      <c r="L1259" s="8" t="str">
        <f>_xlfn.XLOOKUP('Data Source'!$H1259,'NW Mapping'!A:A,'NW Mapping'!E:E)</f>
        <v>EDLP</v>
      </c>
      <c r="M1259" s="155">
        <v>387031.21116632799</v>
      </c>
      <c r="N1259" s="155">
        <v>0</v>
      </c>
    </row>
    <row r="1260" spans="2:14" s="1" customFormat="1" ht="19.7" hidden="1" customHeight="1">
      <c r="B1260" s="156">
        <v>2023</v>
      </c>
      <c r="C1260" s="154" t="s">
        <v>13</v>
      </c>
      <c r="D1260" s="154" t="s">
        <v>14</v>
      </c>
      <c r="E1260" s="154" t="s">
        <v>15</v>
      </c>
      <c r="F1260" s="154" t="s">
        <v>23</v>
      </c>
      <c r="G1260" s="154" t="s">
        <v>66</v>
      </c>
      <c r="H1260" s="154" t="s">
        <v>37</v>
      </c>
      <c r="I1260" s="154" t="str">
        <f>_xlfn.XLOOKUP('Data Source'!$H1260,'NW Mapping'!A:A,'NW Mapping'!B:B)</f>
        <v>High</v>
      </c>
      <c r="J1260" s="154" t="str">
        <f>_xlfn.XLOOKUP('Data Source'!$H1260,'NW Mapping'!A:A,'NW Mapping'!C:C)</f>
        <v>Non-Core NW</v>
      </c>
      <c r="K1260" s="154" t="str">
        <f>_xlfn.XLOOKUP(H1260,'NW Mapping'!A:A,'NW Mapping'!D:D)</f>
        <v>EDLP</v>
      </c>
      <c r="L1260" s="8" t="str">
        <f>_xlfn.XLOOKUP('Data Source'!$H1260,'NW Mapping'!A:A,'NW Mapping'!E:E)</f>
        <v>EDLP</v>
      </c>
      <c r="M1260" s="157">
        <v>104097.3</v>
      </c>
      <c r="N1260" s="157">
        <v>0</v>
      </c>
    </row>
    <row r="1261" spans="2:14" s="1" customFormat="1" ht="19.7" hidden="1" customHeight="1">
      <c r="B1261" s="156">
        <v>2023</v>
      </c>
      <c r="C1261" s="154" t="s">
        <v>13</v>
      </c>
      <c r="D1261" s="154" t="s">
        <v>14</v>
      </c>
      <c r="E1261" s="154" t="s">
        <v>25</v>
      </c>
      <c r="F1261" s="154" t="s">
        <v>16</v>
      </c>
      <c r="G1261" s="154" t="s">
        <v>71</v>
      </c>
      <c r="H1261" s="154" t="s">
        <v>37</v>
      </c>
      <c r="I1261" s="154" t="str">
        <f>_xlfn.XLOOKUP('Data Source'!$H1261,'NW Mapping'!A:A,'NW Mapping'!B:B)</f>
        <v>High</v>
      </c>
      <c r="J1261" s="154" t="str">
        <f>_xlfn.XLOOKUP('Data Source'!$H1261,'NW Mapping'!A:A,'NW Mapping'!C:C)</f>
        <v>Non-Core NW</v>
      </c>
      <c r="K1261" s="154" t="str">
        <f>_xlfn.XLOOKUP(H1261,'NW Mapping'!A:A,'NW Mapping'!D:D)</f>
        <v>EDLP</v>
      </c>
      <c r="L1261" s="8" t="str">
        <f>_xlfn.XLOOKUP('Data Source'!$H1261,'NW Mapping'!A:A,'NW Mapping'!E:E)</f>
        <v>EDLP</v>
      </c>
      <c r="M1261" s="157">
        <v>166468.64000000001</v>
      </c>
      <c r="N1261" s="157">
        <v>0</v>
      </c>
    </row>
    <row r="1262" spans="2:14" s="1" customFormat="1" ht="19.7" hidden="1" customHeight="1">
      <c r="B1262" s="152">
        <v>2023</v>
      </c>
      <c r="C1262" s="153" t="s">
        <v>13</v>
      </c>
      <c r="D1262" s="153" t="s">
        <v>14</v>
      </c>
      <c r="E1262" s="153" t="s">
        <v>25</v>
      </c>
      <c r="F1262" s="153" t="s">
        <v>16</v>
      </c>
      <c r="G1262" s="153" t="s">
        <v>73</v>
      </c>
      <c r="H1262" s="153" t="s">
        <v>37</v>
      </c>
      <c r="I1262" s="154" t="str">
        <f>_xlfn.XLOOKUP('Data Source'!$H1262,'NW Mapping'!A:A,'NW Mapping'!B:B)</f>
        <v>High</v>
      </c>
      <c r="J1262" s="154" t="str">
        <f>_xlfn.XLOOKUP('Data Source'!$H1262,'NW Mapping'!A:A,'NW Mapping'!C:C)</f>
        <v>Non-Core NW</v>
      </c>
      <c r="K1262" s="154" t="str">
        <f>_xlfn.XLOOKUP(H1262,'NW Mapping'!A:A,'NW Mapping'!D:D)</f>
        <v>EDLP</v>
      </c>
      <c r="L1262" s="8" t="str">
        <f>_xlfn.XLOOKUP('Data Source'!$H1262,'NW Mapping'!A:A,'NW Mapping'!E:E)</f>
        <v>EDLP</v>
      </c>
      <c r="M1262" s="155">
        <v>1944264.48</v>
      </c>
      <c r="N1262" s="155">
        <v>0</v>
      </c>
    </row>
    <row r="1263" spans="2:14" s="1" customFormat="1" ht="19.7" hidden="1" customHeight="1">
      <c r="B1263" s="156">
        <v>2023</v>
      </c>
      <c r="C1263" s="154" t="s">
        <v>13</v>
      </c>
      <c r="D1263" s="154" t="s">
        <v>14</v>
      </c>
      <c r="E1263" s="154" t="s">
        <v>25</v>
      </c>
      <c r="F1263" s="154" t="s">
        <v>16</v>
      </c>
      <c r="G1263" s="154" t="s">
        <v>74</v>
      </c>
      <c r="H1263" s="154" t="s">
        <v>37</v>
      </c>
      <c r="I1263" s="154" t="str">
        <f>_xlfn.XLOOKUP('Data Source'!$H1263,'NW Mapping'!A:A,'NW Mapping'!B:B)</f>
        <v>High</v>
      </c>
      <c r="J1263" s="154" t="str">
        <f>_xlfn.XLOOKUP('Data Source'!$H1263,'NW Mapping'!A:A,'NW Mapping'!C:C)</f>
        <v>Non-Core NW</v>
      </c>
      <c r="K1263" s="154" t="str">
        <f>_xlfn.XLOOKUP(H1263,'NW Mapping'!A:A,'NW Mapping'!D:D)</f>
        <v>EDLP</v>
      </c>
      <c r="L1263" s="8" t="str">
        <f>_xlfn.XLOOKUP('Data Source'!$H1263,'NW Mapping'!A:A,'NW Mapping'!E:E)</f>
        <v>EDLP</v>
      </c>
      <c r="M1263" s="157">
        <v>134332.07999999999</v>
      </c>
      <c r="N1263" s="157">
        <v>0</v>
      </c>
    </row>
    <row r="1264" spans="2:14" s="1" customFormat="1" ht="19.7" hidden="1" customHeight="1">
      <c r="B1264" s="152">
        <v>2023</v>
      </c>
      <c r="C1264" s="153" t="s">
        <v>13</v>
      </c>
      <c r="D1264" s="153" t="s">
        <v>14</v>
      </c>
      <c r="E1264" s="153" t="s">
        <v>25</v>
      </c>
      <c r="F1264" s="153" t="s">
        <v>16</v>
      </c>
      <c r="G1264" s="153" t="s">
        <v>75</v>
      </c>
      <c r="H1264" s="153" t="s">
        <v>37</v>
      </c>
      <c r="I1264" s="154" t="str">
        <f>_xlfn.XLOOKUP('Data Source'!$H1264,'NW Mapping'!A:A,'NW Mapping'!B:B)</f>
        <v>High</v>
      </c>
      <c r="J1264" s="154" t="str">
        <f>_xlfn.XLOOKUP('Data Source'!$H1264,'NW Mapping'!A:A,'NW Mapping'!C:C)</f>
        <v>Non-Core NW</v>
      </c>
      <c r="K1264" s="154" t="str">
        <f>_xlfn.XLOOKUP(H1264,'NW Mapping'!A:A,'NW Mapping'!D:D)</f>
        <v>EDLP</v>
      </c>
      <c r="L1264" s="8" t="str">
        <f>_xlfn.XLOOKUP('Data Source'!$H1264,'NW Mapping'!A:A,'NW Mapping'!E:E)</f>
        <v>EDLP</v>
      </c>
      <c r="M1264" s="155">
        <v>109323.37</v>
      </c>
      <c r="N1264" s="155">
        <v>0</v>
      </c>
    </row>
    <row r="1265" spans="2:14" s="1" customFormat="1" ht="19.7" hidden="1" customHeight="1">
      <c r="B1265" s="156">
        <v>2023</v>
      </c>
      <c r="C1265" s="154" t="s">
        <v>13</v>
      </c>
      <c r="D1265" s="154" t="s">
        <v>14</v>
      </c>
      <c r="E1265" s="154" t="s">
        <v>25</v>
      </c>
      <c r="F1265" s="154" t="s">
        <v>21</v>
      </c>
      <c r="G1265" s="154" t="s">
        <v>22</v>
      </c>
      <c r="H1265" s="154" t="s">
        <v>37</v>
      </c>
      <c r="I1265" s="154" t="str">
        <f>_xlfn.XLOOKUP('Data Source'!$H1265,'NW Mapping'!A:A,'NW Mapping'!B:B)</f>
        <v>High</v>
      </c>
      <c r="J1265" s="154" t="str">
        <f>_xlfn.XLOOKUP('Data Source'!$H1265,'NW Mapping'!A:A,'NW Mapping'!C:C)</f>
        <v>Non-Core NW</v>
      </c>
      <c r="K1265" s="154" t="str">
        <f>_xlfn.XLOOKUP(H1265,'NW Mapping'!A:A,'NW Mapping'!D:D)</f>
        <v>EDLP</v>
      </c>
      <c r="L1265" s="8" t="str">
        <f>_xlfn.XLOOKUP('Data Source'!$H1265,'NW Mapping'!A:A,'NW Mapping'!E:E)</f>
        <v>EDLP</v>
      </c>
      <c r="M1265" s="157">
        <v>2421126.5399999102</v>
      </c>
      <c r="N1265" s="157">
        <v>0</v>
      </c>
    </row>
    <row r="1266" spans="2:14" s="1" customFormat="1" ht="19.7" hidden="1" customHeight="1">
      <c r="B1266" s="152">
        <v>2023</v>
      </c>
      <c r="C1266" s="153" t="s">
        <v>13</v>
      </c>
      <c r="D1266" s="153" t="s">
        <v>14</v>
      </c>
      <c r="E1266" s="153" t="s">
        <v>25</v>
      </c>
      <c r="F1266" s="153" t="s">
        <v>21</v>
      </c>
      <c r="G1266" s="153" t="s">
        <v>65</v>
      </c>
      <c r="H1266" s="153" t="s">
        <v>37</v>
      </c>
      <c r="I1266" s="154" t="str">
        <f>_xlfn.XLOOKUP('Data Source'!$H1266,'NW Mapping'!A:A,'NW Mapping'!B:B)</f>
        <v>High</v>
      </c>
      <c r="J1266" s="154" t="str">
        <f>_xlfn.XLOOKUP('Data Source'!$H1266,'NW Mapping'!A:A,'NW Mapping'!C:C)</f>
        <v>Non-Core NW</v>
      </c>
      <c r="K1266" s="154" t="str">
        <f>_xlfn.XLOOKUP(H1266,'NW Mapping'!A:A,'NW Mapping'!D:D)</f>
        <v>EDLP</v>
      </c>
      <c r="L1266" s="8" t="str">
        <f>_xlfn.XLOOKUP('Data Source'!$H1266,'NW Mapping'!A:A,'NW Mapping'!E:E)</f>
        <v>EDLP</v>
      </c>
      <c r="M1266" s="155">
        <v>301326.09999999998</v>
      </c>
      <c r="N1266" s="155">
        <v>0</v>
      </c>
    </row>
    <row r="1267" spans="2:14" s="1" customFormat="1" ht="19.7" hidden="1" customHeight="1">
      <c r="B1267" s="156">
        <v>2023</v>
      </c>
      <c r="C1267" s="154" t="s">
        <v>13</v>
      </c>
      <c r="D1267" s="154" t="s">
        <v>14</v>
      </c>
      <c r="E1267" s="154" t="s">
        <v>25</v>
      </c>
      <c r="F1267" s="154" t="s">
        <v>23</v>
      </c>
      <c r="G1267" s="154" t="s">
        <v>24</v>
      </c>
      <c r="H1267" s="154" t="s">
        <v>37</v>
      </c>
      <c r="I1267" s="154" t="str">
        <f>_xlfn.XLOOKUP('Data Source'!$H1267,'NW Mapping'!A:A,'NW Mapping'!B:B)</f>
        <v>High</v>
      </c>
      <c r="J1267" s="154" t="str">
        <f>_xlfn.XLOOKUP('Data Source'!$H1267,'NW Mapping'!A:A,'NW Mapping'!C:C)</f>
        <v>Non-Core NW</v>
      </c>
      <c r="K1267" s="154" t="str">
        <f>_xlfn.XLOOKUP(H1267,'NW Mapping'!A:A,'NW Mapping'!D:D)</f>
        <v>EDLP</v>
      </c>
      <c r="L1267" s="8" t="str">
        <f>_xlfn.XLOOKUP('Data Source'!$H1267,'NW Mapping'!A:A,'NW Mapping'!E:E)</f>
        <v>EDLP</v>
      </c>
      <c r="M1267" s="157">
        <v>1783694.1</v>
      </c>
      <c r="N1267" s="157">
        <v>0</v>
      </c>
    </row>
    <row r="1268" spans="2:14" s="1" customFormat="1" ht="19.7" hidden="1" customHeight="1">
      <c r="B1268" s="152">
        <v>2023</v>
      </c>
      <c r="C1268" s="153" t="s">
        <v>13</v>
      </c>
      <c r="D1268" s="153" t="s">
        <v>14</v>
      </c>
      <c r="E1268" s="153" t="s">
        <v>25</v>
      </c>
      <c r="F1268" s="153" t="s">
        <v>23</v>
      </c>
      <c r="G1268" s="153" t="s">
        <v>66</v>
      </c>
      <c r="H1268" s="153" t="s">
        <v>37</v>
      </c>
      <c r="I1268" s="154" t="str">
        <f>_xlfn.XLOOKUP('Data Source'!$H1268,'NW Mapping'!A:A,'NW Mapping'!B:B)</f>
        <v>High</v>
      </c>
      <c r="J1268" s="154" t="str">
        <f>_xlfn.XLOOKUP('Data Source'!$H1268,'NW Mapping'!A:A,'NW Mapping'!C:C)</f>
        <v>Non-Core NW</v>
      </c>
      <c r="K1268" s="154" t="str">
        <f>_xlfn.XLOOKUP(H1268,'NW Mapping'!A:A,'NW Mapping'!D:D)</f>
        <v>EDLP</v>
      </c>
      <c r="L1268" s="8" t="str">
        <f>_xlfn.XLOOKUP('Data Source'!$H1268,'NW Mapping'!A:A,'NW Mapping'!E:E)</f>
        <v>EDLP</v>
      </c>
      <c r="M1268" s="155">
        <v>698122.52</v>
      </c>
      <c r="N1268" s="155">
        <v>0</v>
      </c>
    </row>
    <row r="1269" spans="2:14" s="1" customFormat="1" ht="19.7" customHeight="1">
      <c r="B1269" s="152">
        <v>2023</v>
      </c>
      <c r="C1269" s="153" t="s">
        <v>13</v>
      </c>
      <c r="D1269" s="153" t="s">
        <v>14</v>
      </c>
      <c r="E1269" s="153" t="s">
        <v>26</v>
      </c>
      <c r="F1269" s="153" t="s">
        <v>16</v>
      </c>
      <c r="G1269" s="153" t="s">
        <v>71</v>
      </c>
      <c r="H1269" s="153" t="s">
        <v>37</v>
      </c>
      <c r="I1269" s="154" t="str">
        <f>_xlfn.XLOOKUP('Data Source'!$H1269,'NW Mapping'!A:A,'NW Mapping'!B:B)</f>
        <v>High</v>
      </c>
      <c r="J1269" s="154" t="str">
        <f>_xlfn.XLOOKUP('Data Source'!$H1269,'NW Mapping'!A:A,'NW Mapping'!C:C)</f>
        <v>Non-Core NW</v>
      </c>
      <c r="K1269" s="154" t="str">
        <f>_xlfn.XLOOKUP(H1269,'NW Mapping'!A:A,'NW Mapping'!D:D)</f>
        <v>EDLP</v>
      </c>
      <c r="L1269" s="8" t="str">
        <f>_xlfn.XLOOKUP('Data Source'!$H1269,'NW Mapping'!A:A,'NW Mapping'!E:E)</f>
        <v>EDLP</v>
      </c>
      <c r="M1269" s="155">
        <v>8892.2000000000298</v>
      </c>
      <c r="N1269" s="155">
        <v>0</v>
      </c>
    </row>
    <row r="1270" spans="2:14" s="1" customFormat="1" ht="19.7" customHeight="1">
      <c r="B1270" s="156">
        <v>2023</v>
      </c>
      <c r="C1270" s="154" t="s">
        <v>13</v>
      </c>
      <c r="D1270" s="154" t="s">
        <v>14</v>
      </c>
      <c r="E1270" s="154" t="s">
        <v>26</v>
      </c>
      <c r="F1270" s="154" t="s">
        <v>16</v>
      </c>
      <c r="G1270" s="154" t="s">
        <v>72</v>
      </c>
      <c r="H1270" s="154" t="s">
        <v>37</v>
      </c>
      <c r="I1270" s="154" t="str">
        <f>_xlfn.XLOOKUP('Data Source'!$H1270,'NW Mapping'!A:A,'NW Mapping'!B:B)</f>
        <v>High</v>
      </c>
      <c r="J1270" s="154" t="str">
        <f>_xlfn.XLOOKUP('Data Source'!$H1270,'NW Mapping'!A:A,'NW Mapping'!C:C)</f>
        <v>Non-Core NW</v>
      </c>
      <c r="K1270" s="154" t="str">
        <f>_xlfn.XLOOKUP(H1270,'NW Mapping'!A:A,'NW Mapping'!D:D)</f>
        <v>EDLP</v>
      </c>
      <c r="L1270" s="8" t="str">
        <f>_xlfn.XLOOKUP('Data Source'!$H1270,'NW Mapping'!A:A,'NW Mapping'!E:E)</f>
        <v>EDLP</v>
      </c>
      <c r="M1270" s="157">
        <v>13694.9159499993</v>
      </c>
      <c r="N1270" s="157">
        <v>0</v>
      </c>
    </row>
    <row r="1271" spans="2:14" s="1" customFormat="1" ht="19.7" customHeight="1">
      <c r="B1271" s="152">
        <v>2023</v>
      </c>
      <c r="C1271" s="153" t="s">
        <v>13</v>
      </c>
      <c r="D1271" s="153" t="s">
        <v>14</v>
      </c>
      <c r="E1271" s="153" t="s">
        <v>26</v>
      </c>
      <c r="F1271" s="153" t="s">
        <v>16</v>
      </c>
      <c r="G1271" s="153" t="s">
        <v>73</v>
      </c>
      <c r="H1271" s="153" t="s">
        <v>37</v>
      </c>
      <c r="I1271" s="154" t="str">
        <f>_xlfn.XLOOKUP('Data Source'!$H1271,'NW Mapping'!A:A,'NW Mapping'!B:B)</f>
        <v>High</v>
      </c>
      <c r="J1271" s="154" t="str">
        <f>_xlfn.XLOOKUP('Data Source'!$H1271,'NW Mapping'!A:A,'NW Mapping'!C:C)</f>
        <v>Non-Core NW</v>
      </c>
      <c r="K1271" s="154" t="str">
        <f>_xlfn.XLOOKUP(H1271,'NW Mapping'!A:A,'NW Mapping'!D:D)</f>
        <v>EDLP</v>
      </c>
      <c r="L1271" s="8" t="str">
        <f>_xlfn.XLOOKUP('Data Source'!$H1271,'NW Mapping'!A:A,'NW Mapping'!E:E)</f>
        <v>EDLP</v>
      </c>
      <c r="M1271" s="155">
        <v>338167.31999999902</v>
      </c>
      <c r="N1271" s="155">
        <v>0</v>
      </c>
    </row>
    <row r="1272" spans="2:14" s="1" customFormat="1" ht="19.7" customHeight="1">
      <c r="B1272" s="156">
        <v>2023</v>
      </c>
      <c r="C1272" s="154" t="s">
        <v>13</v>
      </c>
      <c r="D1272" s="154" t="s">
        <v>14</v>
      </c>
      <c r="E1272" s="154" t="s">
        <v>26</v>
      </c>
      <c r="F1272" s="154" t="s">
        <v>16</v>
      </c>
      <c r="G1272" s="154" t="s">
        <v>74</v>
      </c>
      <c r="H1272" s="154" t="s">
        <v>37</v>
      </c>
      <c r="I1272" s="154" t="str">
        <f>_xlfn.XLOOKUP('Data Source'!$H1272,'NW Mapping'!A:A,'NW Mapping'!B:B)</f>
        <v>High</v>
      </c>
      <c r="J1272" s="154" t="str">
        <f>_xlfn.XLOOKUP('Data Source'!$H1272,'NW Mapping'!A:A,'NW Mapping'!C:C)</f>
        <v>Non-Core NW</v>
      </c>
      <c r="K1272" s="154" t="str">
        <f>_xlfn.XLOOKUP(H1272,'NW Mapping'!A:A,'NW Mapping'!D:D)</f>
        <v>EDLP</v>
      </c>
      <c r="L1272" s="8" t="str">
        <f>_xlfn.XLOOKUP('Data Source'!$H1272,'NW Mapping'!A:A,'NW Mapping'!E:E)</f>
        <v>EDLP</v>
      </c>
      <c r="M1272" s="157">
        <v>98966.16</v>
      </c>
      <c r="N1272" s="157">
        <v>0</v>
      </c>
    </row>
    <row r="1273" spans="2:14" s="1" customFormat="1" ht="19.7" customHeight="1">
      <c r="B1273" s="152">
        <v>2023</v>
      </c>
      <c r="C1273" s="153" t="s">
        <v>13</v>
      </c>
      <c r="D1273" s="153" t="s">
        <v>14</v>
      </c>
      <c r="E1273" s="153" t="s">
        <v>26</v>
      </c>
      <c r="F1273" s="153" t="s">
        <v>21</v>
      </c>
      <c r="G1273" s="153" t="s">
        <v>22</v>
      </c>
      <c r="H1273" s="153" t="s">
        <v>37</v>
      </c>
      <c r="I1273" s="154" t="str">
        <f>_xlfn.XLOOKUP('Data Source'!$H1273,'NW Mapping'!A:A,'NW Mapping'!B:B)</f>
        <v>High</v>
      </c>
      <c r="J1273" s="154" t="str">
        <f>_xlfn.XLOOKUP('Data Source'!$H1273,'NW Mapping'!A:A,'NW Mapping'!C:C)</f>
        <v>Non-Core NW</v>
      </c>
      <c r="K1273" s="154" t="str">
        <f>_xlfn.XLOOKUP(H1273,'NW Mapping'!A:A,'NW Mapping'!D:D)</f>
        <v>EDLP</v>
      </c>
      <c r="L1273" s="8" t="str">
        <f>_xlfn.XLOOKUP('Data Source'!$H1273,'NW Mapping'!A:A,'NW Mapping'!E:E)</f>
        <v>EDLP</v>
      </c>
      <c r="M1273" s="155">
        <v>876292.72450000001</v>
      </c>
      <c r="N1273" s="155">
        <v>0</v>
      </c>
    </row>
    <row r="1274" spans="2:14" s="1" customFormat="1" ht="19.7" customHeight="1">
      <c r="B1274" s="156">
        <v>2023</v>
      </c>
      <c r="C1274" s="154" t="s">
        <v>13</v>
      </c>
      <c r="D1274" s="154" t="s">
        <v>14</v>
      </c>
      <c r="E1274" s="154" t="s">
        <v>26</v>
      </c>
      <c r="F1274" s="154" t="s">
        <v>21</v>
      </c>
      <c r="G1274" s="154" t="s">
        <v>65</v>
      </c>
      <c r="H1274" s="154" t="s">
        <v>37</v>
      </c>
      <c r="I1274" s="154" t="str">
        <f>_xlfn.XLOOKUP('Data Source'!$H1274,'NW Mapping'!A:A,'NW Mapping'!B:B)</f>
        <v>High</v>
      </c>
      <c r="J1274" s="154" t="str">
        <f>_xlfn.XLOOKUP('Data Source'!$H1274,'NW Mapping'!A:A,'NW Mapping'!C:C)</f>
        <v>Non-Core NW</v>
      </c>
      <c r="K1274" s="154" t="str">
        <f>_xlfn.XLOOKUP(H1274,'NW Mapping'!A:A,'NW Mapping'!D:D)</f>
        <v>EDLP</v>
      </c>
      <c r="L1274" s="8" t="str">
        <f>_xlfn.XLOOKUP('Data Source'!$H1274,'NW Mapping'!A:A,'NW Mapping'!E:E)</f>
        <v>EDLP</v>
      </c>
      <c r="M1274" s="157">
        <v>194780.98000010999</v>
      </c>
      <c r="N1274" s="157">
        <v>0</v>
      </c>
    </row>
    <row r="1275" spans="2:14" s="1" customFormat="1" ht="19.7" customHeight="1">
      <c r="B1275" s="152">
        <v>2023</v>
      </c>
      <c r="C1275" s="153" t="s">
        <v>13</v>
      </c>
      <c r="D1275" s="153" t="s">
        <v>14</v>
      </c>
      <c r="E1275" s="153" t="s">
        <v>26</v>
      </c>
      <c r="F1275" s="153" t="s">
        <v>23</v>
      </c>
      <c r="G1275" s="153" t="s">
        <v>24</v>
      </c>
      <c r="H1275" s="153" t="s">
        <v>37</v>
      </c>
      <c r="I1275" s="154" t="str">
        <f>_xlfn.XLOOKUP('Data Source'!$H1275,'NW Mapping'!A:A,'NW Mapping'!B:B)</f>
        <v>High</v>
      </c>
      <c r="J1275" s="154" t="str">
        <f>_xlfn.XLOOKUP('Data Source'!$H1275,'NW Mapping'!A:A,'NW Mapping'!C:C)</f>
        <v>Non-Core NW</v>
      </c>
      <c r="K1275" s="154" t="str">
        <f>_xlfn.XLOOKUP(H1275,'NW Mapping'!A:A,'NW Mapping'!D:D)</f>
        <v>EDLP</v>
      </c>
      <c r="L1275" s="8" t="str">
        <f>_xlfn.XLOOKUP('Data Source'!$H1275,'NW Mapping'!A:A,'NW Mapping'!E:E)</f>
        <v>EDLP</v>
      </c>
      <c r="M1275" s="155">
        <v>16090.570000002401</v>
      </c>
      <c r="N1275" s="155">
        <v>0</v>
      </c>
    </row>
    <row r="1276" spans="2:14" s="1" customFormat="1" ht="19.7" customHeight="1">
      <c r="B1276" s="156">
        <v>2023</v>
      </c>
      <c r="C1276" s="154" t="s">
        <v>13</v>
      </c>
      <c r="D1276" s="154" t="s">
        <v>14</v>
      </c>
      <c r="E1276" s="154" t="s">
        <v>26</v>
      </c>
      <c r="F1276" s="154" t="s">
        <v>23</v>
      </c>
      <c r="G1276" s="154" t="s">
        <v>66</v>
      </c>
      <c r="H1276" s="154" t="s">
        <v>37</v>
      </c>
      <c r="I1276" s="154" t="str">
        <f>_xlfn.XLOOKUP('Data Source'!$H1276,'NW Mapping'!A:A,'NW Mapping'!B:B)</f>
        <v>High</v>
      </c>
      <c r="J1276" s="154" t="str">
        <f>_xlfn.XLOOKUP('Data Source'!$H1276,'NW Mapping'!A:A,'NW Mapping'!C:C)</f>
        <v>Non-Core NW</v>
      </c>
      <c r="K1276" s="154" t="str">
        <f>_xlfn.XLOOKUP(H1276,'NW Mapping'!A:A,'NW Mapping'!D:D)</f>
        <v>EDLP</v>
      </c>
      <c r="L1276" s="8" t="str">
        <f>_xlfn.XLOOKUP('Data Source'!$H1276,'NW Mapping'!A:A,'NW Mapping'!E:E)</f>
        <v>EDLP</v>
      </c>
      <c r="M1276" s="157">
        <v>0</v>
      </c>
      <c r="N1276" s="157">
        <v>0</v>
      </c>
    </row>
    <row r="1277" spans="2:14" s="1" customFormat="1" ht="19.7" hidden="1" customHeight="1">
      <c r="B1277" s="152">
        <v>2023</v>
      </c>
      <c r="C1277" s="153" t="s">
        <v>13</v>
      </c>
      <c r="D1277" s="153" t="s">
        <v>14</v>
      </c>
      <c r="E1277" s="153" t="s">
        <v>27</v>
      </c>
      <c r="F1277" s="153" t="s">
        <v>16</v>
      </c>
      <c r="G1277" s="153" t="s">
        <v>71</v>
      </c>
      <c r="H1277" s="153" t="s">
        <v>37</v>
      </c>
      <c r="I1277" s="154" t="str">
        <f>_xlfn.XLOOKUP('Data Source'!$H1277,'NW Mapping'!A:A,'NW Mapping'!B:B)</f>
        <v>High</v>
      </c>
      <c r="J1277" s="154" t="str">
        <f>_xlfn.XLOOKUP('Data Source'!$H1277,'NW Mapping'!A:A,'NW Mapping'!C:C)</f>
        <v>Non-Core NW</v>
      </c>
      <c r="K1277" s="154" t="str">
        <f>_xlfn.XLOOKUP(H1277,'NW Mapping'!A:A,'NW Mapping'!D:D)</f>
        <v>EDLP</v>
      </c>
      <c r="L1277" s="8" t="str">
        <f>_xlfn.XLOOKUP('Data Source'!$H1277,'NW Mapping'!A:A,'NW Mapping'!E:E)</f>
        <v>EDLP</v>
      </c>
      <c r="M1277" s="155">
        <v>0</v>
      </c>
      <c r="N1277" s="155">
        <v>0</v>
      </c>
    </row>
    <row r="1278" spans="2:14" s="1" customFormat="1" ht="19.7" hidden="1" customHeight="1">
      <c r="B1278" s="156">
        <v>2023</v>
      </c>
      <c r="C1278" s="154" t="s">
        <v>13</v>
      </c>
      <c r="D1278" s="154" t="s">
        <v>14</v>
      </c>
      <c r="E1278" s="154" t="s">
        <v>27</v>
      </c>
      <c r="F1278" s="154" t="s">
        <v>16</v>
      </c>
      <c r="G1278" s="154" t="s">
        <v>72</v>
      </c>
      <c r="H1278" s="154" t="s">
        <v>37</v>
      </c>
      <c r="I1278" s="154" t="str">
        <f>_xlfn.XLOOKUP('Data Source'!$H1278,'NW Mapping'!A:A,'NW Mapping'!B:B)</f>
        <v>High</v>
      </c>
      <c r="J1278" s="154" t="str">
        <f>_xlfn.XLOOKUP('Data Source'!$H1278,'NW Mapping'!A:A,'NW Mapping'!C:C)</f>
        <v>Non-Core NW</v>
      </c>
      <c r="K1278" s="154" t="str">
        <f>_xlfn.XLOOKUP(H1278,'NW Mapping'!A:A,'NW Mapping'!D:D)</f>
        <v>EDLP</v>
      </c>
      <c r="L1278" s="8" t="str">
        <f>_xlfn.XLOOKUP('Data Source'!$H1278,'NW Mapping'!A:A,'NW Mapping'!E:E)</f>
        <v>EDLP</v>
      </c>
      <c r="M1278" s="157">
        <v>0</v>
      </c>
      <c r="N1278" s="157">
        <v>0</v>
      </c>
    </row>
    <row r="1279" spans="2:14" s="1" customFormat="1" ht="19.7" hidden="1" customHeight="1">
      <c r="B1279" s="152">
        <v>2023</v>
      </c>
      <c r="C1279" s="153" t="s">
        <v>13</v>
      </c>
      <c r="D1279" s="153" t="s">
        <v>14</v>
      </c>
      <c r="E1279" s="153" t="s">
        <v>27</v>
      </c>
      <c r="F1279" s="153" t="s">
        <v>16</v>
      </c>
      <c r="G1279" s="153" t="s">
        <v>73</v>
      </c>
      <c r="H1279" s="153" t="s">
        <v>37</v>
      </c>
      <c r="I1279" s="154" t="str">
        <f>_xlfn.XLOOKUP('Data Source'!$H1279,'NW Mapping'!A:A,'NW Mapping'!B:B)</f>
        <v>High</v>
      </c>
      <c r="J1279" s="154" t="str">
        <f>_xlfn.XLOOKUP('Data Source'!$H1279,'NW Mapping'!A:A,'NW Mapping'!C:C)</f>
        <v>Non-Core NW</v>
      </c>
      <c r="K1279" s="154" t="str">
        <f>_xlfn.XLOOKUP(H1279,'NW Mapping'!A:A,'NW Mapping'!D:D)</f>
        <v>EDLP</v>
      </c>
      <c r="L1279" s="8" t="str">
        <f>_xlfn.XLOOKUP('Data Source'!$H1279,'NW Mapping'!A:A,'NW Mapping'!E:E)</f>
        <v>EDLP</v>
      </c>
      <c r="M1279" s="155">
        <v>0</v>
      </c>
      <c r="N1279" s="155">
        <v>0</v>
      </c>
    </row>
    <row r="1280" spans="2:14" s="1" customFormat="1" ht="19.7" hidden="1" customHeight="1">
      <c r="B1280" s="156">
        <v>2023</v>
      </c>
      <c r="C1280" s="154" t="s">
        <v>13</v>
      </c>
      <c r="D1280" s="154" t="s">
        <v>14</v>
      </c>
      <c r="E1280" s="154" t="s">
        <v>27</v>
      </c>
      <c r="F1280" s="154" t="s">
        <v>16</v>
      </c>
      <c r="G1280" s="154" t="s">
        <v>74</v>
      </c>
      <c r="H1280" s="154" t="s">
        <v>37</v>
      </c>
      <c r="I1280" s="154" t="str">
        <f>_xlfn.XLOOKUP('Data Source'!$H1280,'NW Mapping'!A:A,'NW Mapping'!B:B)</f>
        <v>High</v>
      </c>
      <c r="J1280" s="154" t="str">
        <f>_xlfn.XLOOKUP('Data Source'!$H1280,'NW Mapping'!A:A,'NW Mapping'!C:C)</f>
        <v>Non-Core NW</v>
      </c>
      <c r="K1280" s="154" t="str">
        <f>_xlfn.XLOOKUP(H1280,'NW Mapping'!A:A,'NW Mapping'!D:D)</f>
        <v>EDLP</v>
      </c>
      <c r="L1280" s="8" t="str">
        <f>_xlfn.XLOOKUP('Data Source'!$H1280,'NW Mapping'!A:A,'NW Mapping'!E:E)</f>
        <v>EDLP</v>
      </c>
      <c r="M1280" s="157">
        <v>60960.32</v>
      </c>
      <c r="N1280" s="157">
        <v>12744</v>
      </c>
    </row>
    <row r="1281" spans="2:14" s="1" customFormat="1" ht="19.7" hidden="1" customHeight="1">
      <c r="B1281" s="152">
        <v>2023</v>
      </c>
      <c r="C1281" s="153" t="s">
        <v>13</v>
      </c>
      <c r="D1281" s="153" t="s">
        <v>14</v>
      </c>
      <c r="E1281" s="153" t="s">
        <v>27</v>
      </c>
      <c r="F1281" s="153" t="s">
        <v>16</v>
      </c>
      <c r="G1281" s="153" t="s">
        <v>75</v>
      </c>
      <c r="H1281" s="153" t="s">
        <v>37</v>
      </c>
      <c r="I1281" s="154" t="str">
        <f>_xlfn.XLOOKUP('Data Source'!$H1281,'NW Mapping'!A:A,'NW Mapping'!B:B)</f>
        <v>High</v>
      </c>
      <c r="J1281" s="154" t="str">
        <f>_xlfn.XLOOKUP('Data Source'!$H1281,'NW Mapping'!A:A,'NW Mapping'!C:C)</f>
        <v>Non-Core NW</v>
      </c>
      <c r="K1281" s="154" t="str">
        <f>_xlfn.XLOOKUP(H1281,'NW Mapping'!A:A,'NW Mapping'!D:D)</f>
        <v>EDLP</v>
      </c>
      <c r="L1281" s="8" t="str">
        <f>_xlfn.XLOOKUP('Data Source'!$H1281,'NW Mapping'!A:A,'NW Mapping'!E:E)</f>
        <v>EDLP</v>
      </c>
      <c r="M1281" s="155">
        <v>0</v>
      </c>
      <c r="N1281" s="155">
        <v>0</v>
      </c>
    </row>
    <row r="1282" spans="2:14" s="1" customFormat="1" ht="19.7" hidden="1" customHeight="1">
      <c r="B1282" s="156">
        <v>2023</v>
      </c>
      <c r="C1282" s="154" t="s">
        <v>13</v>
      </c>
      <c r="D1282" s="154" t="s">
        <v>14</v>
      </c>
      <c r="E1282" s="154" t="s">
        <v>27</v>
      </c>
      <c r="F1282" s="154" t="s">
        <v>16</v>
      </c>
      <c r="G1282" s="154" t="s">
        <v>76</v>
      </c>
      <c r="H1282" s="154" t="s">
        <v>37</v>
      </c>
      <c r="I1282" s="154" t="str">
        <f>_xlfn.XLOOKUP('Data Source'!$H1282,'NW Mapping'!A:A,'NW Mapping'!B:B)</f>
        <v>High</v>
      </c>
      <c r="J1282" s="154" t="str">
        <f>_xlfn.XLOOKUP('Data Source'!$H1282,'NW Mapping'!A:A,'NW Mapping'!C:C)</f>
        <v>Non-Core NW</v>
      </c>
      <c r="K1282" s="154" t="str">
        <f>_xlfn.XLOOKUP(H1282,'NW Mapping'!A:A,'NW Mapping'!D:D)</f>
        <v>EDLP</v>
      </c>
      <c r="L1282" s="8" t="str">
        <f>_xlfn.XLOOKUP('Data Source'!$H1282,'NW Mapping'!A:A,'NW Mapping'!E:E)</f>
        <v>EDLP</v>
      </c>
      <c r="M1282" s="157">
        <v>0</v>
      </c>
      <c r="N1282" s="157">
        <v>0</v>
      </c>
    </row>
    <row r="1283" spans="2:14" s="1" customFormat="1" ht="19.7" hidden="1" customHeight="1">
      <c r="B1283" s="152">
        <v>2023</v>
      </c>
      <c r="C1283" s="153" t="s">
        <v>13</v>
      </c>
      <c r="D1283" s="153" t="s">
        <v>14</v>
      </c>
      <c r="E1283" s="153" t="s">
        <v>27</v>
      </c>
      <c r="F1283" s="153" t="s">
        <v>21</v>
      </c>
      <c r="G1283" s="153" t="s">
        <v>22</v>
      </c>
      <c r="H1283" s="153" t="s">
        <v>37</v>
      </c>
      <c r="I1283" s="154" t="str">
        <f>_xlfn.XLOOKUP('Data Source'!$H1283,'NW Mapping'!A:A,'NW Mapping'!B:B)</f>
        <v>High</v>
      </c>
      <c r="J1283" s="154" t="str">
        <f>_xlfn.XLOOKUP('Data Source'!$H1283,'NW Mapping'!A:A,'NW Mapping'!C:C)</f>
        <v>Non-Core NW</v>
      </c>
      <c r="K1283" s="154" t="str">
        <f>_xlfn.XLOOKUP(H1283,'NW Mapping'!A:A,'NW Mapping'!D:D)</f>
        <v>EDLP</v>
      </c>
      <c r="L1283" s="8" t="str">
        <f>_xlfn.XLOOKUP('Data Source'!$H1283,'NW Mapping'!A:A,'NW Mapping'!E:E)</f>
        <v>EDLP</v>
      </c>
      <c r="M1283" s="155">
        <v>0</v>
      </c>
      <c r="N1283" s="155">
        <v>0</v>
      </c>
    </row>
    <row r="1284" spans="2:14" s="1" customFormat="1" ht="19.7" hidden="1" customHeight="1">
      <c r="B1284" s="156">
        <v>2023</v>
      </c>
      <c r="C1284" s="154" t="s">
        <v>13</v>
      </c>
      <c r="D1284" s="154" t="s">
        <v>14</v>
      </c>
      <c r="E1284" s="154" t="s">
        <v>27</v>
      </c>
      <c r="F1284" s="154" t="s">
        <v>21</v>
      </c>
      <c r="G1284" s="154" t="s">
        <v>65</v>
      </c>
      <c r="H1284" s="154" t="s">
        <v>37</v>
      </c>
      <c r="I1284" s="154" t="str">
        <f>_xlfn.XLOOKUP('Data Source'!$H1284,'NW Mapping'!A:A,'NW Mapping'!B:B)</f>
        <v>High</v>
      </c>
      <c r="J1284" s="154" t="str">
        <f>_xlfn.XLOOKUP('Data Source'!$H1284,'NW Mapping'!A:A,'NW Mapping'!C:C)</f>
        <v>Non-Core NW</v>
      </c>
      <c r="K1284" s="154" t="str">
        <f>_xlfn.XLOOKUP(H1284,'NW Mapping'!A:A,'NW Mapping'!D:D)</f>
        <v>EDLP</v>
      </c>
      <c r="L1284" s="8" t="str">
        <f>_xlfn.XLOOKUP('Data Source'!$H1284,'NW Mapping'!A:A,'NW Mapping'!E:E)</f>
        <v>EDLP</v>
      </c>
      <c r="M1284" s="157">
        <v>0</v>
      </c>
      <c r="N1284" s="157">
        <v>0</v>
      </c>
    </row>
    <row r="1285" spans="2:14" s="1" customFormat="1" ht="19.7" hidden="1" customHeight="1">
      <c r="B1285" s="152">
        <v>2023</v>
      </c>
      <c r="C1285" s="153" t="s">
        <v>13</v>
      </c>
      <c r="D1285" s="153" t="s">
        <v>14</v>
      </c>
      <c r="E1285" s="153" t="s">
        <v>27</v>
      </c>
      <c r="F1285" s="153" t="s">
        <v>23</v>
      </c>
      <c r="G1285" s="153" t="s">
        <v>24</v>
      </c>
      <c r="H1285" s="153" t="s">
        <v>37</v>
      </c>
      <c r="I1285" s="154" t="str">
        <f>_xlfn.XLOOKUP('Data Source'!$H1285,'NW Mapping'!A:A,'NW Mapping'!B:B)</f>
        <v>High</v>
      </c>
      <c r="J1285" s="154" t="str">
        <f>_xlfn.XLOOKUP('Data Source'!$H1285,'NW Mapping'!A:A,'NW Mapping'!C:C)</f>
        <v>Non-Core NW</v>
      </c>
      <c r="K1285" s="154" t="str">
        <f>_xlfn.XLOOKUP(H1285,'NW Mapping'!A:A,'NW Mapping'!D:D)</f>
        <v>EDLP</v>
      </c>
      <c r="L1285" s="8" t="str">
        <f>_xlfn.XLOOKUP('Data Source'!$H1285,'NW Mapping'!A:A,'NW Mapping'!E:E)</f>
        <v>EDLP</v>
      </c>
      <c r="M1285" s="155">
        <v>1884.08</v>
      </c>
      <c r="N1285" s="155">
        <v>0</v>
      </c>
    </row>
    <row r="1286" spans="2:14" s="1" customFormat="1" ht="19.7" hidden="1" customHeight="1">
      <c r="B1286" s="156">
        <v>2023</v>
      </c>
      <c r="C1286" s="154" t="s">
        <v>13</v>
      </c>
      <c r="D1286" s="154" t="s">
        <v>14</v>
      </c>
      <c r="E1286" s="154" t="s">
        <v>27</v>
      </c>
      <c r="F1286" s="154" t="s">
        <v>23</v>
      </c>
      <c r="G1286" s="154" t="s">
        <v>66</v>
      </c>
      <c r="H1286" s="154" t="s">
        <v>37</v>
      </c>
      <c r="I1286" s="154" t="str">
        <f>_xlfn.XLOOKUP('Data Source'!$H1286,'NW Mapping'!A:A,'NW Mapping'!B:B)</f>
        <v>High</v>
      </c>
      <c r="J1286" s="154" t="str">
        <f>_xlfn.XLOOKUP('Data Source'!$H1286,'NW Mapping'!A:A,'NW Mapping'!C:C)</f>
        <v>Non-Core NW</v>
      </c>
      <c r="K1286" s="154" t="str">
        <f>_xlfn.XLOOKUP(H1286,'NW Mapping'!A:A,'NW Mapping'!D:D)</f>
        <v>EDLP</v>
      </c>
      <c r="L1286" s="8" t="str">
        <f>_xlfn.XLOOKUP('Data Source'!$H1286,'NW Mapping'!A:A,'NW Mapping'!E:E)</f>
        <v>EDLP</v>
      </c>
      <c r="M1286" s="157">
        <v>11432.600000001101</v>
      </c>
      <c r="N1286" s="157">
        <v>0</v>
      </c>
    </row>
    <row r="1287" spans="2:14" s="1" customFormat="1" ht="19.7" hidden="1" customHeight="1">
      <c r="B1287" s="152">
        <v>2023</v>
      </c>
      <c r="C1287" s="153" t="s">
        <v>13</v>
      </c>
      <c r="D1287" s="153" t="s">
        <v>14</v>
      </c>
      <c r="E1287" s="153" t="s">
        <v>15</v>
      </c>
      <c r="F1287" s="153" t="s">
        <v>16</v>
      </c>
      <c r="G1287" s="153" t="s">
        <v>71</v>
      </c>
      <c r="H1287" s="153" t="s">
        <v>38</v>
      </c>
      <c r="I1287" s="154" t="str">
        <f>_xlfn.XLOOKUP('Data Source'!$H1287,'NW Mapping'!A:A,'NW Mapping'!B:B)</f>
        <v>Low</v>
      </c>
      <c r="J1287" s="154" t="str">
        <f>_xlfn.XLOOKUP('Data Source'!$H1287,'NW Mapping'!A:A,'NW Mapping'!C:C)</f>
        <v>Core NW</v>
      </c>
      <c r="K1287" s="154" t="str">
        <f>_xlfn.XLOOKUP(H1287,'NW Mapping'!A:A,'NW Mapping'!D:D)</f>
        <v>Core NW</v>
      </c>
      <c r="L1287" s="8" t="str">
        <f>_xlfn.XLOOKUP('Data Source'!$H1287,'NW Mapping'!A:A,'NW Mapping'!E:E)</f>
        <v>OTHER</v>
      </c>
      <c r="M1287" s="155">
        <v>75459.214999999997</v>
      </c>
      <c r="N1287" s="155">
        <v>75459.199999999997</v>
      </c>
    </row>
    <row r="1288" spans="2:14" s="1" customFormat="1" ht="19.7" hidden="1" customHeight="1">
      <c r="B1288" s="156">
        <v>2023</v>
      </c>
      <c r="C1288" s="154" t="s">
        <v>13</v>
      </c>
      <c r="D1288" s="154" t="s">
        <v>14</v>
      </c>
      <c r="E1288" s="154" t="s">
        <v>15</v>
      </c>
      <c r="F1288" s="154" t="s">
        <v>16</v>
      </c>
      <c r="G1288" s="154" t="s">
        <v>72</v>
      </c>
      <c r="H1288" s="154" t="s">
        <v>38</v>
      </c>
      <c r="I1288" s="154" t="str">
        <f>_xlfn.XLOOKUP('Data Source'!$H1288,'NW Mapping'!A:A,'NW Mapping'!B:B)</f>
        <v>Low</v>
      </c>
      <c r="J1288" s="154" t="str">
        <f>_xlfn.XLOOKUP('Data Source'!$H1288,'NW Mapping'!A:A,'NW Mapping'!C:C)</f>
        <v>Core NW</v>
      </c>
      <c r="K1288" s="154" t="str">
        <f>_xlfn.XLOOKUP(H1288,'NW Mapping'!A:A,'NW Mapping'!D:D)</f>
        <v>Core NW</v>
      </c>
      <c r="L1288" s="8" t="str">
        <f>_xlfn.XLOOKUP('Data Source'!$H1288,'NW Mapping'!A:A,'NW Mapping'!E:E)</f>
        <v>OTHER</v>
      </c>
      <c r="M1288" s="157">
        <v>24393.607499999998</v>
      </c>
      <c r="N1288" s="157">
        <v>24393.599999999999</v>
      </c>
    </row>
    <row r="1289" spans="2:14" s="1" customFormat="1" ht="19.7" hidden="1" customHeight="1">
      <c r="B1289" s="152">
        <v>2023</v>
      </c>
      <c r="C1289" s="153" t="s">
        <v>13</v>
      </c>
      <c r="D1289" s="153" t="s">
        <v>14</v>
      </c>
      <c r="E1289" s="153" t="s">
        <v>15</v>
      </c>
      <c r="F1289" s="153" t="s">
        <v>16</v>
      </c>
      <c r="G1289" s="153" t="s">
        <v>73</v>
      </c>
      <c r="H1289" s="153" t="s">
        <v>38</v>
      </c>
      <c r="I1289" s="154" t="str">
        <f>_xlfn.XLOOKUP('Data Source'!$H1289,'NW Mapping'!A:A,'NW Mapping'!B:B)</f>
        <v>Low</v>
      </c>
      <c r="J1289" s="154" t="str">
        <f>_xlfn.XLOOKUP('Data Source'!$H1289,'NW Mapping'!A:A,'NW Mapping'!C:C)</f>
        <v>Core NW</v>
      </c>
      <c r="K1289" s="154" t="str">
        <f>_xlfn.XLOOKUP(H1289,'NW Mapping'!A:A,'NW Mapping'!D:D)</f>
        <v>Core NW</v>
      </c>
      <c r="L1289" s="8" t="str">
        <f>_xlfn.XLOOKUP('Data Source'!$H1289,'NW Mapping'!A:A,'NW Mapping'!E:E)</f>
        <v>OTHER</v>
      </c>
      <c r="M1289" s="155">
        <v>51065.607499999998</v>
      </c>
      <c r="N1289" s="155">
        <v>51065.599999999999</v>
      </c>
    </row>
    <row r="1290" spans="2:14" s="1" customFormat="1" ht="19.7" hidden="1" customHeight="1">
      <c r="B1290" s="156">
        <v>2023</v>
      </c>
      <c r="C1290" s="154" t="s">
        <v>13</v>
      </c>
      <c r="D1290" s="154" t="s">
        <v>14</v>
      </c>
      <c r="E1290" s="154" t="s">
        <v>15</v>
      </c>
      <c r="F1290" s="154" t="s">
        <v>16</v>
      </c>
      <c r="G1290" s="154" t="s">
        <v>74</v>
      </c>
      <c r="H1290" s="154" t="s">
        <v>38</v>
      </c>
      <c r="I1290" s="154" t="str">
        <f>_xlfn.XLOOKUP('Data Source'!$H1290,'NW Mapping'!A:A,'NW Mapping'!B:B)</f>
        <v>Low</v>
      </c>
      <c r="J1290" s="154" t="str">
        <f>_xlfn.XLOOKUP('Data Source'!$H1290,'NW Mapping'!A:A,'NW Mapping'!C:C)</f>
        <v>Core NW</v>
      </c>
      <c r="K1290" s="154" t="str">
        <f>_xlfn.XLOOKUP(H1290,'NW Mapping'!A:A,'NW Mapping'!D:D)</f>
        <v>Core NW</v>
      </c>
      <c r="L1290" s="8" t="str">
        <f>_xlfn.XLOOKUP('Data Source'!$H1290,'NW Mapping'!A:A,'NW Mapping'!E:E)</f>
        <v>OTHER</v>
      </c>
      <c r="M1290" s="157">
        <v>48787.214999999997</v>
      </c>
      <c r="N1290" s="157">
        <v>48787.199999999997</v>
      </c>
    </row>
    <row r="1291" spans="2:14" s="1" customFormat="1" ht="19.7" hidden="1" customHeight="1">
      <c r="B1291" s="152">
        <v>2023</v>
      </c>
      <c r="C1291" s="153" t="s">
        <v>13</v>
      </c>
      <c r="D1291" s="153" t="s">
        <v>14</v>
      </c>
      <c r="E1291" s="153" t="s">
        <v>15</v>
      </c>
      <c r="F1291" s="153" t="s">
        <v>16</v>
      </c>
      <c r="G1291" s="153" t="s">
        <v>75</v>
      </c>
      <c r="H1291" s="153" t="s">
        <v>38</v>
      </c>
      <c r="I1291" s="154" t="str">
        <f>_xlfn.XLOOKUP('Data Source'!$H1291,'NW Mapping'!A:A,'NW Mapping'!B:B)</f>
        <v>Low</v>
      </c>
      <c r="J1291" s="154" t="str">
        <f>_xlfn.XLOOKUP('Data Source'!$H1291,'NW Mapping'!A:A,'NW Mapping'!C:C)</f>
        <v>Core NW</v>
      </c>
      <c r="K1291" s="154" t="str">
        <f>_xlfn.XLOOKUP(H1291,'NW Mapping'!A:A,'NW Mapping'!D:D)</f>
        <v>Core NW</v>
      </c>
      <c r="L1291" s="8" t="str">
        <f>_xlfn.XLOOKUP('Data Source'!$H1291,'NW Mapping'!A:A,'NW Mapping'!E:E)</f>
        <v>OTHER</v>
      </c>
      <c r="M1291" s="155">
        <v>0</v>
      </c>
      <c r="N1291" s="155">
        <v>0</v>
      </c>
    </row>
    <row r="1292" spans="2:14" s="1" customFormat="1" ht="19.7" hidden="1" customHeight="1">
      <c r="B1292" s="156">
        <v>2023</v>
      </c>
      <c r="C1292" s="154" t="s">
        <v>13</v>
      </c>
      <c r="D1292" s="154" t="s">
        <v>14</v>
      </c>
      <c r="E1292" s="154" t="s">
        <v>15</v>
      </c>
      <c r="F1292" s="154" t="s">
        <v>21</v>
      </c>
      <c r="G1292" s="154" t="s">
        <v>22</v>
      </c>
      <c r="H1292" s="154" t="s">
        <v>38</v>
      </c>
      <c r="I1292" s="154" t="str">
        <f>_xlfn.XLOOKUP('Data Source'!$H1292,'NW Mapping'!A:A,'NW Mapping'!B:B)</f>
        <v>Low</v>
      </c>
      <c r="J1292" s="154" t="str">
        <f>_xlfn.XLOOKUP('Data Source'!$H1292,'NW Mapping'!A:A,'NW Mapping'!C:C)</f>
        <v>Core NW</v>
      </c>
      <c r="K1292" s="154" t="str">
        <f>_xlfn.XLOOKUP(H1292,'NW Mapping'!A:A,'NW Mapping'!D:D)</f>
        <v>Core NW</v>
      </c>
      <c r="L1292" s="8" t="str">
        <f>_xlfn.XLOOKUP('Data Source'!$H1292,'NW Mapping'!A:A,'NW Mapping'!E:E)</f>
        <v>OTHER</v>
      </c>
      <c r="M1292" s="157">
        <v>24393.607499999998</v>
      </c>
      <c r="N1292" s="157">
        <v>24393.599999999999</v>
      </c>
    </row>
    <row r="1293" spans="2:14" s="1" customFormat="1" ht="19.7" hidden="1" customHeight="1">
      <c r="B1293" s="152">
        <v>2023</v>
      </c>
      <c r="C1293" s="153" t="s">
        <v>13</v>
      </c>
      <c r="D1293" s="153" t="s">
        <v>14</v>
      </c>
      <c r="E1293" s="153" t="s">
        <v>15</v>
      </c>
      <c r="F1293" s="153" t="s">
        <v>21</v>
      </c>
      <c r="G1293" s="153" t="s">
        <v>65</v>
      </c>
      <c r="H1293" s="153" t="s">
        <v>38</v>
      </c>
      <c r="I1293" s="154" t="str">
        <f>_xlfn.XLOOKUP('Data Source'!$H1293,'NW Mapping'!A:A,'NW Mapping'!B:B)</f>
        <v>Low</v>
      </c>
      <c r="J1293" s="154" t="str">
        <f>_xlfn.XLOOKUP('Data Source'!$H1293,'NW Mapping'!A:A,'NW Mapping'!C:C)</f>
        <v>Core NW</v>
      </c>
      <c r="K1293" s="154" t="str">
        <f>_xlfn.XLOOKUP(H1293,'NW Mapping'!A:A,'NW Mapping'!D:D)</f>
        <v>Core NW</v>
      </c>
      <c r="L1293" s="8" t="str">
        <f>_xlfn.XLOOKUP('Data Source'!$H1293,'NW Mapping'!A:A,'NW Mapping'!E:E)</f>
        <v>OTHER</v>
      </c>
      <c r="M1293" s="155">
        <v>0</v>
      </c>
      <c r="N1293" s="155">
        <v>0</v>
      </c>
    </row>
    <row r="1294" spans="2:14" s="1" customFormat="1" ht="19.7" hidden="1" customHeight="1">
      <c r="B1294" s="156">
        <v>2023</v>
      </c>
      <c r="C1294" s="154" t="s">
        <v>13</v>
      </c>
      <c r="D1294" s="154" t="s">
        <v>14</v>
      </c>
      <c r="E1294" s="154" t="s">
        <v>15</v>
      </c>
      <c r="F1294" s="154" t="s">
        <v>23</v>
      </c>
      <c r="G1294" s="154" t="s">
        <v>24</v>
      </c>
      <c r="H1294" s="154" t="s">
        <v>38</v>
      </c>
      <c r="I1294" s="154" t="str">
        <f>_xlfn.XLOOKUP('Data Source'!$H1294,'NW Mapping'!A:A,'NW Mapping'!B:B)</f>
        <v>Low</v>
      </c>
      <c r="J1294" s="154" t="str">
        <f>_xlfn.XLOOKUP('Data Source'!$H1294,'NW Mapping'!A:A,'NW Mapping'!C:C)</f>
        <v>Core NW</v>
      </c>
      <c r="K1294" s="154" t="str">
        <f>_xlfn.XLOOKUP(H1294,'NW Mapping'!A:A,'NW Mapping'!D:D)</f>
        <v>Core NW</v>
      </c>
      <c r="L1294" s="8" t="str">
        <f>_xlfn.XLOOKUP('Data Source'!$H1294,'NW Mapping'!A:A,'NW Mapping'!E:E)</f>
        <v>OTHER</v>
      </c>
      <c r="M1294" s="157">
        <v>24393.607499999998</v>
      </c>
      <c r="N1294" s="157">
        <v>24393.599999999999</v>
      </c>
    </row>
    <row r="1295" spans="2:14" s="1" customFormat="1" ht="19.7" hidden="1" customHeight="1">
      <c r="B1295" s="152">
        <v>2023</v>
      </c>
      <c r="C1295" s="153" t="s">
        <v>13</v>
      </c>
      <c r="D1295" s="153" t="s">
        <v>14</v>
      </c>
      <c r="E1295" s="153" t="s">
        <v>15</v>
      </c>
      <c r="F1295" s="153" t="s">
        <v>23</v>
      </c>
      <c r="G1295" s="153" t="s">
        <v>66</v>
      </c>
      <c r="H1295" s="153" t="s">
        <v>38</v>
      </c>
      <c r="I1295" s="154" t="str">
        <f>_xlfn.XLOOKUP('Data Source'!$H1295,'NW Mapping'!A:A,'NW Mapping'!B:B)</f>
        <v>Low</v>
      </c>
      <c r="J1295" s="154" t="str">
        <f>_xlfn.XLOOKUP('Data Source'!$H1295,'NW Mapping'!A:A,'NW Mapping'!C:C)</f>
        <v>Core NW</v>
      </c>
      <c r="K1295" s="154" t="str">
        <f>_xlfn.XLOOKUP(H1295,'NW Mapping'!A:A,'NW Mapping'!D:D)</f>
        <v>Core NW</v>
      </c>
      <c r="L1295" s="8" t="str">
        <f>_xlfn.XLOOKUP('Data Source'!$H1295,'NW Mapping'!A:A,'NW Mapping'!E:E)</f>
        <v>OTHER</v>
      </c>
      <c r="M1295" s="155">
        <v>24393.607499999998</v>
      </c>
      <c r="N1295" s="155">
        <v>24393.599999999999</v>
      </c>
    </row>
    <row r="1296" spans="2:14" s="1" customFormat="1" ht="19.7" hidden="1" customHeight="1">
      <c r="B1296" s="156">
        <v>2023</v>
      </c>
      <c r="C1296" s="154" t="s">
        <v>13</v>
      </c>
      <c r="D1296" s="154" t="s">
        <v>14</v>
      </c>
      <c r="E1296" s="154" t="s">
        <v>25</v>
      </c>
      <c r="F1296" s="154" t="s">
        <v>21</v>
      </c>
      <c r="G1296" s="154" t="s">
        <v>22</v>
      </c>
      <c r="H1296" s="154" t="s">
        <v>38</v>
      </c>
      <c r="I1296" s="154" t="str">
        <f>_xlfn.XLOOKUP('Data Source'!$H1296,'NW Mapping'!A:A,'NW Mapping'!B:B)</f>
        <v>Low</v>
      </c>
      <c r="J1296" s="154" t="str">
        <f>_xlfn.XLOOKUP('Data Source'!$H1296,'NW Mapping'!A:A,'NW Mapping'!C:C)</f>
        <v>Core NW</v>
      </c>
      <c r="K1296" s="154" t="str">
        <f>_xlfn.XLOOKUP(H1296,'NW Mapping'!A:A,'NW Mapping'!D:D)</f>
        <v>Core NW</v>
      </c>
      <c r="L1296" s="8" t="str">
        <f>_xlfn.XLOOKUP('Data Source'!$H1296,'NW Mapping'!A:A,'NW Mapping'!E:E)</f>
        <v>OTHER</v>
      </c>
      <c r="M1296" s="157">
        <v>0</v>
      </c>
      <c r="N1296" s="157">
        <v>0</v>
      </c>
    </row>
    <row r="1297" spans="2:14" s="1" customFormat="1" ht="19.7" customHeight="1">
      <c r="B1297" s="152">
        <v>2023</v>
      </c>
      <c r="C1297" s="153" t="s">
        <v>13</v>
      </c>
      <c r="D1297" s="153" t="s">
        <v>14</v>
      </c>
      <c r="E1297" s="153" t="s">
        <v>26</v>
      </c>
      <c r="F1297" s="153" t="s">
        <v>16</v>
      </c>
      <c r="G1297" s="153" t="s">
        <v>71</v>
      </c>
      <c r="H1297" s="153" t="s">
        <v>38</v>
      </c>
      <c r="I1297" s="154" t="str">
        <f>_xlfn.XLOOKUP('Data Source'!$H1297,'NW Mapping'!A:A,'NW Mapping'!B:B)</f>
        <v>Low</v>
      </c>
      <c r="J1297" s="154" t="str">
        <f>_xlfn.XLOOKUP('Data Source'!$H1297,'NW Mapping'!A:A,'NW Mapping'!C:C)</f>
        <v>Core NW</v>
      </c>
      <c r="K1297" s="154" t="str">
        <f>_xlfn.XLOOKUP(H1297,'NW Mapping'!A:A,'NW Mapping'!D:D)</f>
        <v>Core NW</v>
      </c>
      <c r="L1297" s="8" t="str">
        <f>_xlfn.XLOOKUP('Data Source'!$H1297,'NW Mapping'!A:A,'NW Mapping'!E:E)</f>
        <v>OTHER</v>
      </c>
      <c r="M1297" s="155">
        <v>77499.888958333293</v>
      </c>
      <c r="N1297" s="155">
        <v>77499.839999999997</v>
      </c>
    </row>
    <row r="1298" spans="2:14" s="1" customFormat="1" ht="19.7" customHeight="1">
      <c r="B1298" s="156">
        <v>2023</v>
      </c>
      <c r="C1298" s="154" t="s">
        <v>13</v>
      </c>
      <c r="D1298" s="154" t="s">
        <v>14</v>
      </c>
      <c r="E1298" s="154" t="s">
        <v>26</v>
      </c>
      <c r="F1298" s="154" t="s">
        <v>16</v>
      </c>
      <c r="G1298" s="154" t="s">
        <v>72</v>
      </c>
      <c r="H1298" s="154" t="s">
        <v>38</v>
      </c>
      <c r="I1298" s="154" t="str">
        <f>_xlfn.XLOOKUP('Data Source'!$H1298,'NW Mapping'!A:A,'NW Mapping'!B:B)</f>
        <v>Low</v>
      </c>
      <c r="J1298" s="154" t="str">
        <f>_xlfn.XLOOKUP('Data Source'!$H1298,'NW Mapping'!A:A,'NW Mapping'!C:C)</f>
        <v>Core NW</v>
      </c>
      <c r="K1298" s="154" t="str">
        <f>_xlfn.XLOOKUP(H1298,'NW Mapping'!A:A,'NW Mapping'!D:D)</f>
        <v>Core NW</v>
      </c>
      <c r="L1298" s="8" t="str">
        <f>_xlfn.XLOOKUP('Data Source'!$H1298,'NW Mapping'!A:A,'NW Mapping'!E:E)</f>
        <v>OTHER</v>
      </c>
      <c r="M1298" s="157">
        <v>88162.687291666705</v>
      </c>
      <c r="N1298" s="157">
        <v>88162.559999999998</v>
      </c>
    </row>
    <row r="1299" spans="2:14" s="1" customFormat="1" ht="19.7" customHeight="1">
      <c r="B1299" s="152">
        <v>2023</v>
      </c>
      <c r="C1299" s="153" t="s">
        <v>13</v>
      </c>
      <c r="D1299" s="153" t="s">
        <v>14</v>
      </c>
      <c r="E1299" s="153" t="s">
        <v>26</v>
      </c>
      <c r="F1299" s="153" t="s">
        <v>16</v>
      </c>
      <c r="G1299" s="153" t="s">
        <v>73</v>
      </c>
      <c r="H1299" s="153" t="s">
        <v>38</v>
      </c>
      <c r="I1299" s="154" t="str">
        <f>_xlfn.XLOOKUP('Data Source'!$H1299,'NW Mapping'!A:A,'NW Mapping'!B:B)</f>
        <v>Low</v>
      </c>
      <c r="J1299" s="154" t="str">
        <f>_xlfn.XLOOKUP('Data Source'!$H1299,'NW Mapping'!A:A,'NW Mapping'!C:C)</f>
        <v>Core NW</v>
      </c>
      <c r="K1299" s="154" t="str">
        <f>_xlfn.XLOOKUP(H1299,'NW Mapping'!A:A,'NW Mapping'!D:D)</f>
        <v>Core NW</v>
      </c>
      <c r="L1299" s="8" t="str">
        <f>_xlfn.XLOOKUP('Data Source'!$H1299,'NW Mapping'!A:A,'NW Mapping'!E:E)</f>
        <v>OTHER</v>
      </c>
      <c r="M1299" s="155">
        <v>61847.813958333303</v>
      </c>
      <c r="N1299" s="155">
        <v>61848</v>
      </c>
    </row>
    <row r="1300" spans="2:14" s="1" customFormat="1" ht="19.7" customHeight="1">
      <c r="B1300" s="156">
        <v>2023</v>
      </c>
      <c r="C1300" s="154" t="s">
        <v>13</v>
      </c>
      <c r="D1300" s="154" t="s">
        <v>14</v>
      </c>
      <c r="E1300" s="154" t="s">
        <v>26</v>
      </c>
      <c r="F1300" s="154" t="s">
        <v>16</v>
      </c>
      <c r="G1300" s="154" t="s">
        <v>74</v>
      </c>
      <c r="H1300" s="154" t="s">
        <v>38</v>
      </c>
      <c r="I1300" s="154" t="str">
        <f>_xlfn.XLOOKUP('Data Source'!$H1300,'NW Mapping'!A:A,'NW Mapping'!B:B)</f>
        <v>Low</v>
      </c>
      <c r="J1300" s="154" t="str">
        <f>_xlfn.XLOOKUP('Data Source'!$H1300,'NW Mapping'!A:A,'NW Mapping'!C:C)</f>
        <v>Core NW</v>
      </c>
      <c r="K1300" s="154" t="str">
        <f>_xlfn.XLOOKUP(H1300,'NW Mapping'!A:A,'NW Mapping'!D:D)</f>
        <v>Core NW</v>
      </c>
      <c r="L1300" s="8" t="str">
        <f>_xlfn.XLOOKUP('Data Source'!$H1300,'NW Mapping'!A:A,'NW Mapping'!E:E)</f>
        <v>OTHER</v>
      </c>
      <c r="M1300" s="157">
        <v>55164.186041666697</v>
      </c>
      <c r="N1300" s="157">
        <v>55164</v>
      </c>
    </row>
    <row r="1301" spans="2:14" s="1" customFormat="1" ht="19.7" customHeight="1">
      <c r="B1301" s="152">
        <v>2023</v>
      </c>
      <c r="C1301" s="153" t="s">
        <v>13</v>
      </c>
      <c r="D1301" s="153" t="s">
        <v>14</v>
      </c>
      <c r="E1301" s="153" t="s">
        <v>26</v>
      </c>
      <c r="F1301" s="153" t="s">
        <v>21</v>
      </c>
      <c r="G1301" s="153" t="s">
        <v>22</v>
      </c>
      <c r="H1301" s="153" t="s">
        <v>38</v>
      </c>
      <c r="I1301" s="154" t="str">
        <f>_xlfn.XLOOKUP('Data Source'!$H1301,'NW Mapping'!A:A,'NW Mapping'!B:B)</f>
        <v>Low</v>
      </c>
      <c r="J1301" s="154" t="str">
        <f>_xlfn.XLOOKUP('Data Source'!$H1301,'NW Mapping'!A:A,'NW Mapping'!C:C)</f>
        <v>Core NW</v>
      </c>
      <c r="K1301" s="154" t="str">
        <f>_xlfn.XLOOKUP(H1301,'NW Mapping'!A:A,'NW Mapping'!D:D)</f>
        <v>Core NW</v>
      </c>
      <c r="L1301" s="8" t="str">
        <f>_xlfn.XLOOKUP('Data Source'!$H1301,'NW Mapping'!A:A,'NW Mapping'!E:E)</f>
        <v>OTHER</v>
      </c>
      <c r="M1301" s="155">
        <v>76566.661250000005</v>
      </c>
      <c r="N1301" s="155">
        <v>76566.720000000001</v>
      </c>
    </row>
    <row r="1302" spans="2:14" s="1" customFormat="1" ht="19.7" customHeight="1">
      <c r="B1302" s="156">
        <v>2023</v>
      </c>
      <c r="C1302" s="154" t="s">
        <v>13</v>
      </c>
      <c r="D1302" s="154" t="s">
        <v>14</v>
      </c>
      <c r="E1302" s="154" t="s">
        <v>26</v>
      </c>
      <c r="F1302" s="154" t="s">
        <v>21</v>
      </c>
      <c r="G1302" s="154" t="s">
        <v>65</v>
      </c>
      <c r="H1302" s="154" t="s">
        <v>38</v>
      </c>
      <c r="I1302" s="154" t="str">
        <f>_xlfn.XLOOKUP('Data Source'!$H1302,'NW Mapping'!A:A,'NW Mapping'!B:B)</f>
        <v>Low</v>
      </c>
      <c r="J1302" s="154" t="str">
        <f>_xlfn.XLOOKUP('Data Source'!$H1302,'NW Mapping'!A:A,'NW Mapping'!C:C)</f>
        <v>Core NW</v>
      </c>
      <c r="K1302" s="154" t="str">
        <f>_xlfn.XLOOKUP(H1302,'NW Mapping'!A:A,'NW Mapping'!D:D)</f>
        <v>Core NW</v>
      </c>
      <c r="L1302" s="8" t="str">
        <f>_xlfn.XLOOKUP('Data Source'!$H1302,'NW Mapping'!A:A,'NW Mapping'!E:E)</f>
        <v>OTHER</v>
      </c>
      <c r="M1302" s="157">
        <v>71304.901249999995</v>
      </c>
      <c r="N1302" s="157">
        <v>71304.960000000006</v>
      </c>
    </row>
    <row r="1303" spans="2:14" s="1" customFormat="1" ht="19.7" customHeight="1">
      <c r="B1303" s="152">
        <v>2023</v>
      </c>
      <c r="C1303" s="153" t="s">
        <v>13</v>
      </c>
      <c r="D1303" s="153" t="s">
        <v>14</v>
      </c>
      <c r="E1303" s="153" t="s">
        <v>26</v>
      </c>
      <c r="F1303" s="153" t="s">
        <v>23</v>
      </c>
      <c r="G1303" s="153" t="s">
        <v>24</v>
      </c>
      <c r="H1303" s="153" t="s">
        <v>38</v>
      </c>
      <c r="I1303" s="154" t="str">
        <f>_xlfn.XLOOKUP('Data Source'!$H1303,'NW Mapping'!A:A,'NW Mapping'!B:B)</f>
        <v>Low</v>
      </c>
      <c r="J1303" s="154" t="str">
        <f>_xlfn.XLOOKUP('Data Source'!$H1303,'NW Mapping'!A:A,'NW Mapping'!C:C)</f>
        <v>Core NW</v>
      </c>
      <c r="K1303" s="154" t="str">
        <f>_xlfn.XLOOKUP(H1303,'NW Mapping'!A:A,'NW Mapping'!D:D)</f>
        <v>Core NW</v>
      </c>
      <c r="L1303" s="8" t="str">
        <f>_xlfn.XLOOKUP('Data Source'!$H1303,'NW Mapping'!A:A,'NW Mapping'!E:E)</f>
        <v>OTHER</v>
      </c>
      <c r="M1303" s="155">
        <v>66199.699583333306</v>
      </c>
      <c r="N1303" s="155">
        <v>66199.679999999993</v>
      </c>
    </row>
    <row r="1304" spans="2:14" s="1" customFormat="1" ht="19.7" customHeight="1">
      <c r="B1304" s="156">
        <v>2023</v>
      </c>
      <c r="C1304" s="154" t="s">
        <v>13</v>
      </c>
      <c r="D1304" s="154" t="s">
        <v>14</v>
      </c>
      <c r="E1304" s="154" t="s">
        <v>26</v>
      </c>
      <c r="F1304" s="154" t="s">
        <v>23</v>
      </c>
      <c r="G1304" s="154" t="s">
        <v>66</v>
      </c>
      <c r="H1304" s="154" t="s">
        <v>38</v>
      </c>
      <c r="I1304" s="154" t="str">
        <f>_xlfn.XLOOKUP('Data Source'!$H1304,'NW Mapping'!A:A,'NW Mapping'!B:B)</f>
        <v>Low</v>
      </c>
      <c r="J1304" s="154" t="str">
        <f>_xlfn.XLOOKUP('Data Source'!$H1304,'NW Mapping'!A:A,'NW Mapping'!C:C)</f>
        <v>Core NW</v>
      </c>
      <c r="K1304" s="154" t="str">
        <f>_xlfn.XLOOKUP(H1304,'NW Mapping'!A:A,'NW Mapping'!D:D)</f>
        <v>Core NW</v>
      </c>
      <c r="L1304" s="8" t="str">
        <f>_xlfn.XLOOKUP('Data Source'!$H1304,'NW Mapping'!A:A,'NW Mapping'!E:E)</f>
        <v>OTHER</v>
      </c>
      <c r="M1304" s="157">
        <v>11100.215416666701</v>
      </c>
      <c r="N1304" s="157">
        <v>11100</v>
      </c>
    </row>
    <row r="1305" spans="2:14" s="1" customFormat="1" ht="19.7" hidden="1" customHeight="1">
      <c r="B1305" s="152">
        <v>2023</v>
      </c>
      <c r="C1305" s="153" t="s">
        <v>13</v>
      </c>
      <c r="D1305" s="153" t="s">
        <v>14</v>
      </c>
      <c r="E1305" s="153" t="s">
        <v>27</v>
      </c>
      <c r="F1305" s="153" t="s">
        <v>16</v>
      </c>
      <c r="G1305" s="153" t="s">
        <v>71</v>
      </c>
      <c r="H1305" s="153" t="s">
        <v>38</v>
      </c>
      <c r="I1305" s="154" t="str">
        <f>_xlfn.XLOOKUP('Data Source'!$H1305,'NW Mapping'!A:A,'NW Mapping'!B:B)</f>
        <v>Low</v>
      </c>
      <c r="J1305" s="154" t="str">
        <f>_xlfn.XLOOKUP('Data Source'!$H1305,'NW Mapping'!A:A,'NW Mapping'!C:C)</f>
        <v>Core NW</v>
      </c>
      <c r="K1305" s="154" t="str">
        <f>_xlfn.XLOOKUP(H1305,'NW Mapping'!A:A,'NW Mapping'!D:D)</f>
        <v>Core NW</v>
      </c>
      <c r="L1305" s="8" t="str">
        <f>_xlfn.XLOOKUP('Data Source'!$H1305,'NW Mapping'!A:A,'NW Mapping'!E:E)</f>
        <v>OTHER</v>
      </c>
      <c r="M1305" s="155">
        <v>28364.754038461499</v>
      </c>
      <c r="N1305" s="155">
        <v>28364.959999999999</v>
      </c>
    </row>
    <row r="1306" spans="2:14" s="1" customFormat="1" ht="19.7" hidden="1" customHeight="1">
      <c r="B1306" s="156">
        <v>2023</v>
      </c>
      <c r="C1306" s="154" t="s">
        <v>13</v>
      </c>
      <c r="D1306" s="154" t="s">
        <v>14</v>
      </c>
      <c r="E1306" s="154" t="s">
        <v>27</v>
      </c>
      <c r="F1306" s="154" t="s">
        <v>16</v>
      </c>
      <c r="G1306" s="154" t="s">
        <v>72</v>
      </c>
      <c r="H1306" s="154" t="s">
        <v>38</v>
      </c>
      <c r="I1306" s="154" t="str">
        <f>_xlfn.XLOOKUP('Data Source'!$H1306,'NW Mapping'!A:A,'NW Mapping'!B:B)</f>
        <v>Low</v>
      </c>
      <c r="J1306" s="154" t="str">
        <f>_xlfn.XLOOKUP('Data Source'!$H1306,'NW Mapping'!A:A,'NW Mapping'!C:C)</f>
        <v>Core NW</v>
      </c>
      <c r="K1306" s="154" t="str">
        <f>_xlfn.XLOOKUP(H1306,'NW Mapping'!A:A,'NW Mapping'!D:D)</f>
        <v>Core NW</v>
      </c>
      <c r="L1306" s="8" t="str">
        <f>_xlfn.XLOOKUP('Data Source'!$H1306,'NW Mapping'!A:A,'NW Mapping'!E:E)</f>
        <v>OTHER</v>
      </c>
      <c r="M1306" s="157">
        <v>68075.338846153798</v>
      </c>
      <c r="N1306" s="157">
        <v>68075.28</v>
      </c>
    </row>
    <row r="1307" spans="2:14" s="1" customFormat="1" ht="19.7" hidden="1" customHeight="1">
      <c r="B1307" s="152">
        <v>2023</v>
      </c>
      <c r="C1307" s="153" t="s">
        <v>13</v>
      </c>
      <c r="D1307" s="153" t="s">
        <v>14</v>
      </c>
      <c r="E1307" s="153" t="s">
        <v>27</v>
      </c>
      <c r="F1307" s="153" t="s">
        <v>16</v>
      </c>
      <c r="G1307" s="153" t="s">
        <v>73</v>
      </c>
      <c r="H1307" s="153" t="s">
        <v>38</v>
      </c>
      <c r="I1307" s="154" t="str">
        <f>_xlfn.XLOOKUP('Data Source'!$H1307,'NW Mapping'!A:A,'NW Mapping'!B:B)</f>
        <v>Low</v>
      </c>
      <c r="J1307" s="154" t="str">
        <f>_xlfn.XLOOKUP('Data Source'!$H1307,'NW Mapping'!A:A,'NW Mapping'!C:C)</f>
        <v>Core NW</v>
      </c>
      <c r="K1307" s="154" t="str">
        <f>_xlfn.XLOOKUP(H1307,'NW Mapping'!A:A,'NW Mapping'!D:D)</f>
        <v>Core NW</v>
      </c>
      <c r="L1307" s="8" t="str">
        <f>_xlfn.XLOOKUP('Data Source'!$H1307,'NW Mapping'!A:A,'NW Mapping'!E:E)</f>
        <v>OTHER</v>
      </c>
      <c r="M1307" s="155">
        <v>147496.577307692</v>
      </c>
      <c r="N1307" s="155">
        <v>147496.44</v>
      </c>
    </row>
    <row r="1308" spans="2:14" s="1" customFormat="1" ht="19.7" hidden="1" customHeight="1">
      <c r="B1308" s="156">
        <v>2023</v>
      </c>
      <c r="C1308" s="154" t="s">
        <v>13</v>
      </c>
      <c r="D1308" s="154" t="s">
        <v>14</v>
      </c>
      <c r="E1308" s="154" t="s">
        <v>27</v>
      </c>
      <c r="F1308" s="154" t="s">
        <v>16</v>
      </c>
      <c r="G1308" s="154" t="s">
        <v>75</v>
      </c>
      <c r="H1308" s="154" t="s">
        <v>38</v>
      </c>
      <c r="I1308" s="154" t="str">
        <f>_xlfn.XLOOKUP('Data Source'!$H1308,'NW Mapping'!A:A,'NW Mapping'!B:B)</f>
        <v>Low</v>
      </c>
      <c r="J1308" s="154" t="str">
        <f>_xlfn.XLOOKUP('Data Source'!$H1308,'NW Mapping'!A:A,'NW Mapping'!C:C)</f>
        <v>Core NW</v>
      </c>
      <c r="K1308" s="154" t="str">
        <f>_xlfn.XLOOKUP(H1308,'NW Mapping'!A:A,'NW Mapping'!D:D)</f>
        <v>Core NW</v>
      </c>
      <c r="L1308" s="8" t="str">
        <f>_xlfn.XLOOKUP('Data Source'!$H1308,'NW Mapping'!A:A,'NW Mapping'!E:E)</f>
        <v>OTHER</v>
      </c>
      <c r="M1308" s="157">
        <v>23903.899615384598</v>
      </c>
      <c r="N1308" s="157">
        <v>23903.88</v>
      </c>
    </row>
    <row r="1309" spans="2:14" s="1" customFormat="1" ht="19.7" hidden="1" customHeight="1">
      <c r="B1309" s="152">
        <v>2023</v>
      </c>
      <c r="C1309" s="153" t="s">
        <v>13</v>
      </c>
      <c r="D1309" s="153" t="s">
        <v>14</v>
      </c>
      <c r="E1309" s="153" t="s">
        <v>27</v>
      </c>
      <c r="F1309" s="153" t="s">
        <v>21</v>
      </c>
      <c r="G1309" s="153" t="s">
        <v>22</v>
      </c>
      <c r="H1309" s="153" t="s">
        <v>38</v>
      </c>
      <c r="I1309" s="154" t="str">
        <f>_xlfn.XLOOKUP('Data Source'!$H1309,'NW Mapping'!A:A,'NW Mapping'!B:B)</f>
        <v>Low</v>
      </c>
      <c r="J1309" s="154" t="str">
        <f>_xlfn.XLOOKUP('Data Source'!$H1309,'NW Mapping'!A:A,'NW Mapping'!C:C)</f>
        <v>Core NW</v>
      </c>
      <c r="K1309" s="154" t="str">
        <f>_xlfn.XLOOKUP(H1309,'NW Mapping'!A:A,'NW Mapping'!D:D)</f>
        <v>Core NW</v>
      </c>
      <c r="L1309" s="8" t="str">
        <f>_xlfn.XLOOKUP('Data Source'!$H1309,'NW Mapping'!A:A,'NW Mapping'!E:E)</f>
        <v>OTHER</v>
      </c>
      <c r="M1309" s="155">
        <v>147496.5675</v>
      </c>
      <c r="N1309" s="155">
        <v>147496.44</v>
      </c>
    </row>
    <row r="1310" spans="2:14" s="1" customFormat="1" ht="19.7" hidden="1" customHeight="1">
      <c r="B1310" s="156">
        <v>2023</v>
      </c>
      <c r="C1310" s="154" t="s">
        <v>13</v>
      </c>
      <c r="D1310" s="154" t="s">
        <v>14</v>
      </c>
      <c r="E1310" s="154" t="s">
        <v>27</v>
      </c>
      <c r="F1310" s="154" t="s">
        <v>21</v>
      </c>
      <c r="G1310" s="154" t="s">
        <v>65</v>
      </c>
      <c r="H1310" s="154" t="s">
        <v>38</v>
      </c>
      <c r="I1310" s="154" t="str">
        <f>_xlfn.XLOOKUP('Data Source'!$H1310,'NW Mapping'!A:A,'NW Mapping'!B:B)</f>
        <v>Low</v>
      </c>
      <c r="J1310" s="154" t="str">
        <f>_xlfn.XLOOKUP('Data Source'!$H1310,'NW Mapping'!A:A,'NW Mapping'!C:C)</f>
        <v>Core NW</v>
      </c>
      <c r="K1310" s="154" t="str">
        <f>_xlfn.XLOOKUP(H1310,'NW Mapping'!A:A,'NW Mapping'!D:D)</f>
        <v>Core NW</v>
      </c>
      <c r="L1310" s="8" t="str">
        <f>_xlfn.XLOOKUP('Data Source'!$H1310,'NW Mapping'!A:A,'NW Mapping'!E:E)</f>
        <v>OTHER</v>
      </c>
      <c r="M1310" s="157">
        <v>79971.251346153804</v>
      </c>
      <c r="N1310" s="157">
        <v>79971.320000000007</v>
      </c>
    </row>
    <row r="1311" spans="2:14" s="1" customFormat="1" ht="19.7" hidden="1" customHeight="1">
      <c r="B1311" s="152">
        <v>2023</v>
      </c>
      <c r="C1311" s="153" t="s">
        <v>13</v>
      </c>
      <c r="D1311" s="153" t="s">
        <v>14</v>
      </c>
      <c r="E1311" s="153" t="s">
        <v>27</v>
      </c>
      <c r="F1311" s="153" t="s">
        <v>23</v>
      </c>
      <c r="G1311" s="153" t="s">
        <v>24</v>
      </c>
      <c r="H1311" s="153" t="s">
        <v>38</v>
      </c>
      <c r="I1311" s="154" t="str">
        <f>_xlfn.XLOOKUP('Data Source'!$H1311,'NW Mapping'!A:A,'NW Mapping'!B:B)</f>
        <v>Low</v>
      </c>
      <c r="J1311" s="154" t="str">
        <f>_xlfn.XLOOKUP('Data Source'!$H1311,'NW Mapping'!A:A,'NW Mapping'!C:C)</f>
        <v>Core NW</v>
      </c>
      <c r="K1311" s="154" t="str">
        <f>_xlfn.XLOOKUP(H1311,'NW Mapping'!A:A,'NW Mapping'!D:D)</f>
        <v>Core NW</v>
      </c>
      <c r="L1311" s="8" t="str">
        <f>_xlfn.XLOOKUP('Data Source'!$H1311,'NW Mapping'!A:A,'NW Mapping'!E:E)</f>
        <v>OTHER</v>
      </c>
      <c r="M1311" s="155">
        <v>72536.212884615394</v>
      </c>
      <c r="N1311" s="155">
        <v>72536.36</v>
      </c>
    </row>
    <row r="1312" spans="2:14" s="1" customFormat="1" ht="19.7" hidden="1" customHeight="1">
      <c r="B1312" s="156">
        <v>2023</v>
      </c>
      <c r="C1312" s="154" t="s">
        <v>13</v>
      </c>
      <c r="D1312" s="154" t="s">
        <v>14</v>
      </c>
      <c r="E1312" s="154" t="s">
        <v>15</v>
      </c>
      <c r="F1312" s="154" t="s">
        <v>16</v>
      </c>
      <c r="G1312" s="154" t="s">
        <v>71</v>
      </c>
      <c r="H1312" s="154" t="s">
        <v>39</v>
      </c>
      <c r="I1312" s="154" t="str">
        <f>_xlfn.XLOOKUP('Data Source'!$H1312,'NW Mapping'!A:A,'NW Mapping'!B:B)</f>
        <v>Low</v>
      </c>
      <c r="J1312" s="154" t="str">
        <f>_xlfn.XLOOKUP('Data Source'!$H1312,'NW Mapping'!A:A,'NW Mapping'!C:C)</f>
        <v>Core NW</v>
      </c>
      <c r="K1312" s="154" t="str">
        <f>_xlfn.XLOOKUP(H1312,'NW Mapping'!A:A,'NW Mapping'!D:D)</f>
        <v>Core NW</v>
      </c>
      <c r="L1312" s="8" t="str">
        <f>_xlfn.XLOOKUP('Data Source'!$H1312,'NW Mapping'!A:A,'NW Mapping'!E:E)</f>
        <v>OTHER</v>
      </c>
      <c r="M1312" s="157">
        <v>11700</v>
      </c>
      <c r="N1312" s="157">
        <v>11700</v>
      </c>
    </row>
    <row r="1313" spans="2:14" s="1" customFormat="1" ht="19.7" hidden="1" customHeight="1">
      <c r="B1313" s="152">
        <v>2023</v>
      </c>
      <c r="C1313" s="153" t="s">
        <v>13</v>
      </c>
      <c r="D1313" s="153" t="s">
        <v>14</v>
      </c>
      <c r="E1313" s="153" t="s">
        <v>15</v>
      </c>
      <c r="F1313" s="153" t="s">
        <v>16</v>
      </c>
      <c r="G1313" s="153" t="s">
        <v>72</v>
      </c>
      <c r="H1313" s="153" t="s">
        <v>39</v>
      </c>
      <c r="I1313" s="154" t="str">
        <f>_xlfn.XLOOKUP('Data Source'!$H1313,'NW Mapping'!A:A,'NW Mapping'!B:B)</f>
        <v>Low</v>
      </c>
      <c r="J1313" s="154" t="str">
        <f>_xlfn.XLOOKUP('Data Source'!$H1313,'NW Mapping'!A:A,'NW Mapping'!C:C)</f>
        <v>Core NW</v>
      </c>
      <c r="K1313" s="154" t="str">
        <f>_xlfn.XLOOKUP(H1313,'NW Mapping'!A:A,'NW Mapping'!D:D)</f>
        <v>Core NW</v>
      </c>
      <c r="L1313" s="8" t="str">
        <f>_xlfn.XLOOKUP('Data Source'!$H1313,'NW Mapping'!A:A,'NW Mapping'!E:E)</f>
        <v>OTHER</v>
      </c>
      <c r="M1313" s="155">
        <v>0</v>
      </c>
      <c r="N1313" s="155">
        <v>0</v>
      </c>
    </row>
    <row r="1314" spans="2:14" s="1" customFormat="1" ht="19.7" hidden="1" customHeight="1">
      <c r="B1314" s="156">
        <v>2023</v>
      </c>
      <c r="C1314" s="154" t="s">
        <v>13</v>
      </c>
      <c r="D1314" s="154" t="s">
        <v>14</v>
      </c>
      <c r="E1314" s="154" t="s">
        <v>15</v>
      </c>
      <c r="F1314" s="154" t="s">
        <v>16</v>
      </c>
      <c r="G1314" s="154" t="s">
        <v>73</v>
      </c>
      <c r="H1314" s="154" t="s">
        <v>39</v>
      </c>
      <c r="I1314" s="154" t="str">
        <f>_xlfn.XLOOKUP('Data Source'!$H1314,'NW Mapping'!A:A,'NW Mapping'!B:B)</f>
        <v>Low</v>
      </c>
      <c r="J1314" s="154" t="str">
        <f>_xlfn.XLOOKUP('Data Source'!$H1314,'NW Mapping'!A:A,'NW Mapping'!C:C)</f>
        <v>Core NW</v>
      </c>
      <c r="K1314" s="154" t="str">
        <f>_xlfn.XLOOKUP(H1314,'NW Mapping'!A:A,'NW Mapping'!D:D)</f>
        <v>Core NW</v>
      </c>
      <c r="L1314" s="8" t="str">
        <f>_xlfn.XLOOKUP('Data Source'!$H1314,'NW Mapping'!A:A,'NW Mapping'!E:E)</f>
        <v>OTHER</v>
      </c>
      <c r="M1314" s="157">
        <v>2405</v>
      </c>
      <c r="N1314" s="157">
        <v>2405</v>
      </c>
    </row>
    <row r="1315" spans="2:14" s="1" customFormat="1" ht="19.7" hidden="1" customHeight="1">
      <c r="B1315" s="152">
        <v>2023</v>
      </c>
      <c r="C1315" s="153" t="s">
        <v>13</v>
      </c>
      <c r="D1315" s="153" t="s">
        <v>14</v>
      </c>
      <c r="E1315" s="153" t="s">
        <v>15</v>
      </c>
      <c r="F1315" s="153" t="s">
        <v>16</v>
      </c>
      <c r="G1315" s="153" t="s">
        <v>74</v>
      </c>
      <c r="H1315" s="153" t="s">
        <v>39</v>
      </c>
      <c r="I1315" s="154" t="str">
        <f>_xlfn.XLOOKUP('Data Source'!$H1315,'NW Mapping'!A:A,'NW Mapping'!B:B)</f>
        <v>Low</v>
      </c>
      <c r="J1315" s="154" t="str">
        <f>_xlfn.XLOOKUP('Data Source'!$H1315,'NW Mapping'!A:A,'NW Mapping'!C:C)</f>
        <v>Core NW</v>
      </c>
      <c r="K1315" s="154" t="str">
        <f>_xlfn.XLOOKUP(H1315,'NW Mapping'!A:A,'NW Mapping'!D:D)</f>
        <v>Core NW</v>
      </c>
      <c r="L1315" s="8" t="str">
        <f>_xlfn.XLOOKUP('Data Source'!$H1315,'NW Mapping'!A:A,'NW Mapping'!E:E)</f>
        <v>OTHER</v>
      </c>
      <c r="M1315" s="155">
        <v>6760</v>
      </c>
      <c r="N1315" s="155">
        <v>6759.96</v>
      </c>
    </row>
    <row r="1316" spans="2:14" s="1" customFormat="1" ht="19.7" hidden="1" customHeight="1">
      <c r="B1316" s="156">
        <v>2023</v>
      </c>
      <c r="C1316" s="154" t="s">
        <v>13</v>
      </c>
      <c r="D1316" s="154" t="s">
        <v>14</v>
      </c>
      <c r="E1316" s="154" t="s">
        <v>15</v>
      </c>
      <c r="F1316" s="154" t="s">
        <v>21</v>
      </c>
      <c r="G1316" s="154" t="s">
        <v>22</v>
      </c>
      <c r="H1316" s="154" t="s">
        <v>39</v>
      </c>
      <c r="I1316" s="154" t="str">
        <f>_xlfn.XLOOKUP('Data Source'!$H1316,'NW Mapping'!A:A,'NW Mapping'!B:B)</f>
        <v>Low</v>
      </c>
      <c r="J1316" s="154" t="str">
        <f>_xlfn.XLOOKUP('Data Source'!$H1316,'NW Mapping'!A:A,'NW Mapping'!C:C)</f>
        <v>Core NW</v>
      </c>
      <c r="K1316" s="154" t="str">
        <f>_xlfn.XLOOKUP(H1316,'NW Mapping'!A:A,'NW Mapping'!D:D)</f>
        <v>Core NW</v>
      </c>
      <c r="L1316" s="8" t="str">
        <f>_xlfn.XLOOKUP('Data Source'!$H1316,'NW Mapping'!A:A,'NW Mapping'!E:E)</f>
        <v>OTHER</v>
      </c>
      <c r="M1316" s="157">
        <v>17086.503846153799</v>
      </c>
      <c r="N1316" s="157">
        <v>17086.55</v>
      </c>
    </row>
    <row r="1317" spans="2:14" s="1" customFormat="1" ht="19.7" hidden="1" customHeight="1">
      <c r="B1317" s="152">
        <v>2023</v>
      </c>
      <c r="C1317" s="153" t="s">
        <v>13</v>
      </c>
      <c r="D1317" s="153" t="s">
        <v>14</v>
      </c>
      <c r="E1317" s="153" t="s">
        <v>15</v>
      </c>
      <c r="F1317" s="153" t="s">
        <v>21</v>
      </c>
      <c r="G1317" s="153" t="s">
        <v>65</v>
      </c>
      <c r="H1317" s="153" t="s">
        <v>39</v>
      </c>
      <c r="I1317" s="154" t="str">
        <f>_xlfn.XLOOKUP('Data Source'!$H1317,'NW Mapping'!A:A,'NW Mapping'!B:B)</f>
        <v>Low</v>
      </c>
      <c r="J1317" s="154" t="str">
        <f>_xlfn.XLOOKUP('Data Source'!$H1317,'NW Mapping'!A:A,'NW Mapping'!C:C)</f>
        <v>Core NW</v>
      </c>
      <c r="K1317" s="154" t="str">
        <f>_xlfn.XLOOKUP(H1317,'NW Mapping'!A:A,'NW Mapping'!D:D)</f>
        <v>Core NW</v>
      </c>
      <c r="L1317" s="8" t="str">
        <f>_xlfn.XLOOKUP('Data Source'!$H1317,'NW Mapping'!A:A,'NW Mapping'!E:E)</f>
        <v>OTHER</v>
      </c>
      <c r="M1317" s="155">
        <v>12623.984615384599</v>
      </c>
      <c r="N1317" s="155">
        <v>12624.04</v>
      </c>
    </row>
    <row r="1318" spans="2:14" s="1" customFormat="1" ht="19.7" hidden="1" customHeight="1">
      <c r="B1318" s="156">
        <v>2023</v>
      </c>
      <c r="C1318" s="154" t="s">
        <v>13</v>
      </c>
      <c r="D1318" s="154" t="s">
        <v>14</v>
      </c>
      <c r="E1318" s="154" t="s">
        <v>15</v>
      </c>
      <c r="F1318" s="154" t="s">
        <v>23</v>
      </c>
      <c r="G1318" s="154" t="s">
        <v>24</v>
      </c>
      <c r="H1318" s="154" t="s">
        <v>39</v>
      </c>
      <c r="I1318" s="154" t="str">
        <f>_xlfn.XLOOKUP('Data Source'!$H1318,'NW Mapping'!A:A,'NW Mapping'!B:B)</f>
        <v>Low</v>
      </c>
      <c r="J1318" s="154" t="str">
        <f>_xlfn.XLOOKUP('Data Source'!$H1318,'NW Mapping'!A:A,'NW Mapping'!C:C)</f>
        <v>Core NW</v>
      </c>
      <c r="K1318" s="154" t="str">
        <f>_xlfn.XLOOKUP(H1318,'NW Mapping'!A:A,'NW Mapping'!D:D)</f>
        <v>Core NW</v>
      </c>
      <c r="L1318" s="8" t="str">
        <f>_xlfn.XLOOKUP('Data Source'!$H1318,'NW Mapping'!A:A,'NW Mapping'!E:E)</f>
        <v>OTHER</v>
      </c>
      <c r="M1318" s="157">
        <v>5586.75</v>
      </c>
      <c r="N1318" s="157">
        <v>5586.75</v>
      </c>
    </row>
    <row r="1319" spans="2:14" s="1" customFormat="1" ht="19.7" customHeight="1">
      <c r="B1319" s="152">
        <v>2023</v>
      </c>
      <c r="C1319" s="153" t="s">
        <v>13</v>
      </c>
      <c r="D1319" s="153" t="s">
        <v>14</v>
      </c>
      <c r="E1319" s="153" t="s">
        <v>26</v>
      </c>
      <c r="F1319" s="153" t="s">
        <v>16</v>
      </c>
      <c r="G1319" s="153" t="s">
        <v>71</v>
      </c>
      <c r="H1319" s="153" t="s">
        <v>39</v>
      </c>
      <c r="I1319" s="154" t="str">
        <f>_xlfn.XLOOKUP('Data Source'!$H1319,'NW Mapping'!A:A,'NW Mapping'!B:B)</f>
        <v>Low</v>
      </c>
      <c r="J1319" s="154" t="str">
        <f>_xlfn.XLOOKUP('Data Source'!$H1319,'NW Mapping'!A:A,'NW Mapping'!C:C)</f>
        <v>Core NW</v>
      </c>
      <c r="K1319" s="154" t="str">
        <f>_xlfn.XLOOKUP(H1319,'NW Mapping'!A:A,'NW Mapping'!D:D)</f>
        <v>Core NW</v>
      </c>
      <c r="L1319" s="8" t="str">
        <f>_xlfn.XLOOKUP('Data Source'!$H1319,'NW Mapping'!A:A,'NW Mapping'!E:E)</f>
        <v>OTHER</v>
      </c>
      <c r="M1319" s="155">
        <v>18420.849999999999</v>
      </c>
      <c r="N1319" s="155">
        <v>18420.8</v>
      </c>
    </row>
    <row r="1320" spans="2:14" s="1" customFormat="1" ht="19.7" customHeight="1">
      <c r="B1320" s="156">
        <v>2023</v>
      </c>
      <c r="C1320" s="154" t="s">
        <v>13</v>
      </c>
      <c r="D1320" s="154" t="s">
        <v>14</v>
      </c>
      <c r="E1320" s="154" t="s">
        <v>26</v>
      </c>
      <c r="F1320" s="154" t="s">
        <v>16</v>
      </c>
      <c r="G1320" s="154" t="s">
        <v>72</v>
      </c>
      <c r="H1320" s="154" t="s">
        <v>39</v>
      </c>
      <c r="I1320" s="154" t="str">
        <f>_xlfn.XLOOKUP('Data Source'!$H1320,'NW Mapping'!A:A,'NW Mapping'!B:B)</f>
        <v>Low</v>
      </c>
      <c r="J1320" s="154" t="str">
        <f>_xlfn.XLOOKUP('Data Source'!$H1320,'NW Mapping'!A:A,'NW Mapping'!C:C)</f>
        <v>Core NW</v>
      </c>
      <c r="K1320" s="154" t="str">
        <f>_xlfn.XLOOKUP(H1320,'NW Mapping'!A:A,'NW Mapping'!D:D)</f>
        <v>Core NW</v>
      </c>
      <c r="L1320" s="8" t="str">
        <f>_xlfn.XLOOKUP('Data Source'!$H1320,'NW Mapping'!A:A,'NW Mapping'!E:E)</f>
        <v>OTHER</v>
      </c>
      <c r="M1320" s="157">
        <v>8892.17</v>
      </c>
      <c r="N1320" s="157">
        <v>8892.1299999999992</v>
      </c>
    </row>
    <row r="1321" spans="2:14" s="1" customFormat="1" ht="19.7" customHeight="1">
      <c r="B1321" s="152">
        <v>2023</v>
      </c>
      <c r="C1321" s="153" t="s">
        <v>13</v>
      </c>
      <c r="D1321" s="153" t="s">
        <v>14</v>
      </c>
      <c r="E1321" s="153" t="s">
        <v>26</v>
      </c>
      <c r="F1321" s="153" t="s">
        <v>16</v>
      </c>
      <c r="G1321" s="153" t="s">
        <v>73</v>
      </c>
      <c r="H1321" s="153" t="s">
        <v>39</v>
      </c>
      <c r="I1321" s="154" t="str">
        <f>_xlfn.XLOOKUP('Data Source'!$H1321,'NW Mapping'!A:A,'NW Mapping'!B:B)</f>
        <v>Low</v>
      </c>
      <c r="J1321" s="154" t="str">
        <f>_xlfn.XLOOKUP('Data Source'!$H1321,'NW Mapping'!A:A,'NW Mapping'!C:C)</f>
        <v>Core NW</v>
      </c>
      <c r="K1321" s="154" t="str">
        <f>_xlfn.XLOOKUP(H1321,'NW Mapping'!A:A,'NW Mapping'!D:D)</f>
        <v>Core NW</v>
      </c>
      <c r="L1321" s="8" t="str">
        <f>_xlfn.XLOOKUP('Data Source'!$H1321,'NW Mapping'!A:A,'NW Mapping'!E:E)</f>
        <v>OTHER</v>
      </c>
      <c r="M1321" s="155">
        <v>8702.74</v>
      </c>
      <c r="N1321" s="155">
        <v>8702.82</v>
      </c>
    </row>
    <row r="1322" spans="2:14" s="1" customFormat="1" ht="19.7" customHeight="1">
      <c r="B1322" s="156">
        <v>2023</v>
      </c>
      <c r="C1322" s="154" t="s">
        <v>13</v>
      </c>
      <c r="D1322" s="154" t="s">
        <v>14</v>
      </c>
      <c r="E1322" s="154" t="s">
        <v>26</v>
      </c>
      <c r="F1322" s="154" t="s">
        <v>16</v>
      </c>
      <c r="G1322" s="154" t="s">
        <v>74</v>
      </c>
      <c r="H1322" s="154" t="s">
        <v>39</v>
      </c>
      <c r="I1322" s="154" t="str">
        <f>_xlfn.XLOOKUP('Data Source'!$H1322,'NW Mapping'!A:A,'NW Mapping'!B:B)</f>
        <v>Low</v>
      </c>
      <c r="J1322" s="154" t="str">
        <f>_xlfn.XLOOKUP('Data Source'!$H1322,'NW Mapping'!A:A,'NW Mapping'!C:C)</f>
        <v>Core NW</v>
      </c>
      <c r="K1322" s="154" t="str">
        <f>_xlfn.XLOOKUP(H1322,'NW Mapping'!A:A,'NW Mapping'!D:D)</f>
        <v>Core NW</v>
      </c>
      <c r="L1322" s="8" t="str">
        <f>_xlfn.XLOOKUP('Data Source'!$H1322,'NW Mapping'!A:A,'NW Mapping'!E:E)</f>
        <v>OTHER</v>
      </c>
      <c r="M1322" s="157">
        <v>18859.46</v>
      </c>
      <c r="N1322" s="157">
        <v>18859.64</v>
      </c>
    </row>
    <row r="1323" spans="2:14" s="1" customFormat="1" ht="19.7" customHeight="1">
      <c r="B1323" s="152">
        <v>2023</v>
      </c>
      <c r="C1323" s="153" t="s">
        <v>13</v>
      </c>
      <c r="D1323" s="153" t="s">
        <v>14</v>
      </c>
      <c r="E1323" s="153" t="s">
        <v>26</v>
      </c>
      <c r="F1323" s="153" t="s">
        <v>21</v>
      </c>
      <c r="G1323" s="153" t="s">
        <v>22</v>
      </c>
      <c r="H1323" s="153" t="s">
        <v>39</v>
      </c>
      <c r="I1323" s="154" t="str">
        <f>_xlfn.XLOOKUP('Data Source'!$H1323,'NW Mapping'!A:A,'NW Mapping'!B:B)</f>
        <v>Low</v>
      </c>
      <c r="J1323" s="154" t="str">
        <f>_xlfn.XLOOKUP('Data Source'!$H1323,'NW Mapping'!A:A,'NW Mapping'!C:C)</f>
        <v>Core NW</v>
      </c>
      <c r="K1323" s="154" t="str">
        <f>_xlfn.XLOOKUP(H1323,'NW Mapping'!A:A,'NW Mapping'!D:D)</f>
        <v>Core NW</v>
      </c>
      <c r="L1323" s="8" t="str">
        <f>_xlfn.XLOOKUP('Data Source'!$H1323,'NW Mapping'!A:A,'NW Mapping'!E:E)</f>
        <v>OTHER</v>
      </c>
      <c r="M1323" s="155">
        <v>15496.89</v>
      </c>
      <c r="N1323" s="155">
        <v>15496.96</v>
      </c>
    </row>
    <row r="1324" spans="2:14" s="1" customFormat="1" ht="19.7" customHeight="1">
      <c r="B1324" s="156">
        <v>2023</v>
      </c>
      <c r="C1324" s="154" t="s">
        <v>13</v>
      </c>
      <c r="D1324" s="154" t="s">
        <v>14</v>
      </c>
      <c r="E1324" s="154" t="s">
        <v>26</v>
      </c>
      <c r="F1324" s="154" t="s">
        <v>21</v>
      </c>
      <c r="G1324" s="154" t="s">
        <v>65</v>
      </c>
      <c r="H1324" s="154" t="s">
        <v>39</v>
      </c>
      <c r="I1324" s="154" t="str">
        <f>_xlfn.XLOOKUP('Data Source'!$H1324,'NW Mapping'!A:A,'NW Mapping'!B:B)</f>
        <v>Low</v>
      </c>
      <c r="J1324" s="154" t="str">
        <f>_xlfn.XLOOKUP('Data Source'!$H1324,'NW Mapping'!A:A,'NW Mapping'!C:C)</f>
        <v>Core NW</v>
      </c>
      <c r="K1324" s="154" t="str">
        <f>_xlfn.XLOOKUP(H1324,'NW Mapping'!A:A,'NW Mapping'!D:D)</f>
        <v>Core NW</v>
      </c>
      <c r="L1324" s="8" t="str">
        <f>_xlfn.XLOOKUP('Data Source'!$H1324,'NW Mapping'!A:A,'NW Mapping'!E:E)</f>
        <v>OTHER</v>
      </c>
      <c r="M1324" s="157">
        <v>15263.43</v>
      </c>
      <c r="N1324" s="157">
        <v>15263.28</v>
      </c>
    </row>
    <row r="1325" spans="2:14" s="1" customFormat="1" ht="19.7" customHeight="1">
      <c r="B1325" s="152">
        <v>2023</v>
      </c>
      <c r="C1325" s="153" t="s">
        <v>13</v>
      </c>
      <c r="D1325" s="153" t="s">
        <v>14</v>
      </c>
      <c r="E1325" s="153" t="s">
        <v>26</v>
      </c>
      <c r="F1325" s="153" t="s">
        <v>23</v>
      </c>
      <c r="G1325" s="153" t="s">
        <v>24</v>
      </c>
      <c r="H1325" s="153" t="s">
        <v>39</v>
      </c>
      <c r="I1325" s="154" t="str">
        <f>_xlfn.XLOOKUP('Data Source'!$H1325,'NW Mapping'!A:A,'NW Mapping'!B:B)</f>
        <v>Low</v>
      </c>
      <c r="J1325" s="154" t="str">
        <f>_xlfn.XLOOKUP('Data Source'!$H1325,'NW Mapping'!A:A,'NW Mapping'!C:C)</f>
        <v>Core NW</v>
      </c>
      <c r="K1325" s="154" t="str">
        <f>_xlfn.XLOOKUP(H1325,'NW Mapping'!A:A,'NW Mapping'!D:D)</f>
        <v>Core NW</v>
      </c>
      <c r="L1325" s="8" t="str">
        <f>_xlfn.XLOOKUP('Data Source'!$H1325,'NW Mapping'!A:A,'NW Mapping'!E:E)</f>
        <v>OTHER</v>
      </c>
      <c r="M1325" s="155">
        <v>15845.79</v>
      </c>
      <c r="N1325" s="155">
        <v>15845.72</v>
      </c>
    </row>
    <row r="1326" spans="2:14" s="1" customFormat="1" ht="19.7" customHeight="1">
      <c r="B1326" s="156">
        <v>2023</v>
      </c>
      <c r="C1326" s="154" t="s">
        <v>13</v>
      </c>
      <c r="D1326" s="154" t="s">
        <v>14</v>
      </c>
      <c r="E1326" s="154" t="s">
        <v>26</v>
      </c>
      <c r="F1326" s="154" t="s">
        <v>23</v>
      </c>
      <c r="G1326" s="154" t="s">
        <v>66</v>
      </c>
      <c r="H1326" s="154" t="s">
        <v>39</v>
      </c>
      <c r="I1326" s="154" t="str">
        <f>_xlfn.XLOOKUP('Data Source'!$H1326,'NW Mapping'!A:A,'NW Mapping'!B:B)</f>
        <v>Low</v>
      </c>
      <c r="J1326" s="154" t="str">
        <f>_xlfn.XLOOKUP('Data Source'!$H1326,'NW Mapping'!A:A,'NW Mapping'!C:C)</f>
        <v>Core NW</v>
      </c>
      <c r="K1326" s="154" t="str">
        <f>_xlfn.XLOOKUP(H1326,'NW Mapping'!A:A,'NW Mapping'!D:D)</f>
        <v>Core NW</v>
      </c>
      <c r="L1326" s="8" t="str">
        <f>_xlfn.XLOOKUP('Data Source'!$H1326,'NW Mapping'!A:A,'NW Mapping'!E:E)</f>
        <v>OTHER</v>
      </c>
      <c r="M1326" s="157">
        <v>0</v>
      </c>
      <c r="N1326" s="157">
        <v>0</v>
      </c>
    </row>
    <row r="1327" spans="2:14" s="1" customFormat="1" ht="19.7" hidden="1" customHeight="1">
      <c r="B1327" s="152">
        <v>2023</v>
      </c>
      <c r="C1327" s="153" t="s">
        <v>13</v>
      </c>
      <c r="D1327" s="153" t="s">
        <v>14</v>
      </c>
      <c r="E1327" s="153" t="s">
        <v>25</v>
      </c>
      <c r="F1327" s="153" t="s">
        <v>16</v>
      </c>
      <c r="G1327" s="153" t="s">
        <v>73</v>
      </c>
      <c r="H1327" s="153" t="s">
        <v>78</v>
      </c>
      <c r="I1327" s="154" t="str">
        <f>_xlfn.XLOOKUP('Data Source'!$H1327,'NW Mapping'!A:A,'NW Mapping'!B:B)</f>
        <v>Low</v>
      </c>
      <c r="J1327" s="154" t="str">
        <f>_xlfn.XLOOKUP('Data Source'!$H1327,'NW Mapping'!A:A,'NW Mapping'!C:C)</f>
        <v>Core NW</v>
      </c>
      <c r="K1327" s="154" t="str">
        <f>_xlfn.XLOOKUP(H1327,'NW Mapping'!A:A,'NW Mapping'!D:D)</f>
        <v>Core NW</v>
      </c>
      <c r="L1327" s="8" t="str">
        <f>_xlfn.XLOOKUP('Data Source'!$H1327,'NW Mapping'!A:A,'NW Mapping'!E:E)</f>
        <v>PVA/JBP</v>
      </c>
      <c r="M1327" s="155">
        <v>54012</v>
      </c>
      <c r="N1327" s="155">
        <v>54011.98</v>
      </c>
    </row>
    <row r="1328" spans="2:14" s="1" customFormat="1" ht="19.7" hidden="1" customHeight="1">
      <c r="B1328" s="156">
        <v>2023</v>
      </c>
      <c r="C1328" s="154" t="s">
        <v>13</v>
      </c>
      <c r="D1328" s="154" t="s">
        <v>14</v>
      </c>
      <c r="E1328" s="154" t="s">
        <v>25</v>
      </c>
      <c r="F1328" s="154" t="s">
        <v>16</v>
      </c>
      <c r="G1328" s="154" t="s">
        <v>75</v>
      </c>
      <c r="H1328" s="154" t="s">
        <v>78</v>
      </c>
      <c r="I1328" s="154" t="str">
        <f>_xlfn.XLOOKUP('Data Source'!$H1328,'NW Mapping'!A:A,'NW Mapping'!B:B)</f>
        <v>Low</v>
      </c>
      <c r="J1328" s="154" t="str">
        <f>_xlfn.XLOOKUP('Data Source'!$H1328,'NW Mapping'!A:A,'NW Mapping'!C:C)</f>
        <v>Core NW</v>
      </c>
      <c r="K1328" s="154" t="str">
        <f>_xlfn.XLOOKUP(H1328,'NW Mapping'!A:A,'NW Mapping'!D:D)</f>
        <v>Core NW</v>
      </c>
      <c r="L1328" s="8" t="str">
        <f>_xlfn.XLOOKUP('Data Source'!$H1328,'NW Mapping'!A:A,'NW Mapping'!E:E)</f>
        <v>PVA/JBP</v>
      </c>
      <c r="M1328" s="157">
        <v>6927</v>
      </c>
      <c r="N1328" s="157">
        <v>6926.99</v>
      </c>
    </row>
    <row r="1329" spans="2:14" s="1" customFormat="1" ht="19.7" hidden="1" customHeight="1">
      <c r="B1329" s="152">
        <v>2023</v>
      </c>
      <c r="C1329" s="153" t="s">
        <v>13</v>
      </c>
      <c r="D1329" s="153" t="s">
        <v>14</v>
      </c>
      <c r="E1329" s="153" t="s">
        <v>25</v>
      </c>
      <c r="F1329" s="153" t="s">
        <v>16</v>
      </c>
      <c r="G1329" s="153" t="s">
        <v>76</v>
      </c>
      <c r="H1329" s="153" t="s">
        <v>78</v>
      </c>
      <c r="I1329" s="154" t="str">
        <f>_xlfn.XLOOKUP('Data Source'!$H1329,'NW Mapping'!A:A,'NW Mapping'!B:B)</f>
        <v>Low</v>
      </c>
      <c r="J1329" s="154" t="str">
        <f>_xlfn.XLOOKUP('Data Source'!$H1329,'NW Mapping'!A:A,'NW Mapping'!C:C)</f>
        <v>Core NW</v>
      </c>
      <c r="K1329" s="154" t="str">
        <f>_xlfn.XLOOKUP(H1329,'NW Mapping'!A:A,'NW Mapping'!D:D)</f>
        <v>Core NW</v>
      </c>
      <c r="L1329" s="8" t="str">
        <f>_xlfn.XLOOKUP('Data Source'!$H1329,'NW Mapping'!A:A,'NW Mapping'!E:E)</f>
        <v>PVA/JBP</v>
      </c>
      <c r="M1329" s="155">
        <v>686</v>
      </c>
      <c r="N1329" s="155">
        <v>685.95</v>
      </c>
    </row>
    <row r="1330" spans="2:14" s="1" customFormat="1" ht="19.7" hidden="1" customHeight="1">
      <c r="B1330" s="156">
        <v>2023</v>
      </c>
      <c r="C1330" s="154" t="s">
        <v>13</v>
      </c>
      <c r="D1330" s="154" t="s">
        <v>14</v>
      </c>
      <c r="E1330" s="154" t="s">
        <v>15</v>
      </c>
      <c r="F1330" s="154" t="s">
        <v>16</v>
      </c>
      <c r="G1330" s="154" t="s">
        <v>72</v>
      </c>
      <c r="H1330" s="154" t="s">
        <v>40</v>
      </c>
      <c r="I1330" s="154" t="str">
        <f>_xlfn.XLOOKUP('Data Source'!$H1330,'NW Mapping'!A:A,'NW Mapping'!B:B)</f>
        <v>Low</v>
      </c>
      <c r="J1330" s="154" t="str">
        <f>_xlfn.XLOOKUP('Data Source'!$H1330,'NW Mapping'!A:A,'NW Mapping'!C:C)</f>
        <v>Non-Core NW</v>
      </c>
      <c r="K1330" s="154" t="str">
        <f>_xlfn.XLOOKUP(H1330,'NW Mapping'!A:A,'NW Mapping'!D:D)</f>
        <v>MERCH MENU</v>
      </c>
      <c r="L1330" s="8" t="str">
        <f>_xlfn.XLOOKUP('Data Source'!$H1330,'NW Mapping'!A:A,'NW Mapping'!E:E)</f>
        <v>MERCH MENU</v>
      </c>
      <c r="M1330" s="157">
        <v>0</v>
      </c>
      <c r="N1330" s="157">
        <v>0</v>
      </c>
    </row>
    <row r="1331" spans="2:14" s="1" customFormat="1" ht="19.7" hidden="1" customHeight="1">
      <c r="B1331" s="152">
        <v>2023</v>
      </c>
      <c r="C1331" s="153" t="s">
        <v>13</v>
      </c>
      <c r="D1331" s="153" t="s">
        <v>14</v>
      </c>
      <c r="E1331" s="153" t="s">
        <v>15</v>
      </c>
      <c r="F1331" s="153" t="s">
        <v>23</v>
      </c>
      <c r="G1331" s="153" t="s">
        <v>24</v>
      </c>
      <c r="H1331" s="153" t="s">
        <v>40</v>
      </c>
      <c r="I1331" s="154" t="str">
        <f>_xlfn.XLOOKUP('Data Source'!$H1331,'NW Mapping'!A:A,'NW Mapping'!B:B)</f>
        <v>Low</v>
      </c>
      <c r="J1331" s="154" t="str">
        <f>_xlfn.XLOOKUP('Data Source'!$H1331,'NW Mapping'!A:A,'NW Mapping'!C:C)</f>
        <v>Non-Core NW</v>
      </c>
      <c r="K1331" s="154" t="str">
        <f>_xlfn.XLOOKUP(H1331,'NW Mapping'!A:A,'NW Mapping'!D:D)</f>
        <v>MERCH MENU</v>
      </c>
      <c r="L1331" s="8" t="str">
        <f>_xlfn.XLOOKUP('Data Source'!$H1331,'NW Mapping'!A:A,'NW Mapping'!E:E)</f>
        <v>MERCH MENU</v>
      </c>
      <c r="M1331" s="155">
        <v>0</v>
      </c>
      <c r="N1331" s="155">
        <v>0</v>
      </c>
    </row>
    <row r="1332" spans="2:14" s="1" customFormat="1" ht="19.7" hidden="1" customHeight="1">
      <c r="B1332" s="156">
        <v>2023</v>
      </c>
      <c r="C1332" s="154" t="s">
        <v>13</v>
      </c>
      <c r="D1332" s="154" t="s">
        <v>14</v>
      </c>
      <c r="E1332" s="154" t="s">
        <v>25</v>
      </c>
      <c r="F1332" s="154" t="s">
        <v>16</v>
      </c>
      <c r="G1332" s="154" t="s">
        <v>71</v>
      </c>
      <c r="H1332" s="154" t="s">
        <v>40</v>
      </c>
      <c r="I1332" s="154" t="str">
        <f>_xlfn.XLOOKUP('Data Source'!$H1332,'NW Mapping'!A:A,'NW Mapping'!B:B)</f>
        <v>Low</v>
      </c>
      <c r="J1332" s="154" t="str">
        <f>_xlfn.XLOOKUP('Data Source'!$H1332,'NW Mapping'!A:A,'NW Mapping'!C:C)</f>
        <v>Non-Core NW</v>
      </c>
      <c r="K1332" s="154" t="str">
        <f>_xlfn.XLOOKUP(H1332,'NW Mapping'!A:A,'NW Mapping'!D:D)</f>
        <v>MERCH MENU</v>
      </c>
      <c r="L1332" s="8" t="str">
        <f>_xlfn.XLOOKUP('Data Source'!$H1332,'NW Mapping'!A:A,'NW Mapping'!E:E)</f>
        <v>MERCH MENU</v>
      </c>
      <c r="M1332" s="157">
        <v>3272.12</v>
      </c>
      <c r="N1332" s="157">
        <v>0</v>
      </c>
    </row>
    <row r="1333" spans="2:14" s="1" customFormat="1" ht="19.7" hidden="1" customHeight="1">
      <c r="B1333" s="152">
        <v>2023</v>
      </c>
      <c r="C1333" s="153" t="s">
        <v>13</v>
      </c>
      <c r="D1333" s="153" t="s">
        <v>14</v>
      </c>
      <c r="E1333" s="153" t="s">
        <v>25</v>
      </c>
      <c r="F1333" s="153" t="s">
        <v>16</v>
      </c>
      <c r="G1333" s="153" t="s">
        <v>72</v>
      </c>
      <c r="H1333" s="153" t="s">
        <v>40</v>
      </c>
      <c r="I1333" s="154" t="str">
        <f>_xlfn.XLOOKUP('Data Source'!$H1333,'NW Mapping'!A:A,'NW Mapping'!B:B)</f>
        <v>Low</v>
      </c>
      <c r="J1333" s="154" t="str">
        <f>_xlfn.XLOOKUP('Data Source'!$H1333,'NW Mapping'!A:A,'NW Mapping'!C:C)</f>
        <v>Non-Core NW</v>
      </c>
      <c r="K1333" s="154" t="str">
        <f>_xlfn.XLOOKUP(H1333,'NW Mapping'!A:A,'NW Mapping'!D:D)</f>
        <v>MERCH MENU</v>
      </c>
      <c r="L1333" s="8" t="str">
        <f>_xlfn.XLOOKUP('Data Source'!$H1333,'NW Mapping'!A:A,'NW Mapping'!E:E)</f>
        <v>MERCH MENU</v>
      </c>
      <c r="M1333" s="155">
        <v>32428.85</v>
      </c>
      <c r="N1333" s="155">
        <v>32428.81</v>
      </c>
    </row>
    <row r="1334" spans="2:14" s="1" customFormat="1" ht="19.7" hidden="1" customHeight="1">
      <c r="B1334" s="156">
        <v>2023</v>
      </c>
      <c r="C1334" s="154" t="s">
        <v>13</v>
      </c>
      <c r="D1334" s="154" t="s">
        <v>14</v>
      </c>
      <c r="E1334" s="154" t="s">
        <v>25</v>
      </c>
      <c r="F1334" s="154" t="s">
        <v>16</v>
      </c>
      <c r="G1334" s="154" t="s">
        <v>73</v>
      </c>
      <c r="H1334" s="154" t="s">
        <v>40</v>
      </c>
      <c r="I1334" s="154" t="str">
        <f>_xlfn.XLOOKUP('Data Source'!$H1334,'NW Mapping'!A:A,'NW Mapping'!B:B)</f>
        <v>Low</v>
      </c>
      <c r="J1334" s="154" t="str">
        <f>_xlfn.XLOOKUP('Data Source'!$H1334,'NW Mapping'!A:A,'NW Mapping'!C:C)</f>
        <v>Non-Core NW</v>
      </c>
      <c r="K1334" s="154" t="str">
        <f>_xlfn.XLOOKUP(H1334,'NW Mapping'!A:A,'NW Mapping'!D:D)</f>
        <v>MERCH MENU</v>
      </c>
      <c r="L1334" s="8" t="str">
        <f>_xlfn.XLOOKUP('Data Source'!$H1334,'NW Mapping'!A:A,'NW Mapping'!E:E)</f>
        <v>MERCH MENU</v>
      </c>
      <c r="M1334" s="157">
        <v>16647.7</v>
      </c>
      <c r="N1334" s="157">
        <v>15975.75</v>
      </c>
    </row>
    <row r="1335" spans="2:14" s="1" customFormat="1" ht="19.7" hidden="1" customHeight="1">
      <c r="B1335" s="152">
        <v>2023</v>
      </c>
      <c r="C1335" s="153" t="s">
        <v>13</v>
      </c>
      <c r="D1335" s="153" t="s">
        <v>14</v>
      </c>
      <c r="E1335" s="153" t="s">
        <v>25</v>
      </c>
      <c r="F1335" s="153" t="s">
        <v>16</v>
      </c>
      <c r="G1335" s="153" t="s">
        <v>74</v>
      </c>
      <c r="H1335" s="153" t="s">
        <v>40</v>
      </c>
      <c r="I1335" s="154" t="str">
        <f>_xlfn.XLOOKUP('Data Source'!$H1335,'NW Mapping'!A:A,'NW Mapping'!B:B)</f>
        <v>Low</v>
      </c>
      <c r="J1335" s="154" t="str">
        <f>_xlfn.XLOOKUP('Data Source'!$H1335,'NW Mapping'!A:A,'NW Mapping'!C:C)</f>
        <v>Non-Core NW</v>
      </c>
      <c r="K1335" s="154" t="str">
        <f>_xlfn.XLOOKUP(H1335,'NW Mapping'!A:A,'NW Mapping'!D:D)</f>
        <v>MERCH MENU</v>
      </c>
      <c r="L1335" s="8" t="str">
        <f>_xlfn.XLOOKUP('Data Source'!$H1335,'NW Mapping'!A:A,'NW Mapping'!E:E)</f>
        <v>MERCH MENU</v>
      </c>
      <c r="M1335" s="155">
        <v>279.17</v>
      </c>
      <c r="N1335" s="155">
        <v>279.17</v>
      </c>
    </row>
    <row r="1336" spans="2:14" s="1" customFormat="1" ht="19.7" hidden="1" customHeight="1">
      <c r="B1336" s="156">
        <v>2023</v>
      </c>
      <c r="C1336" s="154" t="s">
        <v>13</v>
      </c>
      <c r="D1336" s="154" t="s">
        <v>14</v>
      </c>
      <c r="E1336" s="154" t="s">
        <v>25</v>
      </c>
      <c r="F1336" s="154" t="s">
        <v>16</v>
      </c>
      <c r="G1336" s="154" t="s">
        <v>75</v>
      </c>
      <c r="H1336" s="154" t="s">
        <v>40</v>
      </c>
      <c r="I1336" s="154" t="str">
        <f>_xlfn.XLOOKUP('Data Source'!$H1336,'NW Mapping'!A:A,'NW Mapping'!B:B)</f>
        <v>Low</v>
      </c>
      <c r="J1336" s="154" t="str">
        <f>_xlfn.XLOOKUP('Data Source'!$H1336,'NW Mapping'!A:A,'NW Mapping'!C:C)</f>
        <v>Non-Core NW</v>
      </c>
      <c r="K1336" s="154" t="str">
        <f>_xlfn.XLOOKUP(H1336,'NW Mapping'!A:A,'NW Mapping'!D:D)</f>
        <v>MERCH MENU</v>
      </c>
      <c r="L1336" s="8" t="str">
        <f>_xlfn.XLOOKUP('Data Source'!$H1336,'NW Mapping'!A:A,'NW Mapping'!E:E)</f>
        <v>MERCH MENU</v>
      </c>
      <c r="M1336" s="157">
        <v>22220.21</v>
      </c>
      <c r="N1336" s="157">
        <v>19020.8</v>
      </c>
    </row>
    <row r="1337" spans="2:14" s="1" customFormat="1" ht="19.7" hidden="1" customHeight="1">
      <c r="B1337" s="152">
        <v>2023</v>
      </c>
      <c r="C1337" s="153" t="s">
        <v>13</v>
      </c>
      <c r="D1337" s="153" t="s">
        <v>14</v>
      </c>
      <c r="E1337" s="153" t="s">
        <v>25</v>
      </c>
      <c r="F1337" s="153" t="s">
        <v>16</v>
      </c>
      <c r="G1337" s="153" t="s">
        <v>76</v>
      </c>
      <c r="H1337" s="153" t="s">
        <v>40</v>
      </c>
      <c r="I1337" s="154" t="str">
        <f>_xlfn.XLOOKUP('Data Source'!$H1337,'NW Mapping'!A:A,'NW Mapping'!B:B)</f>
        <v>Low</v>
      </c>
      <c r="J1337" s="154" t="str">
        <f>_xlfn.XLOOKUP('Data Source'!$H1337,'NW Mapping'!A:A,'NW Mapping'!C:C)</f>
        <v>Non-Core NW</v>
      </c>
      <c r="K1337" s="154" t="str">
        <f>_xlfn.XLOOKUP(H1337,'NW Mapping'!A:A,'NW Mapping'!D:D)</f>
        <v>MERCH MENU</v>
      </c>
      <c r="L1337" s="8" t="str">
        <f>_xlfn.XLOOKUP('Data Source'!$H1337,'NW Mapping'!A:A,'NW Mapping'!E:E)</f>
        <v>MERCH MENU</v>
      </c>
      <c r="M1337" s="155">
        <v>12196.66</v>
      </c>
      <c r="N1337" s="155">
        <v>10167.709999999999</v>
      </c>
    </row>
    <row r="1338" spans="2:14" s="1" customFormat="1" ht="19.7" hidden="1" customHeight="1">
      <c r="B1338" s="156">
        <v>2023</v>
      </c>
      <c r="C1338" s="154" t="s">
        <v>13</v>
      </c>
      <c r="D1338" s="154" t="s">
        <v>14</v>
      </c>
      <c r="E1338" s="154" t="s">
        <v>25</v>
      </c>
      <c r="F1338" s="154" t="s">
        <v>21</v>
      </c>
      <c r="G1338" s="154" t="s">
        <v>22</v>
      </c>
      <c r="H1338" s="154" t="s">
        <v>40</v>
      </c>
      <c r="I1338" s="154" t="str">
        <f>_xlfn.XLOOKUP('Data Source'!$H1338,'NW Mapping'!A:A,'NW Mapping'!B:B)</f>
        <v>Low</v>
      </c>
      <c r="J1338" s="154" t="str">
        <f>_xlfn.XLOOKUP('Data Source'!$H1338,'NW Mapping'!A:A,'NW Mapping'!C:C)</f>
        <v>Non-Core NW</v>
      </c>
      <c r="K1338" s="154" t="str">
        <f>_xlfn.XLOOKUP(H1338,'NW Mapping'!A:A,'NW Mapping'!D:D)</f>
        <v>MERCH MENU</v>
      </c>
      <c r="L1338" s="8" t="str">
        <f>_xlfn.XLOOKUP('Data Source'!$H1338,'NW Mapping'!A:A,'NW Mapping'!E:E)</f>
        <v>MERCH MENU</v>
      </c>
      <c r="M1338" s="157">
        <v>1568.8</v>
      </c>
      <c r="N1338" s="157">
        <v>0</v>
      </c>
    </row>
    <row r="1339" spans="2:14" s="1" customFormat="1" ht="19.7" hidden="1" customHeight="1">
      <c r="B1339" s="152">
        <v>2023</v>
      </c>
      <c r="C1339" s="153" t="s">
        <v>13</v>
      </c>
      <c r="D1339" s="153" t="s">
        <v>14</v>
      </c>
      <c r="E1339" s="153" t="s">
        <v>25</v>
      </c>
      <c r="F1339" s="153" t="s">
        <v>21</v>
      </c>
      <c r="G1339" s="153" t="s">
        <v>65</v>
      </c>
      <c r="H1339" s="153" t="s">
        <v>40</v>
      </c>
      <c r="I1339" s="154" t="str">
        <f>_xlfn.XLOOKUP('Data Source'!$H1339,'NW Mapping'!A:A,'NW Mapping'!B:B)</f>
        <v>Low</v>
      </c>
      <c r="J1339" s="154" t="str">
        <f>_xlfn.XLOOKUP('Data Source'!$H1339,'NW Mapping'!A:A,'NW Mapping'!C:C)</f>
        <v>Non-Core NW</v>
      </c>
      <c r="K1339" s="154" t="str">
        <f>_xlfn.XLOOKUP(H1339,'NW Mapping'!A:A,'NW Mapping'!D:D)</f>
        <v>MERCH MENU</v>
      </c>
      <c r="L1339" s="8" t="str">
        <f>_xlfn.XLOOKUP('Data Source'!$H1339,'NW Mapping'!A:A,'NW Mapping'!E:E)</f>
        <v>MERCH MENU</v>
      </c>
      <c r="M1339" s="155">
        <v>3383.92</v>
      </c>
      <c r="N1339" s="155">
        <v>1147</v>
      </c>
    </row>
    <row r="1340" spans="2:14" s="1" customFormat="1" ht="19.7" hidden="1" customHeight="1">
      <c r="B1340" s="156">
        <v>2023</v>
      </c>
      <c r="C1340" s="154" t="s">
        <v>13</v>
      </c>
      <c r="D1340" s="154" t="s">
        <v>14</v>
      </c>
      <c r="E1340" s="154" t="s">
        <v>25</v>
      </c>
      <c r="F1340" s="154" t="s">
        <v>23</v>
      </c>
      <c r="G1340" s="154" t="s">
        <v>24</v>
      </c>
      <c r="H1340" s="154" t="s">
        <v>40</v>
      </c>
      <c r="I1340" s="154" t="str">
        <f>_xlfn.XLOOKUP('Data Source'!$H1340,'NW Mapping'!A:A,'NW Mapping'!B:B)</f>
        <v>Low</v>
      </c>
      <c r="J1340" s="154" t="str">
        <f>_xlfn.XLOOKUP('Data Source'!$H1340,'NW Mapping'!A:A,'NW Mapping'!C:C)</f>
        <v>Non-Core NW</v>
      </c>
      <c r="K1340" s="154" t="str">
        <f>_xlfn.XLOOKUP(H1340,'NW Mapping'!A:A,'NW Mapping'!D:D)</f>
        <v>MERCH MENU</v>
      </c>
      <c r="L1340" s="8" t="str">
        <f>_xlfn.XLOOKUP('Data Source'!$H1340,'NW Mapping'!A:A,'NW Mapping'!E:E)</f>
        <v>MERCH MENU</v>
      </c>
      <c r="M1340" s="157">
        <v>9685.99</v>
      </c>
      <c r="N1340" s="157">
        <v>0</v>
      </c>
    </row>
    <row r="1341" spans="2:14" s="1" customFormat="1" ht="19.7" hidden="1" customHeight="1">
      <c r="B1341" s="152">
        <v>2023</v>
      </c>
      <c r="C1341" s="153" t="s">
        <v>13</v>
      </c>
      <c r="D1341" s="153" t="s">
        <v>14</v>
      </c>
      <c r="E1341" s="153" t="s">
        <v>25</v>
      </c>
      <c r="F1341" s="153" t="s">
        <v>23</v>
      </c>
      <c r="G1341" s="153" t="s">
        <v>66</v>
      </c>
      <c r="H1341" s="153" t="s">
        <v>40</v>
      </c>
      <c r="I1341" s="154" t="str">
        <f>_xlfn.XLOOKUP('Data Source'!$H1341,'NW Mapping'!A:A,'NW Mapping'!B:B)</f>
        <v>Low</v>
      </c>
      <c r="J1341" s="154" t="str">
        <f>_xlfn.XLOOKUP('Data Source'!$H1341,'NW Mapping'!A:A,'NW Mapping'!C:C)</f>
        <v>Non-Core NW</v>
      </c>
      <c r="K1341" s="154" t="str">
        <f>_xlfn.XLOOKUP(H1341,'NW Mapping'!A:A,'NW Mapping'!D:D)</f>
        <v>MERCH MENU</v>
      </c>
      <c r="L1341" s="8" t="str">
        <f>_xlfn.XLOOKUP('Data Source'!$H1341,'NW Mapping'!A:A,'NW Mapping'!E:E)</f>
        <v>MERCH MENU</v>
      </c>
      <c r="M1341" s="155">
        <v>10029</v>
      </c>
      <c r="N1341" s="155">
        <v>10029</v>
      </c>
    </row>
    <row r="1342" spans="2:14" s="1" customFormat="1" ht="19.7" customHeight="1">
      <c r="B1342" s="156">
        <v>2023</v>
      </c>
      <c r="C1342" s="154" t="s">
        <v>13</v>
      </c>
      <c r="D1342" s="154" t="s">
        <v>14</v>
      </c>
      <c r="E1342" s="154" t="s">
        <v>26</v>
      </c>
      <c r="F1342" s="154" t="s">
        <v>16</v>
      </c>
      <c r="G1342" s="154" t="s">
        <v>72</v>
      </c>
      <c r="H1342" s="154" t="s">
        <v>40</v>
      </c>
      <c r="I1342" s="154" t="str">
        <f>_xlfn.XLOOKUP('Data Source'!$H1342,'NW Mapping'!A:A,'NW Mapping'!B:B)</f>
        <v>Low</v>
      </c>
      <c r="J1342" s="154" t="str">
        <f>_xlfn.XLOOKUP('Data Source'!$H1342,'NW Mapping'!A:A,'NW Mapping'!C:C)</f>
        <v>Non-Core NW</v>
      </c>
      <c r="K1342" s="154" t="str">
        <f>_xlfn.XLOOKUP(H1342,'NW Mapping'!A:A,'NW Mapping'!D:D)</f>
        <v>MERCH MENU</v>
      </c>
      <c r="L1342" s="8" t="str">
        <f>_xlfn.XLOOKUP('Data Source'!$H1342,'NW Mapping'!A:A,'NW Mapping'!E:E)</f>
        <v>MERCH MENU</v>
      </c>
      <c r="M1342" s="157">
        <v>23779.599999999999</v>
      </c>
      <c r="N1342" s="157">
        <v>0</v>
      </c>
    </row>
    <row r="1343" spans="2:14" s="1" customFormat="1" ht="19.7" hidden="1" customHeight="1">
      <c r="B1343" s="152">
        <v>2023</v>
      </c>
      <c r="C1343" s="153" t="s">
        <v>13</v>
      </c>
      <c r="D1343" s="153" t="s">
        <v>14</v>
      </c>
      <c r="E1343" s="153" t="s">
        <v>27</v>
      </c>
      <c r="F1343" s="153" t="s">
        <v>16</v>
      </c>
      <c r="G1343" s="153" t="s">
        <v>72</v>
      </c>
      <c r="H1343" s="153" t="s">
        <v>40</v>
      </c>
      <c r="I1343" s="154" t="str">
        <f>_xlfn.XLOOKUP('Data Source'!$H1343,'NW Mapping'!A:A,'NW Mapping'!B:B)</f>
        <v>Low</v>
      </c>
      <c r="J1343" s="154" t="str">
        <f>_xlfn.XLOOKUP('Data Source'!$H1343,'NW Mapping'!A:A,'NW Mapping'!C:C)</f>
        <v>Non-Core NW</v>
      </c>
      <c r="K1343" s="154" t="str">
        <f>_xlfn.XLOOKUP(H1343,'NW Mapping'!A:A,'NW Mapping'!D:D)</f>
        <v>MERCH MENU</v>
      </c>
      <c r="L1343" s="8" t="str">
        <f>_xlfn.XLOOKUP('Data Source'!$H1343,'NW Mapping'!A:A,'NW Mapping'!E:E)</f>
        <v>MERCH MENU</v>
      </c>
      <c r="M1343" s="155">
        <v>1554</v>
      </c>
      <c r="N1343" s="155">
        <v>1554</v>
      </c>
    </row>
    <row r="1344" spans="2:14" s="1" customFormat="1" ht="19.7" hidden="1" customHeight="1">
      <c r="B1344" s="156">
        <v>2023</v>
      </c>
      <c r="C1344" s="154" t="s">
        <v>13</v>
      </c>
      <c r="D1344" s="154" t="s">
        <v>14</v>
      </c>
      <c r="E1344" s="154" t="s">
        <v>27</v>
      </c>
      <c r="F1344" s="154" t="s">
        <v>16</v>
      </c>
      <c r="G1344" s="154" t="s">
        <v>73</v>
      </c>
      <c r="H1344" s="154" t="s">
        <v>40</v>
      </c>
      <c r="I1344" s="154" t="str">
        <f>_xlfn.XLOOKUP('Data Source'!$H1344,'NW Mapping'!A:A,'NW Mapping'!B:B)</f>
        <v>Low</v>
      </c>
      <c r="J1344" s="154" t="str">
        <f>_xlfn.XLOOKUP('Data Source'!$H1344,'NW Mapping'!A:A,'NW Mapping'!C:C)</f>
        <v>Non-Core NW</v>
      </c>
      <c r="K1344" s="154" t="str">
        <f>_xlfn.XLOOKUP(H1344,'NW Mapping'!A:A,'NW Mapping'!D:D)</f>
        <v>MERCH MENU</v>
      </c>
      <c r="L1344" s="8" t="str">
        <f>_xlfn.XLOOKUP('Data Source'!$H1344,'NW Mapping'!A:A,'NW Mapping'!E:E)</f>
        <v>MERCH MENU</v>
      </c>
      <c r="M1344" s="157">
        <v>0</v>
      </c>
      <c r="N1344" s="157">
        <v>0</v>
      </c>
    </row>
    <row r="1345" spans="2:14" s="1" customFormat="1" ht="19.7" hidden="1" customHeight="1">
      <c r="B1345" s="152">
        <v>2023</v>
      </c>
      <c r="C1345" s="153" t="s">
        <v>13</v>
      </c>
      <c r="D1345" s="153" t="s">
        <v>14</v>
      </c>
      <c r="E1345" s="153" t="s">
        <v>27</v>
      </c>
      <c r="F1345" s="153" t="s">
        <v>21</v>
      </c>
      <c r="G1345" s="153" t="s">
        <v>22</v>
      </c>
      <c r="H1345" s="153" t="s">
        <v>40</v>
      </c>
      <c r="I1345" s="154" t="str">
        <f>_xlfn.XLOOKUP('Data Source'!$H1345,'NW Mapping'!A:A,'NW Mapping'!B:B)</f>
        <v>Low</v>
      </c>
      <c r="J1345" s="154" t="str">
        <f>_xlfn.XLOOKUP('Data Source'!$H1345,'NW Mapping'!A:A,'NW Mapping'!C:C)</f>
        <v>Non-Core NW</v>
      </c>
      <c r="K1345" s="154" t="str">
        <f>_xlfn.XLOOKUP(H1345,'NW Mapping'!A:A,'NW Mapping'!D:D)</f>
        <v>MERCH MENU</v>
      </c>
      <c r="L1345" s="8" t="str">
        <f>_xlfn.XLOOKUP('Data Source'!$H1345,'NW Mapping'!A:A,'NW Mapping'!E:E)</f>
        <v>MERCH MENU</v>
      </c>
      <c r="M1345" s="155">
        <v>0</v>
      </c>
      <c r="N1345" s="155">
        <v>0</v>
      </c>
    </row>
    <row r="1346" spans="2:14" s="1" customFormat="1" ht="19.7" hidden="1" customHeight="1">
      <c r="B1346" s="156">
        <v>2023</v>
      </c>
      <c r="C1346" s="154" t="s">
        <v>13</v>
      </c>
      <c r="D1346" s="154" t="s">
        <v>14</v>
      </c>
      <c r="E1346" s="154" t="s">
        <v>25</v>
      </c>
      <c r="F1346" s="154" t="s">
        <v>16</v>
      </c>
      <c r="G1346" s="154" t="s">
        <v>75</v>
      </c>
      <c r="H1346" s="154" t="s">
        <v>41</v>
      </c>
      <c r="I1346" s="154" t="str">
        <f>_xlfn.XLOOKUP('Data Source'!$H1346,'NW Mapping'!A:A,'NW Mapping'!B:B)</f>
        <v>Low</v>
      </c>
      <c r="J1346" s="154" t="str">
        <f>_xlfn.XLOOKUP('Data Source'!$H1346,'NW Mapping'!A:A,'NW Mapping'!C:C)</f>
        <v>Non-Core NW</v>
      </c>
      <c r="K1346" s="154" t="str">
        <f>_xlfn.XLOOKUP(H1346,'NW Mapping'!A:A,'NW Mapping'!D:D)</f>
        <v>MERCH MENU</v>
      </c>
      <c r="L1346" s="8" t="str">
        <f>_xlfn.XLOOKUP('Data Source'!$H1346,'NW Mapping'!A:A,'NW Mapping'!E:E)</f>
        <v>MERCH MENU</v>
      </c>
      <c r="M1346" s="157">
        <v>0</v>
      </c>
      <c r="N1346" s="157">
        <v>0</v>
      </c>
    </row>
    <row r="1347" spans="2:14" s="1" customFormat="1" ht="19.7" hidden="1" customHeight="1">
      <c r="B1347" s="152">
        <v>2023</v>
      </c>
      <c r="C1347" s="153" t="s">
        <v>13</v>
      </c>
      <c r="D1347" s="153" t="s">
        <v>14</v>
      </c>
      <c r="E1347" s="153" t="s">
        <v>15</v>
      </c>
      <c r="F1347" s="153" t="s">
        <v>16</v>
      </c>
      <c r="G1347" s="153" t="s">
        <v>71</v>
      </c>
      <c r="H1347" s="153" t="s">
        <v>42</v>
      </c>
      <c r="I1347" s="154" t="str">
        <f>_xlfn.XLOOKUP('Data Source'!$H1347,'NW Mapping'!A:A,'NW Mapping'!B:B)</f>
        <v>Low</v>
      </c>
      <c r="J1347" s="154" t="str">
        <f>_xlfn.XLOOKUP('Data Source'!$H1347,'NW Mapping'!A:A,'NW Mapping'!C:C)</f>
        <v>Non-Core NW</v>
      </c>
      <c r="K1347" s="154" t="str">
        <f>_xlfn.XLOOKUP(H1347,'NW Mapping'!A:A,'NW Mapping'!D:D)</f>
        <v>MERCH MENU</v>
      </c>
      <c r="L1347" s="8" t="str">
        <f>_xlfn.XLOOKUP('Data Source'!$H1347,'NW Mapping'!A:A,'NW Mapping'!E:E)</f>
        <v>MERCH MENU</v>
      </c>
      <c r="M1347" s="155">
        <v>0</v>
      </c>
      <c r="N1347" s="155">
        <v>0</v>
      </c>
    </row>
    <row r="1348" spans="2:14" s="1" customFormat="1" ht="19.7" hidden="1" customHeight="1">
      <c r="B1348" s="156">
        <v>2023</v>
      </c>
      <c r="C1348" s="154" t="s">
        <v>13</v>
      </c>
      <c r="D1348" s="154" t="s">
        <v>14</v>
      </c>
      <c r="E1348" s="154" t="s">
        <v>15</v>
      </c>
      <c r="F1348" s="154" t="s">
        <v>23</v>
      </c>
      <c r="G1348" s="154" t="s">
        <v>24</v>
      </c>
      <c r="H1348" s="154" t="s">
        <v>42</v>
      </c>
      <c r="I1348" s="154" t="str">
        <f>_xlfn.XLOOKUP('Data Source'!$H1348,'NW Mapping'!A:A,'NW Mapping'!B:B)</f>
        <v>Low</v>
      </c>
      <c r="J1348" s="154" t="str">
        <f>_xlfn.XLOOKUP('Data Source'!$H1348,'NW Mapping'!A:A,'NW Mapping'!C:C)</f>
        <v>Non-Core NW</v>
      </c>
      <c r="K1348" s="154" t="str">
        <f>_xlfn.XLOOKUP(H1348,'NW Mapping'!A:A,'NW Mapping'!D:D)</f>
        <v>MERCH MENU</v>
      </c>
      <c r="L1348" s="8" t="str">
        <f>_xlfn.XLOOKUP('Data Source'!$H1348,'NW Mapping'!A:A,'NW Mapping'!E:E)</f>
        <v>MERCH MENU</v>
      </c>
      <c r="M1348" s="157">
        <v>0</v>
      </c>
      <c r="N1348" s="157">
        <v>0</v>
      </c>
    </row>
    <row r="1349" spans="2:14" s="1" customFormat="1" ht="19.7" hidden="1" customHeight="1">
      <c r="B1349" s="152">
        <v>2023</v>
      </c>
      <c r="C1349" s="153" t="s">
        <v>13</v>
      </c>
      <c r="D1349" s="153" t="s">
        <v>14</v>
      </c>
      <c r="E1349" s="153" t="s">
        <v>25</v>
      </c>
      <c r="F1349" s="153" t="s">
        <v>21</v>
      </c>
      <c r="G1349" s="153" t="s">
        <v>22</v>
      </c>
      <c r="H1349" s="153" t="s">
        <v>42</v>
      </c>
      <c r="I1349" s="154" t="str">
        <f>_xlfn.XLOOKUP('Data Source'!$H1349,'NW Mapping'!A:A,'NW Mapping'!B:B)</f>
        <v>Low</v>
      </c>
      <c r="J1349" s="154" t="str">
        <f>_xlfn.XLOOKUP('Data Source'!$H1349,'NW Mapping'!A:A,'NW Mapping'!C:C)</f>
        <v>Non-Core NW</v>
      </c>
      <c r="K1349" s="154" t="str">
        <f>_xlfn.XLOOKUP(H1349,'NW Mapping'!A:A,'NW Mapping'!D:D)</f>
        <v>MERCH MENU</v>
      </c>
      <c r="L1349" s="8" t="str">
        <f>_xlfn.XLOOKUP('Data Source'!$H1349,'NW Mapping'!A:A,'NW Mapping'!E:E)</f>
        <v>MERCH MENU</v>
      </c>
      <c r="M1349" s="155">
        <v>0</v>
      </c>
      <c r="N1349" s="155">
        <v>0</v>
      </c>
    </row>
    <row r="1350" spans="2:14" s="1" customFormat="1" ht="19.7" hidden="1" customHeight="1">
      <c r="B1350" s="156">
        <v>2023</v>
      </c>
      <c r="C1350" s="154" t="s">
        <v>13</v>
      </c>
      <c r="D1350" s="154" t="s">
        <v>14</v>
      </c>
      <c r="E1350" s="154" t="s">
        <v>27</v>
      </c>
      <c r="F1350" s="154" t="s">
        <v>16</v>
      </c>
      <c r="G1350" s="154" t="s">
        <v>73</v>
      </c>
      <c r="H1350" s="154" t="s">
        <v>42</v>
      </c>
      <c r="I1350" s="154" t="str">
        <f>_xlfn.XLOOKUP('Data Source'!$H1350,'NW Mapping'!A:A,'NW Mapping'!B:B)</f>
        <v>Low</v>
      </c>
      <c r="J1350" s="154" t="str">
        <f>_xlfn.XLOOKUP('Data Source'!$H1350,'NW Mapping'!A:A,'NW Mapping'!C:C)</f>
        <v>Non-Core NW</v>
      </c>
      <c r="K1350" s="154" t="str">
        <f>_xlfn.XLOOKUP(H1350,'NW Mapping'!A:A,'NW Mapping'!D:D)</f>
        <v>MERCH MENU</v>
      </c>
      <c r="L1350" s="8" t="str">
        <f>_xlfn.XLOOKUP('Data Source'!$H1350,'NW Mapping'!A:A,'NW Mapping'!E:E)</f>
        <v>MERCH MENU</v>
      </c>
      <c r="M1350" s="157">
        <v>0</v>
      </c>
      <c r="N1350" s="157">
        <v>0</v>
      </c>
    </row>
    <row r="1351" spans="2:14" s="1" customFormat="1" ht="19.7" hidden="1" customHeight="1">
      <c r="B1351" s="152">
        <v>2023</v>
      </c>
      <c r="C1351" s="153" t="s">
        <v>13</v>
      </c>
      <c r="D1351" s="153" t="s">
        <v>14</v>
      </c>
      <c r="E1351" s="153" t="s">
        <v>27</v>
      </c>
      <c r="F1351" s="153" t="s">
        <v>16</v>
      </c>
      <c r="G1351" s="153" t="s">
        <v>75</v>
      </c>
      <c r="H1351" s="153" t="s">
        <v>42</v>
      </c>
      <c r="I1351" s="154" t="str">
        <f>_xlfn.XLOOKUP('Data Source'!$H1351,'NW Mapping'!A:A,'NW Mapping'!B:B)</f>
        <v>Low</v>
      </c>
      <c r="J1351" s="154" t="str">
        <f>_xlfn.XLOOKUP('Data Source'!$H1351,'NW Mapping'!A:A,'NW Mapping'!C:C)</f>
        <v>Non-Core NW</v>
      </c>
      <c r="K1351" s="154" t="str">
        <f>_xlfn.XLOOKUP(H1351,'NW Mapping'!A:A,'NW Mapping'!D:D)</f>
        <v>MERCH MENU</v>
      </c>
      <c r="L1351" s="8" t="str">
        <f>_xlfn.XLOOKUP('Data Source'!$H1351,'NW Mapping'!A:A,'NW Mapping'!E:E)</f>
        <v>MERCH MENU</v>
      </c>
      <c r="M1351" s="155">
        <v>0</v>
      </c>
      <c r="N1351" s="155">
        <v>0</v>
      </c>
    </row>
    <row r="1352" spans="2:14" s="1" customFormat="1" ht="19.7" hidden="1" customHeight="1">
      <c r="B1352" s="156">
        <v>2023</v>
      </c>
      <c r="C1352" s="154" t="s">
        <v>13</v>
      </c>
      <c r="D1352" s="154" t="s">
        <v>14</v>
      </c>
      <c r="E1352" s="154" t="s">
        <v>27</v>
      </c>
      <c r="F1352" s="154" t="s">
        <v>21</v>
      </c>
      <c r="G1352" s="154" t="s">
        <v>22</v>
      </c>
      <c r="H1352" s="154" t="s">
        <v>42</v>
      </c>
      <c r="I1352" s="154" t="str">
        <f>_xlfn.XLOOKUP('Data Source'!$H1352,'NW Mapping'!A:A,'NW Mapping'!B:B)</f>
        <v>Low</v>
      </c>
      <c r="J1352" s="154" t="str">
        <f>_xlfn.XLOOKUP('Data Source'!$H1352,'NW Mapping'!A:A,'NW Mapping'!C:C)</f>
        <v>Non-Core NW</v>
      </c>
      <c r="K1352" s="154" t="str">
        <f>_xlfn.XLOOKUP(H1352,'NW Mapping'!A:A,'NW Mapping'!D:D)</f>
        <v>MERCH MENU</v>
      </c>
      <c r="L1352" s="8" t="str">
        <f>_xlfn.XLOOKUP('Data Source'!$H1352,'NW Mapping'!A:A,'NW Mapping'!E:E)</f>
        <v>MERCH MENU</v>
      </c>
      <c r="M1352" s="157">
        <v>60000</v>
      </c>
      <c r="N1352" s="157">
        <v>60000</v>
      </c>
    </row>
    <row r="1353" spans="2:14" s="1" customFormat="1" ht="19.7" hidden="1" customHeight="1">
      <c r="B1353" s="152">
        <v>2023</v>
      </c>
      <c r="C1353" s="153" t="s">
        <v>13</v>
      </c>
      <c r="D1353" s="153" t="s">
        <v>14</v>
      </c>
      <c r="E1353" s="153" t="s">
        <v>15</v>
      </c>
      <c r="F1353" s="153" t="s">
        <v>16</v>
      </c>
      <c r="G1353" s="153" t="s">
        <v>71</v>
      </c>
      <c r="H1353" s="153" t="s">
        <v>43</v>
      </c>
      <c r="I1353" s="154" t="str">
        <f>_xlfn.XLOOKUP('Data Source'!$H1353,'NW Mapping'!A:A,'NW Mapping'!B:B)</f>
        <v>Low</v>
      </c>
      <c r="J1353" s="154" t="str">
        <f>_xlfn.XLOOKUP('Data Source'!$H1353,'NW Mapping'!A:A,'NW Mapping'!C:C)</f>
        <v>Core NW</v>
      </c>
      <c r="K1353" s="154" t="str">
        <f>_xlfn.XLOOKUP(H1353,'NW Mapping'!A:A,'NW Mapping'!D:D)</f>
        <v>Core NW</v>
      </c>
      <c r="L1353" s="8" t="str">
        <f>_xlfn.XLOOKUP('Data Source'!$H1353,'NW Mapping'!A:A,'NW Mapping'!E:E)</f>
        <v>OTHER</v>
      </c>
      <c r="M1353" s="155">
        <v>0</v>
      </c>
      <c r="N1353" s="155">
        <v>0</v>
      </c>
    </row>
    <row r="1354" spans="2:14" s="1" customFormat="1" ht="19.7" hidden="1" customHeight="1">
      <c r="B1354" s="156">
        <v>2023</v>
      </c>
      <c r="C1354" s="154" t="s">
        <v>13</v>
      </c>
      <c r="D1354" s="154" t="s">
        <v>14</v>
      </c>
      <c r="E1354" s="154" t="s">
        <v>15</v>
      </c>
      <c r="F1354" s="154" t="s">
        <v>16</v>
      </c>
      <c r="G1354" s="154" t="s">
        <v>73</v>
      </c>
      <c r="H1354" s="154" t="s">
        <v>43</v>
      </c>
      <c r="I1354" s="154" t="str">
        <f>_xlfn.XLOOKUP('Data Source'!$H1354,'NW Mapping'!A:A,'NW Mapping'!B:B)</f>
        <v>Low</v>
      </c>
      <c r="J1354" s="154" t="str">
        <f>_xlfn.XLOOKUP('Data Source'!$H1354,'NW Mapping'!A:A,'NW Mapping'!C:C)</f>
        <v>Core NW</v>
      </c>
      <c r="K1354" s="154" t="str">
        <f>_xlfn.XLOOKUP(H1354,'NW Mapping'!A:A,'NW Mapping'!D:D)</f>
        <v>Core NW</v>
      </c>
      <c r="L1354" s="8" t="str">
        <f>_xlfn.XLOOKUP('Data Source'!$H1354,'NW Mapping'!A:A,'NW Mapping'!E:E)</f>
        <v>OTHER</v>
      </c>
      <c r="M1354" s="157">
        <v>0</v>
      </c>
      <c r="N1354" s="157">
        <v>0</v>
      </c>
    </row>
    <row r="1355" spans="2:14" s="1" customFormat="1" ht="19.7" hidden="1" customHeight="1">
      <c r="B1355" s="152">
        <v>2023</v>
      </c>
      <c r="C1355" s="153" t="s">
        <v>13</v>
      </c>
      <c r="D1355" s="153" t="s">
        <v>14</v>
      </c>
      <c r="E1355" s="153" t="s">
        <v>15</v>
      </c>
      <c r="F1355" s="153" t="s">
        <v>16</v>
      </c>
      <c r="G1355" s="153" t="s">
        <v>75</v>
      </c>
      <c r="H1355" s="153" t="s">
        <v>43</v>
      </c>
      <c r="I1355" s="154" t="str">
        <f>_xlfn.XLOOKUP('Data Source'!$H1355,'NW Mapping'!A:A,'NW Mapping'!B:B)</f>
        <v>Low</v>
      </c>
      <c r="J1355" s="154" t="str">
        <f>_xlfn.XLOOKUP('Data Source'!$H1355,'NW Mapping'!A:A,'NW Mapping'!C:C)</f>
        <v>Core NW</v>
      </c>
      <c r="K1355" s="154" t="str">
        <f>_xlfn.XLOOKUP(H1355,'NW Mapping'!A:A,'NW Mapping'!D:D)</f>
        <v>Core NW</v>
      </c>
      <c r="L1355" s="8" t="str">
        <f>_xlfn.XLOOKUP('Data Source'!$H1355,'NW Mapping'!A:A,'NW Mapping'!E:E)</f>
        <v>OTHER</v>
      </c>
      <c r="M1355" s="155">
        <v>0</v>
      </c>
      <c r="N1355" s="155">
        <v>0</v>
      </c>
    </row>
    <row r="1356" spans="2:14" s="1" customFormat="1" ht="19.7" hidden="1" customHeight="1">
      <c r="B1356" s="156">
        <v>2023</v>
      </c>
      <c r="C1356" s="154" t="s">
        <v>13</v>
      </c>
      <c r="D1356" s="154" t="s">
        <v>14</v>
      </c>
      <c r="E1356" s="154" t="s">
        <v>15</v>
      </c>
      <c r="F1356" s="154" t="s">
        <v>21</v>
      </c>
      <c r="G1356" s="154" t="s">
        <v>22</v>
      </c>
      <c r="H1356" s="154" t="s">
        <v>43</v>
      </c>
      <c r="I1356" s="154" t="str">
        <f>_xlfn.XLOOKUP('Data Source'!$H1356,'NW Mapping'!A:A,'NW Mapping'!B:B)</f>
        <v>Low</v>
      </c>
      <c r="J1356" s="154" t="str">
        <f>_xlfn.XLOOKUP('Data Source'!$H1356,'NW Mapping'!A:A,'NW Mapping'!C:C)</f>
        <v>Core NW</v>
      </c>
      <c r="K1356" s="154" t="str">
        <f>_xlfn.XLOOKUP(H1356,'NW Mapping'!A:A,'NW Mapping'!D:D)</f>
        <v>Core NW</v>
      </c>
      <c r="L1356" s="8" t="str">
        <f>_xlfn.XLOOKUP('Data Source'!$H1356,'NW Mapping'!A:A,'NW Mapping'!E:E)</f>
        <v>OTHER</v>
      </c>
      <c r="M1356" s="157">
        <v>0</v>
      </c>
      <c r="N1356" s="157">
        <v>0</v>
      </c>
    </row>
    <row r="1357" spans="2:14" s="1" customFormat="1" ht="19.7" hidden="1" customHeight="1">
      <c r="B1357" s="152">
        <v>2023</v>
      </c>
      <c r="C1357" s="153" t="s">
        <v>13</v>
      </c>
      <c r="D1357" s="153" t="s">
        <v>14</v>
      </c>
      <c r="E1357" s="153" t="s">
        <v>15</v>
      </c>
      <c r="F1357" s="153" t="s">
        <v>21</v>
      </c>
      <c r="G1357" s="153" t="s">
        <v>65</v>
      </c>
      <c r="H1357" s="153" t="s">
        <v>43</v>
      </c>
      <c r="I1357" s="154" t="str">
        <f>_xlfn.XLOOKUP('Data Source'!$H1357,'NW Mapping'!A:A,'NW Mapping'!B:B)</f>
        <v>Low</v>
      </c>
      <c r="J1357" s="154" t="str">
        <f>_xlfn.XLOOKUP('Data Source'!$H1357,'NW Mapping'!A:A,'NW Mapping'!C:C)</f>
        <v>Core NW</v>
      </c>
      <c r="K1357" s="154" t="str">
        <f>_xlfn.XLOOKUP(H1357,'NW Mapping'!A:A,'NW Mapping'!D:D)</f>
        <v>Core NW</v>
      </c>
      <c r="L1357" s="8" t="str">
        <f>_xlfn.XLOOKUP('Data Source'!$H1357,'NW Mapping'!A:A,'NW Mapping'!E:E)</f>
        <v>OTHER</v>
      </c>
      <c r="M1357" s="155">
        <v>0</v>
      </c>
      <c r="N1357" s="155">
        <v>0</v>
      </c>
    </row>
    <row r="1358" spans="2:14" s="1" customFormat="1" ht="19.7" hidden="1" customHeight="1">
      <c r="B1358" s="156">
        <v>2023</v>
      </c>
      <c r="C1358" s="154" t="s">
        <v>13</v>
      </c>
      <c r="D1358" s="154" t="s">
        <v>14</v>
      </c>
      <c r="E1358" s="154" t="s">
        <v>15</v>
      </c>
      <c r="F1358" s="154" t="s">
        <v>23</v>
      </c>
      <c r="G1358" s="154" t="s">
        <v>24</v>
      </c>
      <c r="H1358" s="154" t="s">
        <v>43</v>
      </c>
      <c r="I1358" s="154" t="str">
        <f>_xlfn.XLOOKUP('Data Source'!$H1358,'NW Mapping'!A:A,'NW Mapping'!B:B)</f>
        <v>Low</v>
      </c>
      <c r="J1358" s="154" t="str">
        <f>_xlfn.XLOOKUP('Data Source'!$H1358,'NW Mapping'!A:A,'NW Mapping'!C:C)</f>
        <v>Core NW</v>
      </c>
      <c r="K1358" s="154" t="str">
        <f>_xlfn.XLOOKUP(H1358,'NW Mapping'!A:A,'NW Mapping'!D:D)</f>
        <v>Core NW</v>
      </c>
      <c r="L1358" s="8" t="str">
        <f>_xlfn.XLOOKUP('Data Source'!$H1358,'NW Mapping'!A:A,'NW Mapping'!E:E)</f>
        <v>OTHER</v>
      </c>
      <c r="M1358" s="157">
        <v>0</v>
      </c>
      <c r="N1358" s="157">
        <v>0</v>
      </c>
    </row>
    <row r="1359" spans="2:14" s="1" customFormat="1" ht="19.7" hidden="1" customHeight="1">
      <c r="B1359" s="152">
        <v>2023</v>
      </c>
      <c r="C1359" s="153" t="s">
        <v>13</v>
      </c>
      <c r="D1359" s="153" t="s">
        <v>14</v>
      </c>
      <c r="E1359" s="153" t="s">
        <v>15</v>
      </c>
      <c r="F1359" s="153" t="s">
        <v>23</v>
      </c>
      <c r="G1359" s="153" t="s">
        <v>66</v>
      </c>
      <c r="H1359" s="153" t="s">
        <v>43</v>
      </c>
      <c r="I1359" s="154" t="str">
        <f>_xlfn.XLOOKUP('Data Source'!$H1359,'NW Mapping'!A:A,'NW Mapping'!B:B)</f>
        <v>Low</v>
      </c>
      <c r="J1359" s="154" t="str">
        <f>_xlfn.XLOOKUP('Data Source'!$H1359,'NW Mapping'!A:A,'NW Mapping'!C:C)</f>
        <v>Core NW</v>
      </c>
      <c r="K1359" s="154" t="str">
        <f>_xlfn.XLOOKUP(H1359,'NW Mapping'!A:A,'NW Mapping'!D:D)</f>
        <v>Core NW</v>
      </c>
      <c r="L1359" s="8" t="str">
        <f>_xlfn.XLOOKUP('Data Source'!$H1359,'NW Mapping'!A:A,'NW Mapping'!E:E)</f>
        <v>OTHER</v>
      </c>
      <c r="M1359" s="155">
        <v>0</v>
      </c>
      <c r="N1359" s="155">
        <v>0</v>
      </c>
    </row>
    <row r="1360" spans="2:14" s="1" customFormat="1" ht="19.7" hidden="1" customHeight="1">
      <c r="B1360" s="156">
        <v>2023</v>
      </c>
      <c r="C1360" s="154" t="s">
        <v>13</v>
      </c>
      <c r="D1360" s="154" t="s">
        <v>14</v>
      </c>
      <c r="E1360" s="154" t="s">
        <v>25</v>
      </c>
      <c r="F1360" s="154" t="s">
        <v>23</v>
      </c>
      <c r="G1360" s="154" t="s">
        <v>66</v>
      </c>
      <c r="H1360" s="154" t="s">
        <v>43</v>
      </c>
      <c r="I1360" s="154" t="str">
        <f>_xlfn.XLOOKUP('Data Source'!$H1360,'NW Mapping'!A:A,'NW Mapping'!B:B)</f>
        <v>Low</v>
      </c>
      <c r="J1360" s="154" t="str">
        <f>_xlfn.XLOOKUP('Data Source'!$H1360,'NW Mapping'!A:A,'NW Mapping'!C:C)</f>
        <v>Core NW</v>
      </c>
      <c r="K1360" s="154" t="str">
        <f>_xlfn.XLOOKUP(H1360,'NW Mapping'!A:A,'NW Mapping'!D:D)</f>
        <v>Core NW</v>
      </c>
      <c r="L1360" s="8" t="str">
        <f>_xlfn.XLOOKUP('Data Source'!$H1360,'NW Mapping'!A:A,'NW Mapping'!E:E)</f>
        <v>OTHER</v>
      </c>
      <c r="M1360" s="157">
        <v>0</v>
      </c>
      <c r="N1360" s="157">
        <v>0</v>
      </c>
    </row>
    <row r="1361" spans="2:14" s="1" customFormat="1" ht="19.7" customHeight="1">
      <c r="B1361" s="152">
        <v>2023</v>
      </c>
      <c r="C1361" s="153" t="s">
        <v>13</v>
      </c>
      <c r="D1361" s="153" t="s">
        <v>14</v>
      </c>
      <c r="E1361" s="153" t="s">
        <v>26</v>
      </c>
      <c r="F1361" s="153" t="s">
        <v>16</v>
      </c>
      <c r="G1361" s="153" t="s">
        <v>73</v>
      </c>
      <c r="H1361" s="153" t="s">
        <v>43</v>
      </c>
      <c r="I1361" s="154" t="str">
        <f>_xlfn.XLOOKUP('Data Source'!$H1361,'NW Mapping'!A:A,'NW Mapping'!B:B)</f>
        <v>Low</v>
      </c>
      <c r="J1361" s="154" t="str">
        <f>_xlfn.XLOOKUP('Data Source'!$H1361,'NW Mapping'!A:A,'NW Mapping'!C:C)</f>
        <v>Core NW</v>
      </c>
      <c r="K1361" s="154" t="str">
        <f>_xlfn.XLOOKUP(H1361,'NW Mapping'!A:A,'NW Mapping'!D:D)</f>
        <v>Core NW</v>
      </c>
      <c r="L1361" s="8" t="str">
        <f>_xlfn.XLOOKUP('Data Source'!$H1361,'NW Mapping'!A:A,'NW Mapping'!E:E)</f>
        <v>OTHER</v>
      </c>
      <c r="M1361" s="155">
        <v>41593.279999999999</v>
      </c>
      <c r="N1361" s="155">
        <v>41593.279999999999</v>
      </c>
    </row>
    <row r="1362" spans="2:14" s="1" customFormat="1" ht="19.7" customHeight="1">
      <c r="B1362" s="156">
        <v>2023</v>
      </c>
      <c r="C1362" s="154" t="s">
        <v>13</v>
      </c>
      <c r="D1362" s="154" t="s">
        <v>14</v>
      </c>
      <c r="E1362" s="154" t="s">
        <v>26</v>
      </c>
      <c r="F1362" s="154" t="s">
        <v>16</v>
      </c>
      <c r="G1362" s="154" t="s">
        <v>74</v>
      </c>
      <c r="H1362" s="154" t="s">
        <v>43</v>
      </c>
      <c r="I1362" s="154" t="str">
        <f>_xlfn.XLOOKUP('Data Source'!$H1362,'NW Mapping'!A:A,'NW Mapping'!B:B)</f>
        <v>Low</v>
      </c>
      <c r="J1362" s="154" t="str">
        <f>_xlfn.XLOOKUP('Data Source'!$H1362,'NW Mapping'!A:A,'NW Mapping'!C:C)</f>
        <v>Core NW</v>
      </c>
      <c r="K1362" s="154" t="str">
        <f>_xlfn.XLOOKUP(H1362,'NW Mapping'!A:A,'NW Mapping'!D:D)</f>
        <v>Core NW</v>
      </c>
      <c r="L1362" s="8" t="str">
        <f>_xlfn.XLOOKUP('Data Source'!$H1362,'NW Mapping'!A:A,'NW Mapping'!E:E)</f>
        <v>OTHER</v>
      </c>
      <c r="M1362" s="157">
        <v>69.959999999999994</v>
      </c>
      <c r="N1362" s="157">
        <v>69.959999999999994</v>
      </c>
    </row>
    <row r="1363" spans="2:14" s="1" customFormat="1" ht="19.7" customHeight="1">
      <c r="B1363" s="152">
        <v>2023</v>
      </c>
      <c r="C1363" s="153" t="s">
        <v>13</v>
      </c>
      <c r="D1363" s="153" t="s">
        <v>14</v>
      </c>
      <c r="E1363" s="153" t="s">
        <v>26</v>
      </c>
      <c r="F1363" s="153" t="s">
        <v>21</v>
      </c>
      <c r="G1363" s="153" t="s">
        <v>22</v>
      </c>
      <c r="H1363" s="153" t="s">
        <v>43</v>
      </c>
      <c r="I1363" s="154" t="str">
        <f>_xlfn.XLOOKUP('Data Source'!$H1363,'NW Mapping'!A:A,'NW Mapping'!B:B)</f>
        <v>Low</v>
      </c>
      <c r="J1363" s="154" t="str">
        <f>_xlfn.XLOOKUP('Data Source'!$H1363,'NW Mapping'!A:A,'NW Mapping'!C:C)</f>
        <v>Core NW</v>
      </c>
      <c r="K1363" s="154" t="str">
        <f>_xlfn.XLOOKUP(H1363,'NW Mapping'!A:A,'NW Mapping'!D:D)</f>
        <v>Core NW</v>
      </c>
      <c r="L1363" s="8" t="str">
        <f>_xlfn.XLOOKUP('Data Source'!$H1363,'NW Mapping'!A:A,'NW Mapping'!E:E)</f>
        <v>OTHER</v>
      </c>
      <c r="M1363" s="155">
        <v>755.88</v>
      </c>
      <c r="N1363" s="155">
        <v>755.88</v>
      </c>
    </row>
    <row r="1364" spans="2:14" s="1" customFormat="1" ht="19.7" customHeight="1">
      <c r="B1364" s="156">
        <v>2023</v>
      </c>
      <c r="C1364" s="154" t="s">
        <v>13</v>
      </c>
      <c r="D1364" s="154" t="s">
        <v>14</v>
      </c>
      <c r="E1364" s="154" t="s">
        <v>26</v>
      </c>
      <c r="F1364" s="154" t="s">
        <v>23</v>
      </c>
      <c r="G1364" s="154" t="s">
        <v>66</v>
      </c>
      <c r="H1364" s="154" t="s">
        <v>43</v>
      </c>
      <c r="I1364" s="154" t="str">
        <f>_xlfn.XLOOKUP('Data Source'!$H1364,'NW Mapping'!A:A,'NW Mapping'!B:B)</f>
        <v>Low</v>
      </c>
      <c r="J1364" s="154" t="str">
        <f>_xlfn.XLOOKUP('Data Source'!$H1364,'NW Mapping'!A:A,'NW Mapping'!C:C)</f>
        <v>Core NW</v>
      </c>
      <c r="K1364" s="154" t="str">
        <f>_xlfn.XLOOKUP(H1364,'NW Mapping'!A:A,'NW Mapping'!D:D)</f>
        <v>Core NW</v>
      </c>
      <c r="L1364" s="8" t="str">
        <f>_xlfn.XLOOKUP('Data Source'!$H1364,'NW Mapping'!A:A,'NW Mapping'!E:E)</f>
        <v>OTHER</v>
      </c>
      <c r="M1364" s="157">
        <v>341.28</v>
      </c>
      <c r="N1364" s="157">
        <v>341.28</v>
      </c>
    </row>
    <row r="1365" spans="2:14" s="1" customFormat="1" ht="19.7" hidden="1" customHeight="1">
      <c r="B1365" s="152">
        <v>2023</v>
      </c>
      <c r="C1365" s="153" t="s">
        <v>13</v>
      </c>
      <c r="D1365" s="153" t="s">
        <v>14</v>
      </c>
      <c r="E1365" s="153" t="s">
        <v>27</v>
      </c>
      <c r="F1365" s="153" t="s">
        <v>16</v>
      </c>
      <c r="G1365" s="153" t="s">
        <v>71</v>
      </c>
      <c r="H1365" s="153" t="s">
        <v>43</v>
      </c>
      <c r="I1365" s="154" t="str">
        <f>_xlfn.XLOOKUP('Data Source'!$H1365,'NW Mapping'!A:A,'NW Mapping'!B:B)</f>
        <v>Low</v>
      </c>
      <c r="J1365" s="154" t="str">
        <f>_xlfn.XLOOKUP('Data Source'!$H1365,'NW Mapping'!A:A,'NW Mapping'!C:C)</f>
        <v>Core NW</v>
      </c>
      <c r="K1365" s="154" t="str">
        <f>_xlfn.XLOOKUP(H1365,'NW Mapping'!A:A,'NW Mapping'!D:D)</f>
        <v>Core NW</v>
      </c>
      <c r="L1365" s="8" t="str">
        <f>_xlfn.XLOOKUP('Data Source'!$H1365,'NW Mapping'!A:A,'NW Mapping'!E:E)</f>
        <v>OTHER</v>
      </c>
      <c r="M1365" s="155">
        <v>1393.8</v>
      </c>
      <c r="N1365" s="155">
        <v>1393.8</v>
      </c>
    </row>
    <row r="1366" spans="2:14" s="1" customFormat="1" ht="19.7" hidden="1" customHeight="1">
      <c r="B1366" s="156">
        <v>2023</v>
      </c>
      <c r="C1366" s="154" t="s">
        <v>13</v>
      </c>
      <c r="D1366" s="154" t="s">
        <v>14</v>
      </c>
      <c r="E1366" s="154" t="s">
        <v>27</v>
      </c>
      <c r="F1366" s="154" t="s">
        <v>16</v>
      </c>
      <c r="G1366" s="154" t="s">
        <v>72</v>
      </c>
      <c r="H1366" s="154" t="s">
        <v>43</v>
      </c>
      <c r="I1366" s="154" t="str">
        <f>_xlfn.XLOOKUP('Data Source'!$H1366,'NW Mapping'!A:A,'NW Mapping'!B:B)</f>
        <v>Low</v>
      </c>
      <c r="J1366" s="154" t="str">
        <f>_xlfn.XLOOKUP('Data Source'!$H1366,'NW Mapping'!A:A,'NW Mapping'!C:C)</f>
        <v>Core NW</v>
      </c>
      <c r="K1366" s="154" t="str">
        <f>_xlfn.XLOOKUP(H1366,'NW Mapping'!A:A,'NW Mapping'!D:D)</f>
        <v>Core NW</v>
      </c>
      <c r="L1366" s="8" t="str">
        <f>_xlfn.XLOOKUP('Data Source'!$H1366,'NW Mapping'!A:A,'NW Mapping'!E:E)</f>
        <v>OTHER</v>
      </c>
      <c r="M1366" s="157">
        <v>3345.1275000000001</v>
      </c>
      <c r="N1366" s="157">
        <v>3345.12</v>
      </c>
    </row>
    <row r="1367" spans="2:14" s="1" customFormat="1" ht="19.7" hidden="1" customHeight="1">
      <c r="B1367" s="152">
        <v>2023</v>
      </c>
      <c r="C1367" s="153" t="s">
        <v>13</v>
      </c>
      <c r="D1367" s="153" t="s">
        <v>14</v>
      </c>
      <c r="E1367" s="153" t="s">
        <v>27</v>
      </c>
      <c r="F1367" s="153" t="s">
        <v>16</v>
      </c>
      <c r="G1367" s="153" t="s">
        <v>73</v>
      </c>
      <c r="H1367" s="153" t="s">
        <v>43</v>
      </c>
      <c r="I1367" s="154" t="str">
        <f>_xlfn.XLOOKUP('Data Source'!$H1367,'NW Mapping'!A:A,'NW Mapping'!B:B)</f>
        <v>Low</v>
      </c>
      <c r="J1367" s="154" t="str">
        <f>_xlfn.XLOOKUP('Data Source'!$H1367,'NW Mapping'!A:A,'NW Mapping'!C:C)</f>
        <v>Core NW</v>
      </c>
      <c r="K1367" s="154" t="str">
        <f>_xlfn.XLOOKUP(H1367,'NW Mapping'!A:A,'NW Mapping'!D:D)</f>
        <v>Core NW</v>
      </c>
      <c r="L1367" s="8" t="str">
        <f>_xlfn.XLOOKUP('Data Source'!$H1367,'NW Mapping'!A:A,'NW Mapping'!E:E)</f>
        <v>OTHER</v>
      </c>
      <c r="M1367" s="155">
        <v>7247.7674999999999</v>
      </c>
      <c r="N1367" s="155">
        <v>7247.76</v>
      </c>
    </row>
    <row r="1368" spans="2:14" s="1" customFormat="1" ht="19.7" hidden="1" customHeight="1">
      <c r="B1368" s="156">
        <v>2023</v>
      </c>
      <c r="C1368" s="154" t="s">
        <v>13</v>
      </c>
      <c r="D1368" s="154" t="s">
        <v>14</v>
      </c>
      <c r="E1368" s="154" t="s">
        <v>27</v>
      </c>
      <c r="F1368" s="154" t="s">
        <v>16</v>
      </c>
      <c r="G1368" s="154" t="s">
        <v>74</v>
      </c>
      <c r="H1368" s="154" t="s">
        <v>43</v>
      </c>
      <c r="I1368" s="154" t="str">
        <f>_xlfn.XLOOKUP('Data Source'!$H1368,'NW Mapping'!A:A,'NW Mapping'!B:B)</f>
        <v>Low</v>
      </c>
      <c r="J1368" s="154" t="str">
        <f>_xlfn.XLOOKUP('Data Source'!$H1368,'NW Mapping'!A:A,'NW Mapping'!C:C)</f>
        <v>Core NW</v>
      </c>
      <c r="K1368" s="154" t="str">
        <f>_xlfn.XLOOKUP(H1368,'NW Mapping'!A:A,'NW Mapping'!D:D)</f>
        <v>Core NW</v>
      </c>
      <c r="L1368" s="8" t="str">
        <f>_xlfn.XLOOKUP('Data Source'!$H1368,'NW Mapping'!A:A,'NW Mapping'!E:E)</f>
        <v>OTHER</v>
      </c>
      <c r="M1368" s="157">
        <v>0</v>
      </c>
      <c r="N1368" s="157">
        <v>0</v>
      </c>
    </row>
    <row r="1369" spans="2:14" s="1" customFormat="1" ht="19.7" hidden="1" customHeight="1">
      <c r="B1369" s="152">
        <v>2023</v>
      </c>
      <c r="C1369" s="153" t="s">
        <v>13</v>
      </c>
      <c r="D1369" s="153" t="s">
        <v>14</v>
      </c>
      <c r="E1369" s="153" t="s">
        <v>27</v>
      </c>
      <c r="F1369" s="153" t="s">
        <v>16</v>
      </c>
      <c r="G1369" s="153" t="s">
        <v>75</v>
      </c>
      <c r="H1369" s="153" t="s">
        <v>43</v>
      </c>
      <c r="I1369" s="154" t="str">
        <f>_xlfn.XLOOKUP('Data Source'!$H1369,'NW Mapping'!A:A,'NW Mapping'!B:B)</f>
        <v>Low</v>
      </c>
      <c r="J1369" s="154" t="str">
        <f>_xlfn.XLOOKUP('Data Source'!$H1369,'NW Mapping'!A:A,'NW Mapping'!C:C)</f>
        <v>Core NW</v>
      </c>
      <c r="K1369" s="154" t="str">
        <f>_xlfn.XLOOKUP(H1369,'NW Mapping'!A:A,'NW Mapping'!D:D)</f>
        <v>Core NW</v>
      </c>
      <c r="L1369" s="8" t="str">
        <f>_xlfn.XLOOKUP('Data Source'!$H1369,'NW Mapping'!A:A,'NW Mapping'!E:E)</f>
        <v>OTHER</v>
      </c>
      <c r="M1369" s="155">
        <v>3628.91</v>
      </c>
      <c r="N1369" s="155">
        <v>3628.91</v>
      </c>
    </row>
    <row r="1370" spans="2:14" s="1" customFormat="1" ht="19.7" hidden="1" customHeight="1">
      <c r="B1370" s="156">
        <v>2023</v>
      </c>
      <c r="C1370" s="154" t="s">
        <v>13</v>
      </c>
      <c r="D1370" s="154" t="s">
        <v>14</v>
      </c>
      <c r="E1370" s="154" t="s">
        <v>27</v>
      </c>
      <c r="F1370" s="154" t="s">
        <v>21</v>
      </c>
      <c r="G1370" s="154" t="s">
        <v>22</v>
      </c>
      <c r="H1370" s="154" t="s">
        <v>43</v>
      </c>
      <c r="I1370" s="154" t="str">
        <f>_xlfn.XLOOKUP('Data Source'!$H1370,'NW Mapping'!A:A,'NW Mapping'!B:B)</f>
        <v>Low</v>
      </c>
      <c r="J1370" s="154" t="str">
        <f>_xlfn.XLOOKUP('Data Source'!$H1370,'NW Mapping'!A:A,'NW Mapping'!C:C)</f>
        <v>Core NW</v>
      </c>
      <c r="K1370" s="154" t="str">
        <f>_xlfn.XLOOKUP(H1370,'NW Mapping'!A:A,'NW Mapping'!D:D)</f>
        <v>Core NW</v>
      </c>
      <c r="L1370" s="8" t="str">
        <f>_xlfn.XLOOKUP('Data Source'!$H1370,'NW Mapping'!A:A,'NW Mapping'!E:E)</f>
        <v>OTHER</v>
      </c>
      <c r="M1370" s="157">
        <v>7247.7674999999999</v>
      </c>
      <c r="N1370" s="157">
        <v>7247.76</v>
      </c>
    </row>
    <row r="1371" spans="2:14" s="1" customFormat="1" ht="19.7" hidden="1" customHeight="1">
      <c r="B1371" s="152">
        <v>2023</v>
      </c>
      <c r="C1371" s="153" t="s">
        <v>13</v>
      </c>
      <c r="D1371" s="153" t="s">
        <v>14</v>
      </c>
      <c r="E1371" s="153" t="s">
        <v>27</v>
      </c>
      <c r="F1371" s="153" t="s">
        <v>21</v>
      </c>
      <c r="G1371" s="153" t="s">
        <v>65</v>
      </c>
      <c r="H1371" s="153" t="s">
        <v>43</v>
      </c>
      <c r="I1371" s="154" t="str">
        <f>_xlfn.XLOOKUP('Data Source'!$H1371,'NW Mapping'!A:A,'NW Mapping'!B:B)</f>
        <v>Low</v>
      </c>
      <c r="J1371" s="154" t="str">
        <f>_xlfn.XLOOKUP('Data Source'!$H1371,'NW Mapping'!A:A,'NW Mapping'!C:C)</f>
        <v>Core NW</v>
      </c>
      <c r="K1371" s="154" t="str">
        <f>_xlfn.XLOOKUP(H1371,'NW Mapping'!A:A,'NW Mapping'!D:D)</f>
        <v>Core NW</v>
      </c>
      <c r="L1371" s="8" t="str">
        <f>_xlfn.XLOOKUP('Data Source'!$H1371,'NW Mapping'!A:A,'NW Mapping'!E:E)</f>
        <v>OTHER</v>
      </c>
      <c r="M1371" s="155">
        <v>3902.6475</v>
      </c>
      <c r="N1371" s="155">
        <v>3902.64</v>
      </c>
    </row>
    <row r="1372" spans="2:14" s="1" customFormat="1" ht="19.7" hidden="1" customHeight="1">
      <c r="B1372" s="156">
        <v>2023</v>
      </c>
      <c r="C1372" s="154" t="s">
        <v>13</v>
      </c>
      <c r="D1372" s="154" t="s">
        <v>14</v>
      </c>
      <c r="E1372" s="154" t="s">
        <v>27</v>
      </c>
      <c r="F1372" s="154" t="s">
        <v>23</v>
      </c>
      <c r="G1372" s="154" t="s">
        <v>24</v>
      </c>
      <c r="H1372" s="154" t="s">
        <v>43</v>
      </c>
      <c r="I1372" s="154" t="str">
        <f>_xlfn.XLOOKUP('Data Source'!$H1372,'NW Mapping'!A:A,'NW Mapping'!B:B)</f>
        <v>Low</v>
      </c>
      <c r="J1372" s="154" t="str">
        <f>_xlfn.XLOOKUP('Data Source'!$H1372,'NW Mapping'!A:A,'NW Mapping'!C:C)</f>
        <v>Core NW</v>
      </c>
      <c r="K1372" s="154" t="str">
        <f>_xlfn.XLOOKUP(H1372,'NW Mapping'!A:A,'NW Mapping'!D:D)</f>
        <v>Core NW</v>
      </c>
      <c r="L1372" s="8" t="str">
        <f>_xlfn.XLOOKUP('Data Source'!$H1372,'NW Mapping'!A:A,'NW Mapping'!E:E)</f>
        <v>OTHER</v>
      </c>
      <c r="M1372" s="157">
        <v>9819.1200000000008</v>
      </c>
      <c r="N1372" s="157">
        <v>9819.1200000000008</v>
      </c>
    </row>
    <row r="1373" spans="2:14" s="1" customFormat="1" ht="19.7" hidden="1" customHeight="1">
      <c r="B1373" s="152">
        <v>2023</v>
      </c>
      <c r="C1373" s="153" t="s">
        <v>13</v>
      </c>
      <c r="D1373" s="153" t="s">
        <v>14</v>
      </c>
      <c r="E1373" s="153" t="s">
        <v>27</v>
      </c>
      <c r="F1373" s="153" t="s">
        <v>23</v>
      </c>
      <c r="G1373" s="153" t="s">
        <v>66</v>
      </c>
      <c r="H1373" s="153" t="s">
        <v>43</v>
      </c>
      <c r="I1373" s="154" t="str">
        <f>_xlfn.XLOOKUP('Data Source'!$H1373,'NW Mapping'!A:A,'NW Mapping'!B:B)</f>
        <v>Low</v>
      </c>
      <c r="J1373" s="154" t="str">
        <f>_xlfn.XLOOKUP('Data Source'!$H1373,'NW Mapping'!A:A,'NW Mapping'!C:C)</f>
        <v>Core NW</v>
      </c>
      <c r="K1373" s="154" t="str">
        <f>_xlfn.XLOOKUP(H1373,'NW Mapping'!A:A,'NW Mapping'!D:D)</f>
        <v>Core NW</v>
      </c>
      <c r="L1373" s="8" t="str">
        <f>_xlfn.XLOOKUP('Data Source'!$H1373,'NW Mapping'!A:A,'NW Mapping'!E:E)</f>
        <v>OTHER</v>
      </c>
      <c r="M1373" s="155">
        <v>0</v>
      </c>
      <c r="N1373" s="155">
        <v>0</v>
      </c>
    </row>
    <row r="1374" spans="2:14" s="1" customFormat="1" ht="19.7" hidden="1" customHeight="1">
      <c r="B1374" s="156">
        <v>2023</v>
      </c>
      <c r="C1374" s="154" t="s">
        <v>13</v>
      </c>
      <c r="D1374" s="154" t="s">
        <v>14</v>
      </c>
      <c r="E1374" s="154" t="s">
        <v>27</v>
      </c>
      <c r="F1374" s="154" t="s">
        <v>21</v>
      </c>
      <c r="G1374" s="154" t="s">
        <v>22</v>
      </c>
      <c r="H1374" s="154" t="s">
        <v>70</v>
      </c>
      <c r="I1374" s="154" t="str">
        <f>_xlfn.XLOOKUP('Data Source'!$H1374,'NW Mapping'!A:A,'NW Mapping'!B:B)</f>
        <v>Low</v>
      </c>
      <c r="J1374" s="154" t="str">
        <f>_xlfn.XLOOKUP('Data Source'!$H1374,'NW Mapping'!A:A,'NW Mapping'!C:C)</f>
        <v>Non-Core NW</v>
      </c>
      <c r="K1374" s="154" t="str">
        <f>_xlfn.XLOOKUP(H1374,'NW Mapping'!A:A,'NW Mapping'!D:D)</f>
        <v>MERCH MENU</v>
      </c>
      <c r="L1374" s="8" t="str">
        <f>_xlfn.XLOOKUP('Data Source'!$H1374,'NW Mapping'!A:A,'NW Mapping'!E:E)</f>
        <v>MERCH MENU</v>
      </c>
      <c r="M1374" s="157">
        <v>0</v>
      </c>
      <c r="N1374" s="157">
        <v>0</v>
      </c>
    </row>
    <row r="1375" spans="2:14" s="1" customFormat="1" ht="19.7" hidden="1" customHeight="1">
      <c r="B1375" s="152">
        <v>2023</v>
      </c>
      <c r="C1375" s="153" t="s">
        <v>13</v>
      </c>
      <c r="D1375" s="153" t="s">
        <v>14</v>
      </c>
      <c r="E1375" s="153" t="s">
        <v>15</v>
      </c>
      <c r="F1375" s="153" t="s">
        <v>16</v>
      </c>
      <c r="G1375" s="153" t="s">
        <v>71</v>
      </c>
      <c r="H1375" s="153" t="s">
        <v>44</v>
      </c>
      <c r="I1375" s="154" t="str">
        <f>_xlfn.XLOOKUP('Data Source'!$H1375,'NW Mapping'!A:A,'NW Mapping'!B:B)</f>
        <v>Low</v>
      </c>
      <c r="J1375" s="154" t="str">
        <f>_xlfn.XLOOKUP('Data Source'!$H1375,'NW Mapping'!A:A,'NW Mapping'!C:C)</f>
        <v>Non-Core NW</v>
      </c>
      <c r="K1375" s="154" t="str">
        <f>_xlfn.XLOOKUP(H1375,'NW Mapping'!A:A,'NW Mapping'!D:D)</f>
        <v>MERCH MENU</v>
      </c>
      <c r="L1375" s="8" t="str">
        <f>_xlfn.XLOOKUP('Data Source'!$H1375,'NW Mapping'!A:A,'NW Mapping'!E:E)</f>
        <v>MERCH MENU</v>
      </c>
      <c r="M1375" s="155">
        <v>0</v>
      </c>
      <c r="N1375" s="155">
        <v>0</v>
      </c>
    </row>
    <row r="1376" spans="2:14" s="1" customFormat="1" ht="19.7" hidden="1" customHeight="1">
      <c r="B1376" s="156">
        <v>2023</v>
      </c>
      <c r="C1376" s="154" t="s">
        <v>13</v>
      </c>
      <c r="D1376" s="154" t="s">
        <v>14</v>
      </c>
      <c r="E1376" s="154" t="s">
        <v>15</v>
      </c>
      <c r="F1376" s="154" t="s">
        <v>16</v>
      </c>
      <c r="G1376" s="154" t="s">
        <v>73</v>
      </c>
      <c r="H1376" s="154" t="s">
        <v>44</v>
      </c>
      <c r="I1376" s="154" t="str">
        <f>_xlfn.XLOOKUP('Data Source'!$H1376,'NW Mapping'!A:A,'NW Mapping'!B:B)</f>
        <v>Low</v>
      </c>
      <c r="J1376" s="154" t="str">
        <f>_xlfn.XLOOKUP('Data Source'!$H1376,'NW Mapping'!A:A,'NW Mapping'!C:C)</f>
        <v>Non-Core NW</v>
      </c>
      <c r="K1376" s="154" t="str">
        <f>_xlfn.XLOOKUP(H1376,'NW Mapping'!A:A,'NW Mapping'!D:D)</f>
        <v>MERCH MENU</v>
      </c>
      <c r="L1376" s="8" t="str">
        <f>_xlfn.XLOOKUP('Data Source'!$H1376,'NW Mapping'!A:A,'NW Mapping'!E:E)</f>
        <v>MERCH MENU</v>
      </c>
      <c r="M1376" s="157">
        <v>0</v>
      </c>
      <c r="N1376" s="157">
        <v>0</v>
      </c>
    </row>
    <row r="1377" spans="2:14" s="1" customFormat="1" ht="19.7" hidden="1" customHeight="1">
      <c r="B1377" s="152">
        <v>2023</v>
      </c>
      <c r="C1377" s="153" t="s">
        <v>13</v>
      </c>
      <c r="D1377" s="153" t="s">
        <v>14</v>
      </c>
      <c r="E1377" s="153" t="s">
        <v>15</v>
      </c>
      <c r="F1377" s="153" t="s">
        <v>21</v>
      </c>
      <c r="G1377" s="153" t="s">
        <v>22</v>
      </c>
      <c r="H1377" s="153" t="s">
        <v>44</v>
      </c>
      <c r="I1377" s="154" t="str">
        <f>_xlfn.XLOOKUP('Data Source'!$H1377,'NW Mapping'!A:A,'NW Mapping'!B:B)</f>
        <v>Low</v>
      </c>
      <c r="J1377" s="154" t="str">
        <f>_xlfn.XLOOKUP('Data Source'!$H1377,'NW Mapping'!A:A,'NW Mapping'!C:C)</f>
        <v>Non-Core NW</v>
      </c>
      <c r="K1377" s="154" t="str">
        <f>_xlfn.XLOOKUP(H1377,'NW Mapping'!A:A,'NW Mapping'!D:D)</f>
        <v>MERCH MENU</v>
      </c>
      <c r="L1377" s="8" t="str">
        <f>_xlfn.XLOOKUP('Data Source'!$H1377,'NW Mapping'!A:A,'NW Mapping'!E:E)</f>
        <v>MERCH MENU</v>
      </c>
      <c r="M1377" s="155">
        <v>0</v>
      </c>
      <c r="N1377" s="155">
        <v>0</v>
      </c>
    </row>
    <row r="1378" spans="2:14" s="1" customFormat="1" ht="19.7" hidden="1" customHeight="1">
      <c r="B1378" s="156">
        <v>2023</v>
      </c>
      <c r="C1378" s="154" t="s">
        <v>13</v>
      </c>
      <c r="D1378" s="154" t="s">
        <v>14</v>
      </c>
      <c r="E1378" s="154" t="s">
        <v>15</v>
      </c>
      <c r="F1378" s="154" t="s">
        <v>23</v>
      </c>
      <c r="G1378" s="154" t="s">
        <v>66</v>
      </c>
      <c r="H1378" s="154" t="s">
        <v>44</v>
      </c>
      <c r="I1378" s="154" t="str">
        <f>_xlfn.XLOOKUP('Data Source'!$H1378,'NW Mapping'!A:A,'NW Mapping'!B:B)</f>
        <v>Low</v>
      </c>
      <c r="J1378" s="154" t="str">
        <f>_xlfn.XLOOKUP('Data Source'!$H1378,'NW Mapping'!A:A,'NW Mapping'!C:C)</f>
        <v>Non-Core NW</v>
      </c>
      <c r="K1378" s="154" t="str">
        <f>_xlfn.XLOOKUP(H1378,'NW Mapping'!A:A,'NW Mapping'!D:D)</f>
        <v>MERCH MENU</v>
      </c>
      <c r="L1378" s="8" t="str">
        <f>_xlfn.XLOOKUP('Data Source'!$H1378,'NW Mapping'!A:A,'NW Mapping'!E:E)</f>
        <v>MERCH MENU</v>
      </c>
      <c r="M1378" s="157">
        <v>0</v>
      </c>
      <c r="N1378" s="157">
        <v>0</v>
      </c>
    </row>
    <row r="1379" spans="2:14" s="1" customFormat="1" ht="19.7" hidden="1" customHeight="1">
      <c r="B1379" s="152">
        <v>2023</v>
      </c>
      <c r="C1379" s="153" t="s">
        <v>13</v>
      </c>
      <c r="D1379" s="153" t="s">
        <v>14</v>
      </c>
      <c r="E1379" s="153" t="s">
        <v>25</v>
      </c>
      <c r="F1379" s="153" t="s">
        <v>16</v>
      </c>
      <c r="G1379" s="153" t="s">
        <v>75</v>
      </c>
      <c r="H1379" s="153" t="s">
        <v>44</v>
      </c>
      <c r="I1379" s="154" t="str">
        <f>_xlfn.XLOOKUP('Data Source'!$H1379,'NW Mapping'!A:A,'NW Mapping'!B:B)</f>
        <v>Low</v>
      </c>
      <c r="J1379" s="154" t="str">
        <f>_xlfn.XLOOKUP('Data Source'!$H1379,'NW Mapping'!A:A,'NW Mapping'!C:C)</f>
        <v>Non-Core NW</v>
      </c>
      <c r="K1379" s="154" t="str">
        <f>_xlfn.XLOOKUP(H1379,'NW Mapping'!A:A,'NW Mapping'!D:D)</f>
        <v>MERCH MENU</v>
      </c>
      <c r="L1379" s="8" t="str">
        <f>_xlfn.XLOOKUP('Data Source'!$H1379,'NW Mapping'!A:A,'NW Mapping'!E:E)</f>
        <v>MERCH MENU</v>
      </c>
      <c r="M1379" s="155">
        <v>0</v>
      </c>
      <c r="N1379" s="155">
        <v>0</v>
      </c>
    </row>
    <row r="1380" spans="2:14" s="1" customFormat="1" ht="19.7" hidden="1" customHeight="1">
      <c r="B1380" s="156">
        <v>2023</v>
      </c>
      <c r="C1380" s="154" t="s">
        <v>13</v>
      </c>
      <c r="D1380" s="154" t="s">
        <v>14</v>
      </c>
      <c r="E1380" s="154" t="s">
        <v>27</v>
      </c>
      <c r="F1380" s="154" t="s">
        <v>16</v>
      </c>
      <c r="G1380" s="154" t="s">
        <v>72</v>
      </c>
      <c r="H1380" s="154" t="s">
        <v>44</v>
      </c>
      <c r="I1380" s="154" t="str">
        <f>_xlfn.XLOOKUP('Data Source'!$H1380,'NW Mapping'!A:A,'NW Mapping'!B:B)</f>
        <v>Low</v>
      </c>
      <c r="J1380" s="154" t="str">
        <f>_xlfn.XLOOKUP('Data Source'!$H1380,'NW Mapping'!A:A,'NW Mapping'!C:C)</f>
        <v>Non-Core NW</v>
      </c>
      <c r="K1380" s="154" t="str">
        <f>_xlfn.XLOOKUP(H1380,'NW Mapping'!A:A,'NW Mapping'!D:D)</f>
        <v>MERCH MENU</v>
      </c>
      <c r="L1380" s="8" t="str">
        <f>_xlfn.XLOOKUP('Data Source'!$H1380,'NW Mapping'!A:A,'NW Mapping'!E:E)</f>
        <v>MERCH MENU</v>
      </c>
      <c r="M1380" s="157">
        <v>12517.5099999998</v>
      </c>
      <c r="N1380" s="157">
        <v>0</v>
      </c>
    </row>
    <row r="1381" spans="2:14" s="1" customFormat="1" ht="19.7" hidden="1" customHeight="1">
      <c r="B1381" s="152">
        <v>2023</v>
      </c>
      <c r="C1381" s="153" t="s">
        <v>13</v>
      </c>
      <c r="D1381" s="153" t="s">
        <v>14</v>
      </c>
      <c r="E1381" s="153" t="s">
        <v>27</v>
      </c>
      <c r="F1381" s="153" t="s">
        <v>16</v>
      </c>
      <c r="G1381" s="153" t="s">
        <v>73</v>
      </c>
      <c r="H1381" s="153" t="s">
        <v>44</v>
      </c>
      <c r="I1381" s="154" t="str">
        <f>_xlfn.XLOOKUP('Data Source'!$H1381,'NW Mapping'!A:A,'NW Mapping'!B:B)</f>
        <v>Low</v>
      </c>
      <c r="J1381" s="154" t="str">
        <f>_xlfn.XLOOKUP('Data Source'!$H1381,'NW Mapping'!A:A,'NW Mapping'!C:C)</f>
        <v>Non-Core NW</v>
      </c>
      <c r="K1381" s="154" t="str">
        <f>_xlfn.XLOOKUP(H1381,'NW Mapping'!A:A,'NW Mapping'!D:D)</f>
        <v>MERCH MENU</v>
      </c>
      <c r="L1381" s="8" t="str">
        <f>_xlfn.XLOOKUP('Data Source'!$H1381,'NW Mapping'!A:A,'NW Mapping'!E:E)</f>
        <v>MERCH MENU</v>
      </c>
      <c r="M1381" s="155">
        <v>4556.3999999999996</v>
      </c>
      <c r="N1381" s="155">
        <v>0</v>
      </c>
    </row>
    <row r="1382" spans="2:14" s="1" customFormat="1" ht="19.7" hidden="1" customHeight="1">
      <c r="B1382" s="156">
        <v>2023</v>
      </c>
      <c r="C1382" s="154" t="s">
        <v>13</v>
      </c>
      <c r="D1382" s="154" t="s">
        <v>14</v>
      </c>
      <c r="E1382" s="154" t="s">
        <v>27</v>
      </c>
      <c r="F1382" s="154" t="s">
        <v>16</v>
      </c>
      <c r="G1382" s="154" t="s">
        <v>74</v>
      </c>
      <c r="H1382" s="154" t="s">
        <v>44</v>
      </c>
      <c r="I1382" s="154" t="str">
        <f>_xlfn.XLOOKUP('Data Source'!$H1382,'NW Mapping'!A:A,'NW Mapping'!B:B)</f>
        <v>Low</v>
      </c>
      <c r="J1382" s="154" t="str">
        <f>_xlfn.XLOOKUP('Data Source'!$H1382,'NW Mapping'!A:A,'NW Mapping'!C:C)</f>
        <v>Non-Core NW</v>
      </c>
      <c r="K1382" s="154" t="str">
        <f>_xlfn.XLOOKUP(H1382,'NW Mapping'!A:A,'NW Mapping'!D:D)</f>
        <v>MERCH MENU</v>
      </c>
      <c r="L1382" s="8" t="str">
        <f>_xlfn.XLOOKUP('Data Source'!$H1382,'NW Mapping'!A:A,'NW Mapping'!E:E)</f>
        <v>MERCH MENU</v>
      </c>
      <c r="M1382" s="157">
        <v>12516.067037040601</v>
      </c>
      <c r="N1382" s="157">
        <v>0</v>
      </c>
    </row>
    <row r="1383" spans="2:14" s="1" customFormat="1" ht="19.7" hidden="1" customHeight="1">
      <c r="B1383" s="152">
        <v>2023</v>
      </c>
      <c r="C1383" s="153" t="s">
        <v>13</v>
      </c>
      <c r="D1383" s="153" t="s">
        <v>14</v>
      </c>
      <c r="E1383" s="153" t="s">
        <v>27</v>
      </c>
      <c r="F1383" s="153" t="s">
        <v>16</v>
      </c>
      <c r="G1383" s="153" t="s">
        <v>75</v>
      </c>
      <c r="H1383" s="153" t="s">
        <v>44</v>
      </c>
      <c r="I1383" s="154" t="str">
        <f>_xlfn.XLOOKUP('Data Source'!$H1383,'NW Mapping'!A:A,'NW Mapping'!B:B)</f>
        <v>Low</v>
      </c>
      <c r="J1383" s="154" t="str">
        <f>_xlfn.XLOOKUP('Data Source'!$H1383,'NW Mapping'!A:A,'NW Mapping'!C:C)</f>
        <v>Non-Core NW</v>
      </c>
      <c r="K1383" s="154" t="str">
        <f>_xlfn.XLOOKUP(H1383,'NW Mapping'!A:A,'NW Mapping'!D:D)</f>
        <v>MERCH MENU</v>
      </c>
      <c r="L1383" s="8" t="str">
        <f>_xlfn.XLOOKUP('Data Source'!$H1383,'NW Mapping'!A:A,'NW Mapping'!E:E)</f>
        <v>MERCH MENU</v>
      </c>
      <c r="M1383" s="155">
        <v>1346.7300000001501</v>
      </c>
      <c r="N1383" s="155">
        <v>0</v>
      </c>
    </row>
    <row r="1384" spans="2:14" s="1" customFormat="1" ht="19.7" hidden="1" customHeight="1">
      <c r="B1384" s="156">
        <v>2023</v>
      </c>
      <c r="C1384" s="154" t="s">
        <v>13</v>
      </c>
      <c r="D1384" s="154" t="s">
        <v>14</v>
      </c>
      <c r="E1384" s="154" t="s">
        <v>27</v>
      </c>
      <c r="F1384" s="154" t="s">
        <v>21</v>
      </c>
      <c r="G1384" s="154" t="s">
        <v>22</v>
      </c>
      <c r="H1384" s="154" t="s">
        <v>44</v>
      </c>
      <c r="I1384" s="154" t="str">
        <f>_xlfn.XLOOKUP('Data Source'!$H1384,'NW Mapping'!A:A,'NW Mapping'!B:B)</f>
        <v>Low</v>
      </c>
      <c r="J1384" s="154" t="str">
        <f>_xlfn.XLOOKUP('Data Source'!$H1384,'NW Mapping'!A:A,'NW Mapping'!C:C)</f>
        <v>Non-Core NW</v>
      </c>
      <c r="K1384" s="154" t="str">
        <f>_xlfn.XLOOKUP(H1384,'NW Mapping'!A:A,'NW Mapping'!D:D)</f>
        <v>MERCH MENU</v>
      </c>
      <c r="L1384" s="8" t="str">
        <f>_xlfn.XLOOKUP('Data Source'!$H1384,'NW Mapping'!A:A,'NW Mapping'!E:E)</f>
        <v>MERCH MENU</v>
      </c>
      <c r="M1384" s="157">
        <v>0</v>
      </c>
      <c r="N1384" s="157">
        <v>0</v>
      </c>
    </row>
    <row r="1385" spans="2:14" s="1" customFormat="1" ht="19.7" hidden="1" customHeight="1">
      <c r="B1385" s="152">
        <v>2023</v>
      </c>
      <c r="C1385" s="153" t="s">
        <v>13</v>
      </c>
      <c r="D1385" s="153" t="s">
        <v>14</v>
      </c>
      <c r="E1385" s="153" t="s">
        <v>27</v>
      </c>
      <c r="F1385" s="153" t="s">
        <v>21</v>
      </c>
      <c r="G1385" s="153" t="s">
        <v>65</v>
      </c>
      <c r="H1385" s="153" t="s">
        <v>44</v>
      </c>
      <c r="I1385" s="154" t="str">
        <f>_xlfn.XLOOKUP('Data Source'!$H1385,'NW Mapping'!A:A,'NW Mapping'!B:B)</f>
        <v>Low</v>
      </c>
      <c r="J1385" s="154" t="str">
        <f>_xlfn.XLOOKUP('Data Source'!$H1385,'NW Mapping'!A:A,'NW Mapping'!C:C)</f>
        <v>Non-Core NW</v>
      </c>
      <c r="K1385" s="154" t="str">
        <f>_xlfn.XLOOKUP(H1385,'NW Mapping'!A:A,'NW Mapping'!D:D)</f>
        <v>MERCH MENU</v>
      </c>
      <c r="L1385" s="8" t="str">
        <f>_xlfn.XLOOKUP('Data Source'!$H1385,'NW Mapping'!A:A,'NW Mapping'!E:E)</f>
        <v>MERCH MENU</v>
      </c>
      <c r="M1385" s="155">
        <v>7667.1</v>
      </c>
      <c r="N1385" s="155">
        <v>0</v>
      </c>
    </row>
    <row r="1386" spans="2:14" s="1" customFormat="1" ht="19.7" hidden="1" customHeight="1">
      <c r="B1386" s="156">
        <v>2023</v>
      </c>
      <c r="C1386" s="154" t="s">
        <v>13</v>
      </c>
      <c r="D1386" s="154" t="s">
        <v>14</v>
      </c>
      <c r="E1386" s="154" t="s">
        <v>27</v>
      </c>
      <c r="F1386" s="154" t="s">
        <v>23</v>
      </c>
      <c r="G1386" s="154" t="s">
        <v>24</v>
      </c>
      <c r="H1386" s="154" t="s">
        <v>44</v>
      </c>
      <c r="I1386" s="154" t="str">
        <f>_xlfn.XLOOKUP('Data Source'!$H1386,'NW Mapping'!A:A,'NW Mapping'!B:B)</f>
        <v>Low</v>
      </c>
      <c r="J1386" s="154" t="str">
        <f>_xlfn.XLOOKUP('Data Source'!$H1386,'NW Mapping'!A:A,'NW Mapping'!C:C)</f>
        <v>Non-Core NW</v>
      </c>
      <c r="K1386" s="154" t="str">
        <f>_xlfn.XLOOKUP(H1386,'NW Mapping'!A:A,'NW Mapping'!D:D)</f>
        <v>MERCH MENU</v>
      </c>
      <c r="L1386" s="8" t="str">
        <f>_xlfn.XLOOKUP('Data Source'!$H1386,'NW Mapping'!A:A,'NW Mapping'!E:E)</f>
        <v>MERCH MENU</v>
      </c>
      <c r="M1386" s="157">
        <v>18923.920000000198</v>
      </c>
      <c r="N1386" s="157">
        <v>0</v>
      </c>
    </row>
    <row r="1387" spans="2:14" s="1" customFormat="1" ht="19.7" hidden="1" customHeight="1">
      <c r="B1387" s="152">
        <v>2023</v>
      </c>
      <c r="C1387" s="153" t="s">
        <v>13</v>
      </c>
      <c r="D1387" s="153" t="s">
        <v>14</v>
      </c>
      <c r="E1387" s="153" t="s">
        <v>15</v>
      </c>
      <c r="F1387" s="153" t="s">
        <v>16</v>
      </c>
      <c r="G1387" s="153" t="s">
        <v>71</v>
      </c>
      <c r="H1387" s="153" t="s">
        <v>79</v>
      </c>
      <c r="I1387" s="154" t="str">
        <f>_xlfn.XLOOKUP('Data Source'!$H1387,'NW Mapping'!A:A,'NW Mapping'!B:B)</f>
        <v>Low</v>
      </c>
      <c r="J1387" s="154" t="str">
        <f>_xlfn.XLOOKUP('Data Source'!$H1387,'NW Mapping'!A:A,'NW Mapping'!C:C)</f>
        <v>Core NW</v>
      </c>
      <c r="K1387" s="154" t="str">
        <f>_xlfn.XLOOKUP(H1387,'NW Mapping'!A:A,'NW Mapping'!D:D)</f>
        <v>Core NW</v>
      </c>
      <c r="L1387" s="8" t="str">
        <f>_xlfn.XLOOKUP('Data Source'!$H1387,'NW Mapping'!A:A,'NW Mapping'!E:E)</f>
        <v>SINGLE FUNDING</v>
      </c>
      <c r="M1387" s="155">
        <v>182.274807692308</v>
      </c>
      <c r="N1387" s="155">
        <v>182.52</v>
      </c>
    </row>
    <row r="1388" spans="2:14" s="1" customFormat="1" ht="19.7" hidden="1" customHeight="1">
      <c r="B1388" s="156">
        <v>2023</v>
      </c>
      <c r="C1388" s="154" t="s">
        <v>13</v>
      </c>
      <c r="D1388" s="154" t="s">
        <v>14</v>
      </c>
      <c r="E1388" s="154" t="s">
        <v>15</v>
      </c>
      <c r="F1388" s="154" t="s">
        <v>16</v>
      </c>
      <c r="G1388" s="154" t="s">
        <v>72</v>
      </c>
      <c r="H1388" s="154" t="s">
        <v>79</v>
      </c>
      <c r="I1388" s="154" t="str">
        <f>_xlfn.XLOOKUP('Data Source'!$H1388,'NW Mapping'!A:A,'NW Mapping'!B:B)</f>
        <v>Low</v>
      </c>
      <c r="J1388" s="154" t="str">
        <f>_xlfn.XLOOKUP('Data Source'!$H1388,'NW Mapping'!A:A,'NW Mapping'!C:C)</f>
        <v>Core NW</v>
      </c>
      <c r="K1388" s="154" t="str">
        <f>_xlfn.XLOOKUP(H1388,'NW Mapping'!A:A,'NW Mapping'!D:D)</f>
        <v>Core NW</v>
      </c>
      <c r="L1388" s="8" t="str">
        <f>_xlfn.XLOOKUP('Data Source'!$H1388,'NW Mapping'!A:A,'NW Mapping'!E:E)</f>
        <v>SINGLE FUNDING</v>
      </c>
      <c r="M1388" s="157">
        <v>23708.4580769231</v>
      </c>
      <c r="N1388" s="157">
        <v>23708.36</v>
      </c>
    </row>
    <row r="1389" spans="2:14" s="1" customFormat="1" ht="19.7" hidden="1" customHeight="1">
      <c r="B1389" s="152">
        <v>2023</v>
      </c>
      <c r="C1389" s="153" t="s">
        <v>13</v>
      </c>
      <c r="D1389" s="153" t="s">
        <v>14</v>
      </c>
      <c r="E1389" s="153" t="s">
        <v>15</v>
      </c>
      <c r="F1389" s="153" t="s">
        <v>16</v>
      </c>
      <c r="G1389" s="153" t="s">
        <v>73</v>
      </c>
      <c r="H1389" s="153" t="s">
        <v>79</v>
      </c>
      <c r="I1389" s="154" t="str">
        <f>_xlfn.XLOOKUP('Data Source'!$H1389,'NW Mapping'!A:A,'NW Mapping'!B:B)</f>
        <v>Low</v>
      </c>
      <c r="J1389" s="154" t="str">
        <f>_xlfn.XLOOKUP('Data Source'!$H1389,'NW Mapping'!A:A,'NW Mapping'!C:C)</f>
        <v>Core NW</v>
      </c>
      <c r="K1389" s="154" t="str">
        <f>_xlfn.XLOOKUP(H1389,'NW Mapping'!A:A,'NW Mapping'!D:D)</f>
        <v>Core NW</v>
      </c>
      <c r="L1389" s="8" t="str">
        <f>_xlfn.XLOOKUP('Data Source'!$H1389,'NW Mapping'!A:A,'NW Mapping'!E:E)</f>
        <v>SINGLE FUNDING</v>
      </c>
      <c r="M1389" s="155">
        <v>3504.1819230769202</v>
      </c>
      <c r="N1389" s="155">
        <v>3504.28</v>
      </c>
    </row>
    <row r="1390" spans="2:14" s="1" customFormat="1" ht="19.7" hidden="1" customHeight="1">
      <c r="B1390" s="156">
        <v>2023</v>
      </c>
      <c r="C1390" s="154" t="s">
        <v>13</v>
      </c>
      <c r="D1390" s="154" t="s">
        <v>14</v>
      </c>
      <c r="E1390" s="154" t="s">
        <v>15</v>
      </c>
      <c r="F1390" s="154" t="s">
        <v>16</v>
      </c>
      <c r="G1390" s="154" t="s">
        <v>74</v>
      </c>
      <c r="H1390" s="154" t="s">
        <v>79</v>
      </c>
      <c r="I1390" s="154" t="str">
        <f>_xlfn.XLOOKUP('Data Source'!$H1390,'NW Mapping'!A:A,'NW Mapping'!B:B)</f>
        <v>Low</v>
      </c>
      <c r="J1390" s="154" t="str">
        <f>_xlfn.XLOOKUP('Data Source'!$H1390,'NW Mapping'!A:A,'NW Mapping'!C:C)</f>
        <v>Core NW</v>
      </c>
      <c r="K1390" s="154" t="str">
        <f>_xlfn.XLOOKUP(H1390,'NW Mapping'!A:A,'NW Mapping'!D:D)</f>
        <v>Core NW</v>
      </c>
      <c r="L1390" s="8" t="str">
        <f>_xlfn.XLOOKUP('Data Source'!$H1390,'NW Mapping'!A:A,'NW Mapping'!E:E)</f>
        <v>SINGLE FUNDING</v>
      </c>
      <c r="M1390" s="157">
        <v>4349.4173076923098</v>
      </c>
      <c r="N1390" s="157">
        <v>4349.28</v>
      </c>
    </row>
    <row r="1391" spans="2:14" s="1" customFormat="1" ht="19.7" hidden="1" customHeight="1">
      <c r="B1391" s="152">
        <v>2023</v>
      </c>
      <c r="C1391" s="153" t="s">
        <v>13</v>
      </c>
      <c r="D1391" s="153" t="s">
        <v>14</v>
      </c>
      <c r="E1391" s="153" t="s">
        <v>15</v>
      </c>
      <c r="F1391" s="153" t="s">
        <v>16</v>
      </c>
      <c r="G1391" s="153" t="s">
        <v>75</v>
      </c>
      <c r="H1391" s="153" t="s">
        <v>79</v>
      </c>
      <c r="I1391" s="154" t="str">
        <f>_xlfn.XLOOKUP('Data Source'!$H1391,'NW Mapping'!A:A,'NW Mapping'!B:B)</f>
        <v>Low</v>
      </c>
      <c r="J1391" s="154" t="str">
        <f>_xlfn.XLOOKUP('Data Source'!$H1391,'NW Mapping'!A:A,'NW Mapping'!C:C)</f>
        <v>Core NW</v>
      </c>
      <c r="K1391" s="154" t="str">
        <f>_xlfn.XLOOKUP(H1391,'NW Mapping'!A:A,'NW Mapping'!D:D)</f>
        <v>Core NW</v>
      </c>
      <c r="L1391" s="8" t="str">
        <f>_xlfn.XLOOKUP('Data Source'!$H1391,'NW Mapping'!A:A,'NW Mapping'!E:E)</f>
        <v>SINGLE FUNDING</v>
      </c>
      <c r="M1391" s="155">
        <v>12.352499999999999</v>
      </c>
      <c r="N1391" s="155">
        <v>12.48</v>
      </c>
    </row>
    <row r="1392" spans="2:14" s="1" customFormat="1" ht="19.7" hidden="1" customHeight="1">
      <c r="B1392" s="156">
        <v>2023</v>
      </c>
      <c r="C1392" s="154" t="s">
        <v>13</v>
      </c>
      <c r="D1392" s="154" t="s">
        <v>14</v>
      </c>
      <c r="E1392" s="154" t="s">
        <v>15</v>
      </c>
      <c r="F1392" s="154" t="s">
        <v>16</v>
      </c>
      <c r="G1392" s="154" t="s">
        <v>76</v>
      </c>
      <c r="H1392" s="154" t="s">
        <v>79</v>
      </c>
      <c r="I1392" s="154" t="str">
        <f>_xlfn.XLOOKUP('Data Source'!$H1392,'NW Mapping'!A:A,'NW Mapping'!B:B)</f>
        <v>Low</v>
      </c>
      <c r="J1392" s="154" t="str">
        <f>_xlfn.XLOOKUP('Data Source'!$H1392,'NW Mapping'!A:A,'NW Mapping'!C:C)</f>
        <v>Core NW</v>
      </c>
      <c r="K1392" s="154" t="str">
        <f>_xlfn.XLOOKUP(H1392,'NW Mapping'!A:A,'NW Mapping'!D:D)</f>
        <v>Core NW</v>
      </c>
      <c r="L1392" s="8" t="str">
        <f>_xlfn.XLOOKUP('Data Source'!$H1392,'NW Mapping'!A:A,'NW Mapping'!E:E)</f>
        <v>SINGLE FUNDING</v>
      </c>
      <c r="M1392" s="157">
        <v>1.73653846153846</v>
      </c>
      <c r="N1392" s="157">
        <v>1.56</v>
      </c>
    </row>
    <row r="1393" spans="2:14" s="1" customFormat="1" ht="19.7" hidden="1" customHeight="1">
      <c r="B1393" s="152">
        <v>2023</v>
      </c>
      <c r="C1393" s="153" t="s">
        <v>13</v>
      </c>
      <c r="D1393" s="153" t="s">
        <v>14</v>
      </c>
      <c r="E1393" s="153" t="s">
        <v>15</v>
      </c>
      <c r="F1393" s="153" t="s">
        <v>21</v>
      </c>
      <c r="G1393" s="153" t="s">
        <v>22</v>
      </c>
      <c r="H1393" s="153" t="s">
        <v>79</v>
      </c>
      <c r="I1393" s="154" t="str">
        <f>_xlfn.XLOOKUP('Data Source'!$H1393,'NW Mapping'!A:A,'NW Mapping'!B:B)</f>
        <v>Low</v>
      </c>
      <c r="J1393" s="154" t="str">
        <f>_xlfn.XLOOKUP('Data Source'!$H1393,'NW Mapping'!A:A,'NW Mapping'!C:C)</f>
        <v>Core NW</v>
      </c>
      <c r="K1393" s="154" t="str">
        <f>_xlfn.XLOOKUP(H1393,'NW Mapping'!A:A,'NW Mapping'!D:D)</f>
        <v>Core NW</v>
      </c>
      <c r="L1393" s="8" t="str">
        <f>_xlfn.XLOOKUP('Data Source'!$H1393,'NW Mapping'!A:A,'NW Mapping'!E:E)</f>
        <v>SINGLE FUNDING</v>
      </c>
      <c r="M1393" s="155">
        <v>14986.861153846199</v>
      </c>
      <c r="N1393" s="155">
        <v>14986.92</v>
      </c>
    </row>
    <row r="1394" spans="2:14" s="1" customFormat="1" ht="19.7" hidden="1" customHeight="1">
      <c r="B1394" s="156">
        <v>2023</v>
      </c>
      <c r="C1394" s="154" t="s">
        <v>13</v>
      </c>
      <c r="D1394" s="154" t="s">
        <v>14</v>
      </c>
      <c r="E1394" s="154" t="s">
        <v>15</v>
      </c>
      <c r="F1394" s="154" t="s">
        <v>21</v>
      </c>
      <c r="G1394" s="154" t="s">
        <v>65</v>
      </c>
      <c r="H1394" s="154" t="s">
        <v>79</v>
      </c>
      <c r="I1394" s="154" t="str">
        <f>_xlfn.XLOOKUP('Data Source'!$H1394,'NW Mapping'!A:A,'NW Mapping'!B:B)</f>
        <v>Low</v>
      </c>
      <c r="J1394" s="154" t="str">
        <f>_xlfn.XLOOKUP('Data Source'!$H1394,'NW Mapping'!A:A,'NW Mapping'!C:C)</f>
        <v>Core NW</v>
      </c>
      <c r="K1394" s="154" t="str">
        <f>_xlfn.XLOOKUP(H1394,'NW Mapping'!A:A,'NW Mapping'!D:D)</f>
        <v>Core NW</v>
      </c>
      <c r="L1394" s="8" t="str">
        <f>_xlfn.XLOOKUP('Data Source'!$H1394,'NW Mapping'!A:A,'NW Mapping'!E:E)</f>
        <v>SINGLE FUNDING</v>
      </c>
      <c r="M1394" s="157">
        <v>11185.121538461501</v>
      </c>
      <c r="N1394" s="157">
        <v>11185.2</v>
      </c>
    </row>
    <row r="1395" spans="2:14" s="1" customFormat="1" ht="19.7" hidden="1" customHeight="1">
      <c r="B1395" s="152">
        <v>2023</v>
      </c>
      <c r="C1395" s="153" t="s">
        <v>13</v>
      </c>
      <c r="D1395" s="153" t="s">
        <v>14</v>
      </c>
      <c r="E1395" s="153" t="s">
        <v>15</v>
      </c>
      <c r="F1395" s="153" t="s">
        <v>23</v>
      </c>
      <c r="G1395" s="153" t="s">
        <v>24</v>
      </c>
      <c r="H1395" s="153" t="s">
        <v>79</v>
      </c>
      <c r="I1395" s="154" t="str">
        <f>_xlfn.XLOOKUP('Data Source'!$H1395,'NW Mapping'!A:A,'NW Mapping'!B:B)</f>
        <v>Low</v>
      </c>
      <c r="J1395" s="154" t="str">
        <f>_xlfn.XLOOKUP('Data Source'!$H1395,'NW Mapping'!A:A,'NW Mapping'!C:C)</f>
        <v>Core NW</v>
      </c>
      <c r="K1395" s="154" t="str">
        <f>_xlfn.XLOOKUP(H1395,'NW Mapping'!A:A,'NW Mapping'!D:D)</f>
        <v>Core NW</v>
      </c>
      <c r="L1395" s="8" t="str">
        <f>_xlfn.XLOOKUP('Data Source'!$H1395,'NW Mapping'!A:A,'NW Mapping'!E:E)</f>
        <v>SINGLE FUNDING</v>
      </c>
      <c r="M1395" s="155">
        <v>15374.418076923101</v>
      </c>
      <c r="N1395" s="155">
        <v>15374.32</v>
      </c>
    </row>
    <row r="1396" spans="2:14" s="1" customFormat="1" ht="19.7" hidden="1" customHeight="1">
      <c r="B1396" s="156">
        <v>2023</v>
      </c>
      <c r="C1396" s="154" t="s">
        <v>13</v>
      </c>
      <c r="D1396" s="154" t="s">
        <v>14</v>
      </c>
      <c r="E1396" s="154" t="s">
        <v>15</v>
      </c>
      <c r="F1396" s="154" t="s">
        <v>23</v>
      </c>
      <c r="G1396" s="154" t="s">
        <v>66</v>
      </c>
      <c r="H1396" s="154" t="s">
        <v>79</v>
      </c>
      <c r="I1396" s="154" t="str">
        <f>_xlfn.XLOOKUP('Data Source'!$H1396,'NW Mapping'!A:A,'NW Mapping'!B:B)</f>
        <v>Low</v>
      </c>
      <c r="J1396" s="154" t="str">
        <f>_xlfn.XLOOKUP('Data Source'!$H1396,'NW Mapping'!A:A,'NW Mapping'!C:C)</f>
        <v>Core NW</v>
      </c>
      <c r="K1396" s="154" t="str">
        <f>_xlfn.XLOOKUP(H1396,'NW Mapping'!A:A,'NW Mapping'!D:D)</f>
        <v>Core NW</v>
      </c>
      <c r="L1396" s="8" t="str">
        <f>_xlfn.XLOOKUP('Data Source'!$H1396,'NW Mapping'!A:A,'NW Mapping'!E:E)</f>
        <v>SINGLE FUNDING</v>
      </c>
      <c r="M1396" s="157">
        <v>1282.94788461538</v>
      </c>
      <c r="N1396" s="157">
        <v>1282.8399999999999</v>
      </c>
    </row>
    <row r="1397" spans="2:14" s="1" customFormat="1" ht="19.7" hidden="1" customHeight="1">
      <c r="B1397" s="152">
        <v>2023</v>
      </c>
      <c r="C1397" s="153" t="s">
        <v>13</v>
      </c>
      <c r="D1397" s="153" t="s">
        <v>14</v>
      </c>
      <c r="E1397" s="153" t="s">
        <v>25</v>
      </c>
      <c r="F1397" s="153" t="s">
        <v>16</v>
      </c>
      <c r="G1397" s="153" t="s">
        <v>71</v>
      </c>
      <c r="H1397" s="153" t="s">
        <v>79</v>
      </c>
      <c r="I1397" s="154" t="str">
        <f>_xlfn.XLOOKUP('Data Source'!$H1397,'NW Mapping'!A:A,'NW Mapping'!B:B)</f>
        <v>Low</v>
      </c>
      <c r="J1397" s="154" t="str">
        <f>_xlfn.XLOOKUP('Data Source'!$H1397,'NW Mapping'!A:A,'NW Mapping'!C:C)</f>
        <v>Core NW</v>
      </c>
      <c r="K1397" s="154" t="str">
        <f>_xlfn.XLOOKUP(H1397,'NW Mapping'!A:A,'NW Mapping'!D:D)</f>
        <v>Core NW</v>
      </c>
      <c r="L1397" s="8" t="str">
        <f>_xlfn.XLOOKUP('Data Source'!$H1397,'NW Mapping'!A:A,'NW Mapping'!E:E)</f>
        <v>SINGLE FUNDING</v>
      </c>
      <c r="M1397" s="155">
        <v>46898.3</v>
      </c>
      <c r="N1397" s="155">
        <v>46898.400000000001</v>
      </c>
    </row>
    <row r="1398" spans="2:14" s="1" customFormat="1" ht="19.7" hidden="1" customHeight="1">
      <c r="B1398" s="156">
        <v>2023</v>
      </c>
      <c r="C1398" s="154" t="s">
        <v>13</v>
      </c>
      <c r="D1398" s="154" t="s">
        <v>14</v>
      </c>
      <c r="E1398" s="154" t="s">
        <v>25</v>
      </c>
      <c r="F1398" s="154" t="s">
        <v>16</v>
      </c>
      <c r="G1398" s="154" t="s">
        <v>72</v>
      </c>
      <c r="H1398" s="154" t="s">
        <v>79</v>
      </c>
      <c r="I1398" s="154" t="str">
        <f>_xlfn.XLOOKUP('Data Source'!$H1398,'NW Mapping'!A:A,'NW Mapping'!B:B)</f>
        <v>Low</v>
      </c>
      <c r="J1398" s="154" t="str">
        <f>_xlfn.XLOOKUP('Data Source'!$H1398,'NW Mapping'!A:A,'NW Mapping'!C:C)</f>
        <v>Core NW</v>
      </c>
      <c r="K1398" s="154" t="str">
        <f>_xlfn.XLOOKUP(H1398,'NW Mapping'!A:A,'NW Mapping'!D:D)</f>
        <v>Core NW</v>
      </c>
      <c r="L1398" s="8" t="str">
        <f>_xlfn.XLOOKUP('Data Source'!$H1398,'NW Mapping'!A:A,'NW Mapping'!E:E)</f>
        <v>SINGLE FUNDING</v>
      </c>
      <c r="M1398" s="157">
        <v>73.42</v>
      </c>
      <c r="N1398" s="157">
        <v>73.44</v>
      </c>
    </row>
    <row r="1399" spans="2:14" s="1" customFormat="1" ht="19.7" hidden="1" customHeight="1">
      <c r="B1399" s="152">
        <v>2023</v>
      </c>
      <c r="C1399" s="153" t="s">
        <v>13</v>
      </c>
      <c r="D1399" s="153" t="s">
        <v>14</v>
      </c>
      <c r="E1399" s="153" t="s">
        <v>25</v>
      </c>
      <c r="F1399" s="153" t="s">
        <v>16</v>
      </c>
      <c r="G1399" s="153" t="s">
        <v>73</v>
      </c>
      <c r="H1399" s="153" t="s">
        <v>79</v>
      </c>
      <c r="I1399" s="154" t="str">
        <f>_xlfn.XLOOKUP('Data Source'!$H1399,'NW Mapping'!A:A,'NW Mapping'!B:B)</f>
        <v>Low</v>
      </c>
      <c r="J1399" s="154" t="str">
        <f>_xlfn.XLOOKUP('Data Source'!$H1399,'NW Mapping'!A:A,'NW Mapping'!C:C)</f>
        <v>Core NW</v>
      </c>
      <c r="K1399" s="154" t="str">
        <f>_xlfn.XLOOKUP(H1399,'NW Mapping'!A:A,'NW Mapping'!D:D)</f>
        <v>Core NW</v>
      </c>
      <c r="L1399" s="8" t="str">
        <f>_xlfn.XLOOKUP('Data Source'!$H1399,'NW Mapping'!A:A,'NW Mapping'!E:E)</f>
        <v>SINGLE FUNDING</v>
      </c>
      <c r="M1399" s="155">
        <v>1899.92</v>
      </c>
      <c r="N1399" s="155">
        <v>1899.73</v>
      </c>
    </row>
    <row r="1400" spans="2:14" s="1" customFormat="1" ht="19.7" hidden="1" customHeight="1">
      <c r="B1400" s="156">
        <v>2023</v>
      </c>
      <c r="C1400" s="154" t="s">
        <v>13</v>
      </c>
      <c r="D1400" s="154" t="s">
        <v>14</v>
      </c>
      <c r="E1400" s="154" t="s">
        <v>25</v>
      </c>
      <c r="F1400" s="154" t="s">
        <v>16</v>
      </c>
      <c r="G1400" s="154" t="s">
        <v>74</v>
      </c>
      <c r="H1400" s="154" t="s">
        <v>79</v>
      </c>
      <c r="I1400" s="154" t="str">
        <f>_xlfn.XLOOKUP('Data Source'!$H1400,'NW Mapping'!A:A,'NW Mapping'!B:B)</f>
        <v>Low</v>
      </c>
      <c r="J1400" s="154" t="str">
        <f>_xlfn.XLOOKUP('Data Source'!$H1400,'NW Mapping'!A:A,'NW Mapping'!C:C)</f>
        <v>Core NW</v>
      </c>
      <c r="K1400" s="154" t="str">
        <f>_xlfn.XLOOKUP(H1400,'NW Mapping'!A:A,'NW Mapping'!D:D)</f>
        <v>Core NW</v>
      </c>
      <c r="L1400" s="8" t="str">
        <f>_xlfn.XLOOKUP('Data Source'!$H1400,'NW Mapping'!A:A,'NW Mapping'!E:E)</f>
        <v>SINGLE FUNDING</v>
      </c>
      <c r="M1400" s="157">
        <v>57.42</v>
      </c>
      <c r="N1400" s="157">
        <v>57.6</v>
      </c>
    </row>
    <row r="1401" spans="2:14" s="1" customFormat="1" ht="19.7" hidden="1" customHeight="1">
      <c r="B1401" s="152">
        <v>2023</v>
      </c>
      <c r="C1401" s="153" t="s">
        <v>13</v>
      </c>
      <c r="D1401" s="153" t="s">
        <v>14</v>
      </c>
      <c r="E1401" s="153" t="s">
        <v>25</v>
      </c>
      <c r="F1401" s="153" t="s">
        <v>16</v>
      </c>
      <c r="G1401" s="153" t="s">
        <v>75</v>
      </c>
      <c r="H1401" s="153" t="s">
        <v>79</v>
      </c>
      <c r="I1401" s="154" t="str">
        <f>_xlfn.XLOOKUP('Data Source'!$H1401,'NW Mapping'!A:A,'NW Mapping'!B:B)</f>
        <v>Low</v>
      </c>
      <c r="J1401" s="154" t="str">
        <f>_xlfn.XLOOKUP('Data Source'!$H1401,'NW Mapping'!A:A,'NW Mapping'!C:C)</f>
        <v>Core NW</v>
      </c>
      <c r="K1401" s="154" t="str">
        <f>_xlfn.XLOOKUP(H1401,'NW Mapping'!A:A,'NW Mapping'!D:D)</f>
        <v>Core NW</v>
      </c>
      <c r="L1401" s="8" t="str">
        <f>_xlfn.XLOOKUP('Data Source'!$H1401,'NW Mapping'!A:A,'NW Mapping'!E:E)</f>
        <v>SINGLE FUNDING</v>
      </c>
      <c r="M1401" s="155">
        <v>1289.95</v>
      </c>
      <c r="N1401" s="155">
        <v>1289.76</v>
      </c>
    </row>
    <row r="1402" spans="2:14" s="1" customFormat="1" ht="19.7" hidden="1" customHeight="1">
      <c r="B1402" s="156">
        <v>2023</v>
      </c>
      <c r="C1402" s="154" t="s">
        <v>13</v>
      </c>
      <c r="D1402" s="154" t="s">
        <v>14</v>
      </c>
      <c r="E1402" s="154" t="s">
        <v>25</v>
      </c>
      <c r="F1402" s="154" t="s">
        <v>16</v>
      </c>
      <c r="G1402" s="154" t="s">
        <v>76</v>
      </c>
      <c r="H1402" s="154" t="s">
        <v>79</v>
      </c>
      <c r="I1402" s="154" t="str">
        <f>_xlfn.XLOOKUP('Data Source'!$H1402,'NW Mapping'!A:A,'NW Mapping'!B:B)</f>
        <v>Low</v>
      </c>
      <c r="J1402" s="154" t="str">
        <f>_xlfn.XLOOKUP('Data Source'!$H1402,'NW Mapping'!A:A,'NW Mapping'!C:C)</f>
        <v>Core NW</v>
      </c>
      <c r="K1402" s="154" t="str">
        <f>_xlfn.XLOOKUP(H1402,'NW Mapping'!A:A,'NW Mapping'!D:D)</f>
        <v>Core NW</v>
      </c>
      <c r="L1402" s="8" t="str">
        <f>_xlfn.XLOOKUP('Data Source'!$H1402,'NW Mapping'!A:A,'NW Mapping'!E:E)</f>
        <v>SINGLE FUNDING</v>
      </c>
      <c r="M1402" s="157">
        <v>919.11</v>
      </c>
      <c r="N1402" s="157">
        <v>919.2</v>
      </c>
    </row>
    <row r="1403" spans="2:14" s="1" customFormat="1" ht="19.7" hidden="1" customHeight="1">
      <c r="B1403" s="152">
        <v>2023</v>
      </c>
      <c r="C1403" s="153" t="s">
        <v>13</v>
      </c>
      <c r="D1403" s="153" t="s">
        <v>14</v>
      </c>
      <c r="E1403" s="153" t="s">
        <v>25</v>
      </c>
      <c r="F1403" s="153" t="s">
        <v>21</v>
      </c>
      <c r="G1403" s="153" t="s">
        <v>22</v>
      </c>
      <c r="H1403" s="153" t="s">
        <v>79</v>
      </c>
      <c r="I1403" s="154" t="str">
        <f>_xlfn.XLOOKUP('Data Source'!$H1403,'NW Mapping'!A:A,'NW Mapping'!B:B)</f>
        <v>Low</v>
      </c>
      <c r="J1403" s="154" t="str">
        <f>_xlfn.XLOOKUP('Data Source'!$H1403,'NW Mapping'!A:A,'NW Mapping'!C:C)</f>
        <v>Core NW</v>
      </c>
      <c r="K1403" s="154" t="str">
        <f>_xlfn.XLOOKUP(H1403,'NW Mapping'!A:A,'NW Mapping'!D:D)</f>
        <v>Core NW</v>
      </c>
      <c r="L1403" s="8" t="str">
        <f>_xlfn.XLOOKUP('Data Source'!$H1403,'NW Mapping'!A:A,'NW Mapping'!E:E)</f>
        <v>SINGLE FUNDING</v>
      </c>
      <c r="M1403" s="155">
        <v>270.95</v>
      </c>
      <c r="N1403" s="155">
        <v>270.72000000000003</v>
      </c>
    </row>
    <row r="1404" spans="2:14" s="1" customFormat="1" ht="19.7" hidden="1" customHeight="1">
      <c r="B1404" s="156">
        <v>2023</v>
      </c>
      <c r="C1404" s="154" t="s">
        <v>13</v>
      </c>
      <c r="D1404" s="154" t="s">
        <v>14</v>
      </c>
      <c r="E1404" s="154" t="s">
        <v>25</v>
      </c>
      <c r="F1404" s="154" t="s">
        <v>21</v>
      </c>
      <c r="G1404" s="154" t="s">
        <v>65</v>
      </c>
      <c r="H1404" s="154" t="s">
        <v>79</v>
      </c>
      <c r="I1404" s="154" t="str">
        <f>_xlfn.XLOOKUP('Data Source'!$H1404,'NW Mapping'!A:A,'NW Mapping'!B:B)</f>
        <v>Low</v>
      </c>
      <c r="J1404" s="154" t="str">
        <f>_xlfn.XLOOKUP('Data Source'!$H1404,'NW Mapping'!A:A,'NW Mapping'!C:C)</f>
        <v>Core NW</v>
      </c>
      <c r="K1404" s="154" t="str">
        <f>_xlfn.XLOOKUP(H1404,'NW Mapping'!A:A,'NW Mapping'!D:D)</f>
        <v>Core NW</v>
      </c>
      <c r="L1404" s="8" t="str">
        <f>_xlfn.XLOOKUP('Data Source'!$H1404,'NW Mapping'!A:A,'NW Mapping'!E:E)</f>
        <v>SINGLE FUNDING</v>
      </c>
      <c r="M1404" s="157">
        <v>99.82</v>
      </c>
      <c r="N1404" s="157">
        <v>99.84</v>
      </c>
    </row>
    <row r="1405" spans="2:14" s="1" customFormat="1" ht="19.7" hidden="1" customHeight="1">
      <c r="B1405" s="152">
        <v>2023</v>
      </c>
      <c r="C1405" s="153" t="s">
        <v>13</v>
      </c>
      <c r="D1405" s="153" t="s">
        <v>14</v>
      </c>
      <c r="E1405" s="153" t="s">
        <v>25</v>
      </c>
      <c r="F1405" s="153" t="s">
        <v>23</v>
      </c>
      <c r="G1405" s="153" t="s">
        <v>24</v>
      </c>
      <c r="H1405" s="153" t="s">
        <v>79</v>
      </c>
      <c r="I1405" s="154" t="str">
        <f>_xlfn.XLOOKUP('Data Source'!$H1405,'NW Mapping'!A:A,'NW Mapping'!B:B)</f>
        <v>Low</v>
      </c>
      <c r="J1405" s="154" t="str">
        <f>_xlfn.XLOOKUP('Data Source'!$H1405,'NW Mapping'!A:A,'NW Mapping'!C:C)</f>
        <v>Core NW</v>
      </c>
      <c r="K1405" s="154" t="str">
        <f>_xlfn.XLOOKUP(H1405,'NW Mapping'!A:A,'NW Mapping'!D:D)</f>
        <v>Core NW</v>
      </c>
      <c r="L1405" s="8" t="str">
        <f>_xlfn.XLOOKUP('Data Source'!$H1405,'NW Mapping'!A:A,'NW Mapping'!E:E)</f>
        <v>SINGLE FUNDING</v>
      </c>
      <c r="M1405" s="155">
        <v>7433.31</v>
      </c>
      <c r="N1405" s="155">
        <v>7433.28</v>
      </c>
    </row>
    <row r="1406" spans="2:14" s="1" customFormat="1" ht="19.7" hidden="1" customHeight="1">
      <c r="B1406" s="156">
        <v>2023</v>
      </c>
      <c r="C1406" s="154" t="s">
        <v>13</v>
      </c>
      <c r="D1406" s="154" t="s">
        <v>14</v>
      </c>
      <c r="E1406" s="154" t="s">
        <v>25</v>
      </c>
      <c r="F1406" s="154" t="s">
        <v>23</v>
      </c>
      <c r="G1406" s="154" t="s">
        <v>66</v>
      </c>
      <c r="H1406" s="154" t="s">
        <v>79</v>
      </c>
      <c r="I1406" s="154" t="str">
        <f>_xlfn.XLOOKUP('Data Source'!$H1406,'NW Mapping'!A:A,'NW Mapping'!B:B)</f>
        <v>Low</v>
      </c>
      <c r="J1406" s="154" t="str">
        <f>_xlfn.XLOOKUP('Data Source'!$H1406,'NW Mapping'!A:A,'NW Mapping'!C:C)</f>
        <v>Core NW</v>
      </c>
      <c r="K1406" s="154" t="str">
        <f>_xlfn.XLOOKUP(H1406,'NW Mapping'!A:A,'NW Mapping'!D:D)</f>
        <v>Core NW</v>
      </c>
      <c r="L1406" s="8" t="str">
        <f>_xlfn.XLOOKUP('Data Source'!$H1406,'NW Mapping'!A:A,'NW Mapping'!E:E)</f>
        <v>SINGLE FUNDING</v>
      </c>
      <c r="M1406" s="157">
        <v>697.5</v>
      </c>
      <c r="N1406" s="157">
        <v>697.44</v>
      </c>
    </row>
    <row r="1407" spans="2:14" s="1" customFormat="1" ht="19.7" customHeight="1">
      <c r="B1407" s="152">
        <v>2023</v>
      </c>
      <c r="C1407" s="153" t="s">
        <v>13</v>
      </c>
      <c r="D1407" s="153" t="s">
        <v>14</v>
      </c>
      <c r="E1407" s="153" t="s">
        <v>26</v>
      </c>
      <c r="F1407" s="153" t="s">
        <v>16</v>
      </c>
      <c r="G1407" s="153" t="s">
        <v>71</v>
      </c>
      <c r="H1407" s="153" t="s">
        <v>79</v>
      </c>
      <c r="I1407" s="154" t="str">
        <f>_xlfn.XLOOKUP('Data Source'!$H1407,'NW Mapping'!A:A,'NW Mapping'!B:B)</f>
        <v>Low</v>
      </c>
      <c r="J1407" s="154" t="str">
        <f>_xlfn.XLOOKUP('Data Source'!$H1407,'NW Mapping'!A:A,'NW Mapping'!C:C)</f>
        <v>Core NW</v>
      </c>
      <c r="K1407" s="154" t="str">
        <f>_xlfn.XLOOKUP(H1407,'NW Mapping'!A:A,'NW Mapping'!D:D)</f>
        <v>Core NW</v>
      </c>
      <c r="L1407" s="8" t="str">
        <f>_xlfn.XLOOKUP('Data Source'!$H1407,'NW Mapping'!A:A,'NW Mapping'!E:E)</f>
        <v>SINGLE FUNDING</v>
      </c>
      <c r="M1407" s="155">
        <v>5524.5976923076896</v>
      </c>
      <c r="N1407" s="155">
        <v>5524.48</v>
      </c>
    </row>
    <row r="1408" spans="2:14" s="1" customFormat="1" ht="19.7" customHeight="1">
      <c r="B1408" s="156">
        <v>2023</v>
      </c>
      <c r="C1408" s="154" t="s">
        <v>13</v>
      </c>
      <c r="D1408" s="154" t="s">
        <v>14</v>
      </c>
      <c r="E1408" s="154" t="s">
        <v>26</v>
      </c>
      <c r="F1408" s="154" t="s">
        <v>16</v>
      </c>
      <c r="G1408" s="154" t="s">
        <v>72</v>
      </c>
      <c r="H1408" s="154" t="s">
        <v>79</v>
      </c>
      <c r="I1408" s="154" t="str">
        <f>_xlfn.XLOOKUP('Data Source'!$H1408,'NW Mapping'!A:A,'NW Mapping'!B:B)</f>
        <v>Low</v>
      </c>
      <c r="J1408" s="154" t="str">
        <f>_xlfn.XLOOKUP('Data Source'!$H1408,'NW Mapping'!A:A,'NW Mapping'!C:C)</f>
        <v>Core NW</v>
      </c>
      <c r="K1408" s="154" t="str">
        <f>_xlfn.XLOOKUP(H1408,'NW Mapping'!A:A,'NW Mapping'!D:D)</f>
        <v>Core NW</v>
      </c>
      <c r="L1408" s="8" t="str">
        <f>_xlfn.XLOOKUP('Data Source'!$H1408,'NW Mapping'!A:A,'NW Mapping'!E:E)</f>
        <v>SINGLE FUNDING</v>
      </c>
      <c r="M1408" s="157">
        <v>42326.655769230798</v>
      </c>
      <c r="N1408" s="157">
        <v>42326.44</v>
      </c>
    </row>
    <row r="1409" spans="2:14" s="1" customFormat="1" ht="19.7" customHeight="1">
      <c r="B1409" s="152">
        <v>2023</v>
      </c>
      <c r="C1409" s="153" t="s">
        <v>13</v>
      </c>
      <c r="D1409" s="153" t="s">
        <v>14</v>
      </c>
      <c r="E1409" s="153" t="s">
        <v>26</v>
      </c>
      <c r="F1409" s="153" t="s">
        <v>16</v>
      </c>
      <c r="G1409" s="153" t="s">
        <v>73</v>
      </c>
      <c r="H1409" s="153" t="s">
        <v>79</v>
      </c>
      <c r="I1409" s="154" t="str">
        <f>_xlfn.XLOOKUP('Data Source'!$H1409,'NW Mapping'!A:A,'NW Mapping'!B:B)</f>
        <v>Low</v>
      </c>
      <c r="J1409" s="154" t="str">
        <f>_xlfn.XLOOKUP('Data Source'!$H1409,'NW Mapping'!A:A,'NW Mapping'!C:C)</f>
        <v>Core NW</v>
      </c>
      <c r="K1409" s="154" t="str">
        <f>_xlfn.XLOOKUP(H1409,'NW Mapping'!A:A,'NW Mapping'!D:D)</f>
        <v>Core NW</v>
      </c>
      <c r="L1409" s="8" t="str">
        <f>_xlfn.XLOOKUP('Data Source'!$H1409,'NW Mapping'!A:A,'NW Mapping'!E:E)</f>
        <v>SINGLE FUNDING</v>
      </c>
      <c r="M1409" s="155">
        <v>28148.5811538462</v>
      </c>
      <c r="N1409" s="155">
        <v>28148.639999999999</v>
      </c>
    </row>
    <row r="1410" spans="2:14" s="1" customFormat="1" ht="19.7" customHeight="1">
      <c r="B1410" s="156">
        <v>2023</v>
      </c>
      <c r="C1410" s="154" t="s">
        <v>13</v>
      </c>
      <c r="D1410" s="154" t="s">
        <v>14</v>
      </c>
      <c r="E1410" s="154" t="s">
        <v>26</v>
      </c>
      <c r="F1410" s="154" t="s">
        <v>16</v>
      </c>
      <c r="G1410" s="154" t="s">
        <v>74</v>
      </c>
      <c r="H1410" s="154" t="s">
        <v>79</v>
      </c>
      <c r="I1410" s="154" t="str">
        <f>_xlfn.XLOOKUP('Data Source'!$H1410,'NW Mapping'!A:A,'NW Mapping'!B:B)</f>
        <v>Low</v>
      </c>
      <c r="J1410" s="154" t="str">
        <f>_xlfn.XLOOKUP('Data Source'!$H1410,'NW Mapping'!A:A,'NW Mapping'!C:C)</f>
        <v>Core NW</v>
      </c>
      <c r="K1410" s="154" t="str">
        <f>_xlfn.XLOOKUP(H1410,'NW Mapping'!A:A,'NW Mapping'!D:D)</f>
        <v>Core NW</v>
      </c>
      <c r="L1410" s="8" t="str">
        <f>_xlfn.XLOOKUP('Data Source'!$H1410,'NW Mapping'!A:A,'NW Mapping'!E:E)</f>
        <v>SINGLE FUNDING</v>
      </c>
      <c r="M1410" s="157">
        <v>32275.467884615398</v>
      </c>
      <c r="N1410" s="157">
        <v>32275.360000000001</v>
      </c>
    </row>
    <row r="1411" spans="2:14" s="1" customFormat="1" ht="19.7" customHeight="1">
      <c r="B1411" s="152">
        <v>2023</v>
      </c>
      <c r="C1411" s="153" t="s">
        <v>13</v>
      </c>
      <c r="D1411" s="153" t="s">
        <v>14</v>
      </c>
      <c r="E1411" s="153" t="s">
        <v>26</v>
      </c>
      <c r="F1411" s="153" t="s">
        <v>16</v>
      </c>
      <c r="G1411" s="153" t="s">
        <v>75</v>
      </c>
      <c r="H1411" s="153" t="s">
        <v>79</v>
      </c>
      <c r="I1411" s="154" t="str">
        <f>_xlfn.XLOOKUP('Data Source'!$H1411,'NW Mapping'!A:A,'NW Mapping'!B:B)</f>
        <v>Low</v>
      </c>
      <c r="J1411" s="154" t="str">
        <f>_xlfn.XLOOKUP('Data Source'!$H1411,'NW Mapping'!A:A,'NW Mapping'!C:C)</f>
        <v>Core NW</v>
      </c>
      <c r="K1411" s="154" t="str">
        <f>_xlfn.XLOOKUP(H1411,'NW Mapping'!A:A,'NW Mapping'!D:D)</f>
        <v>Core NW</v>
      </c>
      <c r="L1411" s="8" t="str">
        <f>_xlfn.XLOOKUP('Data Source'!$H1411,'NW Mapping'!A:A,'NW Mapping'!E:E)</f>
        <v>SINGLE FUNDING</v>
      </c>
      <c r="M1411" s="155">
        <v>0</v>
      </c>
      <c r="N1411" s="155">
        <v>0</v>
      </c>
    </row>
    <row r="1412" spans="2:14" s="1" customFormat="1" ht="19.7" customHeight="1">
      <c r="B1412" s="156">
        <v>2023</v>
      </c>
      <c r="C1412" s="154" t="s">
        <v>13</v>
      </c>
      <c r="D1412" s="154" t="s">
        <v>14</v>
      </c>
      <c r="E1412" s="154" t="s">
        <v>26</v>
      </c>
      <c r="F1412" s="154" t="s">
        <v>16</v>
      </c>
      <c r="G1412" s="154" t="s">
        <v>76</v>
      </c>
      <c r="H1412" s="154" t="s">
        <v>79</v>
      </c>
      <c r="I1412" s="154" t="str">
        <f>_xlfn.XLOOKUP('Data Source'!$H1412,'NW Mapping'!A:A,'NW Mapping'!B:B)</f>
        <v>Low</v>
      </c>
      <c r="J1412" s="154" t="str">
        <f>_xlfn.XLOOKUP('Data Source'!$H1412,'NW Mapping'!A:A,'NW Mapping'!C:C)</f>
        <v>Core NW</v>
      </c>
      <c r="K1412" s="154" t="str">
        <f>_xlfn.XLOOKUP(H1412,'NW Mapping'!A:A,'NW Mapping'!D:D)</f>
        <v>Core NW</v>
      </c>
      <c r="L1412" s="8" t="str">
        <f>_xlfn.XLOOKUP('Data Source'!$H1412,'NW Mapping'!A:A,'NW Mapping'!E:E)</f>
        <v>SINGLE FUNDING</v>
      </c>
      <c r="M1412" s="157">
        <v>0</v>
      </c>
      <c r="N1412" s="157">
        <v>0</v>
      </c>
    </row>
    <row r="1413" spans="2:14" s="1" customFormat="1" ht="19.7" customHeight="1">
      <c r="B1413" s="152">
        <v>2023</v>
      </c>
      <c r="C1413" s="153" t="s">
        <v>13</v>
      </c>
      <c r="D1413" s="153" t="s">
        <v>14</v>
      </c>
      <c r="E1413" s="153" t="s">
        <v>26</v>
      </c>
      <c r="F1413" s="153" t="s">
        <v>21</v>
      </c>
      <c r="G1413" s="153" t="s">
        <v>22</v>
      </c>
      <c r="H1413" s="153" t="s">
        <v>79</v>
      </c>
      <c r="I1413" s="154" t="str">
        <f>_xlfn.XLOOKUP('Data Source'!$H1413,'NW Mapping'!A:A,'NW Mapping'!B:B)</f>
        <v>Low</v>
      </c>
      <c r="J1413" s="154" t="str">
        <f>_xlfn.XLOOKUP('Data Source'!$H1413,'NW Mapping'!A:A,'NW Mapping'!C:C)</f>
        <v>Core NW</v>
      </c>
      <c r="K1413" s="154" t="str">
        <f>_xlfn.XLOOKUP(H1413,'NW Mapping'!A:A,'NW Mapping'!D:D)</f>
        <v>Core NW</v>
      </c>
      <c r="L1413" s="8" t="str">
        <f>_xlfn.XLOOKUP('Data Source'!$H1413,'NW Mapping'!A:A,'NW Mapping'!E:E)</f>
        <v>SINGLE FUNDING</v>
      </c>
      <c r="M1413" s="155">
        <v>98020.912500000006</v>
      </c>
      <c r="N1413" s="155">
        <v>98021.04</v>
      </c>
    </row>
    <row r="1414" spans="2:14" s="1" customFormat="1" ht="19.7" customHeight="1">
      <c r="B1414" s="156">
        <v>2023</v>
      </c>
      <c r="C1414" s="154" t="s">
        <v>13</v>
      </c>
      <c r="D1414" s="154" t="s">
        <v>14</v>
      </c>
      <c r="E1414" s="154" t="s">
        <v>26</v>
      </c>
      <c r="F1414" s="154" t="s">
        <v>21</v>
      </c>
      <c r="G1414" s="154" t="s">
        <v>65</v>
      </c>
      <c r="H1414" s="154" t="s">
        <v>79</v>
      </c>
      <c r="I1414" s="154" t="str">
        <f>_xlfn.XLOOKUP('Data Source'!$H1414,'NW Mapping'!A:A,'NW Mapping'!B:B)</f>
        <v>Low</v>
      </c>
      <c r="J1414" s="154" t="str">
        <f>_xlfn.XLOOKUP('Data Source'!$H1414,'NW Mapping'!A:A,'NW Mapping'!C:C)</f>
        <v>Core NW</v>
      </c>
      <c r="K1414" s="154" t="str">
        <f>_xlfn.XLOOKUP(H1414,'NW Mapping'!A:A,'NW Mapping'!D:D)</f>
        <v>Core NW</v>
      </c>
      <c r="L1414" s="8" t="str">
        <f>_xlfn.XLOOKUP('Data Source'!$H1414,'NW Mapping'!A:A,'NW Mapping'!E:E)</f>
        <v>SINGLE FUNDING</v>
      </c>
      <c r="M1414" s="157">
        <v>21302.918461538498</v>
      </c>
      <c r="N1414" s="157">
        <v>21302.84</v>
      </c>
    </row>
    <row r="1415" spans="2:14" s="1" customFormat="1" ht="19.7" customHeight="1">
      <c r="B1415" s="152">
        <v>2023</v>
      </c>
      <c r="C1415" s="153" t="s">
        <v>13</v>
      </c>
      <c r="D1415" s="153" t="s">
        <v>14</v>
      </c>
      <c r="E1415" s="153" t="s">
        <v>26</v>
      </c>
      <c r="F1415" s="153" t="s">
        <v>23</v>
      </c>
      <c r="G1415" s="153" t="s">
        <v>24</v>
      </c>
      <c r="H1415" s="153" t="s">
        <v>79</v>
      </c>
      <c r="I1415" s="154" t="str">
        <f>_xlfn.XLOOKUP('Data Source'!$H1415,'NW Mapping'!A:A,'NW Mapping'!B:B)</f>
        <v>Low</v>
      </c>
      <c r="J1415" s="154" t="str">
        <f>_xlfn.XLOOKUP('Data Source'!$H1415,'NW Mapping'!A:A,'NW Mapping'!C:C)</f>
        <v>Core NW</v>
      </c>
      <c r="K1415" s="154" t="str">
        <f>_xlfn.XLOOKUP(H1415,'NW Mapping'!A:A,'NW Mapping'!D:D)</f>
        <v>Core NW</v>
      </c>
      <c r="L1415" s="8" t="str">
        <f>_xlfn.XLOOKUP('Data Source'!$H1415,'NW Mapping'!A:A,'NW Mapping'!E:E)</f>
        <v>SINGLE FUNDING</v>
      </c>
      <c r="M1415" s="155">
        <v>64201.692115384598</v>
      </c>
      <c r="N1415" s="155">
        <v>64201.8</v>
      </c>
    </row>
    <row r="1416" spans="2:14" s="1" customFormat="1" ht="19.7" customHeight="1">
      <c r="B1416" s="156">
        <v>2023</v>
      </c>
      <c r="C1416" s="154" t="s">
        <v>13</v>
      </c>
      <c r="D1416" s="154" t="s">
        <v>14</v>
      </c>
      <c r="E1416" s="154" t="s">
        <v>26</v>
      </c>
      <c r="F1416" s="154" t="s">
        <v>23</v>
      </c>
      <c r="G1416" s="154" t="s">
        <v>66</v>
      </c>
      <c r="H1416" s="154" t="s">
        <v>79</v>
      </c>
      <c r="I1416" s="154" t="str">
        <f>_xlfn.XLOOKUP('Data Source'!$H1416,'NW Mapping'!A:A,'NW Mapping'!B:B)</f>
        <v>Low</v>
      </c>
      <c r="J1416" s="154" t="str">
        <f>_xlfn.XLOOKUP('Data Source'!$H1416,'NW Mapping'!A:A,'NW Mapping'!C:C)</f>
        <v>Core NW</v>
      </c>
      <c r="K1416" s="154" t="str">
        <f>_xlfn.XLOOKUP(H1416,'NW Mapping'!A:A,'NW Mapping'!D:D)</f>
        <v>Core NW</v>
      </c>
      <c r="L1416" s="8" t="str">
        <f>_xlfn.XLOOKUP('Data Source'!$H1416,'NW Mapping'!A:A,'NW Mapping'!E:E)</f>
        <v>SINGLE FUNDING</v>
      </c>
      <c r="M1416" s="157">
        <v>14040.4317307692</v>
      </c>
      <c r="N1416" s="157">
        <v>14040.52</v>
      </c>
    </row>
    <row r="1417" spans="2:14" s="1" customFormat="1" ht="19.7" hidden="1" customHeight="1">
      <c r="B1417" s="152">
        <v>2023</v>
      </c>
      <c r="C1417" s="153" t="s">
        <v>13</v>
      </c>
      <c r="D1417" s="153" t="s">
        <v>14</v>
      </c>
      <c r="E1417" s="153" t="s">
        <v>27</v>
      </c>
      <c r="F1417" s="153" t="s">
        <v>16</v>
      </c>
      <c r="G1417" s="153" t="s">
        <v>71</v>
      </c>
      <c r="H1417" s="153" t="s">
        <v>79</v>
      </c>
      <c r="I1417" s="154" t="str">
        <f>_xlfn.XLOOKUP('Data Source'!$H1417,'NW Mapping'!A:A,'NW Mapping'!B:B)</f>
        <v>Low</v>
      </c>
      <c r="J1417" s="154" t="str">
        <f>_xlfn.XLOOKUP('Data Source'!$H1417,'NW Mapping'!A:A,'NW Mapping'!C:C)</f>
        <v>Core NW</v>
      </c>
      <c r="K1417" s="154" t="str">
        <f>_xlfn.XLOOKUP(H1417,'NW Mapping'!A:A,'NW Mapping'!D:D)</f>
        <v>Core NW</v>
      </c>
      <c r="L1417" s="8" t="str">
        <f>_xlfn.XLOOKUP('Data Source'!$H1417,'NW Mapping'!A:A,'NW Mapping'!E:E)</f>
        <v>SINGLE FUNDING</v>
      </c>
      <c r="M1417" s="155">
        <v>20.780384615384602</v>
      </c>
      <c r="N1417" s="155">
        <v>20.8</v>
      </c>
    </row>
    <row r="1418" spans="2:14" s="1" customFormat="1" ht="19.7" hidden="1" customHeight="1">
      <c r="B1418" s="156">
        <v>2023</v>
      </c>
      <c r="C1418" s="154" t="s">
        <v>13</v>
      </c>
      <c r="D1418" s="154" t="s">
        <v>14</v>
      </c>
      <c r="E1418" s="154" t="s">
        <v>27</v>
      </c>
      <c r="F1418" s="154" t="s">
        <v>16</v>
      </c>
      <c r="G1418" s="154" t="s">
        <v>72</v>
      </c>
      <c r="H1418" s="154" t="s">
        <v>79</v>
      </c>
      <c r="I1418" s="154" t="str">
        <f>_xlfn.XLOOKUP('Data Source'!$H1418,'NW Mapping'!A:A,'NW Mapping'!B:B)</f>
        <v>Low</v>
      </c>
      <c r="J1418" s="154" t="str">
        <f>_xlfn.XLOOKUP('Data Source'!$H1418,'NW Mapping'!A:A,'NW Mapping'!C:C)</f>
        <v>Core NW</v>
      </c>
      <c r="K1418" s="154" t="str">
        <f>_xlfn.XLOOKUP(H1418,'NW Mapping'!A:A,'NW Mapping'!D:D)</f>
        <v>Core NW</v>
      </c>
      <c r="L1418" s="8" t="str">
        <f>_xlfn.XLOOKUP('Data Source'!$H1418,'NW Mapping'!A:A,'NW Mapping'!E:E)</f>
        <v>SINGLE FUNDING</v>
      </c>
      <c r="M1418" s="157">
        <v>8471.9086538461506</v>
      </c>
      <c r="N1418" s="157">
        <v>8471.84</v>
      </c>
    </row>
    <row r="1419" spans="2:14" s="1" customFormat="1" ht="19.7" hidden="1" customHeight="1">
      <c r="B1419" s="152">
        <v>2023</v>
      </c>
      <c r="C1419" s="153" t="s">
        <v>13</v>
      </c>
      <c r="D1419" s="153" t="s">
        <v>14</v>
      </c>
      <c r="E1419" s="153" t="s">
        <v>27</v>
      </c>
      <c r="F1419" s="153" t="s">
        <v>16</v>
      </c>
      <c r="G1419" s="153" t="s">
        <v>73</v>
      </c>
      <c r="H1419" s="153" t="s">
        <v>79</v>
      </c>
      <c r="I1419" s="154" t="str">
        <f>_xlfn.XLOOKUP('Data Source'!$H1419,'NW Mapping'!A:A,'NW Mapping'!B:B)</f>
        <v>Low</v>
      </c>
      <c r="J1419" s="154" t="str">
        <f>_xlfn.XLOOKUP('Data Source'!$H1419,'NW Mapping'!A:A,'NW Mapping'!C:C)</f>
        <v>Core NW</v>
      </c>
      <c r="K1419" s="154" t="str">
        <f>_xlfn.XLOOKUP(H1419,'NW Mapping'!A:A,'NW Mapping'!D:D)</f>
        <v>Core NW</v>
      </c>
      <c r="L1419" s="8" t="str">
        <f>_xlfn.XLOOKUP('Data Source'!$H1419,'NW Mapping'!A:A,'NW Mapping'!E:E)</f>
        <v>SINGLE FUNDING</v>
      </c>
      <c r="M1419" s="155">
        <v>1386.41807692308</v>
      </c>
      <c r="N1419" s="155">
        <v>1386.32</v>
      </c>
    </row>
    <row r="1420" spans="2:14" s="1" customFormat="1" ht="19.7" hidden="1" customHeight="1">
      <c r="B1420" s="156">
        <v>2023</v>
      </c>
      <c r="C1420" s="154" t="s">
        <v>13</v>
      </c>
      <c r="D1420" s="154" t="s">
        <v>14</v>
      </c>
      <c r="E1420" s="154" t="s">
        <v>27</v>
      </c>
      <c r="F1420" s="154" t="s">
        <v>16</v>
      </c>
      <c r="G1420" s="154" t="s">
        <v>74</v>
      </c>
      <c r="H1420" s="154" t="s">
        <v>79</v>
      </c>
      <c r="I1420" s="154" t="str">
        <f>_xlfn.XLOOKUP('Data Source'!$H1420,'NW Mapping'!A:A,'NW Mapping'!B:B)</f>
        <v>Low</v>
      </c>
      <c r="J1420" s="154" t="str">
        <f>_xlfn.XLOOKUP('Data Source'!$H1420,'NW Mapping'!A:A,'NW Mapping'!C:C)</f>
        <v>Core NW</v>
      </c>
      <c r="K1420" s="154" t="str">
        <f>_xlfn.XLOOKUP(H1420,'NW Mapping'!A:A,'NW Mapping'!D:D)</f>
        <v>Core NW</v>
      </c>
      <c r="L1420" s="8" t="str">
        <f>_xlfn.XLOOKUP('Data Source'!$H1420,'NW Mapping'!A:A,'NW Mapping'!E:E)</f>
        <v>SINGLE FUNDING</v>
      </c>
      <c r="M1420" s="157">
        <v>511.36596153846199</v>
      </c>
      <c r="N1420" s="157">
        <v>511.16</v>
      </c>
    </row>
    <row r="1421" spans="2:14" s="1" customFormat="1" ht="19.7" hidden="1" customHeight="1">
      <c r="B1421" s="152">
        <v>2023</v>
      </c>
      <c r="C1421" s="153" t="s">
        <v>13</v>
      </c>
      <c r="D1421" s="153" t="s">
        <v>14</v>
      </c>
      <c r="E1421" s="153" t="s">
        <v>27</v>
      </c>
      <c r="F1421" s="153" t="s">
        <v>16</v>
      </c>
      <c r="G1421" s="153" t="s">
        <v>75</v>
      </c>
      <c r="H1421" s="153" t="s">
        <v>79</v>
      </c>
      <c r="I1421" s="154" t="str">
        <f>_xlfn.XLOOKUP('Data Source'!$H1421,'NW Mapping'!A:A,'NW Mapping'!B:B)</f>
        <v>Low</v>
      </c>
      <c r="J1421" s="154" t="str">
        <f>_xlfn.XLOOKUP('Data Source'!$H1421,'NW Mapping'!A:A,'NW Mapping'!C:C)</f>
        <v>Core NW</v>
      </c>
      <c r="K1421" s="154" t="str">
        <f>_xlfn.XLOOKUP(H1421,'NW Mapping'!A:A,'NW Mapping'!D:D)</f>
        <v>Core NW</v>
      </c>
      <c r="L1421" s="8" t="str">
        <f>_xlfn.XLOOKUP('Data Source'!$H1421,'NW Mapping'!A:A,'NW Mapping'!E:E)</f>
        <v>SINGLE FUNDING</v>
      </c>
      <c r="M1421" s="155">
        <v>12907.292884615401</v>
      </c>
      <c r="N1421" s="155">
        <v>12907.44</v>
      </c>
    </row>
    <row r="1422" spans="2:14" s="1" customFormat="1" ht="19.7" hidden="1" customHeight="1">
      <c r="B1422" s="156">
        <v>2023</v>
      </c>
      <c r="C1422" s="154" t="s">
        <v>13</v>
      </c>
      <c r="D1422" s="154" t="s">
        <v>14</v>
      </c>
      <c r="E1422" s="154" t="s">
        <v>27</v>
      </c>
      <c r="F1422" s="154" t="s">
        <v>16</v>
      </c>
      <c r="G1422" s="154" t="s">
        <v>76</v>
      </c>
      <c r="H1422" s="154" t="s">
        <v>79</v>
      </c>
      <c r="I1422" s="154" t="str">
        <f>_xlfn.XLOOKUP('Data Source'!$H1422,'NW Mapping'!A:A,'NW Mapping'!B:B)</f>
        <v>Low</v>
      </c>
      <c r="J1422" s="154" t="str">
        <f>_xlfn.XLOOKUP('Data Source'!$H1422,'NW Mapping'!A:A,'NW Mapping'!C:C)</f>
        <v>Core NW</v>
      </c>
      <c r="K1422" s="154" t="str">
        <f>_xlfn.XLOOKUP(H1422,'NW Mapping'!A:A,'NW Mapping'!D:D)</f>
        <v>Core NW</v>
      </c>
      <c r="L1422" s="8" t="str">
        <f>_xlfn.XLOOKUP('Data Source'!$H1422,'NW Mapping'!A:A,'NW Mapping'!E:E)</f>
        <v>SINGLE FUNDING</v>
      </c>
      <c r="M1422" s="157">
        <v>14.0203846153846</v>
      </c>
      <c r="N1422" s="157">
        <v>14.04</v>
      </c>
    </row>
    <row r="1423" spans="2:14" s="1" customFormat="1" ht="19.7" hidden="1" customHeight="1">
      <c r="B1423" s="152">
        <v>2023</v>
      </c>
      <c r="C1423" s="153" t="s">
        <v>13</v>
      </c>
      <c r="D1423" s="153" t="s">
        <v>14</v>
      </c>
      <c r="E1423" s="153" t="s">
        <v>27</v>
      </c>
      <c r="F1423" s="153" t="s">
        <v>21</v>
      </c>
      <c r="G1423" s="153" t="s">
        <v>22</v>
      </c>
      <c r="H1423" s="153" t="s">
        <v>79</v>
      </c>
      <c r="I1423" s="154" t="str">
        <f>_xlfn.XLOOKUP('Data Source'!$H1423,'NW Mapping'!A:A,'NW Mapping'!B:B)</f>
        <v>Low</v>
      </c>
      <c r="J1423" s="154" t="str">
        <f>_xlfn.XLOOKUP('Data Source'!$H1423,'NW Mapping'!A:A,'NW Mapping'!C:C)</f>
        <v>Core NW</v>
      </c>
      <c r="K1423" s="154" t="str">
        <f>_xlfn.XLOOKUP(H1423,'NW Mapping'!A:A,'NW Mapping'!D:D)</f>
        <v>Core NW</v>
      </c>
      <c r="L1423" s="8" t="str">
        <f>_xlfn.XLOOKUP('Data Source'!$H1423,'NW Mapping'!A:A,'NW Mapping'!E:E)</f>
        <v>SINGLE FUNDING</v>
      </c>
      <c r="M1423" s="155">
        <v>155843.08749999999</v>
      </c>
      <c r="N1423" s="155">
        <v>155842.96</v>
      </c>
    </row>
    <row r="1424" spans="2:14" s="1" customFormat="1" ht="19.7" hidden="1" customHeight="1">
      <c r="B1424" s="156">
        <v>2023</v>
      </c>
      <c r="C1424" s="154" t="s">
        <v>13</v>
      </c>
      <c r="D1424" s="154" t="s">
        <v>14</v>
      </c>
      <c r="E1424" s="154" t="s">
        <v>27</v>
      </c>
      <c r="F1424" s="154" t="s">
        <v>21</v>
      </c>
      <c r="G1424" s="154" t="s">
        <v>65</v>
      </c>
      <c r="H1424" s="154" t="s">
        <v>79</v>
      </c>
      <c r="I1424" s="154" t="str">
        <f>_xlfn.XLOOKUP('Data Source'!$H1424,'NW Mapping'!A:A,'NW Mapping'!B:B)</f>
        <v>Low</v>
      </c>
      <c r="J1424" s="154" t="str">
        <f>_xlfn.XLOOKUP('Data Source'!$H1424,'NW Mapping'!A:A,'NW Mapping'!C:C)</f>
        <v>Core NW</v>
      </c>
      <c r="K1424" s="154" t="str">
        <f>_xlfn.XLOOKUP(H1424,'NW Mapping'!A:A,'NW Mapping'!D:D)</f>
        <v>Core NW</v>
      </c>
      <c r="L1424" s="8" t="str">
        <f>_xlfn.XLOOKUP('Data Source'!$H1424,'NW Mapping'!A:A,'NW Mapping'!E:E)</f>
        <v>SINGLE FUNDING</v>
      </c>
      <c r="M1424" s="157">
        <v>3918.1509615384598</v>
      </c>
      <c r="N1424" s="157">
        <v>3918.2</v>
      </c>
    </row>
    <row r="1425" spans="2:14" s="1" customFormat="1" ht="19.7" hidden="1" customHeight="1">
      <c r="B1425" s="152">
        <v>2023</v>
      </c>
      <c r="C1425" s="153" t="s">
        <v>13</v>
      </c>
      <c r="D1425" s="153" t="s">
        <v>14</v>
      </c>
      <c r="E1425" s="153" t="s">
        <v>27</v>
      </c>
      <c r="F1425" s="153" t="s">
        <v>23</v>
      </c>
      <c r="G1425" s="153" t="s">
        <v>24</v>
      </c>
      <c r="H1425" s="153" t="s">
        <v>79</v>
      </c>
      <c r="I1425" s="154" t="str">
        <f>_xlfn.XLOOKUP('Data Source'!$H1425,'NW Mapping'!A:A,'NW Mapping'!B:B)</f>
        <v>Low</v>
      </c>
      <c r="J1425" s="154" t="str">
        <f>_xlfn.XLOOKUP('Data Source'!$H1425,'NW Mapping'!A:A,'NW Mapping'!C:C)</f>
        <v>Core NW</v>
      </c>
      <c r="K1425" s="154" t="str">
        <f>_xlfn.XLOOKUP(H1425,'NW Mapping'!A:A,'NW Mapping'!D:D)</f>
        <v>Core NW</v>
      </c>
      <c r="L1425" s="8" t="str">
        <f>_xlfn.XLOOKUP('Data Source'!$H1425,'NW Mapping'!A:A,'NW Mapping'!E:E)</f>
        <v>SINGLE FUNDING</v>
      </c>
      <c r="M1425" s="155">
        <v>21140.482307692298</v>
      </c>
      <c r="N1425" s="155">
        <v>21140.6</v>
      </c>
    </row>
    <row r="1426" spans="2:14" s="1" customFormat="1" ht="19.7" hidden="1" customHeight="1">
      <c r="B1426" s="156">
        <v>2023</v>
      </c>
      <c r="C1426" s="154" t="s">
        <v>13</v>
      </c>
      <c r="D1426" s="154" t="s">
        <v>14</v>
      </c>
      <c r="E1426" s="154" t="s">
        <v>27</v>
      </c>
      <c r="F1426" s="154" t="s">
        <v>23</v>
      </c>
      <c r="G1426" s="154" t="s">
        <v>66</v>
      </c>
      <c r="H1426" s="154" t="s">
        <v>79</v>
      </c>
      <c r="I1426" s="154" t="str">
        <f>_xlfn.XLOOKUP('Data Source'!$H1426,'NW Mapping'!A:A,'NW Mapping'!B:B)</f>
        <v>Low</v>
      </c>
      <c r="J1426" s="154" t="str">
        <f>_xlfn.XLOOKUP('Data Source'!$H1426,'NW Mapping'!A:A,'NW Mapping'!C:C)</f>
        <v>Core NW</v>
      </c>
      <c r="K1426" s="154" t="str">
        <f>_xlfn.XLOOKUP(H1426,'NW Mapping'!A:A,'NW Mapping'!D:D)</f>
        <v>Core NW</v>
      </c>
      <c r="L1426" s="8" t="str">
        <f>_xlfn.XLOOKUP('Data Source'!$H1426,'NW Mapping'!A:A,'NW Mapping'!E:E)</f>
        <v>SINGLE FUNDING</v>
      </c>
      <c r="M1426" s="157">
        <v>196.69730769230799</v>
      </c>
      <c r="N1426" s="157">
        <v>196.56</v>
      </c>
    </row>
    <row r="1427" spans="2:14" s="1" customFormat="1" ht="19.7" hidden="1" customHeight="1">
      <c r="B1427" s="152">
        <v>2023</v>
      </c>
      <c r="C1427" s="153" t="s">
        <v>13</v>
      </c>
      <c r="D1427" s="153" t="s">
        <v>14</v>
      </c>
      <c r="E1427" s="153" t="s">
        <v>15</v>
      </c>
      <c r="F1427" s="153" t="s">
        <v>16</v>
      </c>
      <c r="G1427" s="153" t="s">
        <v>71</v>
      </c>
      <c r="H1427" s="153" t="s">
        <v>80</v>
      </c>
      <c r="I1427" s="154" t="str">
        <f>_xlfn.XLOOKUP('Data Source'!$H1427,'NW Mapping'!A:A,'NW Mapping'!B:B)</f>
        <v>Low</v>
      </c>
      <c r="J1427" s="154" t="str">
        <f>_xlfn.XLOOKUP('Data Source'!$H1427,'NW Mapping'!A:A,'NW Mapping'!C:C)</f>
        <v>Core NW</v>
      </c>
      <c r="K1427" s="154" t="str">
        <f>_xlfn.XLOOKUP(H1427,'NW Mapping'!A:A,'NW Mapping'!D:D)</f>
        <v>Core NW</v>
      </c>
      <c r="L1427" s="8" t="str">
        <f>_xlfn.XLOOKUP('Data Source'!$H1427,'NW Mapping'!A:A,'NW Mapping'!E:E)</f>
        <v>SINGLE FUNDING</v>
      </c>
      <c r="M1427" s="155">
        <v>1592.4165384615401</v>
      </c>
      <c r="N1427" s="155">
        <v>1592.24</v>
      </c>
    </row>
    <row r="1428" spans="2:14" s="1" customFormat="1" ht="19.7" hidden="1" customHeight="1">
      <c r="B1428" s="156">
        <v>2023</v>
      </c>
      <c r="C1428" s="154" t="s">
        <v>13</v>
      </c>
      <c r="D1428" s="154" t="s">
        <v>14</v>
      </c>
      <c r="E1428" s="154" t="s">
        <v>15</v>
      </c>
      <c r="F1428" s="154" t="s">
        <v>16</v>
      </c>
      <c r="G1428" s="154" t="s">
        <v>72</v>
      </c>
      <c r="H1428" s="154" t="s">
        <v>80</v>
      </c>
      <c r="I1428" s="154" t="str">
        <f>_xlfn.XLOOKUP('Data Source'!$H1428,'NW Mapping'!A:A,'NW Mapping'!B:B)</f>
        <v>Low</v>
      </c>
      <c r="J1428" s="154" t="str">
        <f>_xlfn.XLOOKUP('Data Source'!$H1428,'NW Mapping'!A:A,'NW Mapping'!C:C)</f>
        <v>Core NW</v>
      </c>
      <c r="K1428" s="154" t="str">
        <f>_xlfn.XLOOKUP(H1428,'NW Mapping'!A:A,'NW Mapping'!D:D)</f>
        <v>Core NW</v>
      </c>
      <c r="L1428" s="8" t="str">
        <f>_xlfn.XLOOKUP('Data Source'!$H1428,'NW Mapping'!A:A,'NW Mapping'!E:E)</f>
        <v>SINGLE FUNDING</v>
      </c>
      <c r="M1428" s="157">
        <v>36608.363076923102</v>
      </c>
      <c r="N1428" s="157">
        <v>36608.519999999997</v>
      </c>
    </row>
    <row r="1429" spans="2:14" s="1" customFormat="1" ht="19.7" hidden="1" customHeight="1">
      <c r="B1429" s="152">
        <v>2023</v>
      </c>
      <c r="C1429" s="153" t="s">
        <v>13</v>
      </c>
      <c r="D1429" s="153" t="s">
        <v>14</v>
      </c>
      <c r="E1429" s="153" t="s">
        <v>15</v>
      </c>
      <c r="F1429" s="153" t="s">
        <v>16</v>
      </c>
      <c r="G1429" s="153" t="s">
        <v>73</v>
      </c>
      <c r="H1429" s="153" t="s">
        <v>80</v>
      </c>
      <c r="I1429" s="154" t="str">
        <f>_xlfn.XLOOKUP('Data Source'!$H1429,'NW Mapping'!A:A,'NW Mapping'!B:B)</f>
        <v>Low</v>
      </c>
      <c r="J1429" s="154" t="str">
        <f>_xlfn.XLOOKUP('Data Source'!$H1429,'NW Mapping'!A:A,'NW Mapping'!C:C)</f>
        <v>Core NW</v>
      </c>
      <c r="K1429" s="154" t="str">
        <f>_xlfn.XLOOKUP(H1429,'NW Mapping'!A:A,'NW Mapping'!D:D)</f>
        <v>Core NW</v>
      </c>
      <c r="L1429" s="8" t="str">
        <f>_xlfn.XLOOKUP('Data Source'!$H1429,'NW Mapping'!A:A,'NW Mapping'!E:E)</f>
        <v>SINGLE FUNDING</v>
      </c>
      <c r="M1429" s="155">
        <v>22927.9576923077</v>
      </c>
      <c r="N1429" s="155">
        <v>22927.84</v>
      </c>
    </row>
    <row r="1430" spans="2:14" s="1" customFormat="1" ht="19.7" hidden="1" customHeight="1">
      <c r="B1430" s="156">
        <v>2023</v>
      </c>
      <c r="C1430" s="154" t="s">
        <v>13</v>
      </c>
      <c r="D1430" s="154" t="s">
        <v>14</v>
      </c>
      <c r="E1430" s="154" t="s">
        <v>15</v>
      </c>
      <c r="F1430" s="154" t="s">
        <v>16</v>
      </c>
      <c r="G1430" s="154" t="s">
        <v>74</v>
      </c>
      <c r="H1430" s="154" t="s">
        <v>80</v>
      </c>
      <c r="I1430" s="154" t="str">
        <f>_xlfn.XLOOKUP('Data Source'!$H1430,'NW Mapping'!A:A,'NW Mapping'!B:B)</f>
        <v>Low</v>
      </c>
      <c r="J1430" s="154" t="str">
        <f>_xlfn.XLOOKUP('Data Source'!$H1430,'NW Mapping'!A:A,'NW Mapping'!C:C)</f>
        <v>Core NW</v>
      </c>
      <c r="K1430" s="154" t="str">
        <f>_xlfn.XLOOKUP(H1430,'NW Mapping'!A:A,'NW Mapping'!D:D)</f>
        <v>Core NW</v>
      </c>
      <c r="L1430" s="8" t="str">
        <f>_xlfn.XLOOKUP('Data Source'!$H1430,'NW Mapping'!A:A,'NW Mapping'!E:E)</f>
        <v>SINGLE FUNDING</v>
      </c>
      <c r="M1430" s="157">
        <v>9897.3855769230795</v>
      </c>
      <c r="N1430" s="157">
        <v>9897.16</v>
      </c>
    </row>
    <row r="1431" spans="2:14" s="1" customFormat="1" ht="19.7" hidden="1" customHeight="1">
      <c r="B1431" s="152">
        <v>2023</v>
      </c>
      <c r="C1431" s="153" t="s">
        <v>13</v>
      </c>
      <c r="D1431" s="153" t="s">
        <v>14</v>
      </c>
      <c r="E1431" s="153" t="s">
        <v>15</v>
      </c>
      <c r="F1431" s="153" t="s">
        <v>16</v>
      </c>
      <c r="G1431" s="153" t="s">
        <v>75</v>
      </c>
      <c r="H1431" s="153" t="s">
        <v>80</v>
      </c>
      <c r="I1431" s="154" t="str">
        <f>_xlfn.XLOOKUP('Data Source'!$H1431,'NW Mapping'!A:A,'NW Mapping'!B:B)</f>
        <v>Low</v>
      </c>
      <c r="J1431" s="154" t="str">
        <f>_xlfn.XLOOKUP('Data Source'!$H1431,'NW Mapping'!A:A,'NW Mapping'!C:C)</f>
        <v>Core NW</v>
      </c>
      <c r="K1431" s="154" t="str">
        <f>_xlfn.XLOOKUP(H1431,'NW Mapping'!A:A,'NW Mapping'!D:D)</f>
        <v>Core NW</v>
      </c>
      <c r="L1431" s="8" t="str">
        <f>_xlfn.XLOOKUP('Data Source'!$H1431,'NW Mapping'!A:A,'NW Mapping'!E:E)</f>
        <v>SINGLE FUNDING</v>
      </c>
      <c r="M1431" s="155">
        <v>12.705576923076899</v>
      </c>
      <c r="N1431" s="155">
        <v>12.48</v>
      </c>
    </row>
    <row r="1432" spans="2:14" s="1" customFormat="1" ht="19.7" hidden="1" customHeight="1">
      <c r="B1432" s="156">
        <v>2023</v>
      </c>
      <c r="C1432" s="154" t="s">
        <v>13</v>
      </c>
      <c r="D1432" s="154" t="s">
        <v>14</v>
      </c>
      <c r="E1432" s="154" t="s">
        <v>15</v>
      </c>
      <c r="F1432" s="154" t="s">
        <v>16</v>
      </c>
      <c r="G1432" s="154" t="s">
        <v>76</v>
      </c>
      <c r="H1432" s="154" t="s">
        <v>80</v>
      </c>
      <c r="I1432" s="154" t="str">
        <f>_xlfn.XLOOKUP('Data Source'!$H1432,'NW Mapping'!A:A,'NW Mapping'!B:B)</f>
        <v>Low</v>
      </c>
      <c r="J1432" s="154" t="str">
        <f>_xlfn.XLOOKUP('Data Source'!$H1432,'NW Mapping'!A:A,'NW Mapping'!C:C)</f>
        <v>Core NW</v>
      </c>
      <c r="K1432" s="154" t="str">
        <f>_xlfn.XLOOKUP(H1432,'NW Mapping'!A:A,'NW Mapping'!D:D)</f>
        <v>Core NW</v>
      </c>
      <c r="L1432" s="8" t="str">
        <f>_xlfn.XLOOKUP('Data Source'!$H1432,'NW Mapping'!A:A,'NW Mapping'!E:E)</f>
        <v>SINGLE FUNDING</v>
      </c>
      <c r="M1432" s="157">
        <v>1.7855769230769201</v>
      </c>
      <c r="N1432" s="157">
        <v>1.56</v>
      </c>
    </row>
    <row r="1433" spans="2:14" s="1" customFormat="1" ht="19.7" hidden="1" customHeight="1">
      <c r="B1433" s="152">
        <v>2023</v>
      </c>
      <c r="C1433" s="153" t="s">
        <v>13</v>
      </c>
      <c r="D1433" s="153" t="s">
        <v>14</v>
      </c>
      <c r="E1433" s="153" t="s">
        <v>15</v>
      </c>
      <c r="F1433" s="153" t="s">
        <v>21</v>
      </c>
      <c r="G1433" s="153" t="s">
        <v>22</v>
      </c>
      <c r="H1433" s="153" t="s">
        <v>80</v>
      </c>
      <c r="I1433" s="154" t="str">
        <f>_xlfn.XLOOKUP('Data Source'!$H1433,'NW Mapping'!A:A,'NW Mapping'!B:B)</f>
        <v>Low</v>
      </c>
      <c r="J1433" s="154" t="str">
        <f>_xlfn.XLOOKUP('Data Source'!$H1433,'NW Mapping'!A:A,'NW Mapping'!C:C)</f>
        <v>Core NW</v>
      </c>
      <c r="K1433" s="154" t="str">
        <f>_xlfn.XLOOKUP(H1433,'NW Mapping'!A:A,'NW Mapping'!D:D)</f>
        <v>Core NW</v>
      </c>
      <c r="L1433" s="8" t="str">
        <f>_xlfn.XLOOKUP('Data Source'!$H1433,'NW Mapping'!A:A,'NW Mapping'!E:E)</f>
        <v>SINGLE FUNDING</v>
      </c>
      <c r="M1433" s="155">
        <v>107474.81653846199</v>
      </c>
      <c r="N1433" s="155">
        <v>107474.64</v>
      </c>
    </row>
    <row r="1434" spans="2:14" s="1" customFormat="1" ht="19.7" hidden="1" customHeight="1">
      <c r="B1434" s="156">
        <v>2023</v>
      </c>
      <c r="C1434" s="154" t="s">
        <v>13</v>
      </c>
      <c r="D1434" s="154" t="s">
        <v>14</v>
      </c>
      <c r="E1434" s="154" t="s">
        <v>15</v>
      </c>
      <c r="F1434" s="154" t="s">
        <v>21</v>
      </c>
      <c r="G1434" s="154" t="s">
        <v>65</v>
      </c>
      <c r="H1434" s="154" t="s">
        <v>80</v>
      </c>
      <c r="I1434" s="154" t="str">
        <f>_xlfn.XLOOKUP('Data Source'!$H1434,'NW Mapping'!A:A,'NW Mapping'!B:B)</f>
        <v>Low</v>
      </c>
      <c r="J1434" s="154" t="str">
        <f>_xlfn.XLOOKUP('Data Source'!$H1434,'NW Mapping'!A:A,'NW Mapping'!C:C)</f>
        <v>Core NW</v>
      </c>
      <c r="K1434" s="154" t="str">
        <f>_xlfn.XLOOKUP(H1434,'NW Mapping'!A:A,'NW Mapping'!D:D)</f>
        <v>Core NW</v>
      </c>
      <c r="L1434" s="8" t="str">
        <f>_xlfn.XLOOKUP('Data Source'!$H1434,'NW Mapping'!A:A,'NW Mapping'!E:E)</f>
        <v>SINGLE FUNDING</v>
      </c>
      <c r="M1434" s="157">
        <v>5740.5055769230803</v>
      </c>
      <c r="N1434" s="157">
        <v>5740.28</v>
      </c>
    </row>
    <row r="1435" spans="2:14" s="1" customFormat="1" ht="19.7" hidden="1" customHeight="1">
      <c r="B1435" s="152">
        <v>2023</v>
      </c>
      <c r="C1435" s="153" t="s">
        <v>13</v>
      </c>
      <c r="D1435" s="153" t="s">
        <v>14</v>
      </c>
      <c r="E1435" s="153" t="s">
        <v>15</v>
      </c>
      <c r="F1435" s="153" t="s">
        <v>23</v>
      </c>
      <c r="G1435" s="153" t="s">
        <v>24</v>
      </c>
      <c r="H1435" s="153" t="s">
        <v>80</v>
      </c>
      <c r="I1435" s="154" t="str">
        <f>_xlfn.XLOOKUP('Data Source'!$H1435,'NW Mapping'!A:A,'NW Mapping'!B:B)</f>
        <v>Low</v>
      </c>
      <c r="J1435" s="154" t="str">
        <f>_xlfn.XLOOKUP('Data Source'!$H1435,'NW Mapping'!A:A,'NW Mapping'!C:C)</f>
        <v>Core NW</v>
      </c>
      <c r="K1435" s="154" t="str">
        <f>_xlfn.XLOOKUP(H1435,'NW Mapping'!A:A,'NW Mapping'!D:D)</f>
        <v>Core NW</v>
      </c>
      <c r="L1435" s="8" t="str">
        <f>_xlfn.XLOOKUP('Data Source'!$H1435,'NW Mapping'!A:A,'NW Mapping'!E:E)</f>
        <v>SINGLE FUNDING</v>
      </c>
      <c r="M1435" s="155">
        <v>33447.842307692299</v>
      </c>
      <c r="N1435" s="155">
        <v>33447.96</v>
      </c>
    </row>
    <row r="1436" spans="2:14" s="1" customFormat="1" ht="19.7" hidden="1" customHeight="1">
      <c r="B1436" s="156">
        <v>2023</v>
      </c>
      <c r="C1436" s="154" t="s">
        <v>13</v>
      </c>
      <c r="D1436" s="154" t="s">
        <v>14</v>
      </c>
      <c r="E1436" s="154" t="s">
        <v>15</v>
      </c>
      <c r="F1436" s="154" t="s">
        <v>23</v>
      </c>
      <c r="G1436" s="154" t="s">
        <v>66</v>
      </c>
      <c r="H1436" s="154" t="s">
        <v>80</v>
      </c>
      <c r="I1436" s="154" t="str">
        <f>_xlfn.XLOOKUP('Data Source'!$H1436,'NW Mapping'!A:A,'NW Mapping'!B:B)</f>
        <v>Low</v>
      </c>
      <c r="J1436" s="154" t="str">
        <f>_xlfn.XLOOKUP('Data Source'!$H1436,'NW Mapping'!A:A,'NW Mapping'!C:C)</f>
        <v>Core NW</v>
      </c>
      <c r="K1436" s="154" t="str">
        <f>_xlfn.XLOOKUP(H1436,'NW Mapping'!A:A,'NW Mapping'!D:D)</f>
        <v>Core NW</v>
      </c>
      <c r="L1436" s="8" t="str">
        <f>_xlfn.XLOOKUP('Data Source'!$H1436,'NW Mapping'!A:A,'NW Mapping'!E:E)</f>
        <v>SINGLE FUNDING</v>
      </c>
      <c r="M1436" s="157">
        <v>10853.1455769231</v>
      </c>
      <c r="N1436" s="157">
        <v>10852.92</v>
      </c>
    </row>
    <row r="1437" spans="2:14" s="1" customFormat="1" ht="19.7" hidden="1" customHeight="1">
      <c r="B1437" s="152">
        <v>2023</v>
      </c>
      <c r="C1437" s="153" t="s">
        <v>13</v>
      </c>
      <c r="D1437" s="153" t="s">
        <v>14</v>
      </c>
      <c r="E1437" s="153" t="s">
        <v>25</v>
      </c>
      <c r="F1437" s="153" t="s">
        <v>16</v>
      </c>
      <c r="G1437" s="153" t="s">
        <v>71</v>
      </c>
      <c r="H1437" s="153" t="s">
        <v>80</v>
      </c>
      <c r="I1437" s="154" t="str">
        <f>_xlfn.XLOOKUP('Data Source'!$H1437,'NW Mapping'!A:A,'NW Mapping'!B:B)</f>
        <v>Low</v>
      </c>
      <c r="J1437" s="154" t="str">
        <f>_xlfn.XLOOKUP('Data Source'!$H1437,'NW Mapping'!A:A,'NW Mapping'!C:C)</f>
        <v>Core NW</v>
      </c>
      <c r="K1437" s="154" t="str">
        <f>_xlfn.XLOOKUP(H1437,'NW Mapping'!A:A,'NW Mapping'!D:D)</f>
        <v>Core NW</v>
      </c>
      <c r="L1437" s="8" t="str">
        <f>_xlfn.XLOOKUP('Data Source'!$H1437,'NW Mapping'!A:A,'NW Mapping'!E:E)</f>
        <v>SINGLE FUNDING</v>
      </c>
      <c r="M1437" s="155">
        <v>0</v>
      </c>
      <c r="N1437" s="155">
        <v>0</v>
      </c>
    </row>
    <row r="1438" spans="2:14" s="1" customFormat="1" ht="19.7" hidden="1" customHeight="1">
      <c r="B1438" s="156">
        <v>2023</v>
      </c>
      <c r="C1438" s="154" t="s">
        <v>13</v>
      </c>
      <c r="D1438" s="154" t="s">
        <v>14</v>
      </c>
      <c r="E1438" s="154" t="s">
        <v>25</v>
      </c>
      <c r="F1438" s="154" t="s">
        <v>16</v>
      </c>
      <c r="G1438" s="154" t="s">
        <v>72</v>
      </c>
      <c r="H1438" s="154" t="s">
        <v>80</v>
      </c>
      <c r="I1438" s="154" t="str">
        <f>_xlfn.XLOOKUP('Data Source'!$H1438,'NW Mapping'!A:A,'NW Mapping'!B:B)</f>
        <v>Low</v>
      </c>
      <c r="J1438" s="154" t="str">
        <f>_xlfn.XLOOKUP('Data Source'!$H1438,'NW Mapping'!A:A,'NW Mapping'!C:C)</f>
        <v>Core NW</v>
      </c>
      <c r="K1438" s="154" t="str">
        <f>_xlfn.XLOOKUP(H1438,'NW Mapping'!A:A,'NW Mapping'!D:D)</f>
        <v>Core NW</v>
      </c>
      <c r="L1438" s="8" t="str">
        <f>_xlfn.XLOOKUP('Data Source'!$H1438,'NW Mapping'!A:A,'NW Mapping'!E:E)</f>
        <v>SINGLE FUNDING</v>
      </c>
      <c r="M1438" s="157">
        <v>50659.0769230769</v>
      </c>
      <c r="N1438" s="157">
        <v>50658.92</v>
      </c>
    </row>
    <row r="1439" spans="2:14" s="1" customFormat="1" ht="19.7" hidden="1" customHeight="1">
      <c r="B1439" s="152">
        <v>2023</v>
      </c>
      <c r="C1439" s="153" t="s">
        <v>13</v>
      </c>
      <c r="D1439" s="153" t="s">
        <v>14</v>
      </c>
      <c r="E1439" s="153" t="s">
        <v>25</v>
      </c>
      <c r="F1439" s="153" t="s">
        <v>16</v>
      </c>
      <c r="G1439" s="153" t="s">
        <v>73</v>
      </c>
      <c r="H1439" s="153" t="s">
        <v>80</v>
      </c>
      <c r="I1439" s="154" t="str">
        <f>_xlfn.XLOOKUP('Data Source'!$H1439,'NW Mapping'!A:A,'NW Mapping'!B:B)</f>
        <v>Low</v>
      </c>
      <c r="J1439" s="154" t="str">
        <f>_xlfn.XLOOKUP('Data Source'!$H1439,'NW Mapping'!A:A,'NW Mapping'!C:C)</f>
        <v>Core NW</v>
      </c>
      <c r="K1439" s="154" t="str">
        <f>_xlfn.XLOOKUP(H1439,'NW Mapping'!A:A,'NW Mapping'!D:D)</f>
        <v>Core NW</v>
      </c>
      <c r="L1439" s="8" t="str">
        <f>_xlfn.XLOOKUP('Data Source'!$H1439,'NW Mapping'!A:A,'NW Mapping'!E:E)</f>
        <v>SINGLE FUNDING</v>
      </c>
      <c r="M1439" s="155">
        <v>2422.2188461538499</v>
      </c>
      <c r="N1439" s="155">
        <v>2422.16</v>
      </c>
    </row>
    <row r="1440" spans="2:14" s="1" customFormat="1" ht="19.7" hidden="1" customHeight="1">
      <c r="B1440" s="156">
        <v>2023</v>
      </c>
      <c r="C1440" s="154" t="s">
        <v>13</v>
      </c>
      <c r="D1440" s="154" t="s">
        <v>14</v>
      </c>
      <c r="E1440" s="154" t="s">
        <v>25</v>
      </c>
      <c r="F1440" s="154" t="s">
        <v>16</v>
      </c>
      <c r="G1440" s="154" t="s">
        <v>74</v>
      </c>
      <c r="H1440" s="154" t="s">
        <v>80</v>
      </c>
      <c r="I1440" s="154" t="str">
        <f>_xlfn.XLOOKUP('Data Source'!$H1440,'NW Mapping'!A:A,'NW Mapping'!B:B)</f>
        <v>Low</v>
      </c>
      <c r="J1440" s="154" t="str">
        <f>_xlfn.XLOOKUP('Data Source'!$H1440,'NW Mapping'!A:A,'NW Mapping'!C:C)</f>
        <v>Core NW</v>
      </c>
      <c r="K1440" s="154" t="str">
        <f>_xlfn.XLOOKUP(H1440,'NW Mapping'!A:A,'NW Mapping'!D:D)</f>
        <v>Core NW</v>
      </c>
      <c r="L1440" s="8" t="str">
        <f>_xlfn.XLOOKUP('Data Source'!$H1440,'NW Mapping'!A:A,'NW Mapping'!E:E)</f>
        <v>SINGLE FUNDING</v>
      </c>
      <c r="M1440" s="157">
        <v>0</v>
      </c>
      <c r="N1440" s="157">
        <v>0</v>
      </c>
    </row>
    <row r="1441" spans="2:14" s="1" customFormat="1" ht="19.7" hidden="1" customHeight="1">
      <c r="B1441" s="152">
        <v>2023</v>
      </c>
      <c r="C1441" s="153" t="s">
        <v>13</v>
      </c>
      <c r="D1441" s="153" t="s">
        <v>14</v>
      </c>
      <c r="E1441" s="153" t="s">
        <v>25</v>
      </c>
      <c r="F1441" s="153" t="s">
        <v>16</v>
      </c>
      <c r="G1441" s="153" t="s">
        <v>75</v>
      </c>
      <c r="H1441" s="153" t="s">
        <v>80</v>
      </c>
      <c r="I1441" s="154" t="str">
        <f>_xlfn.XLOOKUP('Data Source'!$H1441,'NW Mapping'!A:A,'NW Mapping'!B:B)</f>
        <v>Low</v>
      </c>
      <c r="J1441" s="154" t="str">
        <f>_xlfn.XLOOKUP('Data Source'!$H1441,'NW Mapping'!A:A,'NW Mapping'!C:C)</f>
        <v>Core NW</v>
      </c>
      <c r="K1441" s="154" t="str">
        <f>_xlfn.XLOOKUP(H1441,'NW Mapping'!A:A,'NW Mapping'!D:D)</f>
        <v>Core NW</v>
      </c>
      <c r="L1441" s="8" t="str">
        <f>_xlfn.XLOOKUP('Data Source'!$H1441,'NW Mapping'!A:A,'NW Mapping'!E:E)</f>
        <v>SINGLE FUNDING</v>
      </c>
      <c r="M1441" s="155">
        <v>650.88307692307706</v>
      </c>
      <c r="N1441" s="155">
        <v>651.04</v>
      </c>
    </row>
    <row r="1442" spans="2:14" s="1" customFormat="1" ht="19.7" hidden="1" customHeight="1">
      <c r="B1442" s="156">
        <v>2023</v>
      </c>
      <c r="C1442" s="154" t="s">
        <v>13</v>
      </c>
      <c r="D1442" s="154" t="s">
        <v>14</v>
      </c>
      <c r="E1442" s="154" t="s">
        <v>25</v>
      </c>
      <c r="F1442" s="154" t="s">
        <v>16</v>
      </c>
      <c r="G1442" s="154" t="s">
        <v>76</v>
      </c>
      <c r="H1442" s="154" t="s">
        <v>80</v>
      </c>
      <c r="I1442" s="154" t="str">
        <f>_xlfn.XLOOKUP('Data Source'!$H1442,'NW Mapping'!A:A,'NW Mapping'!B:B)</f>
        <v>Low</v>
      </c>
      <c r="J1442" s="154" t="str">
        <f>_xlfn.XLOOKUP('Data Source'!$H1442,'NW Mapping'!A:A,'NW Mapping'!C:C)</f>
        <v>Core NW</v>
      </c>
      <c r="K1442" s="154" t="str">
        <f>_xlfn.XLOOKUP(H1442,'NW Mapping'!A:A,'NW Mapping'!D:D)</f>
        <v>Core NW</v>
      </c>
      <c r="L1442" s="8" t="str">
        <f>_xlfn.XLOOKUP('Data Source'!$H1442,'NW Mapping'!A:A,'NW Mapping'!E:E)</f>
        <v>SINGLE FUNDING</v>
      </c>
      <c r="M1442" s="157">
        <v>0</v>
      </c>
      <c r="N1442" s="157">
        <v>0</v>
      </c>
    </row>
    <row r="1443" spans="2:14" s="1" customFormat="1" ht="19.7" hidden="1" customHeight="1">
      <c r="B1443" s="152">
        <v>2023</v>
      </c>
      <c r="C1443" s="153" t="s">
        <v>13</v>
      </c>
      <c r="D1443" s="153" t="s">
        <v>14</v>
      </c>
      <c r="E1443" s="153" t="s">
        <v>25</v>
      </c>
      <c r="F1443" s="153" t="s">
        <v>21</v>
      </c>
      <c r="G1443" s="153" t="s">
        <v>22</v>
      </c>
      <c r="H1443" s="153" t="s">
        <v>80</v>
      </c>
      <c r="I1443" s="154" t="str">
        <f>_xlfn.XLOOKUP('Data Source'!$H1443,'NW Mapping'!A:A,'NW Mapping'!B:B)</f>
        <v>Low</v>
      </c>
      <c r="J1443" s="154" t="str">
        <f>_xlfn.XLOOKUP('Data Source'!$H1443,'NW Mapping'!A:A,'NW Mapping'!C:C)</f>
        <v>Core NW</v>
      </c>
      <c r="K1443" s="154" t="str">
        <f>_xlfn.XLOOKUP(H1443,'NW Mapping'!A:A,'NW Mapping'!D:D)</f>
        <v>Core NW</v>
      </c>
      <c r="L1443" s="8" t="str">
        <f>_xlfn.XLOOKUP('Data Source'!$H1443,'NW Mapping'!A:A,'NW Mapping'!E:E)</f>
        <v>SINGLE FUNDING</v>
      </c>
      <c r="M1443" s="155">
        <v>29874.166730769201</v>
      </c>
      <c r="N1443" s="155">
        <v>29874</v>
      </c>
    </row>
    <row r="1444" spans="2:14" s="1" customFormat="1" ht="19.7" hidden="1" customHeight="1">
      <c r="B1444" s="156">
        <v>2023</v>
      </c>
      <c r="C1444" s="154" t="s">
        <v>13</v>
      </c>
      <c r="D1444" s="154" t="s">
        <v>14</v>
      </c>
      <c r="E1444" s="154" t="s">
        <v>25</v>
      </c>
      <c r="F1444" s="154" t="s">
        <v>21</v>
      </c>
      <c r="G1444" s="154" t="s">
        <v>65</v>
      </c>
      <c r="H1444" s="154" t="s">
        <v>80</v>
      </c>
      <c r="I1444" s="154" t="str">
        <f>_xlfn.XLOOKUP('Data Source'!$H1444,'NW Mapping'!A:A,'NW Mapping'!B:B)</f>
        <v>Low</v>
      </c>
      <c r="J1444" s="154" t="str">
        <f>_xlfn.XLOOKUP('Data Source'!$H1444,'NW Mapping'!A:A,'NW Mapping'!C:C)</f>
        <v>Core NW</v>
      </c>
      <c r="K1444" s="154" t="str">
        <f>_xlfn.XLOOKUP(H1444,'NW Mapping'!A:A,'NW Mapping'!D:D)</f>
        <v>Core NW</v>
      </c>
      <c r="L1444" s="8" t="str">
        <f>_xlfn.XLOOKUP('Data Source'!$H1444,'NW Mapping'!A:A,'NW Mapping'!E:E)</f>
        <v>SINGLE FUNDING</v>
      </c>
      <c r="M1444" s="157">
        <v>0</v>
      </c>
      <c r="N1444" s="157">
        <v>0</v>
      </c>
    </row>
    <row r="1445" spans="2:14" s="1" customFormat="1" ht="19.7" hidden="1" customHeight="1">
      <c r="B1445" s="152">
        <v>2023</v>
      </c>
      <c r="C1445" s="153" t="s">
        <v>13</v>
      </c>
      <c r="D1445" s="153" t="s">
        <v>14</v>
      </c>
      <c r="E1445" s="153" t="s">
        <v>25</v>
      </c>
      <c r="F1445" s="153" t="s">
        <v>23</v>
      </c>
      <c r="G1445" s="153" t="s">
        <v>24</v>
      </c>
      <c r="H1445" s="153" t="s">
        <v>80</v>
      </c>
      <c r="I1445" s="154" t="str">
        <f>_xlfn.XLOOKUP('Data Source'!$H1445,'NW Mapping'!A:A,'NW Mapping'!B:B)</f>
        <v>Low</v>
      </c>
      <c r="J1445" s="154" t="str">
        <f>_xlfn.XLOOKUP('Data Source'!$H1445,'NW Mapping'!A:A,'NW Mapping'!C:C)</f>
        <v>Core NW</v>
      </c>
      <c r="K1445" s="154" t="str">
        <f>_xlfn.XLOOKUP(H1445,'NW Mapping'!A:A,'NW Mapping'!D:D)</f>
        <v>Core NW</v>
      </c>
      <c r="L1445" s="8" t="str">
        <f>_xlfn.XLOOKUP('Data Source'!$H1445,'NW Mapping'!A:A,'NW Mapping'!E:E)</f>
        <v>SINGLE FUNDING</v>
      </c>
      <c r="M1445" s="155">
        <v>1304.06192307692</v>
      </c>
      <c r="N1445" s="155">
        <v>1304.1600000000001</v>
      </c>
    </row>
    <row r="1446" spans="2:14" s="1" customFormat="1" ht="19.7" hidden="1" customHeight="1">
      <c r="B1446" s="156">
        <v>2023</v>
      </c>
      <c r="C1446" s="154" t="s">
        <v>13</v>
      </c>
      <c r="D1446" s="154" t="s">
        <v>14</v>
      </c>
      <c r="E1446" s="154" t="s">
        <v>25</v>
      </c>
      <c r="F1446" s="154" t="s">
        <v>23</v>
      </c>
      <c r="G1446" s="154" t="s">
        <v>66</v>
      </c>
      <c r="H1446" s="154" t="s">
        <v>80</v>
      </c>
      <c r="I1446" s="154" t="str">
        <f>_xlfn.XLOOKUP('Data Source'!$H1446,'NW Mapping'!A:A,'NW Mapping'!B:B)</f>
        <v>Low</v>
      </c>
      <c r="J1446" s="154" t="str">
        <f>_xlfn.XLOOKUP('Data Source'!$H1446,'NW Mapping'!A:A,'NW Mapping'!C:C)</f>
        <v>Core NW</v>
      </c>
      <c r="K1446" s="154" t="str">
        <f>_xlfn.XLOOKUP(H1446,'NW Mapping'!A:A,'NW Mapping'!D:D)</f>
        <v>Core NW</v>
      </c>
      <c r="L1446" s="8" t="str">
        <f>_xlfn.XLOOKUP('Data Source'!$H1446,'NW Mapping'!A:A,'NW Mapping'!E:E)</f>
        <v>SINGLE FUNDING</v>
      </c>
      <c r="M1446" s="157">
        <v>1153.46</v>
      </c>
      <c r="N1446" s="157">
        <v>1153.29</v>
      </c>
    </row>
    <row r="1447" spans="2:14" s="1" customFormat="1" ht="19.7" customHeight="1">
      <c r="B1447" s="152">
        <v>2023</v>
      </c>
      <c r="C1447" s="153" t="s">
        <v>13</v>
      </c>
      <c r="D1447" s="153" t="s">
        <v>14</v>
      </c>
      <c r="E1447" s="153" t="s">
        <v>26</v>
      </c>
      <c r="F1447" s="153" t="s">
        <v>16</v>
      </c>
      <c r="G1447" s="153" t="s">
        <v>71</v>
      </c>
      <c r="H1447" s="153" t="s">
        <v>80</v>
      </c>
      <c r="I1447" s="154" t="str">
        <f>_xlfn.XLOOKUP('Data Source'!$H1447,'NW Mapping'!A:A,'NW Mapping'!B:B)</f>
        <v>Low</v>
      </c>
      <c r="J1447" s="154" t="str">
        <f>_xlfn.XLOOKUP('Data Source'!$H1447,'NW Mapping'!A:A,'NW Mapping'!C:C)</f>
        <v>Core NW</v>
      </c>
      <c r="K1447" s="154" t="str">
        <f>_xlfn.XLOOKUP(H1447,'NW Mapping'!A:A,'NW Mapping'!D:D)</f>
        <v>Core NW</v>
      </c>
      <c r="L1447" s="8" t="str">
        <f>_xlfn.XLOOKUP('Data Source'!$H1447,'NW Mapping'!A:A,'NW Mapping'!E:E)</f>
        <v>SINGLE FUNDING</v>
      </c>
      <c r="M1447" s="155">
        <v>37936.462692307701</v>
      </c>
      <c r="N1447" s="155">
        <v>37936.6</v>
      </c>
    </row>
    <row r="1448" spans="2:14" s="1" customFormat="1" ht="19.7" customHeight="1">
      <c r="B1448" s="156">
        <v>2023</v>
      </c>
      <c r="C1448" s="154" t="s">
        <v>13</v>
      </c>
      <c r="D1448" s="154" t="s">
        <v>14</v>
      </c>
      <c r="E1448" s="154" t="s">
        <v>26</v>
      </c>
      <c r="F1448" s="154" t="s">
        <v>16</v>
      </c>
      <c r="G1448" s="154" t="s">
        <v>72</v>
      </c>
      <c r="H1448" s="154" t="s">
        <v>80</v>
      </c>
      <c r="I1448" s="154" t="str">
        <f>_xlfn.XLOOKUP('Data Source'!$H1448,'NW Mapping'!A:A,'NW Mapping'!B:B)</f>
        <v>Low</v>
      </c>
      <c r="J1448" s="154" t="str">
        <f>_xlfn.XLOOKUP('Data Source'!$H1448,'NW Mapping'!A:A,'NW Mapping'!C:C)</f>
        <v>Core NW</v>
      </c>
      <c r="K1448" s="154" t="str">
        <f>_xlfn.XLOOKUP(H1448,'NW Mapping'!A:A,'NW Mapping'!D:D)</f>
        <v>Core NW</v>
      </c>
      <c r="L1448" s="8" t="str">
        <f>_xlfn.XLOOKUP('Data Source'!$H1448,'NW Mapping'!A:A,'NW Mapping'!E:E)</f>
        <v>SINGLE FUNDING</v>
      </c>
      <c r="M1448" s="157">
        <v>55740.006730769201</v>
      </c>
      <c r="N1448" s="157">
        <v>55739.839999999997</v>
      </c>
    </row>
    <row r="1449" spans="2:14" s="1" customFormat="1" ht="19.7" customHeight="1">
      <c r="B1449" s="152">
        <v>2023</v>
      </c>
      <c r="C1449" s="153" t="s">
        <v>13</v>
      </c>
      <c r="D1449" s="153" t="s">
        <v>14</v>
      </c>
      <c r="E1449" s="153" t="s">
        <v>26</v>
      </c>
      <c r="F1449" s="153" t="s">
        <v>16</v>
      </c>
      <c r="G1449" s="153" t="s">
        <v>73</v>
      </c>
      <c r="H1449" s="153" t="s">
        <v>80</v>
      </c>
      <c r="I1449" s="154" t="str">
        <f>_xlfn.XLOOKUP('Data Source'!$H1449,'NW Mapping'!A:A,'NW Mapping'!B:B)</f>
        <v>Low</v>
      </c>
      <c r="J1449" s="154" t="str">
        <f>_xlfn.XLOOKUP('Data Source'!$H1449,'NW Mapping'!A:A,'NW Mapping'!C:C)</f>
        <v>Core NW</v>
      </c>
      <c r="K1449" s="154" t="str">
        <f>_xlfn.XLOOKUP(H1449,'NW Mapping'!A:A,'NW Mapping'!D:D)</f>
        <v>Core NW</v>
      </c>
      <c r="L1449" s="8" t="str">
        <f>_xlfn.XLOOKUP('Data Source'!$H1449,'NW Mapping'!A:A,'NW Mapping'!E:E)</f>
        <v>SINGLE FUNDING</v>
      </c>
      <c r="M1449" s="155">
        <v>17482.046730769202</v>
      </c>
      <c r="N1449" s="155">
        <v>17481.88</v>
      </c>
    </row>
    <row r="1450" spans="2:14" s="1" customFormat="1" ht="19.7" customHeight="1">
      <c r="B1450" s="156">
        <v>2023</v>
      </c>
      <c r="C1450" s="154" t="s">
        <v>13</v>
      </c>
      <c r="D1450" s="154" t="s">
        <v>14</v>
      </c>
      <c r="E1450" s="154" t="s">
        <v>26</v>
      </c>
      <c r="F1450" s="154" t="s">
        <v>16</v>
      </c>
      <c r="G1450" s="154" t="s">
        <v>74</v>
      </c>
      <c r="H1450" s="154" t="s">
        <v>80</v>
      </c>
      <c r="I1450" s="154" t="str">
        <f>_xlfn.XLOOKUP('Data Source'!$H1450,'NW Mapping'!A:A,'NW Mapping'!B:B)</f>
        <v>Low</v>
      </c>
      <c r="J1450" s="154" t="str">
        <f>_xlfn.XLOOKUP('Data Source'!$H1450,'NW Mapping'!A:A,'NW Mapping'!C:C)</f>
        <v>Core NW</v>
      </c>
      <c r="K1450" s="154" t="str">
        <f>_xlfn.XLOOKUP(H1450,'NW Mapping'!A:A,'NW Mapping'!D:D)</f>
        <v>Core NW</v>
      </c>
      <c r="L1450" s="8" t="str">
        <f>_xlfn.XLOOKUP('Data Source'!$H1450,'NW Mapping'!A:A,'NW Mapping'!E:E)</f>
        <v>SINGLE FUNDING</v>
      </c>
      <c r="M1450" s="157">
        <v>18279.059615384602</v>
      </c>
      <c r="N1450" s="157">
        <v>18279.04</v>
      </c>
    </row>
    <row r="1451" spans="2:14" s="1" customFormat="1" ht="19.7" customHeight="1">
      <c r="B1451" s="152">
        <v>2023</v>
      </c>
      <c r="C1451" s="153" t="s">
        <v>13</v>
      </c>
      <c r="D1451" s="153" t="s">
        <v>14</v>
      </c>
      <c r="E1451" s="153" t="s">
        <v>26</v>
      </c>
      <c r="F1451" s="153" t="s">
        <v>16</v>
      </c>
      <c r="G1451" s="153" t="s">
        <v>75</v>
      </c>
      <c r="H1451" s="153" t="s">
        <v>80</v>
      </c>
      <c r="I1451" s="154" t="str">
        <f>_xlfn.XLOOKUP('Data Source'!$H1451,'NW Mapping'!A:A,'NW Mapping'!B:B)</f>
        <v>Low</v>
      </c>
      <c r="J1451" s="154" t="str">
        <f>_xlfn.XLOOKUP('Data Source'!$H1451,'NW Mapping'!A:A,'NW Mapping'!C:C)</f>
        <v>Core NW</v>
      </c>
      <c r="K1451" s="154" t="str">
        <f>_xlfn.XLOOKUP(H1451,'NW Mapping'!A:A,'NW Mapping'!D:D)</f>
        <v>Core NW</v>
      </c>
      <c r="L1451" s="8" t="str">
        <f>_xlfn.XLOOKUP('Data Source'!$H1451,'NW Mapping'!A:A,'NW Mapping'!E:E)</f>
        <v>SINGLE FUNDING</v>
      </c>
      <c r="M1451" s="155">
        <v>0</v>
      </c>
      <c r="N1451" s="155">
        <v>0</v>
      </c>
    </row>
    <row r="1452" spans="2:14" s="1" customFormat="1" ht="19.7" customHeight="1">
      <c r="B1452" s="156">
        <v>2023</v>
      </c>
      <c r="C1452" s="154" t="s">
        <v>13</v>
      </c>
      <c r="D1452" s="154" t="s">
        <v>14</v>
      </c>
      <c r="E1452" s="154" t="s">
        <v>26</v>
      </c>
      <c r="F1452" s="154" t="s">
        <v>16</v>
      </c>
      <c r="G1452" s="154" t="s">
        <v>76</v>
      </c>
      <c r="H1452" s="154" t="s">
        <v>80</v>
      </c>
      <c r="I1452" s="154" t="str">
        <f>_xlfn.XLOOKUP('Data Source'!$H1452,'NW Mapping'!A:A,'NW Mapping'!B:B)</f>
        <v>Low</v>
      </c>
      <c r="J1452" s="154" t="str">
        <f>_xlfn.XLOOKUP('Data Source'!$H1452,'NW Mapping'!A:A,'NW Mapping'!C:C)</f>
        <v>Core NW</v>
      </c>
      <c r="K1452" s="154" t="str">
        <f>_xlfn.XLOOKUP(H1452,'NW Mapping'!A:A,'NW Mapping'!D:D)</f>
        <v>Core NW</v>
      </c>
      <c r="L1452" s="8" t="str">
        <f>_xlfn.XLOOKUP('Data Source'!$H1452,'NW Mapping'!A:A,'NW Mapping'!E:E)</f>
        <v>SINGLE FUNDING</v>
      </c>
      <c r="M1452" s="157">
        <v>0</v>
      </c>
      <c r="N1452" s="157">
        <v>0</v>
      </c>
    </row>
    <row r="1453" spans="2:14" s="1" customFormat="1" ht="19.7" customHeight="1">
      <c r="B1453" s="152">
        <v>2023</v>
      </c>
      <c r="C1453" s="153" t="s">
        <v>13</v>
      </c>
      <c r="D1453" s="153" t="s">
        <v>14</v>
      </c>
      <c r="E1453" s="153" t="s">
        <v>26</v>
      </c>
      <c r="F1453" s="153" t="s">
        <v>21</v>
      </c>
      <c r="G1453" s="153" t="s">
        <v>22</v>
      </c>
      <c r="H1453" s="153" t="s">
        <v>80</v>
      </c>
      <c r="I1453" s="154" t="str">
        <f>_xlfn.XLOOKUP('Data Source'!$H1453,'NW Mapping'!A:A,'NW Mapping'!B:B)</f>
        <v>Low</v>
      </c>
      <c r="J1453" s="154" t="str">
        <f>_xlfn.XLOOKUP('Data Source'!$H1453,'NW Mapping'!A:A,'NW Mapping'!C:C)</f>
        <v>Core NW</v>
      </c>
      <c r="K1453" s="154" t="str">
        <f>_xlfn.XLOOKUP(H1453,'NW Mapping'!A:A,'NW Mapping'!D:D)</f>
        <v>Core NW</v>
      </c>
      <c r="L1453" s="8" t="str">
        <f>_xlfn.XLOOKUP('Data Source'!$H1453,'NW Mapping'!A:A,'NW Mapping'!E:E)</f>
        <v>SINGLE FUNDING</v>
      </c>
      <c r="M1453" s="155">
        <v>56591.070192307699</v>
      </c>
      <c r="N1453" s="155">
        <v>56591.08</v>
      </c>
    </row>
    <row r="1454" spans="2:14" s="1" customFormat="1" ht="19.7" customHeight="1">
      <c r="B1454" s="156">
        <v>2023</v>
      </c>
      <c r="C1454" s="154" t="s">
        <v>13</v>
      </c>
      <c r="D1454" s="154" t="s">
        <v>14</v>
      </c>
      <c r="E1454" s="154" t="s">
        <v>26</v>
      </c>
      <c r="F1454" s="154" t="s">
        <v>21</v>
      </c>
      <c r="G1454" s="154" t="s">
        <v>65</v>
      </c>
      <c r="H1454" s="154" t="s">
        <v>80</v>
      </c>
      <c r="I1454" s="154" t="str">
        <f>_xlfn.XLOOKUP('Data Source'!$H1454,'NW Mapping'!A:A,'NW Mapping'!B:B)</f>
        <v>Low</v>
      </c>
      <c r="J1454" s="154" t="str">
        <f>_xlfn.XLOOKUP('Data Source'!$H1454,'NW Mapping'!A:A,'NW Mapping'!C:C)</f>
        <v>Core NW</v>
      </c>
      <c r="K1454" s="154" t="str">
        <f>_xlfn.XLOOKUP(H1454,'NW Mapping'!A:A,'NW Mapping'!D:D)</f>
        <v>Core NW</v>
      </c>
      <c r="L1454" s="8" t="str">
        <f>_xlfn.XLOOKUP('Data Source'!$H1454,'NW Mapping'!A:A,'NW Mapping'!E:E)</f>
        <v>SINGLE FUNDING</v>
      </c>
      <c r="M1454" s="157">
        <v>18641.794038461499</v>
      </c>
      <c r="N1454" s="157">
        <v>18642</v>
      </c>
    </row>
    <row r="1455" spans="2:14" s="1" customFormat="1" ht="19.7" customHeight="1">
      <c r="B1455" s="152">
        <v>2023</v>
      </c>
      <c r="C1455" s="153" t="s">
        <v>13</v>
      </c>
      <c r="D1455" s="153" t="s">
        <v>14</v>
      </c>
      <c r="E1455" s="153" t="s">
        <v>26</v>
      </c>
      <c r="F1455" s="153" t="s">
        <v>23</v>
      </c>
      <c r="G1455" s="153" t="s">
        <v>24</v>
      </c>
      <c r="H1455" s="153" t="s">
        <v>80</v>
      </c>
      <c r="I1455" s="154" t="str">
        <f>_xlfn.XLOOKUP('Data Source'!$H1455,'NW Mapping'!A:A,'NW Mapping'!B:B)</f>
        <v>Low</v>
      </c>
      <c r="J1455" s="154" t="str">
        <f>_xlfn.XLOOKUP('Data Source'!$H1455,'NW Mapping'!A:A,'NW Mapping'!C:C)</f>
        <v>Core NW</v>
      </c>
      <c r="K1455" s="154" t="str">
        <f>_xlfn.XLOOKUP(H1455,'NW Mapping'!A:A,'NW Mapping'!D:D)</f>
        <v>Core NW</v>
      </c>
      <c r="L1455" s="8" t="str">
        <f>_xlfn.XLOOKUP('Data Source'!$H1455,'NW Mapping'!A:A,'NW Mapping'!E:E)</f>
        <v>SINGLE FUNDING</v>
      </c>
      <c r="M1455" s="155">
        <v>32618.000769230799</v>
      </c>
      <c r="N1455" s="155">
        <v>32618.04</v>
      </c>
    </row>
    <row r="1456" spans="2:14" s="1" customFormat="1" ht="19.7" customHeight="1">
      <c r="B1456" s="156">
        <v>2023</v>
      </c>
      <c r="C1456" s="154" t="s">
        <v>13</v>
      </c>
      <c r="D1456" s="154" t="s">
        <v>14</v>
      </c>
      <c r="E1456" s="154" t="s">
        <v>26</v>
      </c>
      <c r="F1456" s="154" t="s">
        <v>23</v>
      </c>
      <c r="G1456" s="154" t="s">
        <v>66</v>
      </c>
      <c r="H1456" s="154" t="s">
        <v>80</v>
      </c>
      <c r="I1456" s="154" t="str">
        <f>_xlfn.XLOOKUP('Data Source'!$H1456,'NW Mapping'!A:A,'NW Mapping'!B:B)</f>
        <v>Low</v>
      </c>
      <c r="J1456" s="154" t="str">
        <f>_xlfn.XLOOKUP('Data Source'!$H1456,'NW Mapping'!A:A,'NW Mapping'!C:C)</f>
        <v>Core NW</v>
      </c>
      <c r="K1456" s="154" t="str">
        <f>_xlfn.XLOOKUP(H1456,'NW Mapping'!A:A,'NW Mapping'!D:D)</f>
        <v>Core NW</v>
      </c>
      <c r="L1456" s="8" t="str">
        <f>_xlfn.XLOOKUP('Data Source'!$H1456,'NW Mapping'!A:A,'NW Mapping'!E:E)</f>
        <v>SINGLE FUNDING</v>
      </c>
      <c r="M1456" s="157">
        <v>32013.9373076923</v>
      </c>
      <c r="N1456" s="157">
        <v>32013.8</v>
      </c>
    </row>
    <row r="1457" spans="2:14" s="1" customFormat="1" ht="19.7" hidden="1" customHeight="1">
      <c r="B1457" s="152">
        <v>2023</v>
      </c>
      <c r="C1457" s="153" t="s">
        <v>13</v>
      </c>
      <c r="D1457" s="153" t="s">
        <v>14</v>
      </c>
      <c r="E1457" s="153" t="s">
        <v>27</v>
      </c>
      <c r="F1457" s="153" t="s">
        <v>16</v>
      </c>
      <c r="G1457" s="153" t="s">
        <v>71</v>
      </c>
      <c r="H1457" s="153" t="s">
        <v>80</v>
      </c>
      <c r="I1457" s="154" t="str">
        <f>_xlfn.XLOOKUP('Data Source'!$H1457,'NW Mapping'!A:A,'NW Mapping'!B:B)</f>
        <v>Low</v>
      </c>
      <c r="J1457" s="154" t="str">
        <f>_xlfn.XLOOKUP('Data Source'!$H1457,'NW Mapping'!A:A,'NW Mapping'!C:C)</f>
        <v>Core NW</v>
      </c>
      <c r="K1457" s="154" t="str">
        <f>_xlfn.XLOOKUP(H1457,'NW Mapping'!A:A,'NW Mapping'!D:D)</f>
        <v>Core NW</v>
      </c>
      <c r="L1457" s="8" t="str">
        <f>_xlfn.XLOOKUP('Data Source'!$H1457,'NW Mapping'!A:A,'NW Mapping'!E:E)</f>
        <v>SINGLE FUNDING</v>
      </c>
      <c r="M1457" s="155">
        <v>2148.8000000000002</v>
      </c>
      <c r="N1457" s="155">
        <v>2148.63</v>
      </c>
    </row>
    <row r="1458" spans="2:14" s="1" customFormat="1" ht="19.7" hidden="1" customHeight="1">
      <c r="B1458" s="156">
        <v>2023</v>
      </c>
      <c r="C1458" s="154" t="s">
        <v>13</v>
      </c>
      <c r="D1458" s="154" t="s">
        <v>14</v>
      </c>
      <c r="E1458" s="154" t="s">
        <v>27</v>
      </c>
      <c r="F1458" s="154" t="s">
        <v>16</v>
      </c>
      <c r="G1458" s="154" t="s">
        <v>72</v>
      </c>
      <c r="H1458" s="154" t="s">
        <v>80</v>
      </c>
      <c r="I1458" s="154" t="str">
        <f>_xlfn.XLOOKUP('Data Source'!$H1458,'NW Mapping'!A:A,'NW Mapping'!B:B)</f>
        <v>Low</v>
      </c>
      <c r="J1458" s="154" t="str">
        <f>_xlfn.XLOOKUP('Data Source'!$H1458,'NW Mapping'!A:A,'NW Mapping'!C:C)</f>
        <v>Core NW</v>
      </c>
      <c r="K1458" s="154" t="str">
        <f>_xlfn.XLOOKUP(H1458,'NW Mapping'!A:A,'NW Mapping'!D:D)</f>
        <v>Core NW</v>
      </c>
      <c r="L1458" s="8" t="str">
        <f>_xlfn.XLOOKUP('Data Source'!$H1458,'NW Mapping'!A:A,'NW Mapping'!E:E)</f>
        <v>SINGLE FUNDING</v>
      </c>
      <c r="M1458" s="157">
        <v>41212.148653846198</v>
      </c>
      <c r="N1458" s="157">
        <v>41212.080000000002</v>
      </c>
    </row>
    <row r="1459" spans="2:14" s="1" customFormat="1" ht="19.7" hidden="1" customHeight="1">
      <c r="B1459" s="152">
        <v>2023</v>
      </c>
      <c r="C1459" s="153" t="s">
        <v>13</v>
      </c>
      <c r="D1459" s="153" t="s">
        <v>14</v>
      </c>
      <c r="E1459" s="153" t="s">
        <v>27</v>
      </c>
      <c r="F1459" s="153" t="s">
        <v>16</v>
      </c>
      <c r="G1459" s="153" t="s">
        <v>73</v>
      </c>
      <c r="H1459" s="153" t="s">
        <v>80</v>
      </c>
      <c r="I1459" s="154" t="str">
        <f>_xlfn.XLOOKUP('Data Source'!$H1459,'NW Mapping'!A:A,'NW Mapping'!B:B)</f>
        <v>Low</v>
      </c>
      <c r="J1459" s="154" t="str">
        <f>_xlfn.XLOOKUP('Data Source'!$H1459,'NW Mapping'!A:A,'NW Mapping'!C:C)</f>
        <v>Core NW</v>
      </c>
      <c r="K1459" s="154" t="str">
        <f>_xlfn.XLOOKUP(H1459,'NW Mapping'!A:A,'NW Mapping'!D:D)</f>
        <v>Core NW</v>
      </c>
      <c r="L1459" s="8" t="str">
        <f>_xlfn.XLOOKUP('Data Source'!$H1459,'NW Mapping'!A:A,'NW Mapping'!E:E)</f>
        <v>SINGLE FUNDING</v>
      </c>
      <c r="M1459" s="155">
        <v>291812.59923076897</v>
      </c>
      <c r="N1459" s="155">
        <v>291812.56</v>
      </c>
    </row>
    <row r="1460" spans="2:14" s="1" customFormat="1" ht="19.7" hidden="1" customHeight="1">
      <c r="B1460" s="156">
        <v>2023</v>
      </c>
      <c r="C1460" s="154" t="s">
        <v>13</v>
      </c>
      <c r="D1460" s="154" t="s">
        <v>14</v>
      </c>
      <c r="E1460" s="154" t="s">
        <v>27</v>
      </c>
      <c r="F1460" s="154" t="s">
        <v>16</v>
      </c>
      <c r="G1460" s="154" t="s">
        <v>74</v>
      </c>
      <c r="H1460" s="154" t="s">
        <v>80</v>
      </c>
      <c r="I1460" s="154" t="str">
        <f>_xlfn.XLOOKUP('Data Source'!$H1460,'NW Mapping'!A:A,'NW Mapping'!B:B)</f>
        <v>Low</v>
      </c>
      <c r="J1460" s="154" t="str">
        <f>_xlfn.XLOOKUP('Data Source'!$H1460,'NW Mapping'!A:A,'NW Mapping'!C:C)</f>
        <v>Core NW</v>
      </c>
      <c r="K1460" s="154" t="str">
        <f>_xlfn.XLOOKUP(H1460,'NW Mapping'!A:A,'NW Mapping'!D:D)</f>
        <v>Core NW</v>
      </c>
      <c r="L1460" s="8" t="str">
        <f>_xlfn.XLOOKUP('Data Source'!$H1460,'NW Mapping'!A:A,'NW Mapping'!E:E)</f>
        <v>SINGLE FUNDING</v>
      </c>
      <c r="M1460" s="157">
        <v>78755.177307692298</v>
      </c>
      <c r="N1460" s="157">
        <v>78755.039999999994</v>
      </c>
    </row>
    <row r="1461" spans="2:14" s="1" customFormat="1" ht="19.7" hidden="1" customHeight="1">
      <c r="B1461" s="152">
        <v>2023</v>
      </c>
      <c r="C1461" s="153" t="s">
        <v>13</v>
      </c>
      <c r="D1461" s="153" t="s">
        <v>14</v>
      </c>
      <c r="E1461" s="153" t="s">
        <v>27</v>
      </c>
      <c r="F1461" s="153" t="s">
        <v>16</v>
      </c>
      <c r="G1461" s="153" t="s">
        <v>75</v>
      </c>
      <c r="H1461" s="153" t="s">
        <v>80</v>
      </c>
      <c r="I1461" s="154" t="str">
        <f>_xlfn.XLOOKUP('Data Source'!$H1461,'NW Mapping'!A:A,'NW Mapping'!B:B)</f>
        <v>Low</v>
      </c>
      <c r="J1461" s="154" t="str">
        <f>_xlfn.XLOOKUP('Data Source'!$H1461,'NW Mapping'!A:A,'NW Mapping'!C:C)</f>
        <v>Core NW</v>
      </c>
      <c r="K1461" s="154" t="str">
        <f>_xlfn.XLOOKUP(H1461,'NW Mapping'!A:A,'NW Mapping'!D:D)</f>
        <v>Core NW</v>
      </c>
      <c r="L1461" s="8" t="str">
        <f>_xlfn.XLOOKUP('Data Source'!$H1461,'NW Mapping'!A:A,'NW Mapping'!E:E)</f>
        <v>SINGLE FUNDING</v>
      </c>
      <c r="M1461" s="155">
        <v>7641.3</v>
      </c>
      <c r="N1461" s="155">
        <v>7641.33</v>
      </c>
    </row>
    <row r="1462" spans="2:14" s="1" customFormat="1" ht="19.7" hidden="1" customHeight="1">
      <c r="B1462" s="156">
        <v>2023</v>
      </c>
      <c r="C1462" s="154" t="s">
        <v>13</v>
      </c>
      <c r="D1462" s="154" t="s">
        <v>14</v>
      </c>
      <c r="E1462" s="154" t="s">
        <v>27</v>
      </c>
      <c r="F1462" s="154" t="s">
        <v>16</v>
      </c>
      <c r="G1462" s="154" t="s">
        <v>76</v>
      </c>
      <c r="H1462" s="154" t="s">
        <v>80</v>
      </c>
      <c r="I1462" s="154" t="str">
        <f>_xlfn.XLOOKUP('Data Source'!$H1462,'NW Mapping'!A:A,'NW Mapping'!B:B)</f>
        <v>Low</v>
      </c>
      <c r="J1462" s="154" t="str">
        <f>_xlfn.XLOOKUP('Data Source'!$H1462,'NW Mapping'!A:A,'NW Mapping'!C:C)</f>
        <v>Core NW</v>
      </c>
      <c r="K1462" s="154" t="str">
        <f>_xlfn.XLOOKUP(H1462,'NW Mapping'!A:A,'NW Mapping'!D:D)</f>
        <v>Core NW</v>
      </c>
      <c r="L1462" s="8" t="str">
        <f>_xlfn.XLOOKUP('Data Source'!$H1462,'NW Mapping'!A:A,'NW Mapping'!E:E)</f>
        <v>SINGLE FUNDING</v>
      </c>
      <c r="M1462" s="157">
        <v>0</v>
      </c>
      <c r="N1462" s="157">
        <v>0</v>
      </c>
    </row>
    <row r="1463" spans="2:14" s="1" customFormat="1" ht="19.7" hidden="1" customHeight="1">
      <c r="B1463" s="152">
        <v>2023</v>
      </c>
      <c r="C1463" s="153" t="s">
        <v>13</v>
      </c>
      <c r="D1463" s="153" t="s">
        <v>14</v>
      </c>
      <c r="E1463" s="153" t="s">
        <v>27</v>
      </c>
      <c r="F1463" s="153" t="s">
        <v>21</v>
      </c>
      <c r="G1463" s="153" t="s">
        <v>22</v>
      </c>
      <c r="H1463" s="153" t="s">
        <v>80</v>
      </c>
      <c r="I1463" s="154" t="str">
        <f>_xlfn.XLOOKUP('Data Source'!$H1463,'NW Mapping'!A:A,'NW Mapping'!B:B)</f>
        <v>Low</v>
      </c>
      <c r="J1463" s="154" t="str">
        <f>_xlfn.XLOOKUP('Data Source'!$H1463,'NW Mapping'!A:A,'NW Mapping'!C:C)</f>
        <v>Core NW</v>
      </c>
      <c r="K1463" s="154" t="str">
        <f>_xlfn.XLOOKUP(H1463,'NW Mapping'!A:A,'NW Mapping'!D:D)</f>
        <v>Core NW</v>
      </c>
      <c r="L1463" s="8" t="str">
        <f>_xlfn.XLOOKUP('Data Source'!$H1463,'NW Mapping'!A:A,'NW Mapping'!E:E)</f>
        <v>SINGLE FUNDING</v>
      </c>
      <c r="M1463" s="155">
        <v>403178.438461538</v>
      </c>
      <c r="N1463" s="155">
        <v>403178.36</v>
      </c>
    </row>
    <row r="1464" spans="2:14" s="1" customFormat="1" ht="19.7" hidden="1" customHeight="1">
      <c r="B1464" s="156">
        <v>2023</v>
      </c>
      <c r="C1464" s="154" t="s">
        <v>13</v>
      </c>
      <c r="D1464" s="154" t="s">
        <v>14</v>
      </c>
      <c r="E1464" s="154" t="s">
        <v>27</v>
      </c>
      <c r="F1464" s="154" t="s">
        <v>21</v>
      </c>
      <c r="G1464" s="154" t="s">
        <v>65</v>
      </c>
      <c r="H1464" s="154" t="s">
        <v>80</v>
      </c>
      <c r="I1464" s="154" t="str">
        <f>_xlfn.XLOOKUP('Data Source'!$H1464,'NW Mapping'!A:A,'NW Mapping'!B:B)</f>
        <v>Low</v>
      </c>
      <c r="J1464" s="154" t="str">
        <f>_xlfn.XLOOKUP('Data Source'!$H1464,'NW Mapping'!A:A,'NW Mapping'!C:C)</f>
        <v>Core NW</v>
      </c>
      <c r="K1464" s="154" t="str">
        <f>_xlfn.XLOOKUP(H1464,'NW Mapping'!A:A,'NW Mapping'!D:D)</f>
        <v>Core NW</v>
      </c>
      <c r="L1464" s="8" t="str">
        <f>_xlfn.XLOOKUP('Data Source'!$H1464,'NW Mapping'!A:A,'NW Mapping'!E:E)</f>
        <v>SINGLE FUNDING</v>
      </c>
      <c r="M1464" s="157">
        <v>13630.91</v>
      </c>
      <c r="N1464" s="157">
        <v>13630.94</v>
      </c>
    </row>
    <row r="1465" spans="2:14" s="1" customFormat="1" ht="19.7" hidden="1" customHeight="1">
      <c r="B1465" s="152">
        <v>2023</v>
      </c>
      <c r="C1465" s="153" t="s">
        <v>13</v>
      </c>
      <c r="D1465" s="153" t="s">
        <v>14</v>
      </c>
      <c r="E1465" s="153" t="s">
        <v>27</v>
      </c>
      <c r="F1465" s="153" t="s">
        <v>23</v>
      </c>
      <c r="G1465" s="153" t="s">
        <v>24</v>
      </c>
      <c r="H1465" s="153" t="s">
        <v>80</v>
      </c>
      <c r="I1465" s="154" t="str">
        <f>_xlfn.XLOOKUP('Data Source'!$H1465,'NW Mapping'!A:A,'NW Mapping'!B:B)</f>
        <v>Low</v>
      </c>
      <c r="J1465" s="154" t="str">
        <f>_xlfn.XLOOKUP('Data Source'!$H1465,'NW Mapping'!A:A,'NW Mapping'!C:C)</f>
        <v>Core NW</v>
      </c>
      <c r="K1465" s="154" t="str">
        <f>_xlfn.XLOOKUP(H1465,'NW Mapping'!A:A,'NW Mapping'!D:D)</f>
        <v>Core NW</v>
      </c>
      <c r="L1465" s="8" t="str">
        <f>_xlfn.XLOOKUP('Data Source'!$H1465,'NW Mapping'!A:A,'NW Mapping'!E:E)</f>
        <v>SINGLE FUNDING</v>
      </c>
      <c r="M1465" s="155">
        <v>188905.698076923</v>
      </c>
      <c r="N1465" s="155">
        <v>188905.60000000001</v>
      </c>
    </row>
    <row r="1466" spans="2:14" s="1" customFormat="1" ht="19.7" hidden="1" customHeight="1">
      <c r="B1466" s="156">
        <v>2023</v>
      </c>
      <c r="C1466" s="154" t="s">
        <v>13</v>
      </c>
      <c r="D1466" s="154" t="s">
        <v>14</v>
      </c>
      <c r="E1466" s="154" t="s">
        <v>27</v>
      </c>
      <c r="F1466" s="154" t="s">
        <v>23</v>
      </c>
      <c r="G1466" s="154" t="s">
        <v>66</v>
      </c>
      <c r="H1466" s="154" t="s">
        <v>80</v>
      </c>
      <c r="I1466" s="154" t="str">
        <f>_xlfn.XLOOKUP('Data Source'!$H1466,'NW Mapping'!A:A,'NW Mapping'!B:B)</f>
        <v>Low</v>
      </c>
      <c r="J1466" s="154" t="str">
        <f>_xlfn.XLOOKUP('Data Source'!$H1466,'NW Mapping'!A:A,'NW Mapping'!C:C)</f>
        <v>Core NW</v>
      </c>
      <c r="K1466" s="154" t="str">
        <f>_xlfn.XLOOKUP(H1466,'NW Mapping'!A:A,'NW Mapping'!D:D)</f>
        <v>Core NW</v>
      </c>
      <c r="L1466" s="8" t="str">
        <f>_xlfn.XLOOKUP('Data Source'!$H1466,'NW Mapping'!A:A,'NW Mapping'!E:E)</f>
        <v>SINGLE FUNDING</v>
      </c>
      <c r="M1466" s="157">
        <v>15854.73</v>
      </c>
      <c r="N1466" s="157">
        <v>15854.87</v>
      </c>
    </row>
    <row r="1467" spans="2:14" s="1" customFormat="1" ht="19.7" hidden="1" customHeight="1">
      <c r="B1467" s="152">
        <v>2023</v>
      </c>
      <c r="C1467" s="153" t="s">
        <v>13</v>
      </c>
      <c r="D1467" s="153" t="s">
        <v>14</v>
      </c>
      <c r="E1467" s="153" t="s">
        <v>15</v>
      </c>
      <c r="F1467" s="153" t="s">
        <v>16</v>
      </c>
      <c r="G1467" s="153" t="s">
        <v>71</v>
      </c>
      <c r="H1467" s="153" t="s">
        <v>81</v>
      </c>
      <c r="I1467" s="154" t="str">
        <f>_xlfn.XLOOKUP('Data Source'!$H1467,'NW Mapping'!A:A,'NW Mapping'!B:B)</f>
        <v>Low</v>
      </c>
      <c r="J1467" s="154" t="str">
        <f>_xlfn.XLOOKUP('Data Source'!$H1467,'NW Mapping'!A:A,'NW Mapping'!C:C)</f>
        <v>Core NW</v>
      </c>
      <c r="K1467" s="154" t="str">
        <f>_xlfn.XLOOKUP(H1467,'NW Mapping'!A:A,'NW Mapping'!D:D)</f>
        <v>Core NW</v>
      </c>
      <c r="L1467" s="8" t="str">
        <f>_xlfn.XLOOKUP('Data Source'!$H1467,'NW Mapping'!A:A,'NW Mapping'!E:E)</f>
        <v>SINGLE FUNDING</v>
      </c>
      <c r="M1467" s="155">
        <v>604.63</v>
      </c>
      <c r="N1467" s="155">
        <v>604.86</v>
      </c>
    </row>
    <row r="1468" spans="2:14" s="1" customFormat="1" ht="19.7" hidden="1" customHeight="1">
      <c r="B1468" s="156">
        <v>2023</v>
      </c>
      <c r="C1468" s="154" t="s">
        <v>13</v>
      </c>
      <c r="D1468" s="154" t="s">
        <v>14</v>
      </c>
      <c r="E1468" s="154" t="s">
        <v>15</v>
      </c>
      <c r="F1468" s="154" t="s">
        <v>16</v>
      </c>
      <c r="G1468" s="154" t="s">
        <v>72</v>
      </c>
      <c r="H1468" s="154" t="s">
        <v>81</v>
      </c>
      <c r="I1468" s="154" t="str">
        <f>_xlfn.XLOOKUP('Data Source'!$H1468,'NW Mapping'!A:A,'NW Mapping'!B:B)</f>
        <v>Low</v>
      </c>
      <c r="J1468" s="154" t="str">
        <f>_xlfn.XLOOKUP('Data Source'!$H1468,'NW Mapping'!A:A,'NW Mapping'!C:C)</f>
        <v>Core NW</v>
      </c>
      <c r="K1468" s="154" t="str">
        <f>_xlfn.XLOOKUP(H1468,'NW Mapping'!A:A,'NW Mapping'!D:D)</f>
        <v>Core NW</v>
      </c>
      <c r="L1468" s="8" t="str">
        <f>_xlfn.XLOOKUP('Data Source'!$H1468,'NW Mapping'!A:A,'NW Mapping'!E:E)</f>
        <v>SINGLE FUNDING</v>
      </c>
      <c r="M1468" s="157">
        <v>4085.52</v>
      </c>
      <c r="N1468" s="157">
        <v>4085.61</v>
      </c>
    </row>
    <row r="1469" spans="2:14" s="1" customFormat="1" ht="19.7" hidden="1" customHeight="1">
      <c r="B1469" s="152">
        <v>2023</v>
      </c>
      <c r="C1469" s="153" t="s">
        <v>13</v>
      </c>
      <c r="D1469" s="153" t="s">
        <v>14</v>
      </c>
      <c r="E1469" s="153" t="s">
        <v>15</v>
      </c>
      <c r="F1469" s="153" t="s">
        <v>16</v>
      </c>
      <c r="G1469" s="153" t="s">
        <v>73</v>
      </c>
      <c r="H1469" s="153" t="s">
        <v>81</v>
      </c>
      <c r="I1469" s="154" t="str">
        <f>_xlfn.XLOOKUP('Data Source'!$H1469,'NW Mapping'!A:A,'NW Mapping'!B:B)</f>
        <v>Low</v>
      </c>
      <c r="J1469" s="154" t="str">
        <f>_xlfn.XLOOKUP('Data Source'!$H1469,'NW Mapping'!A:A,'NW Mapping'!C:C)</f>
        <v>Core NW</v>
      </c>
      <c r="K1469" s="154" t="str">
        <f>_xlfn.XLOOKUP(H1469,'NW Mapping'!A:A,'NW Mapping'!D:D)</f>
        <v>Core NW</v>
      </c>
      <c r="L1469" s="8" t="str">
        <f>_xlfn.XLOOKUP('Data Source'!$H1469,'NW Mapping'!A:A,'NW Mapping'!E:E)</f>
        <v>SINGLE FUNDING</v>
      </c>
      <c r="M1469" s="155">
        <v>2261.61</v>
      </c>
      <c r="N1469" s="155">
        <v>2261.85</v>
      </c>
    </row>
    <row r="1470" spans="2:14" s="1" customFormat="1" ht="19.7" hidden="1" customHeight="1">
      <c r="B1470" s="156">
        <v>2023</v>
      </c>
      <c r="C1470" s="154" t="s">
        <v>13</v>
      </c>
      <c r="D1470" s="154" t="s">
        <v>14</v>
      </c>
      <c r="E1470" s="154" t="s">
        <v>15</v>
      </c>
      <c r="F1470" s="154" t="s">
        <v>16</v>
      </c>
      <c r="G1470" s="154" t="s">
        <v>74</v>
      </c>
      <c r="H1470" s="154" t="s">
        <v>81</v>
      </c>
      <c r="I1470" s="154" t="str">
        <f>_xlfn.XLOOKUP('Data Source'!$H1470,'NW Mapping'!A:A,'NW Mapping'!B:B)</f>
        <v>Low</v>
      </c>
      <c r="J1470" s="154" t="str">
        <f>_xlfn.XLOOKUP('Data Source'!$H1470,'NW Mapping'!A:A,'NW Mapping'!C:C)</f>
        <v>Core NW</v>
      </c>
      <c r="K1470" s="154" t="str">
        <f>_xlfn.XLOOKUP(H1470,'NW Mapping'!A:A,'NW Mapping'!D:D)</f>
        <v>Core NW</v>
      </c>
      <c r="L1470" s="8" t="str">
        <f>_xlfn.XLOOKUP('Data Source'!$H1470,'NW Mapping'!A:A,'NW Mapping'!E:E)</f>
        <v>SINGLE FUNDING</v>
      </c>
      <c r="M1470" s="157">
        <v>2870.71</v>
      </c>
      <c r="N1470" s="157">
        <v>2870.79</v>
      </c>
    </row>
    <row r="1471" spans="2:14" s="1" customFormat="1" ht="19.7" hidden="1" customHeight="1">
      <c r="B1471" s="152">
        <v>2023</v>
      </c>
      <c r="C1471" s="153" t="s">
        <v>13</v>
      </c>
      <c r="D1471" s="153" t="s">
        <v>14</v>
      </c>
      <c r="E1471" s="153" t="s">
        <v>15</v>
      </c>
      <c r="F1471" s="153" t="s">
        <v>16</v>
      </c>
      <c r="G1471" s="153" t="s">
        <v>75</v>
      </c>
      <c r="H1471" s="153" t="s">
        <v>81</v>
      </c>
      <c r="I1471" s="154" t="str">
        <f>_xlfn.XLOOKUP('Data Source'!$H1471,'NW Mapping'!A:A,'NW Mapping'!B:B)</f>
        <v>Low</v>
      </c>
      <c r="J1471" s="154" t="str">
        <f>_xlfn.XLOOKUP('Data Source'!$H1471,'NW Mapping'!A:A,'NW Mapping'!C:C)</f>
        <v>Core NW</v>
      </c>
      <c r="K1471" s="154" t="str">
        <f>_xlfn.XLOOKUP(H1471,'NW Mapping'!A:A,'NW Mapping'!D:D)</f>
        <v>Core NW</v>
      </c>
      <c r="L1471" s="8" t="str">
        <f>_xlfn.XLOOKUP('Data Source'!$H1471,'NW Mapping'!A:A,'NW Mapping'!E:E)</f>
        <v>SINGLE FUNDING</v>
      </c>
      <c r="M1471" s="155">
        <v>40.93</v>
      </c>
      <c r="N1471" s="155">
        <v>40.799999999999997</v>
      </c>
    </row>
    <row r="1472" spans="2:14" s="1" customFormat="1" ht="19.7" hidden="1" customHeight="1">
      <c r="B1472" s="156">
        <v>2023</v>
      </c>
      <c r="C1472" s="154" t="s">
        <v>13</v>
      </c>
      <c r="D1472" s="154" t="s">
        <v>14</v>
      </c>
      <c r="E1472" s="154" t="s">
        <v>15</v>
      </c>
      <c r="F1472" s="154" t="s">
        <v>16</v>
      </c>
      <c r="G1472" s="154" t="s">
        <v>76</v>
      </c>
      <c r="H1472" s="154" t="s">
        <v>81</v>
      </c>
      <c r="I1472" s="154" t="str">
        <f>_xlfn.XLOOKUP('Data Source'!$H1472,'NW Mapping'!A:A,'NW Mapping'!B:B)</f>
        <v>Low</v>
      </c>
      <c r="J1472" s="154" t="str">
        <f>_xlfn.XLOOKUP('Data Source'!$H1472,'NW Mapping'!A:A,'NW Mapping'!C:C)</f>
        <v>Core NW</v>
      </c>
      <c r="K1472" s="154" t="str">
        <f>_xlfn.XLOOKUP(H1472,'NW Mapping'!A:A,'NW Mapping'!D:D)</f>
        <v>Core NW</v>
      </c>
      <c r="L1472" s="8" t="str">
        <f>_xlfn.XLOOKUP('Data Source'!$H1472,'NW Mapping'!A:A,'NW Mapping'!E:E)</f>
        <v>SINGLE FUNDING</v>
      </c>
      <c r="M1472" s="157">
        <v>5.76</v>
      </c>
      <c r="N1472" s="157">
        <v>5.61</v>
      </c>
    </row>
    <row r="1473" spans="2:14" s="1" customFormat="1" ht="19.7" hidden="1" customHeight="1">
      <c r="B1473" s="152">
        <v>2023</v>
      </c>
      <c r="C1473" s="153" t="s">
        <v>13</v>
      </c>
      <c r="D1473" s="153" t="s">
        <v>14</v>
      </c>
      <c r="E1473" s="153" t="s">
        <v>15</v>
      </c>
      <c r="F1473" s="153" t="s">
        <v>21</v>
      </c>
      <c r="G1473" s="153" t="s">
        <v>22</v>
      </c>
      <c r="H1473" s="153" t="s">
        <v>81</v>
      </c>
      <c r="I1473" s="154" t="str">
        <f>_xlfn.XLOOKUP('Data Source'!$H1473,'NW Mapping'!A:A,'NW Mapping'!B:B)</f>
        <v>Low</v>
      </c>
      <c r="J1473" s="154" t="str">
        <f>_xlfn.XLOOKUP('Data Source'!$H1473,'NW Mapping'!A:A,'NW Mapping'!C:C)</f>
        <v>Core NW</v>
      </c>
      <c r="K1473" s="154" t="str">
        <f>_xlfn.XLOOKUP(H1473,'NW Mapping'!A:A,'NW Mapping'!D:D)</f>
        <v>Core NW</v>
      </c>
      <c r="L1473" s="8" t="str">
        <f>_xlfn.XLOOKUP('Data Source'!$H1473,'NW Mapping'!A:A,'NW Mapping'!E:E)</f>
        <v>SINGLE FUNDING</v>
      </c>
      <c r="M1473" s="155">
        <v>7229.54</v>
      </c>
      <c r="N1473" s="155">
        <v>7229.76</v>
      </c>
    </row>
    <row r="1474" spans="2:14" s="1" customFormat="1" ht="19.7" hidden="1" customHeight="1">
      <c r="B1474" s="156">
        <v>2023</v>
      </c>
      <c r="C1474" s="154" t="s">
        <v>13</v>
      </c>
      <c r="D1474" s="154" t="s">
        <v>14</v>
      </c>
      <c r="E1474" s="154" t="s">
        <v>15</v>
      </c>
      <c r="F1474" s="154" t="s">
        <v>21</v>
      </c>
      <c r="G1474" s="154" t="s">
        <v>65</v>
      </c>
      <c r="H1474" s="154" t="s">
        <v>81</v>
      </c>
      <c r="I1474" s="154" t="str">
        <f>_xlfn.XLOOKUP('Data Source'!$H1474,'NW Mapping'!A:A,'NW Mapping'!B:B)</f>
        <v>Low</v>
      </c>
      <c r="J1474" s="154" t="str">
        <f>_xlfn.XLOOKUP('Data Source'!$H1474,'NW Mapping'!A:A,'NW Mapping'!C:C)</f>
        <v>Core NW</v>
      </c>
      <c r="K1474" s="154" t="str">
        <f>_xlfn.XLOOKUP(H1474,'NW Mapping'!A:A,'NW Mapping'!D:D)</f>
        <v>Core NW</v>
      </c>
      <c r="L1474" s="8" t="str">
        <f>_xlfn.XLOOKUP('Data Source'!$H1474,'NW Mapping'!A:A,'NW Mapping'!E:E)</f>
        <v>SINGLE FUNDING</v>
      </c>
      <c r="M1474" s="157">
        <v>3249.34</v>
      </c>
      <c r="N1474" s="157">
        <v>3249.21</v>
      </c>
    </row>
    <row r="1475" spans="2:14" s="1" customFormat="1" ht="19.7" hidden="1" customHeight="1">
      <c r="B1475" s="152">
        <v>2023</v>
      </c>
      <c r="C1475" s="153" t="s">
        <v>13</v>
      </c>
      <c r="D1475" s="153" t="s">
        <v>14</v>
      </c>
      <c r="E1475" s="153" t="s">
        <v>15</v>
      </c>
      <c r="F1475" s="153" t="s">
        <v>23</v>
      </c>
      <c r="G1475" s="153" t="s">
        <v>24</v>
      </c>
      <c r="H1475" s="153" t="s">
        <v>81</v>
      </c>
      <c r="I1475" s="154" t="str">
        <f>_xlfn.XLOOKUP('Data Source'!$H1475,'NW Mapping'!A:A,'NW Mapping'!B:B)</f>
        <v>Low</v>
      </c>
      <c r="J1475" s="154" t="str">
        <f>_xlfn.XLOOKUP('Data Source'!$H1475,'NW Mapping'!A:A,'NW Mapping'!C:C)</f>
        <v>Core NW</v>
      </c>
      <c r="K1475" s="154" t="str">
        <f>_xlfn.XLOOKUP(H1475,'NW Mapping'!A:A,'NW Mapping'!D:D)</f>
        <v>Core NW</v>
      </c>
      <c r="L1475" s="8" t="str">
        <f>_xlfn.XLOOKUP('Data Source'!$H1475,'NW Mapping'!A:A,'NW Mapping'!E:E)</f>
        <v>SINGLE FUNDING</v>
      </c>
      <c r="M1475" s="155">
        <v>4198.2700000000004</v>
      </c>
      <c r="N1475" s="155">
        <v>4198.32</v>
      </c>
    </row>
    <row r="1476" spans="2:14" s="1" customFormat="1" ht="19.7" hidden="1" customHeight="1">
      <c r="B1476" s="156">
        <v>2023</v>
      </c>
      <c r="C1476" s="154" t="s">
        <v>13</v>
      </c>
      <c r="D1476" s="154" t="s">
        <v>14</v>
      </c>
      <c r="E1476" s="154" t="s">
        <v>15</v>
      </c>
      <c r="F1476" s="154" t="s">
        <v>23</v>
      </c>
      <c r="G1476" s="154" t="s">
        <v>66</v>
      </c>
      <c r="H1476" s="154" t="s">
        <v>81</v>
      </c>
      <c r="I1476" s="154" t="str">
        <f>_xlfn.XLOOKUP('Data Source'!$H1476,'NW Mapping'!A:A,'NW Mapping'!B:B)</f>
        <v>Low</v>
      </c>
      <c r="J1476" s="154" t="str">
        <f>_xlfn.XLOOKUP('Data Source'!$H1476,'NW Mapping'!A:A,'NW Mapping'!C:C)</f>
        <v>Core NW</v>
      </c>
      <c r="K1476" s="154" t="str">
        <f>_xlfn.XLOOKUP(H1476,'NW Mapping'!A:A,'NW Mapping'!D:D)</f>
        <v>Core NW</v>
      </c>
      <c r="L1476" s="8" t="str">
        <f>_xlfn.XLOOKUP('Data Source'!$H1476,'NW Mapping'!A:A,'NW Mapping'!E:E)</f>
        <v>SINGLE FUNDING</v>
      </c>
      <c r="M1476" s="157">
        <v>2378.3000000000002</v>
      </c>
      <c r="N1476" s="157">
        <v>2378.13</v>
      </c>
    </row>
    <row r="1477" spans="2:14" s="1" customFormat="1" ht="19.7" hidden="1" customHeight="1">
      <c r="B1477" s="152">
        <v>2023</v>
      </c>
      <c r="C1477" s="153" t="s">
        <v>13</v>
      </c>
      <c r="D1477" s="153" t="s">
        <v>14</v>
      </c>
      <c r="E1477" s="153" t="s">
        <v>25</v>
      </c>
      <c r="F1477" s="153" t="s">
        <v>16</v>
      </c>
      <c r="G1477" s="153" t="s">
        <v>71</v>
      </c>
      <c r="H1477" s="153" t="s">
        <v>81</v>
      </c>
      <c r="I1477" s="154" t="str">
        <f>_xlfn.XLOOKUP('Data Source'!$H1477,'NW Mapping'!A:A,'NW Mapping'!B:B)</f>
        <v>Low</v>
      </c>
      <c r="J1477" s="154" t="str">
        <f>_xlfn.XLOOKUP('Data Source'!$H1477,'NW Mapping'!A:A,'NW Mapping'!C:C)</f>
        <v>Core NW</v>
      </c>
      <c r="K1477" s="154" t="str">
        <f>_xlfn.XLOOKUP(H1477,'NW Mapping'!A:A,'NW Mapping'!D:D)</f>
        <v>Core NW</v>
      </c>
      <c r="L1477" s="8" t="str">
        <f>_xlfn.XLOOKUP('Data Source'!$H1477,'NW Mapping'!A:A,'NW Mapping'!E:E)</f>
        <v>SINGLE FUNDING</v>
      </c>
      <c r="M1477" s="155">
        <v>450.90865384615398</v>
      </c>
      <c r="N1477" s="155">
        <v>450.84</v>
      </c>
    </row>
    <row r="1478" spans="2:14" s="1" customFormat="1" ht="19.7" hidden="1" customHeight="1">
      <c r="B1478" s="156">
        <v>2023</v>
      </c>
      <c r="C1478" s="154" t="s">
        <v>13</v>
      </c>
      <c r="D1478" s="154" t="s">
        <v>14</v>
      </c>
      <c r="E1478" s="154" t="s">
        <v>25</v>
      </c>
      <c r="F1478" s="154" t="s">
        <v>16</v>
      </c>
      <c r="G1478" s="154" t="s">
        <v>72</v>
      </c>
      <c r="H1478" s="154" t="s">
        <v>81</v>
      </c>
      <c r="I1478" s="154" t="str">
        <f>_xlfn.XLOOKUP('Data Source'!$H1478,'NW Mapping'!A:A,'NW Mapping'!B:B)</f>
        <v>Low</v>
      </c>
      <c r="J1478" s="154" t="str">
        <f>_xlfn.XLOOKUP('Data Source'!$H1478,'NW Mapping'!A:A,'NW Mapping'!C:C)</f>
        <v>Core NW</v>
      </c>
      <c r="K1478" s="154" t="str">
        <f>_xlfn.XLOOKUP(H1478,'NW Mapping'!A:A,'NW Mapping'!D:D)</f>
        <v>Core NW</v>
      </c>
      <c r="L1478" s="8" t="str">
        <f>_xlfn.XLOOKUP('Data Source'!$H1478,'NW Mapping'!A:A,'NW Mapping'!E:E)</f>
        <v>SINGLE FUNDING</v>
      </c>
      <c r="M1478" s="157">
        <v>1762.2211538461499</v>
      </c>
      <c r="N1478" s="157">
        <v>1762.28</v>
      </c>
    </row>
    <row r="1479" spans="2:14" s="1" customFormat="1" ht="19.7" hidden="1" customHeight="1">
      <c r="B1479" s="152">
        <v>2023</v>
      </c>
      <c r="C1479" s="153" t="s">
        <v>13</v>
      </c>
      <c r="D1479" s="153" t="s">
        <v>14</v>
      </c>
      <c r="E1479" s="153" t="s">
        <v>25</v>
      </c>
      <c r="F1479" s="153" t="s">
        <v>16</v>
      </c>
      <c r="G1479" s="153" t="s">
        <v>73</v>
      </c>
      <c r="H1479" s="153" t="s">
        <v>81</v>
      </c>
      <c r="I1479" s="154" t="str">
        <f>_xlfn.XLOOKUP('Data Source'!$H1479,'NW Mapping'!A:A,'NW Mapping'!B:B)</f>
        <v>Low</v>
      </c>
      <c r="J1479" s="154" t="str">
        <f>_xlfn.XLOOKUP('Data Source'!$H1479,'NW Mapping'!A:A,'NW Mapping'!C:C)</f>
        <v>Core NW</v>
      </c>
      <c r="K1479" s="154" t="str">
        <f>_xlfn.XLOOKUP(H1479,'NW Mapping'!A:A,'NW Mapping'!D:D)</f>
        <v>Core NW</v>
      </c>
      <c r="L1479" s="8" t="str">
        <f>_xlfn.XLOOKUP('Data Source'!$H1479,'NW Mapping'!A:A,'NW Mapping'!E:E)</f>
        <v>SINGLE FUNDING</v>
      </c>
      <c r="M1479" s="155">
        <v>1751.3501923076899</v>
      </c>
      <c r="N1479" s="155">
        <v>1751.36</v>
      </c>
    </row>
    <row r="1480" spans="2:14" s="1" customFormat="1" ht="19.7" hidden="1" customHeight="1">
      <c r="B1480" s="156">
        <v>2023</v>
      </c>
      <c r="C1480" s="154" t="s">
        <v>13</v>
      </c>
      <c r="D1480" s="154" t="s">
        <v>14</v>
      </c>
      <c r="E1480" s="154" t="s">
        <v>25</v>
      </c>
      <c r="F1480" s="154" t="s">
        <v>16</v>
      </c>
      <c r="G1480" s="154" t="s">
        <v>74</v>
      </c>
      <c r="H1480" s="154" t="s">
        <v>81</v>
      </c>
      <c r="I1480" s="154" t="str">
        <f>_xlfn.XLOOKUP('Data Source'!$H1480,'NW Mapping'!A:A,'NW Mapping'!B:B)</f>
        <v>Low</v>
      </c>
      <c r="J1480" s="154" t="str">
        <f>_xlfn.XLOOKUP('Data Source'!$H1480,'NW Mapping'!A:A,'NW Mapping'!C:C)</f>
        <v>Core NW</v>
      </c>
      <c r="K1480" s="154" t="str">
        <f>_xlfn.XLOOKUP(H1480,'NW Mapping'!A:A,'NW Mapping'!D:D)</f>
        <v>Core NW</v>
      </c>
      <c r="L1480" s="8" t="str">
        <f>_xlfn.XLOOKUP('Data Source'!$H1480,'NW Mapping'!A:A,'NW Mapping'!E:E)</f>
        <v>SINGLE FUNDING</v>
      </c>
      <c r="M1480" s="157">
        <v>1395.05211538462</v>
      </c>
      <c r="N1480" s="157">
        <v>1395.16</v>
      </c>
    </row>
    <row r="1481" spans="2:14" s="1" customFormat="1" ht="19.7" hidden="1" customHeight="1">
      <c r="B1481" s="152">
        <v>2023</v>
      </c>
      <c r="C1481" s="153" t="s">
        <v>13</v>
      </c>
      <c r="D1481" s="153" t="s">
        <v>14</v>
      </c>
      <c r="E1481" s="153" t="s">
        <v>25</v>
      </c>
      <c r="F1481" s="153" t="s">
        <v>16</v>
      </c>
      <c r="G1481" s="153" t="s">
        <v>75</v>
      </c>
      <c r="H1481" s="153" t="s">
        <v>81</v>
      </c>
      <c r="I1481" s="154" t="str">
        <f>_xlfn.XLOOKUP('Data Source'!$H1481,'NW Mapping'!A:A,'NW Mapping'!B:B)</f>
        <v>Low</v>
      </c>
      <c r="J1481" s="154" t="str">
        <f>_xlfn.XLOOKUP('Data Source'!$H1481,'NW Mapping'!A:A,'NW Mapping'!C:C)</f>
        <v>Core NW</v>
      </c>
      <c r="K1481" s="154" t="str">
        <f>_xlfn.XLOOKUP(H1481,'NW Mapping'!A:A,'NW Mapping'!D:D)</f>
        <v>Core NW</v>
      </c>
      <c r="L1481" s="8" t="str">
        <f>_xlfn.XLOOKUP('Data Source'!$H1481,'NW Mapping'!A:A,'NW Mapping'!E:E)</f>
        <v>SINGLE FUNDING</v>
      </c>
      <c r="M1481" s="155">
        <v>482.94269230769203</v>
      </c>
      <c r="N1481" s="155">
        <v>483.08</v>
      </c>
    </row>
    <row r="1482" spans="2:14" s="1" customFormat="1" ht="19.7" hidden="1" customHeight="1">
      <c r="B1482" s="156">
        <v>2023</v>
      </c>
      <c r="C1482" s="154" t="s">
        <v>13</v>
      </c>
      <c r="D1482" s="154" t="s">
        <v>14</v>
      </c>
      <c r="E1482" s="154" t="s">
        <v>25</v>
      </c>
      <c r="F1482" s="154" t="s">
        <v>16</v>
      </c>
      <c r="G1482" s="154" t="s">
        <v>76</v>
      </c>
      <c r="H1482" s="154" t="s">
        <v>81</v>
      </c>
      <c r="I1482" s="154" t="str">
        <f>_xlfn.XLOOKUP('Data Source'!$H1482,'NW Mapping'!A:A,'NW Mapping'!B:B)</f>
        <v>Low</v>
      </c>
      <c r="J1482" s="154" t="str">
        <f>_xlfn.XLOOKUP('Data Source'!$H1482,'NW Mapping'!A:A,'NW Mapping'!C:C)</f>
        <v>Core NW</v>
      </c>
      <c r="K1482" s="154" t="str">
        <f>_xlfn.XLOOKUP(H1482,'NW Mapping'!A:A,'NW Mapping'!D:D)</f>
        <v>Core NW</v>
      </c>
      <c r="L1482" s="8" t="str">
        <f>_xlfn.XLOOKUP('Data Source'!$H1482,'NW Mapping'!A:A,'NW Mapping'!E:E)</f>
        <v>SINGLE FUNDING</v>
      </c>
      <c r="M1482" s="157">
        <v>66.314807692307696</v>
      </c>
      <c r="N1482" s="157">
        <v>66.56</v>
      </c>
    </row>
    <row r="1483" spans="2:14" s="1" customFormat="1" ht="19.7" hidden="1" customHeight="1">
      <c r="B1483" s="152">
        <v>2023</v>
      </c>
      <c r="C1483" s="153" t="s">
        <v>13</v>
      </c>
      <c r="D1483" s="153" t="s">
        <v>14</v>
      </c>
      <c r="E1483" s="153" t="s">
        <v>25</v>
      </c>
      <c r="F1483" s="153" t="s">
        <v>21</v>
      </c>
      <c r="G1483" s="153" t="s">
        <v>22</v>
      </c>
      <c r="H1483" s="153" t="s">
        <v>81</v>
      </c>
      <c r="I1483" s="154" t="str">
        <f>_xlfn.XLOOKUP('Data Source'!$H1483,'NW Mapping'!A:A,'NW Mapping'!B:B)</f>
        <v>Low</v>
      </c>
      <c r="J1483" s="154" t="str">
        <f>_xlfn.XLOOKUP('Data Source'!$H1483,'NW Mapping'!A:A,'NW Mapping'!C:C)</f>
        <v>Core NW</v>
      </c>
      <c r="K1483" s="154" t="str">
        <f>_xlfn.XLOOKUP(H1483,'NW Mapping'!A:A,'NW Mapping'!D:D)</f>
        <v>Core NW</v>
      </c>
      <c r="L1483" s="8" t="str">
        <f>_xlfn.XLOOKUP('Data Source'!$H1483,'NW Mapping'!A:A,'NW Mapping'!E:E)</f>
        <v>SINGLE FUNDING</v>
      </c>
      <c r="M1483" s="155">
        <v>6583.3569230769199</v>
      </c>
      <c r="N1483" s="155">
        <v>6583.2</v>
      </c>
    </row>
    <row r="1484" spans="2:14" s="1" customFormat="1" ht="19.7" hidden="1" customHeight="1">
      <c r="B1484" s="156">
        <v>2023</v>
      </c>
      <c r="C1484" s="154" t="s">
        <v>13</v>
      </c>
      <c r="D1484" s="154" t="s">
        <v>14</v>
      </c>
      <c r="E1484" s="154" t="s">
        <v>25</v>
      </c>
      <c r="F1484" s="154" t="s">
        <v>21</v>
      </c>
      <c r="G1484" s="154" t="s">
        <v>65</v>
      </c>
      <c r="H1484" s="154" t="s">
        <v>81</v>
      </c>
      <c r="I1484" s="154" t="str">
        <f>_xlfn.XLOOKUP('Data Source'!$H1484,'NW Mapping'!A:A,'NW Mapping'!B:B)</f>
        <v>Low</v>
      </c>
      <c r="J1484" s="154" t="str">
        <f>_xlfn.XLOOKUP('Data Source'!$H1484,'NW Mapping'!A:A,'NW Mapping'!C:C)</f>
        <v>Core NW</v>
      </c>
      <c r="K1484" s="154" t="str">
        <f>_xlfn.XLOOKUP(H1484,'NW Mapping'!A:A,'NW Mapping'!D:D)</f>
        <v>Core NW</v>
      </c>
      <c r="L1484" s="8" t="str">
        <f>_xlfn.XLOOKUP('Data Source'!$H1484,'NW Mapping'!A:A,'NW Mapping'!E:E)</f>
        <v>SINGLE FUNDING</v>
      </c>
      <c r="M1484" s="157">
        <v>2425.5646153846201</v>
      </c>
      <c r="N1484" s="157">
        <v>2425.8000000000002</v>
      </c>
    </row>
    <row r="1485" spans="2:14" s="1" customFormat="1" ht="19.7" hidden="1" customHeight="1">
      <c r="B1485" s="152">
        <v>2023</v>
      </c>
      <c r="C1485" s="153" t="s">
        <v>13</v>
      </c>
      <c r="D1485" s="153" t="s">
        <v>14</v>
      </c>
      <c r="E1485" s="153" t="s">
        <v>25</v>
      </c>
      <c r="F1485" s="153" t="s">
        <v>23</v>
      </c>
      <c r="G1485" s="153" t="s">
        <v>24</v>
      </c>
      <c r="H1485" s="153" t="s">
        <v>81</v>
      </c>
      <c r="I1485" s="154" t="str">
        <f>_xlfn.XLOOKUP('Data Source'!$H1485,'NW Mapping'!A:A,'NW Mapping'!B:B)</f>
        <v>Low</v>
      </c>
      <c r="J1485" s="154" t="str">
        <f>_xlfn.XLOOKUP('Data Source'!$H1485,'NW Mapping'!A:A,'NW Mapping'!C:C)</f>
        <v>Core NW</v>
      </c>
      <c r="K1485" s="154" t="str">
        <f>_xlfn.XLOOKUP(H1485,'NW Mapping'!A:A,'NW Mapping'!D:D)</f>
        <v>Core NW</v>
      </c>
      <c r="L1485" s="8" t="str">
        <f>_xlfn.XLOOKUP('Data Source'!$H1485,'NW Mapping'!A:A,'NW Mapping'!E:E)</f>
        <v>SINGLE FUNDING</v>
      </c>
      <c r="M1485" s="155">
        <v>5792.7215384615401</v>
      </c>
      <c r="N1485" s="155">
        <v>5792.8</v>
      </c>
    </row>
    <row r="1486" spans="2:14" s="1" customFormat="1" ht="19.7" hidden="1" customHeight="1">
      <c r="B1486" s="156">
        <v>2023</v>
      </c>
      <c r="C1486" s="154" t="s">
        <v>13</v>
      </c>
      <c r="D1486" s="154" t="s">
        <v>14</v>
      </c>
      <c r="E1486" s="154" t="s">
        <v>25</v>
      </c>
      <c r="F1486" s="154" t="s">
        <v>23</v>
      </c>
      <c r="G1486" s="154" t="s">
        <v>66</v>
      </c>
      <c r="H1486" s="154" t="s">
        <v>81</v>
      </c>
      <c r="I1486" s="154" t="str">
        <f>_xlfn.XLOOKUP('Data Source'!$H1486,'NW Mapping'!A:A,'NW Mapping'!B:B)</f>
        <v>Low</v>
      </c>
      <c r="J1486" s="154" t="str">
        <f>_xlfn.XLOOKUP('Data Source'!$H1486,'NW Mapping'!A:A,'NW Mapping'!C:C)</f>
        <v>Core NW</v>
      </c>
      <c r="K1486" s="154" t="str">
        <f>_xlfn.XLOOKUP(H1486,'NW Mapping'!A:A,'NW Mapping'!D:D)</f>
        <v>Core NW</v>
      </c>
      <c r="L1486" s="8" t="str">
        <f>_xlfn.XLOOKUP('Data Source'!$H1486,'NW Mapping'!A:A,'NW Mapping'!E:E)</f>
        <v>SINGLE FUNDING</v>
      </c>
      <c r="M1486" s="157">
        <v>1640.1094230769199</v>
      </c>
      <c r="N1486" s="157">
        <v>1640.08</v>
      </c>
    </row>
    <row r="1487" spans="2:14" s="1" customFormat="1" ht="19.7" customHeight="1">
      <c r="B1487" s="152">
        <v>2023</v>
      </c>
      <c r="C1487" s="153" t="s">
        <v>13</v>
      </c>
      <c r="D1487" s="153" t="s">
        <v>14</v>
      </c>
      <c r="E1487" s="153" t="s">
        <v>26</v>
      </c>
      <c r="F1487" s="153" t="s">
        <v>16</v>
      </c>
      <c r="G1487" s="153" t="s">
        <v>71</v>
      </c>
      <c r="H1487" s="153" t="s">
        <v>81</v>
      </c>
      <c r="I1487" s="154" t="str">
        <f>_xlfn.XLOOKUP('Data Source'!$H1487,'NW Mapping'!A:A,'NW Mapping'!B:B)</f>
        <v>Low</v>
      </c>
      <c r="J1487" s="154" t="str">
        <f>_xlfn.XLOOKUP('Data Source'!$H1487,'NW Mapping'!A:A,'NW Mapping'!C:C)</f>
        <v>Core NW</v>
      </c>
      <c r="K1487" s="154" t="str">
        <f>_xlfn.XLOOKUP(H1487,'NW Mapping'!A:A,'NW Mapping'!D:D)</f>
        <v>Core NW</v>
      </c>
      <c r="L1487" s="8" t="str">
        <f>_xlfn.XLOOKUP('Data Source'!$H1487,'NW Mapping'!A:A,'NW Mapping'!E:E)</f>
        <v>SINGLE FUNDING</v>
      </c>
      <c r="M1487" s="155">
        <v>9053.6807692307702</v>
      </c>
      <c r="N1487" s="155">
        <v>9053.7199999999993</v>
      </c>
    </row>
    <row r="1488" spans="2:14" s="1" customFormat="1" ht="19.7" customHeight="1">
      <c r="B1488" s="156">
        <v>2023</v>
      </c>
      <c r="C1488" s="154" t="s">
        <v>13</v>
      </c>
      <c r="D1488" s="154" t="s">
        <v>14</v>
      </c>
      <c r="E1488" s="154" t="s">
        <v>26</v>
      </c>
      <c r="F1488" s="154" t="s">
        <v>16</v>
      </c>
      <c r="G1488" s="154" t="s">
        <v>72</v>
      </c>
      <c r="H1488" s="154" t="s">
        <v>81</v>
      </c>
      <c r="I1488" s="154" t="str">
        <f>_xlfn.XLOOKUP('Data Source'!$H1488,'NW Mapping'!A:A,'NW Mapping'!B:B)</f>
        <v>Low</v>
      </c>
      <c r="J1488" s="154" t="str">
        <f>_xlfn.XLOOKUP('Data Source'!$H1488,'NW Mapping'!A:A,'NW Mapping'!C:C)</f>
        <v>Core NW</v>
      </c>
      <c r="K1488" s="154" t="str">
        <f>_xlfn.XLOOKUP(H1488,'NW Mapping'!A:A,'NW Mapping'!D:D)</f>
        <v>Core NW</v>
      </c>
      <c r="L1488" s="8" t="str">
        <f>_xlfn.XLOOKUP('Data Source'!$H1488,'NW Mapping'!A:A,'NW Mapping'!E:E)</f>
        <v>SINGLE FUNDING</v>
      </c>
      <c r="M1488" s="157">
        <v>42452.201538461501</v>
      </c>
      <c r="N1488" s="157">
        <v>42452.28</v>
      </c>
    </row>
    <row r="1489" spans="2:14" s="1" customFormat="1" ht="19.7" customHeight="1">
      <c r="B1489" s="152">
        <v>2023</v>
      </c>
      <c r="C1489" s="153" t="s">
        <v>13</v>
      </c>
      <c r="D1489" s="153" t="s">
        <v>14</v>
      </c>
      <c r="E1489" s="153" t="s">
        <v>26</v>
      </c>
      <c r="F1489" s="153" t="s">
        <v>16</v>
      </c>
      <c r="G1489" s="153" t="s">
        <v>73</v>
      </c>
      <c r="H1489" s="153" t="s">
        <v>81</v>
      </c>
      <c r="I1489" s="154" t="str">
        <f>_xlfn.XLOOKUP('Data Source'!$H1489,'NW Mapping'!A:A,'NW Mapping'!B:B)</f>
        <v>Low</v>
      </c>
      <c r="J1489" s="154" t="str">
        <f>_xlfn.XLOOKUP('Data Source'!$H1489,'NW Mapping'!A:A,'NW Mapping'!C:C)</f>
        <v>Core NW</v>
      </c>
      <c r="K1489" s="154" t="str">
        <f>_xlfn.XLOOKUP(H1489,'NW Mapping'!A:A,'NW Mapping'!D:D)</f>
        <v>Core NW</v>
      </c>
      <c r="L1489" s="8" t="str">
        <f>_xlfn.XLOOKUP('Data Source'!$H1489,'NW Mapping'!A:A,'NW Mapping'!E:E)</f>
        <v>SINGLE FUNDING</v>
      </c>
      <c r="M1489" s="155">
        <v>21454.258076923099</v>
      </c>
      <c r="N1489" s="155">
        <v>21454.16</v>
      </c>
    </row>
    <row r="1490" spans="2:14" s="1" customFormat="1" ht="19.7" customHeight="1">
      <c r="B1490" s="156">
        <v>2023</v>
      </c>
      <c r="C1490" s="154" t="s">
        <v>13</v>
      </c>
      <c r="D1490" s="154" t="s">
        <v>14</v>
      </c>
      <c r="E1490" s="154" t="s">
        <v>26</v>
      </c>
      <c r="F1490" s="154" t="s">
        <v>16</v>
      </c>
      <c r="G1490" s="154" t="s">
        <v>74</v>
      </c>
      <c r="H1490" s="154" t="s">
        <v>81</v>
      </c>
      <c r="I1490" s="154" t="str">
        <f>_xlfn.XLOOKUP('Data Source'!$H1490,'NW Mapping'!A:A,'NW Mapping'!B:B)</f>
        <v>Low</v>
      </c>
      <c r="J1490" s="154" t="str">
        <f>_xlfn.XLOOKUP('Data Source'!$H1490,'NW Mapping'!A:A,'NW Mapping'!C:C)</f>
        <v>Core NW</v>
      </c>
      <c r="K1490" s="154" t="str">
        <f>_xlfn.XLOOKUP(H1490,'NW Mapping'!A:A,'NW Mapping'!D:D)</f>
        <v>Core NW</v>
      </c>
      <c r="L1490" s="8" t="str">
        <f>_xlfn.XLOOKUP('Data Source'!$H1490,'NW Mapping'!A:A,'NW Mapping'!E:E)</f>
        <v>SINGLE FUNDING</v>
      </c>
      <c r="M1490" s="157">
        <v>29294.160769230799</v>
      </c>
      <c r="N1490" s="157">
        <v>29294.2</v>
      </c>
    </row>
    <row r="1491" spans="2:14" s="1" customFormat="1" ht="19.7" customHeight="1">
      <c r="B1491" s="152">
        <v>2023</v>
      </c>
      <c r="C1491" s="153" t="s">
        <v>13</v>
      </c>
      <c r="D1491" s="153" t="s">
        <v>14</v>
      </c>
      <c r="E1491" s="153" t="s">
        <v>26</v>
      </c>
      <c r="F1491" s="153" t="s">
        <v>16</v>
      </c>
      <c r="G1491" s="153" t="s">
        <v>75</v>
      </c>
      <c r="H1491" s="153" t="s">
        <v>81</v>
      </c>
      <c r="I1491" s="154" t="str">
        <f>_xlfn.XLOOKUP('Data Source'!$H1491,'NW Mapping'!A:A,'NW Mapping'!B:B)</f>
        <v>Low</v>
      </c>
      <c r="J1491" s="154" t="str">
        <f>_xlfn.XLOOKUP('Data Source'!$H1491,'NW Mapping'!A:A,'NW Mapping'!C:C)</f>
        <v>Core NW</v>
      </c>
      <c r="K1491" s="154" t="str">
        <f>_xlfn.XLOOKUP(H1491,'NW Mapping'!A:A,'NW Mapping'!D:D)</f>
        <v>Core NW</v>
      </c>
      <c r="L1491" s="8" t="str">
        <f>_xlfn.XLOOKUP('Data Source'!$H1491,'NW Mapping'!A:A,'NW Mapping'!E:E)</f>
        <v>SINGLE FUNDING</v>
      </c>
      <c r="M1491" s="155">
        <v>0</v>
      </c>
      <c r="N1491" s="155">
        <v>0</v>
      </c>
    </row>
    <row r="1492" spans="2:14" s="1" customFormat="1" ht="19.7" customHeight="1">
      <c r="B1492" s="156">
        <v>2023</v>
      </c>
      <c r="C1492" s="154" t="s">
        <v>13</v>
      </c>
      <c r="D1492" s="154" t="s">
        <v>14</v>
      </c>
      <c r="E1492" s="154" t="s">
        <v>26</v>
      </c>
      <c r="F1492" s="154" t="s">
        <v>16</v>
      </c>
      <c r="G1492" s="154" t="s">
        <v>76</v>
      </c>
      <c r="H1492" s="154" t="s">
        <v>81</v>
      </c>
      <c r="I1492" s="154" t="str">
        <f>_xlfn.XLOOKUP('Data Source'!$H1492,'NW Mapping'!A:A,'NW Mapping'!B:B)</f>
        <v>Low</v>
      </c>
      <c r="J1492" s="154" t="str">
        <f>_xlfn.XLOOKUP('Data Source'!$H1492,'NW Mapping'!A:A,'NW Mapping'!C:C)</f>
        <v>Core NW</v>
      </c>
      <c r="K1492" s="154" t="str">
        <f>_xlfn.XLOOKUP(H1492,'NW Mapping'!A:A,'NW Mapping'!D:D)</f>
        <v>Core NW</v>
      </c>
      <c r="L1492" s="8" t="str">
        <f>_xlfn.XLOOKUP('Data Source'!$H1492,'NW Mapping'!A:A,'NW Mapping'!E:E)</f>
        <v>SINGLE FUNDING</v>
      </c>
      <c r="M1492" s="157">
        <v>0</v>
      </c>
      <c r="N1492" s="157">
        <v>0</v>
      </c>
    </row>
    <row r="1493" spans="2:14" s="1" customFormat="1" ht="19.7" customHeight="1">
      <c r="B1493" s="152">
        <v>2023</v>
      </c>
      <c r="C1493" s="153" t="s">
        <v>13</v>
      </c>
      <c r="D1493" s="153" t="s">
        <v>14</v>
      </c>
      <c r="E1493" s="153" t="s">
        <v>26</v>
      </c>
      <c r="F1493" s="153" t="s">
        <v>21</v>
      </c>
      <c r="G1493" s="153" t="s">
        <v>22</v>
      </c>
      <c r="H1493" s="153" t="s">
        <v>81</v>
      </c>
      <c r="I1493" s="154" t="str">
        <f>_xlfn.XLOOKUP('Data Source'!$H1493,'NW Mapping'!A:A,'NW Mapping'!B:B)</f>
        <v>Low</v>
      </c>
      <c r="J1493" s="154" t="str">
        <f>_xlfn.XLOOKUP('Data Source'!$H1493,'NW Mapping'!A:A,'NW Mapping'!C:C)</f>
        <v>Core NW</v>
      </c>
      <c r="K1493" s="154" t="str">
        <f>_xlfn.XLOOKUP(H1493,'NW Mapping'!A:A,'NW Mapping'!D:D)</f>
        <v>Core NW</v>
      </c>
      <c r="L1493" s="8" t="str">
        <f>_xlfn.XLOOKUP('Data Source'!$H1493,'NW Mapping'!A:A,'NW Mapping'!E:E)</f>
        <v>SINGLE FUNDING</v>
      </c>
      <c r="M1493" s="155">
        <v>69247.340384615396</v>
      </c>
      <c r="N1493" s="155">
        <v>69247.360000000001</v>
      </c>
    </row>
    <row r="1494" spans="2:14" s="1" customFormat="1" ht="19.7" customHeight="1">
      <c r="B1494" s="156">
        <v>2023</v>
      </c>
      <c r="C1494" s="154" t="s">
        <v>13</v>
      </c>
      <c r="D1494" s="154" t="s">
        <v>14</v>
      </c>
      <c r="E1494" s="154" t="s">
        <v>26</v>
      </c>
      <c r="F1494" s="154" t="s">
        <v>21</v>
      </c>
      <c r="G1494" s="154" t="s">
        <v>65</v>
      </c>
      <c r="H1494" s="154" t="s">
        <v>81</v>
      </c>
      <c r="I1494" s="154" t="str">
        <f>_xlfn.XLOOKUP('Data Source'!$H1494,'NW Mapping'!A:A,'NW Mapping'!B:B)</f>
        <v>Low</v>
      </c>
      <c r="J1494" s="154" t="str">
        <f>_xlfn.XLOOKUP('Data Source'!$H1494,'NW Mapping'!A:A,'NW Mapping'!C:C)</f>
        <v>Core NW</v>
      </c>
      <c r="K1494" s="154" t="str">
        <f>_xlfn.XLOOKUP(H1494,'NW Mapping'!A:A,'NW Mapping'!D:D)</f>
        <v>Core NW</v>
      </c>
      <c r="L1494" s="8" t="str">
        <f>_xlfn.XLOOKUP('Data Source'!$H1494,'NW Mapping'!A:A,'NW Mapping'!E:E)</f>
        <v>SINGLE FUNDING</v>
      </c>
      <c r="M1494" s="157">
        <v>35972.481538461499</v>
      </c>
      <c r="N1494" s="157">
        <v>35972.559999999998</v>
      </c>
    </row>
    <row r="1495" spans="2:14" s="1" customFormat="1" ht="19.7" customHeight="1">
      <c r="B1495" s="152">
        <v>2023</v>
      </c>
      <c r="C1495" s="153" t="s">
        <v>13</v>
      </c>
      <c r="D1495" s="153" t="s">
        <v>14</v>
      </c>
      <c r="E1495" s="153" t="s">
        <v>26</v>
      </c>
      <c r="F1495" s="153" t="s">
        <v>23</v>
      </c>
      <c r="G1495" s="153" t="s">
        <v>24</v>
      </c>
      <c r="H1495" s="153" t="s">
        <v>81</v>
      </c>
      <c r="I1495" s="154" t="str">
        <f>_xlfn.XLOOKUP('Data Source'!$H1495,'NW Mapping'!A:A,'NW Mapping'!B:B)</f>
        <v>Low</v>
      </c>
      <c r="J1495" s="154" t="str">
        <f>_xlfn.XLOOKUP('Data Source'!$H1495,'NW Mapping'!A:A,'NW Mapping'!C:C)</f>
        <v>Core NW</v>
      </c>
      <c r="K1495" s="154" t="str">
        <f>_xlfn.XLOOKUP(H1495,'NW Mapping'!A:A,'NW Mapping'!D:D)</f>
        <v>Core NW</v>
      </c>
      <c r="L1495" s="8" t="str">
        <f>_xlfn.XLOOKUP('Data Source'!$H1495,'NW Mapping'!A:A,'NW Mapping'!E:E)</f>
        <v>SINGLE FUNDING</v>
      </c>
      <c r="M1495" s="155">
        <v>39052.068653846203</v>
      </c>
      <c r="N1495" s="155">
        <v>39052</v>
      </c>
    </row>
    <row r="1496" spans="2:14" s="1" customFormat="1" ht="19.7" customHeight="1">
      <c r="B1496" s="156">
        <v>2023</v>
      </c>
      <c r="C1496" s="154" t="s">
        <v>13</v>
      </c>
      <c r="D1496" s="154" t="s">
        <v>14</v>
      </c>
      <c r="E1496" s="154" t="s">
        <v>26</v>
      </c>
      <c r="F1496" s="154" t="s">
        <v>23</v>
      </c>
      <c r="G1496" s="154" t="s">
        <v>66</v>
      </c>
      <c r="H1496" s="154" t="s">
        <v>81</v>
      </c>
      <c r="I1496" s="154" t="str">
        <f>_xlfn.XLOOKUP('Data Source'!$H1496,'NW Mapping'!A:A,'NW Mapping'!B:B)</f>
        <v>Low</v>
      </c>
      <c r="J1496" s="154" t="str">
        <f>_xlfn.XLOOKUP('Data Source'!$H1496,'NW Mapping'!A:A,'NW Mapping'!C:C)</f>
        <v>Core NW</v>
      </c>
      <c r="K1496" s="154" t="str">
        <f>_xlfn.XLOOKUP(H1496,'NW Mapping'!A:A,'NW Mapping'!D:D)</f>
        <v>Core NW</v>
      </c>
      <c r="L1496" s="8" t="str">
        <f>_xlfn.XLOOKUP('Data Source'!$H1496,'NW Mapping'!A:A,'NW Mapping'!E:E)</f>
        <v>SINGLE FUNDING</v>
      </c>
      <c r="M1496" s="157">
        <v>19749.884615384599</v>
      </c>
      <c r="N1496" s="157">
        <v>19750.12</v>
      </c>
    </row>
    <row r="1497" spans="2:14" s="1" customFormat="1" ht="19.7" hidden="1" customHeight="1">
      <c r="B1497" s="152">
        <v>2023</v>
      </c>
      <c r="C1497" s="153" t="s">
        <v>13</v>
      </c>
      <c r="D1497" s="153" t="s">
        <v>14</v>
      </c>
      <c r="E1497" s="153" t="s">
        <v>27</v>
      </c>
      <c r="F1497" s="153" t="s">
        <v>16</v>
      </c>
      <c r="G1497" s="153" t="s">
        <v>71</v>
      </c>
      <c r="H1497" s="153" t="s">
        <v>81</v>
      </c>
      <c r="I1497" s="154" t="str">
        <f>_xlfn.XLOOKUP('Data Source'!$H1497,'NW Mapping'!A:A,'NW Mapping'!B:B)</f>
        <v>Low</v>
      </c>
      <c r="J1497" s="154" t="str">
        <f>_xlfn.XLOOKUP('Data Source'!$H1497,'NW Mapping'!A:A,'NW Mapping'!C:C)</f>
        <v>Core NW</v>
      </c>
      <c r="K1497" s="154" t="str">
        <f>_xlfn.XLOOKUP(H1497,'NW Mapping'!A:A,'NW Mapping'!D:D)</f>
        <v>Core NW</v>
      </c>
      <c r="L1497" s="8" t="str">
        <f>_xlfn.XLOOKUP('Data Source'!$H1497,'NW Mapping'!A:A,'NW Mapping'!E:E)</f>
        <v>SINGLE FUNDING</v>
      </c>
      <c r="M1497" s="155">
        <v>89.920769230769196</v>
      </c>
      <c r="N1497" s="155">
        <v>89.96</v>
      </c>
    </row>
    <row r="1498" spans="2:14" s="1" customFormat="1" ht="19.7" hidden="1" customHeight="1">
      <c r="B1498" s="156">
        <v>2023</v>
      </c>
      <c r="C1498" s="154" t="s">
        <v>13</v>
      </c>
      <c r="D1498" s="154" t="s">
        <v>14</v>
      </c>
      <c r="E1498" s="154" t="s">
        <v>27</v>
      </c>
      <c r="F1498" s="154" t="s">
        <v>16</v>
      </c>
      <c r="G1498" s="154" t="s">
        <v>72</v>
      </c>
      <c r="H1498" s="154" t="s">
        <v>81</v>
      </c>
      <c r="I1498" s="154" t="str">
        <f>_xlfn.XLOOKUP('Data Source'!$H1498,'NW Mapping'!A:A,'NW Mapping'!B:B)</f>
        <v>Low</v>
      </c>
      <c r="J1498" s="154" t="str">
        <f>_xlfn.XLOOKUP('Data Source'!$H1498,'NW Mapping'!A:A,'NW Mapping'!C:C)</f>
        <v>Core NW</v>
      </c>
      <c r="K1498" s="154" t="str">
        <f>_xlfn.XLOOKUP(H1498,'NW Mapping'!A:A,'NW Mapping'!D:D)</f>
        <v>Core NW</v>
      </c>
      <c r="L1498" s="8" t="str">
        <f>_xlfn.XLOOKUP('Data Source'!$H1498,'NW Mapping'!A:A,'NW Mapping'!E:E)</f>
        <v>SINGLE FUNDING</v>
      </c>
      <c r="M1498" s="157">
        <v>1595.3796153846199</v>
      </c>
      <c r="N1498" s="157">
        <v>1595.36</v>
      </c>
    </row>
    <row r="1499" spans="2:14" s="1" customFormat="1" ht="19.7" hidden="1" customHeight="1">
      <c r="B1499" s="152">
        <v>2023</v>
      </c>
      <c r="C1499" s="153" t="s">
        <v>13</v>
      </c>
      <c r="D1499" s="153" t="s">
        <v>14</v>
      </c>
      <c r="E1499" s="153" t="s">
        <v>27</v>
      </c>
      <c r="F1499" s="153" t="s">
        <v>16</v>
      </c>
      <c r="G1499" s="153" t="s">
        <v>73</v>
      </c>
      <c r="H1499" s="153" t="s">
        <v>81</v>
      </c>
      <c r="I1499" s="154" t="str">
        <f>_xlfn.XLOOKUP('Data Source'!$H1499,'NW Mapping'!A:A,'NW Mapping'!B:B)</f>
        <v>Low</v>
      </c>
      <c r="J1499" s="154" t="str">
        <f>_xlfn.XLOOKUP('Data Source'!$H1499,'NW Mapping'!A:A,'NW Mapping'!C:C)</f>
        <v>Core NW</v>
      </c>
      <c r="K1499" s="154" t="str">
        <f>_xlfn.XLOOKUP(H1499,'NW Mapping'!A:A,'NW Mapping'!D:D)</f>
        <v>Core NW</v>
      </c>
      <c r="L1499" s="8" t="str">
        <f>_xlfn.XLOOKUP('Data Source'!$H1499,'NW Mapping'!A:A,'NW Mapping'!E:E)</f>
        <v>SINGLE FUNDING</v>
      </c>
      <c r="M1499" s="155">
        <v>1928.3659615384599</v>
      </c>
      <c r="N1499" s="155">
        <v>1928.16</v>
      </c>
    </row>
    <row r="1500" spans="2:14" s="1" customFormat="1" ht="19.7" hidden="1" customHeight="1">
      <c r="B1500" s="156">
        <v>2023</v>
      </c>
      <c r="C1500" s="154" t="s">
        <v>13</v>
      </c>
      <c r="D1500" s="154" t="s">
        <v>14</v>
      </c>
      <c r="E1500" s="154" t="s">
        <v>27</v>
      </c>
      <c r="F1500" s="154" t="s">
        <v>16</v>
      </c>
      <c r="G1500" s="154" t="s">
        <v>74</v>
      </c>
      <c r="H1500" s="154" t="s">
        <v>81</v>
      </c>
      <c r="I1500" s="154" t="str">
        <f>_xlfn.XLOOKUP('Data Source'!$H1500,'NW Mapping'!A:A,'NW Mapping'!B:B)</f>
        <v>Low</v>
      </c>
      <c r="J1500" s="154" t="str">
        <f>_xlfn.XLOOKUP('Data Source'!$H1500,'NW Mapping'!A:A,'NW Mapping'!C:C)</f>
        <v>Core NW</v>
      </c>
      <c r="K1500" s="154" t="str">
        <f>_xlfn.XLOOKUP(H1500,'NW Mapping'!A:A,'NW Mapping'!D:D)</f>
        <v>Core NW</v>
      </c>
      <c r="L1500" s="8" t="str">
        <f>_xlfn.XLOOKUP('Data Source'!$H1500,'NW Mapping'!A:A,'NW Mapping'!E:E)</f>
        <v>SINGLE FUNDING</v>
      </c>
      <c r="M1500" s="157">
        <v>1049.68384615385</v>
      </c>
      <c r="N1500" s="157">
        <v>1049.8800000000001</v>
      </c>
    </row>
    <row r="1501" spans="2:14" s="1" customFormat="1" ht="19.7" hidden="1" customHeight="1">
      <c r="B1501" s="152">
        <v>2023</v>
      </c>
      <c r="C1501" s="153" t="s">
        <v>13</v>
      </c>
      <c r="D1501" s="153" t="s">
        <v>14</v>
      </c>
      <c r="E1501" s="153" t="s">
        <v>27</v>
      </c>
      <c r="F1501" s="153" t="s">
        <v>16</v>
      </c>
      <c r="G1501" s="153" t="s">
        <v>75</v>
      </c>
      <c r="H1501" s="153" t="s">
        <v>81</v>
      </c>
      <c r="I1501" s="154" t="str">
        <f>_xlfn.XLOOKUP('Data Source'!$H1501,'NW Mapping'!A:A,'NW Mapping'!B:B)</f>
        <v>Low</v>
      </c>
      <c r="J1501" s="154" t="str">
        <f>_xlfn.XLOOKUP('Data Source'!$H1501,'NW Mapping'!A:A,'NW Mapping'!C:C)</f>
        <v>Core NW</v>
      </c>
      <c r="K1501" s="154" t="str">
        <f>_xlfn.XLOOKUP(H1501,'NW Mapping'!A:A,'NW Mapping'!D:D)</f>
        <v>Core NW</v>
      </c>
      <c r="L1501" s="8" t="str">
        <f>_xlfn.XLOOKUP('Data Source'!$H1501,'NW Mapping'!A:A,'NW Mapping'!E:E)</f>
        <v>SINGLE FUNDING</v>
      </c>
      <c r="M1501" s="155">
        <v>1239.63096153846</v>
      </c>
      <c r="N1501" s="155">
        <v>1239.68</v>
      </c>
    </row>
    <row r="1502" spans="2:14" s="1" customFormat="1" ht="19.7" hidden="1" customHeight="1">
      <c r="B1502" s="156">
        <v>2023</v>
      </c>
      <c r="C1502" s="154" t="s">
        <v>13</v>
      </c>
      <c r="D1502" s="154" t="s">
        <v>14</v>
      </c>
      <c r="E1502" s="154" t="s">
        <v>27</v>
      </c>
      <c r="F1502" s="154" t="s">
        <v>16</v>
      </c>
      <c r="G1502" s="154" t="s">
        <v>76</v>
      </c>
      <c r="H1502" s="154" t="s">
        <v>81</v>
      </c>
      <c r="I1502" s="154" t="str">
        <f>_xlfn.XLOOKUP('Data Source'!$H1502,'NW Mapping'!A:A,'NW Mapping'!B:B)</f>
        <v>Low</v>
      </c>
      <c r="J1502" s="154" t="str">
        <f>_xlfn.XLOOKUP('Data Source'!$H1502,'NW Mapping'!A:A,'NW Mapping'!C:C)</f>
        <v>Core NW</v>
      </c>
      <c r="K1502" s="154" t="str">
        <f>_xlfn.XLOOKUP(H1502,'NW Mapping'!A:A,'NW Mapping'!D:D)</f>
        <v>Core NW</v>
      </c>
      <c r="L1502" s="8" t="str">
        <f>_xlfn.XLOOKUP('Data Source'!$H1502,'NW Mapping'!A:A,'NW Mapping'!E:E)</f>
        <v>SINGLE FUNDING</v>
      </c>
      <c r="M1502" s="157">
        <v>60.6928846153846</v>
      </c>
      <c r="N1502" s="157">
        <v>60.84</v>
      </c>
    </row>
    <row r="1503" spans="2:14" s="1" customFormat="1" ht="19.7" hidden="1" customHeight="1">
      <c r="B1503" s="152">
        <v>2023</v>
      </c>
      <c r="C1503" s="153" t="s">
        <v>13</v>
      </c>
      <c r="D1503" s="153" t="s">
        <v>14</v>
      </c>
      <c r="E1503" s="153" t="s">
        <v>27</v>
      </c>
      <c r="F1503" s="153" t="s">
        <v>21</v>
      </c>
      <c r="G1503" s="153" t="s">
        <v>22</v>
      </c>
      <c r="H1503" s="153" t="s">
        <v>81</v>
      </c>
      <c r="I1503" s="154" t="str">
        <f>_xlfn.XLOOKUP('Data Source'!$H1503,'NW Mapping'!A:A,'NW Mapping'!B:B)</f>
        <v>Low</v>
      </c>
      <c r="J1503" s="154" t="str">
        <f>_xlfn.XLOOKUP('Data Source'!$H1503,'NW Mapping'!A:A,'NW Mapping'!C:C)</f>
        <v>Core NW</v>
      </c>
      <c r="K1503" s="154" t="str">
        <f>_xlfn.XLOOKUP(H1503,'NW Mapping'!A:A,'NW Mapping'!D:D)</f>
        <v>Core NW</v>
      </c>
      <c r="L1503" s="8" t="str">
        <f>_xlfn.XLOOKUP('Data Source'!$H1503,'NW Mapping'!A:A,'NW Mapping'!E:E)</f>
        <v>SINGLE FUNDING</v>
      </c>
      <c r="M1503" s="155">
        <v>6254.3246153846203</v>
      </c>
      <c r="N1503" s="155">
        <v>6254.56</v>
      </c>
    </row>
    <row r="1504" spans="2:14" s="1" customFormat="1" ht="19.7" hidden="1" customHeight="1">
      <c r="B1504" s="156">
        <v>2023</v>
      </c>
      <c r="C1504" s="154" t="s">
        <v>13</v>
      </c>
      <c r="D1504" s="154" t="s">
        <v>14</v>
      </c>
      <c r="E1504" s="154" t="s">
        <v>27</v>
      </c>
      <c r="F1504" s="154" t="s">
        <v>21</v>
      </c>
      <c r="G1504" s="154" t="s">
        <v>65</v>
      </c>
      <c r="H1504" s="154" t="s">
        <v>81</v>
      </c>
      <c r="I1504" s="154" t="str">
        <f>_xlfn.XLOOKUP('Data Source'!$H1504,'NW Mapping'!A:A,'NW Mapping'!B:B)</f>
        <v>Low</v>
      </c>
      <c r="J1504" s="154" t="str">
        <f>_xlfn.XLOOKUP('Data Source'!$H1504,'NW Mapping'!A:A,'NW Mapping'!C:C)</f>
        <v>Core NW</v>
      </c>
      <c r="K1504" s="154" t="str">
        <f>_xlfn.XLOOKUP(H1504,'NW Mapping'!A:A,'NW Mapping'!D:D)</f>
        <v>Core NW</v>
      </c>
      <c r="L1504" s="8" t="str">
        <f>_xlfn.XLOOKUP('Data Source'!$H1504,'NW Mapping'!A:A,'NW Mapping'!E:E)</f>
        <v>SINGLE FUNDING</v>
      </c>
      <c r="M1504" s="157">
        <v>3988.70423076923</v>
      </c>
      <c r="N1504" s="157">
        <v>3988.92</v>
      </c>
    </row>
    <row r="1505" spans="2:14" s="1" customFormat="1" ht="19.7" hidden="1" customHeight="1">
      <c r="B1505" s="152">
        <v>2023</v>
      </c>
      <c r="C1505" s="153" t="s">
        <v>13</v>
      </c>
      <c r="D1505" s="153" t="s">
        <v>14</v>
      </c>
      <c r="E1505" s="153" t="s">
        <v>27</v>
      </c>
      <c r="F1505" s="153" t="s">
        <v>23</v>
      </c>
      <c r="G1505" s="153" t="s">
        <v>24</v>
      </c>
      <c r="H1505" s="153" t="s">
        <v>81</v>
      </c>
      <c r="I1505" s="154" t="str">
        <f>_xlfn.XLOOKUP('Data Source'!$H1505,'NW Mapping'!A:A,'NW Mapping'!B:B)</f>
        <v>Low</v>
      </c>
      <c r="J1505" s="154" t="str">
        <f>_xlfn.XLOOKUP('Data Source'!$H1505,'NW Mapping'!A:A,'NW Mapping'!C:C)</f>
        <v>Core NW</v>
      </c>
      <c r="K1505" s="154" t="str">
        <f>_xlfn.XLOOKUP(H1505,'NW Mapping'!A:A,'NW Mapping'!D:D)</f>
        <v>Core NW</v>
      </c>
      <c r="L1505" s="8" t="str">
        <f>_xlfn.XLOOKUP('Data Source'!$H1505,'NW Mapping'!A:A,'NW Mapping'!E:E)</f>
        <v>SINGLE FUNDING</v>
      </c>
      <c r="M1505" s="155">
        <v>3831.4678846153802</v>
      </c>
      <c r="N1505" s="155">
        <v>3831.36</v>
      </c>
    </row>
    <row r="1506" spans="2:14" s="1" customFormat="1" ht="19.7" hidden="1" customHeight="1">
      <c r="B1506" s="156">
        <v>2023</v>
      </c>
      <c r="C1506" s="154" t="s">
        <v>13</v>
      </c>
      <c r="D1506" s="154" t="s">
        <v>14</v>
      </c>
      <c r="E1506" s="154" t="s">
        <v>27</v>
      </c>
      <c r="F1506" s="154" t="s">
        <v>23</v>
      </c>
      <c r="G1506" s="154" t="s">
        <v>66</v>
      </c>
      <c r="H1506" s="154" t="s">
        <v>81</v>
      </c>
      <c r="I1506" s="154" t="str">
        <f>_xlfn.XLOOKUP('Data Source'!$H1506,'NW Mapping'!A:A,'NW Mapping'!B:B)</f>
        <v>Low</v>
      </c>
      <c r="J1506" s="154" t="str">
        <f>_xlfn.XLOOKUP('Data Source'!$H1506,'NW Mapping'!A:A,'NW Mapping'!C:C)</f>
        <v>Core NW</v>
      </c>
      <c r="K1506" s="154" t="str">
        <f>_xlfn.XLOOKUP(H1506,'NW Mapping'!A:A,'NW Mapping'!D:D)</f>
        <v>Core NW</v>
      </c>
      <c r="L1506" s="8" t="str">
        <f>_xlfn.XLOOKUP('Data Source'!$H1506,'NW Mapping'!A:A,'NW Mapping'!E:E)</f>
        <v>SINGLE FUNDING</v>
      </c>
      <c r="M1506" s="157">
        <v>851.171346153846</v>
      </c>
      <c r="N1506" s="157">
        <v>851.24</v>
      </c>
    </row>
    <row r="1507" spans="2:14" s="1" customFormat="1" ht="19.7" hidden="1" customHeight="1">
      <c r="B1507" s="152">
        <v>2023</v>
      </c>
      <c r="C1507" s="153" t="s">
        <v>13</v>
      </c>
      <c r="D1507" s="153" t="s">
        <v>14</v>
      </c>
      <c r="E1507" s="153" t="s">
        <v>15</v>
      </c>
      <c r="F1507" s="153" t="s">
        <v>16</v>
      </c>
      <c r="G1507" s="153" t="s">
        <v>71</v>
      </c>
      <c r="H1507" s="153" t="s">
        <v>45</v>
      </c>
      <c r="I1507" s="154" t="str">
        <f>_xlfn.XLOOKUP('Data Source'!$H1507,'NW Mapping'!A:A,'NW Mapping'!B:B)</f>
        <v>Low</v>
      </c>
      <c r="J1507" s="154" t="str">
        <f>_xlfn.XLOOKUP('Data Source'!$H1507,'NW Mapping'!A:A,'NW Mapping'!C:C)</f>
        <v>Core NW</v>
      </c>
      <c r="K1507" s="154" t="str">
        <f>_xlfn.XLOOKUP(H1507,'NW Mapping'!A:A,'NW Mapping'!D:D)</f>
        <v>Core NW</v>
      </c>
      <c r="L1507" s="8" t="str">
        <f>_xlfn.XLOOKUP('Data Source'!$H1507,'NW Mapping'!A:A,'NW Mapping'!E:E)</f>
        <v>SINGLE FUNDING</v>
      </c>
      <c r="M1507" s="155">
        <v>0</v>
      </c>
      <c r="N1507" s="155">
        <v>0</v>
      </c>
    </row>
    <row r="1508" spans="2:14" s="1" customFormat="1" ht="19.7" hidden="1" customHeight="1">
      <c r="B1508" s="156">
        <v>2023</v>
      </c>
      <c r="C1508" s="154" t="s">
        <v>13</v>
      </c>
      <c r="D1508" s="154" t="s">
        <v>14</v>
      </c>
      <c r="E1508" s="154" t="s">
        <v>15</v>
      </c>
      <c r="F1508" s="154" t="s">
        <v>16</v>
      </c>
      <c r="G1508" s="154" t="s">
        <v>72</v>
      </c>
      <c r="H1508" s="154" t="s">
        <v>45</v>
      </c>
      <c r="I1508" s="154" t="str">
        <f>_xlfn.XLOOKUP('Data Source'!$H1508,'NW Mapping'!A:A,'NW Mapping'!B:B)</f>
        <v>Low</v>
      </c>
      <c r="J1508" s="154" t="str">
        <f>_xlfn.XLOOKUP('Data Source'!$H1508,'NW Mapping'!A:A,'NW Mapping'!C:C)</f>
        <v>Core NW</v>
      </c>
      <c r="K1508" s="154" t="str">
        <f>_xlfn.XLOOKUP(H1508,'NW Mapping'!A:A,'NW Mapping'!D:D)</f>
        <v>Core NW</v>
      </c>
      <c r="L1508" s="8" t="str">
        <f>_xlfn.XLOOKUP('Data Source'!$H1508,'NW Mapping'!A:A,'NW Mapping'!E:E)</f>
        <v>SINGLE FUNDING</v>
      </c>
      <c r="M1508" s="157">
        <v>0</v>
      </c>
      <c r="N1508" s="157">
        <v>0</v>
      </c>
    </row>
    <row r="1509" spans="2:14" s="1" customFormat="1" ht="19.7" hidden="1" customHeight="1">
      <c r="B1509" s="152">
        <v>2023</v>
      </c>
      <c r="C1509" s="153" t="s">
        <v>13</v>
      </c>
      <c r="D1509" s="153" t="s">
        <v>14</v>
      </c>
      <c r="E1509" s="153" t="s">
        <v>15</v>
      </c>
      <c r="F1509" s="153" t="s">
        <v>16</v>
      </c>
      <c r="G1509" s="153" t="s">
        <v>73</v>
      </c>
      <c r="H1509" s="153" t="s">
        <v>45</v>
      </c>
      <c r="I1509" s="154" t="str">
        <f>_xlfn.XLOOKUP('Data Source'!$H1509,'NW Mapping'!A:A,'NW Mapping'!B:B)</f>
        <v>Low</v>
      </c>
      <c r="J1509" s="154" t="str">
        <f>_xlfn.XLOOKUP('Data Source'!$H1509,'NW Mapping'!A:A,'NW Mapping'!C:C)</f>
        <v>Core NW</v>
      </c>
      <c r="K1509" s="154" t="str">
        <f>_xlfn.XLOOKUP(H1509,'NW Mapping'!A:A,'NW Mapping'!D:D)</f>
        <v>Core NW</v>
      </c>
      <c r="L1509" s="8" t="str">
        <f>_xlfn.XLOOKUP('Data Source'!$H1509,'NW Mapping'!A:A,'NW Mapping'!E:E)</f>
        <v>SINGLE FUNDING</v>
      </c>
      <c r="M1509" s="155">
        <v>0</v>
      </c>
      <c r="N1509" s="155">
        <v>0</v>
      </c>
    </row>
    <row r="1510" spans="2:14" s="1" customFormat="1" ht="19.7" hidden="1" customHeight="1">
      <c r="B1510" s="156">
        <v>2023</v>
      </c>
      <c r="C1510" s="154" t="s">
        <v>13</v>
      </c>
      <c r="D1510" s="154" t="s">
        <v>14</v>
      </c>
      <c r="E1510" s="154" t="s">
        <v>15</v>
      </c>
      <c r="F1510" s="154" t="s">
        <v>21</v>
      </c>
      <c r="G1510" s="154" t="s">
        <v>22</v>
      </c>
      <c r="H1510" s="154" t="s">
        <v>45</v>
      </c>
      <c r="I1510" s="154" t="str">
        <f>_xlfn.XLOOKUP('Data Source'!$H1510,'NW Mapping'!A:A,'NW Mapping'!B:B)</f>
        <v>Low</v>
      </c>
      <c r="J1510" s="154" t="str">
        <f>_xlfn.XLOOKUP('Data Source'!$H1510,'NW Mapping'!A:A,'NW Mapping'!C:C)</f>
        <v>Core NW</v>
      </c>
      <c r="K1510" s="154" t="str">
        <f>_xlfn.XLOOKUP(H1510,'NW Mapping'!A:A,'NW Mapping'!D:D)</f>
        <v>Core NW</v>
      </c>
      <c r="L1510" s="8" t="str">
        <f>_xlfn.XLOOKUP('Data Source'!$H1510,'NW Mapping'!A:A,'NW Mapping'!E:E)</f>
        <v>SINGLE FUNDING</v>
      </c>
      <c r="M1510" s="157">
        <v>0</v>
      </c>
      <c r="N1510" s="157">
        <v>0</v>
      </c>
    </row>
    <row r="1511" spans="2:14" s="1" customFormat="1" ht="19.7" hidden="1" customHeight="1">
      <c r="B1511" s="152">
        <v>2023</v>
      </c>
      <c r="C1511" s="153" t="s">
        <v>13</v>
      </c>
      <c r="D1511" s="153" t="s">
        <v>14</v>
      </c>
      <c r="E1511" s="153" t="s">
        <v>15</v>
      </c>
      <c r="F1511" s="153" t="s">
        <v>21</v>
      </c>
      <c r="G1511" s="153" t="s">
        <v>65</v>
      </c>
      <c r="H1511" s="153" t="s">
        <v>45</v>
      </c>
      <c r="I1511" s="154" t="str">
        <f>_xlfn.XLOOKUP('Data Source'!$H1511,'NW Mapping'!A:A,'NW Mapping'!B:B)</f>
        <v>Low</v>
      </c>
      <c r="J1511" s="154" t="str">
        <f>_xlfn.XLOOKUP('Data Source'!$H1511,'NW Mapping'!A:A,'NW Mapping'!C:C)</f>
        <v>Core NW</v>
      </c>
      <c r="K1511" s="154" t="str">
        <f>_xlfn.XLOOKUP(H1511,'NW Mapping'!A:A,'NW Mapping'!D:D)</f>
        <v>Core NW</v>
      </c>
      <c r="L1511" s="8" t="str">
        <f>_xlfn.XLOOKUP('Data Source'!$H1511,'NW Mapping'!A:A,'NW Mapping'!E:E)</f>
        <v>SINGLE FUNDING</v>
      </c>
      <c r="M1511" s="155">
        <v>0</v>
      </c>
      <c r="N1511" s="155">
        <v>0</v>
      </c>
    </row>
    <row r="1512" spans="2:14" s="1" customFormat="1" ht="19.7" hidden="1" customHeight="1">
      <c r="B1512" s="156">
        <v>2023</v>
      </c>
      <c r="C1512" s="154" t="s">
        <v>13</v>
      </c>
      <c r="D1512" s="154" t="s">
        <v>14</v>
      </c>
      <c r="E1512" s="154" t="s">
        <v>15</v>
      </c>
      <c r="F1512" s="154" t="s">
        <v>23</v>
      </c>
      <c r="G1512" s="154" t="s">
        <v>24</v>
      </c>
      <c r="H1512" s="154" t="s">
        <v>45</v>
      </c>
      <c r="I1512" s="154" t="str">
        <f>_xlfn.XLOOKUP('Data Source'!$H1512,'NW Mapping'!A:A,'NW Mapping'!B:B)</f>
        <v>Low</v>
      </c>
      <c r="J1512" s="154" t="str">
        <f>_xlfn.XLOOKUP('Data Source'!$H1512,'NW Mapping'!A:A,'NW Mapping'!C:C)</f>
        <v>Core NW</v>
      </c>
      <c r="K1512" s="154" t="str">
        <f>_xlfn.XLOOKUP(H1512,'NW Mapping'!A:A,'NW Mapping'!D:D)</f>
        <v>Core NW</v>
      </c>
      <c r="L1512" s="8" t="str">
        <f>_xlfn.XLOOKUP('Data Source'!$H1512,'NW Mapping'!A:A,'NW Mapping'!E:E)</f>
        <v>SINGLE FUNDING</v>
      </c>
      <c r="M1512" s="157">
        <v>0</v>
      </c>
      <c r="N1512" s="157">
        <v>0</v>
      </c>
    </row>
    <row r="1513" spans="2:14" s="1" customFormat="1" ht="19.7" hidden="1" customHeight="1">
      <c r="B1513" s="152">
        <v>2023</v>
      </c>
      <c r="C1513" s="153" t="s">
        <v>13</v>
      </c>
      <c r="D1513" s="153" t="s">
        <v>14</v>
      </c>
      <c r="E1513" s="153" t="s">
        <v>15</v>
      </c>
      <c r="F1513" s="153" t="s">
        <v>23</v>
      </c>
      <c r="G1513" s="153" t="s">
        <v>66</v>
      </c>
      <c r="H1513" s="153" t="s">
        <v>45</v>
      </c>
      <c r="I1513" s="154" t="str">
        <f>_xlfn.XLOOKUP('Data Source'!$H1513,'NW Mapping'!A:A,'NW Mapping'!B:B)</f>
        <v>Low</v>
      </c>
      <c r="J1513" s="154" t="str">
        <f>_xlfn.XLOOKUP('Data Source'!$H1513,'NW Mapping'!A:A,'NW Mapping'!C:C)</f>
        <v>Core NW</v>
      </c>
      <c r="K1513" s="154" t="str">
        <f>_xlfn.XLOOKUP(H1513,'NW Mapping'!A:A,'NW Mapping'!D:D)</f>
        <v>Core NW</v>
      </c>
      <c r="L1513" s="8" t="str">
        <f>_xlfn.XLOOKUP('Data Source'!$H1513,'NW Mapping'!A:A,'NW Mapping'!E:E)</f>
        <v>SINGLE FUNDING</v>
      </c>
      <c r="M1513" s="155">
        <v>0</v>
      </c>
      <c r="N1513" s="155">
        <v>0</v>
      </c>
    </row>
    <row r="1514" spans="2:14" s="1" customFormat="1" ht="19.7" customHeight="1">
      <c r="B1514" s="156">
        <v>2023</v>
      </c>
      <c r="C1514" s="154" t="s">
        <v>13</v>
      </c>
      <c r="D1514" s="154" t="s">
        <v>14</v>
      </c>
      <c r="E1514" s="154" t="s">
        <v>26</v>
      </c>
      <c r="F1514" s="154" t="s">
        <v>21</v>
      </c>
      <c r="G1514" s="154" t="s">
        <v>65</v>
      </c>
      <c r="H1514" s="154" t="s">
        <v>45</v>
      </c>
      <c r="I1514" s="154" t="str">
        <f>_xlfn.XLOOKUP('Data Source'!$H1514,'NW Mapping'!A:A,'NW Mapping'!B:B)</f>
        <v>Low</v>
      </c>
      <c r="J1514" s="154" t="str">
        <f>_xlfn.XLOOKUP('Data Source'!$H1514,'NW Mapping'!A:A,'NW Mapping'!C:C)</f>
        <v>Core NW</v>
      </c>
      <c r="K1514" s="154" t="str">
        <f>_xlfn.XLOOKUP(H1514,'NW Mapping'!A:A,'NW Mapping'!D:D)</f>
        <v>Core NW</v>
      </c>
      <c r="L1514" s="8" t="str">
        <f>_xlfn.XLOOKUP('Data Source'!$H1514,'NW Mapping'!A:A,'NW Mapping'!E:E)</f>
        <v>SINGLE FUNDING</v>
      </c>
      <c r="M1514" s="157">
        <v>0</v>
      </c>
      <c r="N1514" s="157">
        <v>0</v>
      </c>
    </row>
    <row r="1515" spans="2:14" s="1" customFormat="1" ht="19.7" hidden="1" customHeight="1">
      <c r="B1515" s="152">
        <v>2023</v>
      </c>
      <c r="C1515" s="153" t="s">
        <v>13</v>
      </c>
      <c r="D1515" s="153" t="s">
        <v>14</v>
      </c>
      <c r="E1515" s="153" t="s">
        <v>27</v>
      </c>
      <c r="F1515" s="153" t="s">
        <v>16</v>
      </c>
      <c r="G1515" s="153" t="s">
        <v>71</v>
      </c>
      <c r="H1515" s="153" t="s">
        <v>45</v>
      </c>
      <c r="I1515" s="154" t="str">
        <f>_xlfn.XLOOKUP('Data Source'!$H1515,'NW Mapping'!A:A,'NW Mapping'!B:B)</f>
        <v>Low</v>
      </c>
      <c r="J1515" s="154" t="str">
        <f>_xlfn.XLOOKUP('Data Source'!$H1515,'NW Mapping'!A:A,'NW Mapping'!C:C)</f>
        <v>Core NW</v>
      </c>
      <c r="K1515" s="154" t="str">
        <f>_xlfn.XLOOKUP(H1515,'NW Mapping'!A:A,'NW Mapping'!D:D)</f>
        <v>Core NW</v>
      </c>
      <c r="L1515" s="8" t="str">
        <f>_xlfn.XLOOKUP('Data Source'!$H1515,'NW Mapping'!A:A,'NW Mapping'!E:E)</f>
        <v>SINGLE FUNDING</v>
      </c>
      <c r="M1515" s="155">
        <v>0</v>
      </c>
      <c r="N1515" s="155">
        <v>0</v>
      </c>
    </row>
    <row r="1516" spans="2:14" s="1" customFormat="1" ht="19.7" hidden="1" customHeight="1">
      <c r="B1516" s="156">
        <v>2023</v>
      </c>
      <c r="C1516" s="154" t="s">
        <v>13</v>
      </c>
      <c r="D1516" s="154" t="s">
        <v>14</v>
      </c>
      <c r="E1516" s="154" t="s">
        <v>27</v>
      </c>
      <c r="F1516" s="154" t="s">
        <v>16</v>
      </c>
      <c r="G1516" s="154" t="s">
        <v>72</v>
      </c>
      <c r="H1516" s="154" t="s">
        <v>45</v>
      </c>
      <c r="I1516" s="154" t="str">
        <f>_xlfn.XLOOKUP('Data Source'!$H1516,'NW Mapping'!A:A,'NW Mapping'!B:B)</f>
        <v>Low</v>
      </c>
      <c r="J1516" s="154" t="str">
        <f>_xlfn.XLOOKUP('Data Source'!$H1516,'NW Mapping'!A:A,'NW Mapping'!C:C)</f>
        <v>Core NW</v>
      </c>
      <c r="K1516" s="154" t="str">
        <f>_xlfn.XLOOKUP(H1516,'NW Mapping'!A:A,'NW Mapping'!D:D)</f>
        <v>Core NW</v>
      </c>
      <c r="L1516" s="8" t="str">
        <f>_xlfn.XLOOKUP('Data Source'!$H1516,'NW Mapping'!A:A,'NW Mapping'!E:E)</f>
        <v>SINGLE FUNDING</v>
      </c>
      <c r="M1516" s="157">
        <v>0</v>
      </c>
      <c r="N1516" s="157">
        <v>0</v>
      </c>
    </row>
    <row r="1517" spans="2:14" s="1" customFormat="1" ht="19.7" hidden="1" customHeight="1">
      <c r="B1517" s="152">
        <v>2023</v>
      </c>
      <c r="C1517" s="153" t="s">
        <v>13</v>
      </c>
      <c r="D1517" s="153" t="s">
        <v>14</v>
      </c>
      <c r="E1517" s="153" t="s">
        <v>27</v>
      </c>
      <c r="F1517" s="153" t="s">
        <v>16</v>
      </c>
      <c r="G1517" s="153" t="s">
        <v>73</v>
      </c>
      <c r="H1517" s="153" t="s">
        <v>45</v>
      </c>
      <c r="I1517" s="154" t="str">
        <f>_xlfn.XLOOKUP('Data Source'!$H1517,'NW Mapping'!A:A,'NW Mapping'!B:B)</f>
        <v>Low</v>
      </c>
      <c r="J1517" s="154" t="str">
        <f>_xlfn.XLOOKUP('Data Source'!$H1517,'NW Mapping'!A:A,'NW Mapping'!C:C)</f>
        <v>Core NW</v>
      </c>
      <c r="K1517" s="154" t="str">
        <f>_xlfn.XLOOKUP(H1517,'NW Mapping'!A:A,'NW Mapping'!D:D)</f>
        <v>Core NW</v>
      </c>
      <c r="L1517" s="8" t="str">
        <f>_xlfn.XLOOKUP('Data Source'!$H1517,'NW Mapping'!A:A,'NW Mapping'!E:E)</f>
        <v>SINGLE FUNDING</v>
      </c>
      <c r="M1517" s="155">
        <v>0</v>
      </c>
      <c r="N1517" s="155">
        <v>0</v>
      </c>
    </row>
    <row r="1518" spans="2:14" s="1" customFormat="1" ht="19.7" hidden="1" customHeight="1">
      <c r="B1518" s="156">
        <v>2023</v>
      </c>
      <c r="C1518" s="154" t="s">
        <v>13</v>
      </c>
      <c r="D1518" s="154" t="s">
        <v>14</v>
      </c>
      <c r="E1518" s="154" t="s">
        <v>27</v>
      </c>
      <c r="F1518" s="154" t="s">
        <v>16</v>
      </c>
      <c r="G1518" s="154" t="s">
        <v>75</v>
      </c>
      <c r="H1518" s="154" t="s">
        <v>45</v>
      </c>
      <c r="I1518" s="154" t="str">
        <f>_xlfn.XLOOKUP('Data Source'!$H1518,'NW Mapping'!A:A,'NW Mapping'!B:B)</f>
        <v>Low</v>
      </c>
      <c r="J1518" s="154" t="str">
        <f>_xlfn.XLOOKUP('Data Source'!$H1518,'NW Mapping'!A:A,'NW Mapping'!C:C)</f>
        <v>Core NW</v>
      </c>
      <c r="K1518" s="154" t="str">
        <f>_xlfn.XLOOKUP(H1518,'NW Mapping'!A:A,'NW Mapping'!D:D)</f>
        <v>Core NW</v>
      </c>
      <c r="L1518" s="8" t="str">
        <f>_xlfn.XLOOKUP('Data Source'!$H1518,'NW Mapping'!A:A,'NW Mapping'!E:E)</f>
        <v>SINGLE FUNDING</v>
      </c>
      <c r="M1518" s="157">
        <v>0</v>
      </c>
      <c r="N1518" s="157">
        <v>0</v>
      </c>
    </row>
    <row r="1519" spans="2:14" s="1" customFormat="1" ht="19.7" hidden="1" customHeight="1">
      <c r="B1519" s="152">
        <v>2023</v>
      </c>
      <c r="C1519" s="153" t="s">
        <v>13</v>
      </c>
      <c r="D1519" s="153" t="s">
        <v>14</v>
      </c>
      <c r="E1519" s="153" t="s">
        <v>27</v>
      </c>
      <c r="F1519" s="153" t="s">
        <v>21</v>
      </c>
      <c r="G1519" s="153" t="s">
        <v>22</v>
      </c>
      <c r="H1519" s="153" t="s">
        <v>45</v>
      </c>
      <c r="I1519" s="154" t="str">
        <f>_xlfn.XLOOKUP('Data Source'!$H1519,'NW Mapping'!A:A,'NW Mapping'!B:B)</f>
        <v>Low</v>
      </c>
      <c r="J1519" s="154" t="str">
        <f>_xlfn.XLOOKUP('Data Source'!$H1519,'NW Mapping'!A:A,'NW Mapping'!C:C)</f>
        <v>Core NW</v>
      </c>
      <c r="K1519" s="154" t="str">
        <f>_xlfn.XLOOKUP(H1519,'NW Mapping'!A:A,'NW Mapping'!D:D)</f>
        <v>Core NW</v>
      </c>
      <c r="L1519" s="8" t="str">
        <f>_xlfn.XLOOKUP('Data Source'!$H1519,'NW Mapping'!A:A,'NW Mapping'!E:E)</f>
        <v>SINGLE FUNDING</v>
      </c>
      <c r="M1519" s="155">
        <v>0</v>
      </c>
      <c r="N1519" s="155">
        <v>0</v>
      </c>
    </row>
    <row r="1520" spans="2:14" s="1" customFormat="1" ht="19.7" hidden="1" customHeight="1">
      <c r="B1520" s="156">
        <v>2023</v>
      </c>
      <c r="C1520" s="154" t="s">
        <v>13</v>
      </c>
      <c r="D1520" s="154" t="s">
        <v>14</v>
      </c>
      <c r="E1520" s="154" t="s">
        <v>27</v>
      </c>
      <c r="F1520" s="154" t="s">
        <v>21</v>
      </c>
      <c r="G1520" s="154" t="s">
        <v>65</v>
      </c>
      <c r="H1520" s="154" t="s">
        <v>45</v>
      </c>
      <c r="I1520" s="154" t="str">
        <f>_xlfn.XLOOKUP('Data Source'!$H1520,'NW Mapping'!A:A,'NW Mapping'!B:B)</f>
        <v>Low</v>
      </c>
      <c r="J1520" s="154" t="str">
        <f>_xlfn.XLOOKUP('Data Source'!$H1520,'NW Mapping'!A:A,'NW Mapping'!C:C)</f>
        <v>Core NW</v>
      </c>
      <c r="K1520" s="154" t="str">
        <f>_xlfn.XLOOKUP(H1520,'NW Mapping'!A:A,'NW Mapping'!D:D)</f>
        <v>Core NW</v>
      </c>
      <c r="L1520" s="8" t="str">
        <f>_xlfn.XLOOKUP('Data Source'!$H1520,'NW Mapping'!A:A,'NW Mapping'!E:E)</f>
        <v>SINGLE FUNDING</v>
      </c>
      <c r="M1520" s="157">
        <v>0</v>
      </c>
      <c r="N1520" s="157">
        <v>0</v>
      </c>
    </row>
    <row r="1521" spans="2:14" s="1" customFormat="1" ht="19.7" hidden="1" customHeight="1">
      <c r="B1521" s="152">
        <v>2023</v>
      </c>
      <c r="C1521" s="153" t="s">
        <v>13</v>
      </c>
      <c r="D1521" s="153" t="s">
        <v>14</v>
      </c>
      <c r="E1521" s="153" t="s">
        <v>27</v>
      </c>
      <c r="F1521" s="153" t="s">
        <v>23</v>
      </c>
      <c r="G1521" s="153" t="s">
        <v>24</v>
      </c>
      <c r="H1521" s="153" t="s">
        <v>45</v>
      </c>
      <c r="I1521" s="154" t="str">
        <f>_xlfn.XLOOKUP('Data Source'!$H1521,'NW Mapping'!A:A,'NW Mapping'!B:B)</f>
        <v>Low</v>
      </c>
      <c r="J1521" s="154" t="str">
        <f>_xlfn.XLOOKUP('Data Source'!$H1521,'NW Mapping'!A:A,'NW Mapping'!C:C)</f>
        <v>Core NW</v>
      </c>
      <c r="K1521" s="154" t="str">
        <f>_xlfn.XLOOKUP(H1521,'NW Mapping'!A:A,'NW Mapping'!D:D)</f>
        <v>Core NW</v>
      </c>
      <c r="L1521" s="8" t="str">
        <f>_xlfn.XLOOKUP('Data Source'!$H1521,'NW Mapping'!A:A,'NW Mapping'!E:E)</f>
        <v>SINGLE FUNDING</v>
      </c>
      <c r="M1521" s="155">
        <v>0</v>
      </c>
      <c r="N1521" s="155">
        <v>0</v>
      </c>
    </row>
    <row r="1522" spans="2:14" s="1" customFormat="1" ht="19.7" hidden="1" customHeight="1">
      <c r="B1522" s="156">
        <v>2023</v>
      </c>
      <c r="C1522" s="154" t="s">
        <v>13</v>
      </c>
      <c r="D1522" s="154" t="s">
        <v>14</v>
      </c>
      <c r="E1522" s="154" t="s">
        <v>27</v>
      </c>
      <c r="F1522" s="154" t="s">
        <v>23</v>
      </c>
      <c r="G1522" s="154" t="s">
        <v>66</v>
      </c>
      <c r="H1522" s="154" t="s">
        <v>45</v>
      </c>
      <c r="I1522" s="154" t="str">
        <f>_xlfn.XLOOKUP('Data Source'!$H1522,'NW Mapping'!A:A,'NW Mapping'!B:B)</f>
        <v>Low</v>
      </c>
      <c r="J1522" s="154" t="str">
        <f>_xlfn.XLOOKUP('Data Source'!$H1522,'NW Mapping'!A:A,'NW Mapping'!C:C)</f>
        <v>Core NW</v>
      </c>
      <c r="K1522" s="154" t="str">
        <f>_xlfn.XLOOKUP(H1522,'NW Mapping'!A:A,'NW Mapping'!D:D)</f>
        <v>Core NW</v>
      </c>
      <c r="L1522" s="8" t="str">
        <f>_xlfn.XLOOKUP('Data Source'!$H1522,'NW Mapping'!A:A,'NW Mapping'!E:E)</f>
        <v>SINGLE FUNDING</v>
      </c>
      <c r="M1522" s="157">
        <v>0</v>
      </c>
      <c r="N1522" s="157">
        <v>0</v>
      </c>
    </row>
    <row r="1523" spans="2:14" s="1" customFormat="1" ht="19.7" hidden="1" customHeight="1">
      <c r="B1523" s="152">
        <v>2023</v>
      </c>
      <c r="C1523" s="153" t="s">
        <v>13</v>
      </c>
      <c r="D1523" s="153" t="s">
        <v>14</v>
      </c>
      <c r="E1523" s="153" t="s">
        <v>15</v>
      </c>
      <c r="F1523" s="153" t="s">
        <v>23</v>
      </c>
      <c r="G1523" s="153" t="s">
        <v>24</v>
      </c>
      <c r="H1523" s="153" t="s">
        <v>46</v>
      </c>
      <c r="I1523" s="154" t="str">
        <f>_xlfn.XLOOKUP('Data Source'!$H1523,'NW Mapping'!A:A,'NW Mapping'!B:B)</f>
        <v>Low</v>
      </c>
      <c r="J1523" s="154" t="str">
        <f>_xlfn.XLOOKUP('Data Source'!$H1523,'NW Mapping'!A:A,'NW Mapping'!C:C)</f>
        <v>Core NW</v>
      </c>
      <c r="K1523" s="154" t="str">
        <f>_xlfn.XLOOKUP(H1523,'NW Mapping'!A:A,'NW Mapping'!D:D)</f>
        <v>Core NW</v>
      </c>
      <c r="L1523" s="8" t="str">
        <f>_xlfn.XLOOKUP('Data Source'!$H1523,'NW Mapping'!A:A,'NW Mapping'!E:E)</f>
        <v>SINGLE FUNDING</v>
      </c>
      <c r="M1523" s="155">
        <v>0</v>
      </c>
      <c r="N1523" s="155">
        <v>0</v>
      </c>
    </row>
    <row r="1524" spans="2:14" s="1" customFormat="1" ht="19.7" hidden="1" customHeight="1">
      <c r="B1524" s="156">
        <v>2023</v>
      </c>
      <c r="C1524" s="154" t="s">
        <v>13</v>
      </c>
      <c r="D1524" s="154" t="s">
        <v>14</v>
      </c>
      <c r="E1524" s="154" t="s">
        <v>25</v>
      </c>
      <c r="F1524" s="154" t="s">
        <v>16</v>
      </c>
      <c r="G1524" s="154" t="s">
        <v>71</v>
      </c>
      <c r="H1524" s="154" t="s">
        <v>46</v>
      </c>
      <c r="I1524" s="154" t="str">
        <f>_xlfn.XLOOKUP('Data Source'!$H1524,'NW Mapping'!A:A,'NW Mapping'!B:B)</f>
        <v>Low</v>
      </c>
      <c r="J1524" s="154" t="str">
        <f>_xlfn.XLOOKUP('Data Source'!$H1524,'NW Mapping'!A:A,'NW Mapping'!C:C)</f>
        <v>Core NW</v>
      </c>
      <c r="K1524" s="154" t="str">
        <f>_xlfn.XLOOKUP(H1524,'NW Mapping'!A:A,'NW Mapping'!D:D)</f>
        <v>Core NW</v>
      </c>
      <c r="L1524" s="8" t="str">
        <f>_xlfn.XLOOKUP('Data Source'!$H1524,'NW Mapping'!A:A,'NW Mapping'!E:E)</f>
        <v>SINGLE FUNDING</v>
      </c>
      <c r="M1524" s="157">
        <v>0</v>
      </c>
      <c r="N1524" s="157">
        <v>0</v>
      </c>
    </row>
    <row r="1525" spans="2:14" s="1" customFormat="1" ht="19.7" hidden="1" customHeight="1">
      <c r="B1525" s="152">
        <v>2023</v>
      </c>
      <c r="C1525" s="153" t="s">
        <v>13</v>
      </c>
      <c r="D1525" s="153" t="s">
        <v>14</v>
      </c>
      <c r="E1525" s="153" t="s">
        <v>25</v>
      </c>
      <c r="F1525" s="153" t="s">
        <v>16</v>
      </c>
      <c r="G1525" s="153" t="s">
        <v>72</v>
      </c>
      <c r="H1525" s="153" t="s">
        <v>46</v>
      </c>
      <c r="I1525" s="154" t="str">
        <f>_xlfn.XLOOKUP('Data Source'!$H1525,'NW Mapping'!A:A,'NW Mapping'!B:B)</f>
        <v>Low</v>
      </c>
      <c r="J1525" s="154" t="str">
        <f>_xlfn.XLOOKUP('Data Source'!$H1525,'NW Mapping'!A:A,'NW Mapping'!C:C)</f>
        <v>Core NW</v>
      </c>
      <c r="K1525" s="154" t="str">
        <f>_xlfn.XLOOKUP(H1525,'NW Mapping'!A:A,'NW Mapping'!D:D)</f>
        <v>Core NW</v>
      </c>
      <c r="L1525" s="8" t="str">
        <f>_xlfn.XLOOKUP('Data Source'!$H1525,'NW Mapping'!A:A,'NW Mapping'!E:E)</f>
        <v>SINGLE FUNDING</v>
      </c>
      <c r="M1525" s="155">
        <v>0</v>
      </c>
      <c r="N1525" s="155">
        <v>0</v>
      </c>
    </row>
    <row r="1526" spans="2:14" s="1" customFormat="1" ht="19.7" hidden="1" customHeight="1">
      <c r="B1526" s="156">
        <v>2023</v>
      </c>
      <c r="C1526" s="154" t="s">
        <v>13</v>
      </c>
      <c r="D1526" s="154" t="s">
        <v>14</v>
      </c>
      <c r="E1526" s="154" t="s">
        <v>25</v>
      </c>
      <c r="F1526" s="154" t="s">
        <v>16</v>
      </c>
      <c r="G1526" s="154" t="s">
        <v>73</v>
      </c>
      <c r="H1526" s="154" t="s">
        <v>46</v>
      </c>
      <c r="I1526" s="154" t="str">
        <f>_xlfn.XLOOKUP('Data Source'!$H1526,'NW Mapping'!A:A,'NW Mapping'!B:B)</f>
        <v>Low</v>
      </c>
      <c r="J1526" s="154" t="str">
        <f>_xlfn.XLOOKUP('Data Source'!$H1526,'NW Mapping'!A:A,'NW Mapping'!C:C)</f>
        <v>Core NW</v>
      </c>
      <c r="K1526" s="154" t="str">
        <f>_xlfn.XLOOKUP(H1526,'NW Mapping'!A:A,'NW Mapping'!D:D)</f>
        <v>Core NW</v>
      </c>
      <c r="L1526" s="8" t="str">
        <f>_xlfn.XLOOKUP('Data Source'!$H1526,'NW Mapping'!A:A,'NW Mapping'!E:E)</f>
        <v>SINGLE FUNDING</v>
      </c>
      <c r="M1526" s="157">
        <v>0</v>
      </c>
      <c r="N1526" s="157">
        <v>0</v>
      </c>
    </row>
    <row r="1527" spans="2:14" s="1" customFormat="1" ht="19.7" hidden="1" customHeight="1">
      <c r="B1527" s="152">
        <v>2023</v>
      </c>
      <c r="C1527" s="153" t="s">
        <v>13</v>
      </c>
      <c r="D1527" s="153" t="s">
        <v>14</v>
      </c>
      <c r="E1527" s="153" t="s">
        <v>25</v>
      </c>
      <c r="F1527" s="153" t="s">
        <v>16</v>
      </c>
      <c r="G1527" s="153" t="s">
        <v>75</v>
      </c>
      <c r="H1527" s="153" t="s">
        <v>46</v>
      </c>
      <c r="I1527" s="154" t="str">
        <f>_xlfn.XLOOKUP('Data Source'!$H1527,'NW Mapping'!A:A,'NW Mapping'!B:B)</f>
        <v>Low</v>
      </c>
      <c r="J1527" s="154" t="str">
        <f>_xlfn.XLOOKUP('Data Source'!$H1527,'NW Mapping'!A:A,'NW Mapping'!C:C)</f>
        <v>Core NW</v>
      </c>
      <c r="K1527" s="154" t="str">
        <f>_xlfn.XLOOKUP(H1527,'NW Mapping'!A:A,'NW Mapping'!D:D)</f>
        <v>Core NW</v>
      </c>
      <c r="L1527" s="8" t="str">
        <f>_xlfn.XLOOKUP('Data Source'!$H1527,'NW Mapping'!A:A,'NW Mapping'!E:E)</f>
        <v>SINGLE FUNDING</v>
      </c>
      <c r="M1527" s="155">
        <v>0</v>
      </c>
      <c r="N1527" s="155">
        <v>0</v>
      </c>
    </row>
    <row r="1528" spans="2:14" s="1" customFormat="1" ht="19.7" hidden="1" customHeight="1">
      <c r="B1528" s="156">
        <v>2023</v>
      </c>
      <c r="C1528" s="154" t="s">
        <v>13</v>
      </c>
      <c r="D1528" s="154" t="s">
        <v>14</v>
      </c>
      <c r="E1528" s="154" t="s">
        <v>25</v>
      </c>
      <c r="F1528" s="154" t="s">
        <v>21</v>
      </c>
      <c r="G1528" s="154" t="s">
        <v>22</v>
      </c>
      <c r="H1528" s="154" t="s">
        <v>46</v>
      </c>
      <c r="I1528" s="154" t="str">
        <f>_xlfn.XLOOKUP('Data Source'!$H1528,'NW Mapping'!A:A,'NW Mapping'!B:B)</f>
        <v>Low</v>
      </c>
      <c r="J1528" s="154" t="str">
        <f>_xlfn.XLOOKUP('Data Source'!$H1528,'NW Mapping'!A:A,'NW Mapping'!C:C)</f>
        <v>Core NW</v>
      </c>
      <c r="K1528" s="154" t="str">
        <f>_xlfn.XLOOKUP(H1528,'NW Mapping'!A:A,'NW Mapping'!D:D)</f>
        <v>Core NW</v>
      </c>
      <c r="L1528" s="8" t="str">
        <f>_xlfn.XLOOKUP('Data Source'!$H1528,'NW Mapping'!A:A,'NW Mapping'!E:E)</f>
        <v>SINGLE FUNDING</v>
      </c>
      <c r="M1528" s="157">
        <v>0</v>
      </c>
      <c r="N1528" s="157">
        <v>0</v>
      </c>
    </row>
    <row r="1529" spans="2:14" s="1" customFormat="1" ht="19.7" hidden="1" customHeight="1">
      <c r="B1529" s="152">
        <v>2023</v>
      </c>
      <c r="C1529" s="153" t="s">
        <v>13</v>
      </c>
      <c r="D1529" s="153" t="s">
        <v>14</v>
      </c>
      <c r="E1529" s="153" t="s">
        <v>25</v>
      </c>
      <c r="F1529" s="153" t="s">
        <v>21</v>
      </c>
      <c r="G1529" s="153" t="s">
        <v>65</v>
      </c>
      <c r="H1529" s="153" t="s">
        <v>46</v>
      </c>
      <c r="I1529" s="154" t="str">
        <f>_xlfn.XLOOKUP('Data Source'!$H1529,'NW Mapping'!A:A,'NW Mapping'!B:B)</f>
        <v>Low</v>
      </c>
      <c r="J1529" s="154" t="str">
        <f>_xlfn.XLOOKUP('Data Source'!$H1529,'NW Mapping'!A:A,'NW Mapping'!C:C)</f>
        <v>Core NW</v>
      </c>
      <c r="K1529" s="154" t="str">
        <f>_xlfn.XLOOKUP(H1529,'NW Mapping'!A:A,'NW Mapping'!D:D)</f>
        <v>Core NW</v>
      </c>
      <c r="L1529" s="8" t="str">
        <f>_xlfn.XLOOKUP('Data Source'!$H1529,'NW Mapping'!A:A,'NW Mapping'!E:E)</f>
        <v>SINGLE FUNDING</v>
      </c>
      <c r="M1529" s="155">
        <v>0</v>
      </c>
      <c r="N1529" s="155">
        <v>0</v>
      </c>
    </row>
    <row r="1530" spans="2:14" s="1" customFormat="1" ht="19.7" hidden="1" customHeight="1">
      <c r="B1530" s="156">
        <v>2023</v>
      </c>
      <c r="C1530" s="154" t="s">
        <v>13</v>
      </c>
      <c r="D1530" s="154" t="s">
        <v>14</v>
      </c>
      <c r="E1530" s="154" t="s">
        <v>25</v>
      </c>
      <c r="F1530" s="154" t="s">
        <v>23</v>
      </c>
      <c r="G1530" s="154" t="s">
        <v>24</v>
      </c>
      <c r="H1530" s="154" t="s">
        <v>46</v>
      </c>
      <c r="I1530" s="154" t="str">
        <f>_xlfn.XLOOKUP('Data Source'!$H1530,'NW Mapping'!A:A,'NW Mapping'!B:B)</f>
        <v>Low</v>
      </c>
      <c r="J1530" s="154" t="str">
        <f>_xlfn.XLOOKUP('Data Source'!$H1530,'NW Mapping'!A:A,'NW Mapping'!C:C)</f>
        <v>Core NW</v>
      </c>
      <c r="K1530" s="154" t="str">
        <f>_xlfn.XLOOKUP(H1530,'NW Mapping'!A:A,'NW Mapping'!D:D)</f>
        <v>Core NW</v>
      </c>
      <c r="L1530" s="8" t="str">
        <f>_xlfn.XLOOKUP('Data Source'!$H1530,'NW Mapping'!A:A,'NW Mapping'!E:E)</f>
        <v>SINGLE FUNDING</v>
      </c>
      <c r="M1530" s="157">
        <v>0</v>
      </c>
      <c r="N1530" s="157">
        <v>0</v>
      </c>
    </row>
    <row r="1531" spans="2:14" s="1" customFormat="1" ht="19.7" hidden="1" customHeight="1">
      <c r="B1531" s="152">
        <v>2023</v>
      </c>
      <c r="C1531" s="153" t="s">
        <v>13</v>
      </c>
      <c r="D1531" s="153" t="s">
        <v>14</v>
      </c>
      <c r="E1531" s="153" t="s">
        <v>25</v>
      </c>
      <c r="F1531" s="153" t="s">
        <v>23</v>
      </c>
      <c r="G1531" s="153" t="s">
        <v>66</v>
      </c>
      <c r="H1531" s="153" t="s">
        <v>46</v>
      </c>
      <c r="I1531" s="154" t="str">
        <f>_xlfn.XLOOKUP('Data Source'!$H1531,'NW Mapping'!A:A,'NW Mapping'!B:B)</f>
        <v>Low</v>
      </c>
      <c r="J1531" s="154" t="str">
        <f>_xlfn.XLOOKUP('Data Source'!$H1531,'NW Mapping'!A:A,'NW Mapping'!C:C)</f>
        <v>Core NW</v>
      </c>
      <c r="K1531" s="154" t="str">
        <f>_xlfn.XLOOKUP(H1531,'NW Mapping'!A:A,'NW Mapping'!D:D)</f>
        <v>Core NW</v>
      </c>
      <c r="L1531" s="8" t="str">
        <f>_xlfn.XLOOKUP('Data Source'!$H1531,'NW Mapping'!A:A,'NW Mapping'!E:E)</f>
        <v>SINGLE FUNDING</v>
      </c>
      <c r="M1531" s="155">
        <v>0</v>
      </c>
      <c r="N1531" s="155">
        <v>0</v>
      </c>
    </row>
    <row r="1532" spans="2:14" s="1" customFormat="1" ht="19.7" customHeight="1">
      <c r="B1532" s="156">
        <v>2023</v>
      </c>
      <c r="C1532" s="154" t="s">
        <v>13</v>
      </c>
      <c r="D1532" s="154" t="s">
        <v>14</v>
      </c>
      <c r="E1532" s="154" t="s">
        <v>26</v>
      </c>
      <c r="F1532" s="154" t="s">
        <v>16</v>
      </c>
      <c r="G1532" s="154" t="s">
        <v>71</v>
      </c>
      <c r="H1532" s="154" t="s">
        <v>46</v>
      </c>
      <c r="I1532" s="154" t="str">
        <f>_xlfn.XLOOKUP('Data Source'!$H1532,'NW Mapping'!A:A,'NW Mapping'!B:B)</f>
        <v>Low</v>
      </c>
      <c r="J1532" s="154" t="str">
        <f>_xlfn.XLOOKUP('Data Source'!$H1532,'NW Mapping'!A:A,'NW Mapping'!C:C)</f>
        <v>Core NW</v>
      </c>
      <c r="K1532" s="154" t="str">
        <f>_xlfn.XLOOKUP(H1532,'NW Mapping'!A:A,'NW Mapping'!D:D)</f>
        <v>Core NW</v>
      </c>
      <c r="L1532" s="8" t="str">
        <f>_xlfn.XLOOKUP('Data Source'!$H1532,'NW Mapping'!A:A,'NW Mapping'!E:E)</f>
        <v>SINGLE FUNDING</v>
      </c>
      <c r="M1532" s="157">
        <v>0</v>
      </c>
      <c r="N1532" s="157">
        <v>0</v>
      </c>
    </row>
    <row r="1533" spans="2:14" s="1" customFormat="1" ht="19.7" customHeight="1">
      <c r="B1533" s="152">
        <v>2023</v>
      </c>
      <c r="C1533" s="153" t="s">
        <v>13</v>
      </c>
      <c r="D1533" s="153" t="s">
        <v>14</v>
      </c>
      <c r="E1533" s="153" t="s">
        <v>26</v>
      </c>
      <c r="F1533" s="153" t="s">
        <v>16</v>
      </c>
      <c r="G1533" s="153" t="s">
        <v>72</v>
      </c>
      <c r="H1533" s="153" t="s">
        <v>46</v>
      </c>
      <c r="I1533" s="154" t="str">
        <f>_xlfn.XLOOKUP('Data Source'!$H1533,'NW Mapping'!A:A,'NW Mapping'!B:B)</f>
        <v>Low</v>
      </c>
      <c r="J1533" s="154" t="str">
        <f>_xlfn.XLOOKUP('Data Source'!$H1533,'NW Mapping'!A:A,'NW Mapping'!C:C)</f>
        <v>Core NW</v>
      </c>
      <c r="K1533" s="154" t="str">
        <f>_xlfn.XLOOKUP(H1533,'NW Mapping'!A:A,'NW Mapping'!D:D)</f>
        <v>Core NW</v>
      </c>
      <c r="L1533" s="8" t="str">
        <f>_xlfn.XLOOKUP('Data Source'!$H1533,'NW Mapping'!A:A,'NW Mapping'!E:E)</f>
        <v>SINGLE FUNDING</v>
      </c>
      <c r="M1533" s="155">
        <v>0</v>
      </c>
      <c r="N1533" s="155">
        <v>0</v>
      </c>
    </row>
    <row r="1534" spans="2:14" s="1" customFormat="1" ht="19.7" customHeight="1">
      <c r="B1534" s="156">
        <v>2023</v>
      </c>
      <c r="C1534" s="154" t="s">
        <v>13</v>
      </c>
      <c r="D1534" s="154" t="s">
        <v>14</v>
      </c>
      <c r="E1534" s="154" t="s">
        <v>26</v>
      </c>
      <c r="F1534" s="154" t="s">
        <v>16</v>
      </c>
      <c r="G1534" s="154" t="s">
        <v>73</v>
      </c>
      <c r="H1534" s="154" t="s">
        <v>46</v>
      </c>
      <c r="I1534" s="154" t="str">
        <f>_xlfn.XLOOKUP('Data Source'!$H1534,'NW Mapping'!A:A,'NW Mapping'!B:B)</f>
        <v>Low</v>
      </c>
      <c r="J1534" s="154" t="str">
        <f>_xlfn.XLOOKUP('Data Source'!$H1534,'NW Mapping'!A:A,'NW Mapping'!C:C)</f>
        <v>Core NW</v>
      </c>
      <c r="K1534" s="154" t="str">
        <f>_xlfn.XLOOKUP(H1534,'NW Mapping'!A:A,'NW Mapping'!D:D)</f>
        <v>Core NW</v>
      </c>
      <c r="L1534" s="8" t="str">
        <f>_xlfn.XLOOKUP('Data Source'!$H1534,'NW Mapping'!A:A,'NW Mapping'!E:E)</f>
        <v>SINGLE FUNDING</v>
      </c>
      <c r="M1534" s="157">
        <v>0</v>
      </c>
      <c r="N1534" s="157">
        <v>0</v>
      </c>
    </row>
    <row r="1535" spans="2:14" s="1" customFormat="1" ht="19.7" customHeight="1">
      <c r="B1535" s="152">
        <v>2023</v>
      </c>
      <c r="C1535" s="153" t="s">
        <v>13</v>
      </c>
      <c r="D1535" s="153" t="s">
        <v>14</v>
      </c>
      <c r="E1535" s="153" t="s">
        <v>26</v>
      </c>
      <c r="F1535" s="153" t="s">
        <v>21</v>
      </c>
      <c r="G1535" s="153" t="s">
        <v>22</v>
      </c>
      <c r="H1535" s="153" t="s">
        <v>46</v>
      </c>
      <c r="I1535" s="154" t="str">
        <f>_xlfn.XLOOKUP('Data Source'!$H1535,'NW Mapping'!A:A,'NW Mapping'!B:B)</f>
        <v>Low</v>
      </c>
      <c r="J1535" s="154" t="str">
        <f>_xlfn.XLOOKUP('Data Source'!$H1535,'NW Mapping'!A:A,'NW Mapping'!C:C)</f>
        <v>Core NW</v>
      </c>
      <c r="K1535" s="154" t="str">
        <f>_xlfn.XLOOKUP(H1535,'NW Mapping'!A:A,'NW Mapping'!D:D)</f>
        <v>Core NW</v>
      </c>
      <c r="L1535" s="8" t="str">
        <f>_xlfn.XLOOKUP('Data Source'!$H1535,'NW Mapping'!A:A,'NW Mapping'!E:E)</f>
        <v>SINGLE FUNDING</v>
      </c>
      <c r="M1535" s="155">
        <v>0</v>
      </c>
      <c r="N1535" s="155">
        <v>0</v>
      </c>
    </row>
    <row r="1536" spans="2:14" s="1" customFormat="1" ht="19.7" customHeight="1">
      <c r="B1536" s="156">
        <v>2023</v>
      </c>
      <c r="C1536" s="154" t="s">
        <v>13</v>
      </c>
      <c r="D1536" s="154" t="s">
        <v>14</v>
      </c>
      <c r="E1536" s="154" t="s">
        <v>26</v>
      </c>
      <c r="F1536" s="154" t="s">
        <v>21</v>
      </c>
      <c r="G1536" s="154" t="s">
        <v>65</v>
      </c>
      <c r="H1536" s="154" t="s">
        <v>46</v>
      </c>
      <c r="I1536" s="154" t="str">
        <f>_xlfn.XLOOKUP('Data Source'!$H1536,'NW Mapping'!A:A,'NW Mapping'!B:B)</f>
        <v>Low</v>
      </c>
      <c r="J1536" s="154" t="str">
        <f>_xlfn.XLOOKUP('Data Source'!$H1536,'NW Mapping'!A:A,'NW Mapping'!C:C)</f>
        <v>Core NW</v>
      </c>
      <c r="K1536" s="154" t="str">
        <f>_xlfn.XLOOKUP(H1536,'NW Mapping'!A:A,'NW Mapping'!D:D)</f>
        <v>Core NW</v>
      </c>
      <c r="L1536" s="8" t="str">
        <f>_xlfn.XLOOKUP('Data Source'!$H1536,'NW Mapping'!A:A,'NW Mapping'!E:E)</f>
        <v>SINGLE FUNDING</v>
      </c>
      <c r="M1536" s="157">
        <v>0</v>
      </c>
      <c r="N1536" s="157">
        <v>0</v>
      </c>
    </row>
    <row r="1537" spans="2:14" s="1" customFormat="1" ht="19.7" customHeight="1">
      <c r="B1537" s="152">
        <v>2023</v>
      </c>
      <c r="C1537" s="153" t="s">
        <v>13</v>
      </c>
      <c r="D1537" s="153" t="s">
        <v>14</v>
      </c>
      <c r="E1537" s="153" t="s">
        <v>26</v>
      </c>
      <c r="F1537" s="153" t="s">
        <v>23</v>
      </c>
      <c r="G1537" s="153" t="s">
        <v>24</v>
      </c>
      <c r="H1537" s="153" t="s">
        <v>46</v>
      </c>
      <c r="I1537" s="154" t="str">
        <f>_xlfn.XLOOKUP('Data Source'!$H1537,'NW Mapping'!A:A,'NW Mapping'!B:B)</f>
        <v>Low</v>
      </c>
      <c r="J1537" s="154" t="str">
        <f>_xlfn.XLOOKUP('Data Source'!$H1537,'NW Mapping'!A:A,'NW Mapping'!C:C)</f>
        <v>Core NW</v>
      </c>
      <c r="K1537" s="154" t="str">
        <f>_xlfn.XLOOKUP(H1537,'NW Mapping'!A:A,'NW Mapping'!D:D)</f>
        <v>Core NW</v>
      </c>
      <c r="L1537" s="8" t="str">
        <f>_xlfn.XLOOKUP('Data Source'!$H1537,'NW Mapping'!A:A,'NW Mapping'!E:E)</f>
        <v>SINGLE FUNDING</v>
      </c>
      <c r="M1537" s="155">
        <v>0</v>
      </c>
      <c r="N1537" s="155">
        <v>0</v>
      </c>
    </row>
    <row r="1538" spans="2:14" s="1" customFormat="1" ht="19.7" customHeight="1">
      <c r="B1538" s="156">
        <v>2023</v>
      </c>
      <c r="C1538" s="154" t="s">
        <v>13</v>
      </c>
      <c r="D1538" s="154" t="s">
        <v>14</v>
      </c>
      <c r="E1538" s="154" t="s">
        <v>26</v>
      </c>
      <c r="F1538" s="154" t="s">
        <v>23</v>
      </c>
      <c r="G1538" s="154" t="s">
        <v>66</v>
      </c>
      <c r="H1538" s="154" t="s">
        <v>46</v>
      </c>
      <c r="I1538" s="154" t="str">
        <f>_xlfn.XLOOKUP('Data Source'!$H1538,'NW Mapping'!A:A,'NW Mapping'!B:B)</f>
        <v>Low</v>
      </c>
      <c r="J1538" s="154" t="str">
        <f>_xlfn.XLOOKUP('Data Source'!$H1538,'NW Mapping'!A:A,'NW Mapping'!C:C)</f>
        <v>Core NW</v>
      </c>
      <c r="K1538" s="154" t="str">
        <f>_xlfn.XLOOKUP(H1538,'NW Mapping'!A:A,'NW Mapping'!D:D)</f>
        <v>Core NW</v>
      </c>
      <c r="L1538" s="8" t="str">
        <f>_xlfn.XLOOKUP('Data Source'!$H1538,'NW Mapping'!A:A,'NW Mapping'!E:E)</f>
        <v>SINGLE FUNDING</v>
      </c>
      <c r="M1538" s="157">
        <v>0</v>
      </c>
      <c r="N1538" s="157">
        <v>0</v>
      </c>
    </row>
    <row r="1539" spans="2:14" s="1" customFormat="1" ht="19.7" hidden="1" customHeight="1">
      <c r="B1539" s="152">
        <v>2023</v>
      </c>
      <c r="C1539" s="153" t="s">
        <v>13</v>
      </c>
      <c r="D1539" s="153" t="s">
        <v>14</v>
      </c>
      <c r="E1539" s="153" t="s">
        <v>15</v>
      </c>
      <c r="F1539" s="153" t="s">
        <v>16</v>
      </c>
      <c r="G1539" s="153" t="s">
        <v>71</v>
      </c>
      <c r="H1539" s="153" t="s">
        <v>47</v>
      </c>
      <c r="I1539" s="154" t="str">
        <f>_xlfn.XLOOKUP('Data Source'!$H1539,'NW Mapping'!A:A,'NW Mapping'!B:B)</f>
        <v>Low</v>
      </c>
      <c r="J1539" s="154" t="str">
        <f>_xlfn.XLOOKUP('Data Source'!$H1539,'NW Mapping'!A:A,'NW Mapping'!C:C)</f>
        <v>Core NW</v>
      </c>
      <c r="K1539" s="154" t="str">
        <f>_xlfn.XLOOKUP(H1539,'NW Mapping'!A:A,'NW Mapping'!D:D)</f>
        <v>Core NW</v>
      </c>
      <c r="L1539" s="8" t="str">
        <f>_xlfn.XLOOKUP('Data Source'!$H1539,'NW Mapping'!A:A,'NW Mapping'!E:E)</f>
        <v>SINGLE FUNDING</v>
      </c>
      <c r="M1539" s="155">
        <v>0</v>
      </c>
      <c r="N1539" s="155">
        <v>0</v>
      </c>
    </row>
    <row r="1540" spans="2:14" s="1" customFormat="1" ht="19.7" hidden="1" customHeight="1">
      <c r="B1540" s="156">
        <v>2023</v>
      </c>
      <c r="C1540" s="154" t="s">
        <v>13</v>
      </c>
      <c r="D1540" s="154" t="s">
        <v>14</v>
      </c>
      <c r="E1540" s="154" t="s">
        <v>15</v>
      </c>
      <c r="F1540" s="154" t="s">
        <v>16</v>
      </c>
      <c r="G1540" s="154" t="s">
        <v>72</v>
      </c>
      <c r="H1540" s="154" t="s">
        <v>47</v>
      </c>
      <c r="I1540" s="154" t="str">
        <f>_xlfn.XLOOKUP('Data Source'!$H1540,'NW Mapping'!A:A,'NW Mapping'!B:B)</f>
        <v>Low</v>
      </c>
      <c r="J1540" s="154" t="str">
        <f>_xlfn.XLOOKUP('Data Source'!$H1540,'NW Mapping'!A:A,'NW Mapping'!C:C)</f>
        <v>Core NW</v>
      </c>
      <c r="K1540" s="154" t="str">
        <f>_xlfn.XLOOKUP(H1540,'NW Mapping'!A:A,'NW Mapping'!D:D)</f>
        <v>Core NW</v>
      </c>
      <c r="L1540" s="8" t="str">
        <f>_xlfn.XLOOKUP('Data Source'!$H1540,'NW Mapping'!A:A,'NW Mapping'!E:E)</f>
        <v>SINGLE FUNDING</v>
      </c>
      <c r="M1540" s="157">
        <v>0</v>
      </c>
      <c r="N1540" s="157">
        <v>0</v>
      </c>
    </row>
    <row r="1541" spans="2:14" s="1" customFormat="1" ht="19.7" hidden="1" customHeight="1">
      <c r="B1541" s="152">
        <v>2023</v>
      </c>
      <c r="C1541" s="153" t="s">
        <v>13</v>
      </c>
      <c r="D1541" s="153" t="s">
        <v>14</v>
      </c>
      <c r="E1541" s="153" t="s">
        <v>15</v>
      </c>
      <c r="F1541" s="153" t="s">
        <v>16</v>
      </c>
      <c r="G1541" s="153" t="s">
        <v>73</v>
      </c>
      <c r="H1541" s="153" t="s">
        <v>47</v>
      </c>
      <c r="I1541" s="154" t="str">
        <f>_xlfn.XLOOKUP('Data Source'!$H1541,'NW Mapping'!A:A,'NW Mapping'!B:B)</f>
        <v>Low</v>
      </c>
      <c r="J1541" s="154" t="str">
        <f>_xlfn.XLOOKUP('Data Source'!$H1541,'NW Mapping'!A:A,'NW Mapping'!C:C)</f>
        <v>Core NW</v>
      </c>
      <c r="K1541" s="154" t="str">
        <f>_xlfn.XLOOKUP(H1541,'NW Mapping'!A:A,'NW Mapping'!D:D)</f>
        <v>Core NW</v>
      </c>
      <c r="L1541" s="8" t="str">
        <f>_xlfn.XLOOKUP('Data Source'!$H1541,'NW Mapping'!A:A,'NW Mapping'!E:E)</f>
        <v>SINGLE FUNDING</v>
      </c>
      <c r="M1541" s="155">
        <v>0</v>
      </c>
      <c r="N1541" s="155">
        <v>0</v>
      </c>
    </row>
    <row r="1542" spans="2:14" s="1" customFormat="1" ht="19.7" hidden="1" customHeight="1">
      <c r="B1542" s="156">
        <v>2023</v>
      </c>
      <c r="C1542" s="154" t="s">
        <v>13</v>
      </c>
      <c r="D1542" s="154" t="s">
        <v>14</v>
      </c>
      <c r="E1542" s="154" t="s">
        <v>15</v>
      </c>
      <c r="F1542" s="154" t="s">
        <v>16</v>
      </c>
      <c r="G1542" s="154" t="s">
        <v>75</v>
      </c>
      <c r="H1542" s="154" t="s">
        <v>47</v>
      </c>
      <c r="I1542" s="154" t="str">
        <f>_xlfn.XLOOKUP('Data Source'!$H1542,'NW Mapping'!A:A,'NW Mapping'!B:B)</f>
        <v>Low</v>
      </c>
      <c r="J1542" s="154" t="str">
        <f>_xlfn.XLOOKUP('Data Source'!$H1542,'NW Mapping'!A:A,'NW Mapping'!C:C)</f>
        <v>Core NW</v>
      </c>
      <c r="K1542" s="154" t="str">
        <f>_xlfn.XLOOKUP(H1542,'NW Mapping'!A:A,'NW Mapping'!D:D)</f>
        <v>Core NW</v>
      </c>
      <c r="L1542" s="8" t="str">
        <f>_xlfn.XLOOKUP('Data Source'!$H1542,'NW Mapping'!A:A,'NW Mapping'!E:E)</f>
        <v>SINGLE FUNDING</v>
      </c>
      <c r="M1542" s="157">
        <v>0</v>
      </c>
      <c r="N1542" s="157">
        <v>0</v>
      </c>
    </row>
    <row r="1543" spans="2:14" s="1" customFormat="1" ht="19.7" hidden="1" customHeight="1">
      <c r="B1543" s="152">
        <v>2023</v>
      </c>
      <c r="C1543" s="153" t="s">
        <v>13</v>
      </c>
      <c r="D1543" s="153" t="s">
        <v>14</v>
      </c>
      <c r="E1543" s="153" t="s">
        <v>15</v>
      </c>
      <c r="F1543" s="153" t="s">
        <v>21</v>
      </c>
      <c r="G1543" s="153" t="s">
        <v>22</v>
      </c>
      <c r="H1543" s="153" t="s">
        <v>47</v>
      </c>
      <c r="I1543" s="154" t="str">
        <f>_xlfn.XLOOKUP('Data Source'!$H1543,'NW Mapping'!A:A,'NW Mapping'!B:B)</f>
        <v>Low</v>
      </c>
      <c r="J1543" s="154" t="str">
        <f>_xlfn.XLOOKUP('Data Source'!$H1543,'NW Mapping'!A:A,'NW Mapping'!C:C)</f>
        <v>Core NW</v>
      </c>
      <c r="K1543" s="154" t="str">
        <f>_xlfn.XLOOKUP(H1543,'NW Mapping'!A:A,'NW Mapping'!D:D)</f>
        <v>Core NW</v>
      </c>
      <c r="L1543" s="8" t="str">
        <f>_xlfn.XLOOKUP('Data Source'!$H1543,'NW Mapping'!A:A,'NW Mapping'!E:E)</f>
        <v>SINGLE FUNDING</v>
      </c>
      <c r="M1543" s="155">
        <v>0</v>
      </c>
      <c r="N1543" s="155">
        <v>0</v>
      </c>
    </row>
    <row r="1544" spans="2:14" s="1" customFormat="1" ht="19.7" hidden="1" customHeight="1">
      <c r="B1544" s="156">
        <v>2023</v>
      </c>
      <c r="C1544" s="154" t="s">
        <v>13</v>
      </c>
      <c r="D1544" s="154" t="s">
        <v>14</v>
      </c>
      <c r="E1544" s="154" t="s">
        <v>15</v>
      </c>
      <c r="F1544" s="154" t="s">
        <v>21</v>
      </c>
      <c r="G1544" s="154" t="s">
        <v>65</v>
      </c>
      <c r="H1544" s="154" t="s">
        <v>47</v>
      </c>
      <c r="I1544" s="154" t="str">
        <f>_xlfn.XLOOKUP('Data Source'!$H1544,'NW Mapping'!A:A,'NW Mapping'!B:B)</f>
        <v>Low</v>
      </c>
      <c r="J1544" s="154" t="str">
        <f>_xlfn.XLOOKUP('Data Source'!$H1544,'NW Mapping'!A:A,'NW Mapping'!C:C)</f>
        <v>Core NW</v>
      </c>
      <c r="K1544" s="154" t="str">
        <f>_xlfn.XLOOKUP(H1544,'NW Mapping'!A:A,'NW Mapping'!D:D)</f>
        <v>Core NW</v>
      </c>
      <c r="L1544" s="8" t="str">
        <f>_xlfn.XLOOKUP('Data Source'!$H1544,'NW Mapping'!A:A,'NW Mapping'!E:E)</f>
        <v>SINGLE FUNDING</v>
      </c>
      <c r="M1544" s="157">
        <v>0</v>
      </c>
      <c r="N1544" s="157">
        <v>0</v>
      </c>
    </row>
    <row r="1545" spans="2:14" s="1" customFormat="1" ht="19.7" hidden="1" customHeight="1">
      <c r="B1545" s="152">
        <v>2023</v>
      </c>
      <c r="C1545" s="153" t="s">
        <v>13</v>
      </c>
      <c r="D1545" s="153" t="s">
        <v>14</v>
      </c>
      <c r="E1545" s="153" t="s">
        <v>15</v>
      </c>
      <c r="F1545" s="153" t="s">
        <v>23</v>
      </c>
      <c r="G1545" s="153" t="s">
        <v>24</v>
      </c>
      <c r="H1545" s="153" t="s">
        <v>47</v>
      </c>
      <c r="I1545" s="154" t="str">
        <f>_xlfn.XLOOKUP('Data Source'!$H1545,'NW Mapping'!A:A,'NW Mapping'!B:B)</f>
        <v>Low</v>
      </c>
      <c r="J1545" s="154" t="str">
        <f>_xlfn.XLOOKUP('Data Source'!$H1545,'NW Mapping'!A:A,'NW Mapping'!C:C)</f>
        <v>Core NW</v>
      </c>
      <c r="K1545" s="154" t="str">
        <f>_xlfn.XLOOKUP(H1545,'NW Mapping'!A:A,'NW Mapping'!D:D)</f>
        <v>Core NW</v>
      </c>
      <c r="L1545" s="8" t="str">
        <f>_xlfn.XLOOKUP('Data Source'!$H1545,'NW Mapping'!A:A,'NW Mapping'!E:E)</f>
        <v>SINGLE FUNDING</v>
      </c>
      <c r="M1545" s="155">
        <v>0</v>
      </c>
      <c r="N1545" s="155">
        <v>0</v>
      </c>
    </row>
    <row r="1546" spans="2:14" s="1" customFormat="1" ht="19.7" hidden="1" customHeight="1">
      <c r="B1546" s="156">
        <v>2023</v>
      </c>
      <c r="C1546" s="154" t="s">
        <v>13</v>
      </c>
      <c r="D1546" s="154" t="s">
        <v>14</v>
      </c>
      <c r="E1546" s="154" t="s">
        <v>15</v>
      </c>
      <c r="F1546" s="154" t="s">
        <v>23</v>
      </c>
      <c r="G1546" s="154" t="s">
        <v>66</v>
      </c>
      <c r="H1546" s="154" t="s">
        <v>47</v>
      </c>
      <c r="I1546" s="154" t="str">
        <f>_xlfn.XLOOKUP('Data Source'!$H1546,'NW Mapping'!A:A,'NW Mapping'!B:B)</f>
        <v>Low</v>
      </c>
      <c r="J1546" s="154" t="str">
        <f>_xlfn.XLOOKUP('Data Source'!$H1546,'NW Mapping'!A:A,'NW Mapping'!C:C)</f>
        <v>Core NW</v>
      </c>
      <c r="K1546" s="154" t="str">
        <f>_xlfn.XLOOKUP(H1546,'NW Mapping'!A:A,'NW Mapping'!D:D)</f>
        <v>Core NW</v>
      </c>
      <c r="L1546" s="8" t="str">
        <f>_xlfn.XLOOKUP('Data Source'!$H1546,'NW Mapping'!A:A,'NW Mapping'!E:E)</f>
        <v>SINGLE FUNDING</v>
      </c>
      <c r="M1546" s="157">
        <v>0</v>
      </c>
      <c r="N1546" s="157">
        <v>0</v>
      </c>
    </row>
    <row r="1547" spans="2:14" s="1" customFormat="1" ht="19.7" customHeight="1">
      <c r="B1547" s="152">
        <v>2023</v>
      </c>
      <c r="C1547" s="153" t="s">
        <v>13</v>
      </c>
      <c r="D1547" s="153" t="s">
        <v>14</v>
      </c>
      <c r="E1547" s="153" t="s">
        <v>26</v>
      </c>
      <c r="F1547" s="153" t="s">
        <v>16</v>
      </c>
      <c r="G1547" s="153" t="s">
        <v>71</v>
      </c>
      <c r="H1547" s="153" t="s">
        <v>47</v>
      </c>
      <c r="I1547" s="154" t="str">
        <f>_xlfn.XLOOKUP('Data Source'!$H1547,'NW Mapping'!A:A,'NW Mapping'!B:B)</f>
        <v>Low</v>
      </c>
      <c r="J1547" s="154" t="str">
        <f>_xlfn.XLOOKUP('Data Source'!$H1547,'NW Mapping'!A:A,'NW Mapping'!C:C)</f>
        <v>Core NW</v>
      </c>
      <c r="K1547" s="154" t="str">
        <f>_xlfn.XLOOKUP(H1547,'NW Mapping'!A:A,'NW Mapping'!D:D)</f>
        <v>Core NW</v>
      </c>
      <c r="L1547" s="8" t="str">
        <f>_xlfn.XLOOKUP('Data Source'!$H1547,'NW Mapping'!A:A,'NW Mapping'!E:E)</f>
        <v>SINGLE FUNDING</v>
      </c>
      <c r="M1547" s="155">
        <v>0</v>
      </c>
      <c r="N1547" s="155">
        <v>0</v>
      </c>
    </row>
    <row r="1548" spans="2:14" s="1" customFormat="1" ht="19.7" customHeight="1">
      <c r="B1548" s="156">
        <v>2023</v>
      </c>
      <c r="C1548" s="154" t="s">
        <v>13</v>
      </c>
      <c r="D1548" s="154" t="s">
        <v>14</v>
      </c>
      <c r="E1548" s="154" t="s">
        <v>26</v>
      </c>
      <c r="F1548" s="154" t="s">
        <v>16</v>
      </c>
      <c r="G1548" s="154" t="s">
        <v>72</v>
      </c>
      <c r="H1548" s="154" t="s">
        <v>47</v>
      </c>
      <c r="I1548" s="154" t="str">
        <f>_xlfn.XLOOKUP('Data Source'!$H1548,'NW Mapping'!A:A,'NW Mapping'!B:B)</f>
        <v>Low</v>
      </c>
      <c r="J1548" s="154" t="str">
        <f>_xlfn.XLOOKUP('Data Source'!$H1548,'NW Mapping'!A:A,'NW Mapping'!C:C)</f>
        <v>Core NW</v>
      </c>
      <c r="K1548" s="154" t="str">
        <f>_xlfn.XLOOKUP(H1548,'NW Mapping'!A:A,'NW Mapping'!D:D)</f>
        <v>Core NW</v>
      </c>
      <c r="L1548" s="8" t="str">
        <f>_xlfn.XLOOKUP('Data Source'!$H1548,'NW Mapping'!A:A,'NW Mapping'!E:E)</f>
        <v>SINGLE FUNDING</v>
      </c>
      <c r="M1548" s="157">
        <v>0</v>
      </c>
      <c r="N1548" s="157">
        <v>0</v>
      </c>
    </row>
    <row r="1549" spans="2:14" s="1" customFormat="1" ht="19.7" customHeight="1">
      <c r="B1549" s="152">
        <v>2023</v>
      </c>
      <c r="C1549" s="153" t="s">
        <v>13</v>
      </c>
      <c r="D1549" s="153" t="s">
        <v>14</v>
      </c>
      <c r="E1549" s="153" t="s">
        <v>26</v>
      </c>
      <c r="F1549" s="153" t="s">
        <v>16</v>
      </c>
      <c r="G1549" s="153" t="s">
        <v>73</v>
      </c>
      <c r="H1549" s="153" t="s">
        <v>47</v>
      </c>
      <c r="I1549" s="154" t="str">
        <f>_xlfn.XLOOKUP('Data Source'!$H1549,'NW Mapping'!A:A,'NW Mapping'!B:B)</f>
        <v>Low</v>
      </c>
      <c r="J1549" s="154" t="str">
        <f>_xlfn.XLOOKUP('Data Source'!$H1549,'NW Mapping'!A:A,'NW Mapping'!C:C)</f>
        <v>Core NW</v>
      </c>
      <c r="K1549" s="154" t="str">
        <f>_xlfn.XLOOKUP(H1549,'NW Mapping'!A:A,'NW Mapping'!D:D)</f>
        <v>Core NW</v>
      </c>
      <c r="L1549" s="8" t="str">
        <f>_xlfn.XLOOKUP('Data Source'!$H1549,'NW Mapping'!A:A,'NW Mapping'!E:E)</f>
        <v>SINGLE FUNDING</v>
      </c>
      <c r="M1549" s="155">
        <v>0</v>
      </c>
      <c r="N1549" s="155">
        <v>0</v>
      </c>
    </row>
    <row r="1550" spans="2:14" s="1" customFormat="1" ht="19.7" customHeight="1">
      <c r="B1550" s="156">
        <v>2023</v>
      </c>
      <c r="C1550" s="154" t="s">
        <v>13</v>
      </c>
      <c r="D1550" s="154" t="s">
        <v>14</v>
      </c>
      <c r="E1550" s="154" t="s">
        <v>26</v>
      </c>
      <c r="F1550" s="154" t="s">
        <v>21</v>
      </c>
      <c r="G1550" s="154" t="s">
        <v>22</v>
      </c>
      <c r="H1550" s="154" t="s">
        <v>47</v>
      </c>
      <c r="I1550" s="154" t="str">
        <f>_xlfn.XLOOKUP('Data Source'!$H1550,'NW Mapping'!A:A,'NW Mapping'!B:B)</f>
        <v>Low</v>
      </c>
      <c r="J1550" s="154" t="str">
        <f>_xlfn.XLOOKUP('Data Source'!$H1550,'NW Mapping'!A:A,'NW Mapping'!C:C)</f>
        <v>Core NW</v>
      </c>
      <c r="K1550" s="154" t="str">
        <f>_xlfn.XLOOKUP(H1550,'NW Mapping'!A:A,'NW Mapping'!D:D)</f>
        <v>Core NW</v>
      </c>
      <c r="L1550" s="8" t="str">
        <f>_xlfn.XLOOKUP('Data Source'!$H1550,'NW Mapping'!A:A,'NW Mapping'!E:E)</f>
        <v>SINGLE FUNDING</v>
      </c>
      <c r="M1550" s="157">
        <v>0</v>
      </c>
      <c r="N1550" s="157">
        <v>0</v>
      </c>
    </row>
    <row r="1551" spans="2:14" s="1" customFormat="1" ht="19.7" customHeight="1">
      <c r="B1551" s="152">
        <v>2023</v>
      </c>
      <c r="C1551" s="153" t="s">
        <v>13</v>
      </c>
      <c r="D1551" s="153" t="s">
        <v>14</v>
      </c>
      <c r="E1551" s="153" t="s">
        <v>26</v>
      </c>
      <c r="F1551" s="153" t="s">
        <v>21</v>
      </c>
      <c r="G1551" s="153" t="s">
        <v>65</v>
      </c>
      <c r="H1551" s="153" t="s">
        <v>47</v>
      </c>
      <c r="I1551" s="154" t="str">
        <f>_xlfn.XLOOKUP('Data Source'!$H1551,'NW Mapping'!A:A,'NW Mapping'!B:B)</f>
        <v>Low</v>
      </c>
      <c r="J1551" s="154" t="str">
        <f>_xlfn.XLOOKUP('Data Source'!$H1551,'NW Mapping'!A:A,'NW Mapping'!C:C)</f>
        <v>Core NW</v>
      </c>
      <c r="K1551" s="154" t="str">
        <f>_xlfn.XLOOKUP(H1551,'NW Mapping'!A:A,'NW Mapping'!D:D)</f>
        <v>Core NW</v>
      </c>
      <c r="L1551" s="8" t="str">
        <f>_xlfn.XLOOKUP('Data Source'!$H1551,'NW Mapping'!A:A,'NW Mapping'!E:E)</f>
        <v>SINGLE FUNDING</v>
      </c>
      <c r="M1551" s="155">
        <v>0</v>
      </c>
      <c r="N1551" s="155">
        <v>0</v>
      </c>
    </row>
    <row r="1552" spans="2:14" s="1" customFormat="1" ht="19.7" customHeight="1">
      <c r="B1552" s="156">
        <v>2023</v>
      </c>
      <c r="C1552" s="154" t="s">
        <v>13</v>
      </c>
      <c r="D1552" s="154" t="s">
        <v>14</v>
      </c>
      <c r="E1552" s="154" t="s">
        <v>26</v>
      </c>
      <c r="F1552" s="154" t="s">
        <v>23</v>
      </c>
      <c r="G1552" s="154" t="s">
        <v>24</v>
      </c>
      <c r="H1552" s="154" t="s">
        <v>47</v>
      </c>
      <c r="I1552" s="154" t="str">
        <f>_xlfn.XLOOKUP('Data Source'!$H1552,'NW Mapping'!A:A,'NW Mapping'!B:B)</f>
        <v>Low</v>
      </c>
      <c r="J1552" s="154" t="str">
        <f>_xlfn.XLOOKUP('Data Source'!$H1552,'NW Mapping'!A:A,'NW Mapping'!C:C)</f>
        <v>Core NW</v>
      </c>
      <c r="K1552" s="154" t="str">
        <f>_xlfn.XLOOKUP(H1552,'NW Mapping'!A:A,'NW Mapping'!D:D)</f>
        <v>Core NW</v>
      </c>
      <c r="L1552" s="8" t="str">
        <f>_xlfn.XLOOKUP('Data Source'!$H1552,'NW Mapping'!A:A,'NW Mapping'!E:E)</f>
        <v>SINGLE FUNDING</v>
      </c>
      <c r="M1552" s="157">
        <v>0</v>
      </c>
      <c r="N1552" s="157">
        <v>0</v>
      </c>
    </row>
    <row r="1553" spans="2:14" s="1" customFormat="1" ht="19.7" customHeight="1">
      <c r="B1553" s="152">
        <v>2023</v>
      </c>
      <c r="C1553" s="153" t="s">
        <v>13</v>
      </c>
      <c r="D1553" s="153" t="s">
        <v>14</v>
      </c>
      <c r="E1553" s="153" t="s">
        <v>26</v>
      </c>
      <c r="F1553" s="153" t="s">
        <v>23</v>
      </c>
      <c r="G1553" s="153" t="s">
        <v>66</v>
      </c>
      <c r="H1553" s="153" t="s">
        <v>47</v>
      </c>
      <c r="I1553" s="154" t="str">
        <f>_xlfn.XLOOKUP('Data Source'!$H1553,'NW Mapping'!A:A,'NW Mapping'!B:B)</f>
        <v>Low</v>
      </c>
      <c r="J1553" s="154" t="str">
        <f>_xlfn.XLOOKUP('Data Source'!$H1553,'NW Mapping'!A:A,'NW Mapping'!C:C)</f>
        <v>Core NW</v>
      </c>
      <c r="K1553" s="154" t="str">
        <f>_xlfn.XLOOKUP(H1553,'NW Mapping'!A:A,'NW Mapping'!D:D)</f>
        <v>Core NW</v>
      </c>
      <c r="L1553" s="8" t="str">
        <f>_xlfn.XLOOKUP('Data Source'!$H1553,'NW Mapping'!A:A,'NW Mapping'!E:E)</f>
        <v>SINGLE FUNDING</v>
      </c>
      <c r="M1553" s="155">
        <v>0</v>
      </c>
      <c r="N1553" s="155">
        <v>0</v>
      </c>
    </row>
    <row r="1554" spans="2:14" s="1" customFormat="1" ht="19.7" hidden="1" customHeight="1">
      <c r="B1554" s="156">
        <v>2023</v>
      </c>
      <c r="C1554" s="154" t="s">
        <v>13</v>
      </c>
      <c r="D1554" s="154" t="s">
        <v>14</v>
      </c>
      <c r="E1554" s="154" t="s">
        <v>27</v>
      </c>
      <c r="F1554" s="154" t="s">
        <v>16</v>
      </c>
      <c r="G1554" s="154" t="s">
        <v>71</v>
      </c>
      <c r="H1554" s="154" t="s">
        <v>47</v>
      </c>
      <c r="I1554" s="154" t="str">
        <f>_xlfn.XLOOKUP('Data Source'!$H1554,'NW Mapping'!A:A,'NW Mapping'!B:B)</f>
        <v>Low</v>
      </c>
      <c r="J1554" s="154" t="str">
        <f>_xlfn.XLOOKUP('Data Source'!$H1554,'NW Mapping'!A:A,'NW Mapping'!C:C)</f>
        <v>Core NW</v>
      </c>
      <c r="K1554" s="154" t="str">
        <f>_xlfn.XLOOKUP(H1554,'NW Mapping'!A:A,'NW Mapping'!D:D)</f>
        <v>Core NW</v>
      </c>
      <c r="L1554" s="8" t="str">
        <f>_xlfn.XLOOKUP('Data Source'!$H1554,'NW Mapping'!A:A,'NW Mapping'!E:E)</f>
        <v>SINGLE FUNDING</v>
      </c>
      <c r="M1554" s="157">
        <v>0</v>
      </c>
      <c r="N1554" s="157">
        <v>0</v>
      </c>
    </row>
    <row r="1555" spans="2:14" s="1" customFormat="1" ht="19.7" hidden="1" customHeight="1">
      <c r="B1555" s="152">
        <v>2023</v>
      </c>
      <c r="C1555" s="153" t="s">
        <v>13</v>
      </c>
      <c r="D1555" s="153" t="s">
        <v>14</v>
      </c>
      <c r="E1555" s="153" t="s">
        <v>27</v>
      </c>
      <c r="F1555" s="153" t="s">
        <v>16</v>
      </c>
      <c r="G1555" s="153" t="s">
        <v>72</v>
      </c>
      <c r="H1555" s="153" t="s">
        <v>47</v>
      </c>
      <c r="I1555" s="154" t="str">
        <f>_xlfn.XLOOKUP('Data Source'!$H1555,'NW Mapping'!A:A,'NW Mapping'!B:B)</f>
        <v>Low</v>
      </c>
      <c r="J1555" s="154" t="str">
        <f>_xlfn.XLOOKUP('Data Source'!$H1555,'NW Mapping'!A:A,'NW Mapping'!C:C)</f>
        <v>Core NW</v>
      </c>
      <c r="K1555" s="154" t="str">
        <f>_xlfn.XLOOKUP(H1555,'NW Mapping'!A:A,'NW Mapping'!D:D)</f>
        <v>Core NW</v>
      </c>
      <c r="L1555" s="8" t="str">
        <f>_xlfn.XLOOKUP('Data Source'!$H1555,'NW Mapping'!A:A,'NW Mapping'!E:E)</f>
        <v>SINGLE FUNDING</v>
      </c>
      <c r="M1555" s="155">
        <v>0</v>
      </c>
      <c r="N1555" s="155">
        <v>0</v>
      </c>
    </row>
    <row r="1556" spans="2:14" s="1" customFormat="1" ht="19.7" hidden="1" customHeight="1">
      <c r="B1556" s="156">
        <v>2023</v>
      </c>
      <c r="C1556" s="154" t="s">
        <v>13</v>
      </c>
      <c r="D1556" s="154" t="s">
        <v>14</v>
      </c>
      <c r="E1556" s="154" t="s">
        <v>27</v>
      </c>
      <c r="F1556" s="154" t="s">
        <v>16</v>
      </c>
      <c r="G1556" s="154" t="s">
        <v>73</v>
      </c>
      <c r="H1556" s="154" t="s">
        <v>47</v>
      </c>
      <c r="I1556" s="154" t="str">
        <f>_xlfn.XLOOKUP('Data Source'!$H1556,'NW Mapping'!A:A,'NW Mapping'!B:B)</f>
        <v>Low</v>
      </c>
      <c r="J1556" s="154" t="str">
        <f>_xlfn.XLOOKUP('Data Source'!$H1556,'NW Mapping'!A:A,'NW Mapping'!C:C)</f>
        <v>Core NW</v>
      </c>
      <c r="K1556" s="154" t="str">
        <f>_xlfn.XLOOKUP(H1556,'NW Mapping'!A:A,'NW Mapping'!D:D)</f>
        <v>Core NW</v>
      </c>
      <c r="L1556" s="8" t="str">
        <f>_xlfn.XLOOKUP('Data Source'!$H1556,'NW Mapping'!A:A,'NW Mapping'!E:E)</f>
        <v>SINGLE FUNDING</v>
      </c>
      <c r="M1556" s="157">
        <v>0</v>
      </c>
      <c r="N1556" s="157">
        <v>0</v>
      </c>
    </row>
    <row r="1557" spans="2:14" s="1" customFormat="1" ht="19.7" hidden="1" customHeight="1">
      <c r="B1557" s="152">
        <v>2023</v>
      </c>
      <c r="C1557" s="153" t="s">
        <v>13</v>
      </c>
      <c r="D1557" s="153" t="s">
        <v>14</v>
      </c>
      <c r="E1557" s="153" t="s">
        <v>27</v>
      </c>
      <c r="F1557" s="153" t="s">
        <v>16</v>
      </c>
      <c r="G1557" s="153" t="s">
        <v>75</v>
      </c>
      <c r="H1557" s="153" t="s">
        <v>47</v>
      </c>
      <c r="I1557" s="154" t="str">
        <f>_xlfn.XLOOKUP('Data Source'!$H1557,'NW Mapping'!A:A,'NW Mapping'!B:B)</f>
        <v>Low</v>
      </c>
      <c r="J1557" s="154" t="str">
        <f>_xlfn.XLOOKUP('Data Source'!$H1557,'NW Mapping'!A:A,'NW Mapping'!C:C)</f>
        <v>Core NW</v>
      </c>
      <c r="K1557" s="154" t="str">
        <f>_xlfn.XLOOKUP(H1557,'NW Mapping'!A:A,'NW Mapping'!D:D)</f>
        <v>Core NW</v>
      </c>
      <c r="L1557" s="8" t="str">
        <f>_xlfn.XLOOKUP('Data Source'!$H1557,'NW Mapping'!A:A,'NW Mapping'!E:E)</f>
        <v>SINGLE FUNDING</v>
      </c>
      <c r="M1557" s="155">
        <v>0</v>
      </c>
      <c r="N1557" s="155">
        <v>0</v>
      </c>
    </row>
    <row r="1558" spans="2:14" s="1" customFormat="1" ht="19.7" hidden="1" customHeight="1">
      <c r="B1558" s="156">
        <v>2023</v>
      </c>
      <c r="C1558" s="154" t="s">
        <v>13</v>
      </c>
      <c r="D1558" s="154" t="s">
        <v>14</v>
      </c>
      <c r="E1558" s="154" t="s">
        <v>27</v>
      </c>
      <c r="F1558" s="154" t="s">
        <v>16</v>
      </c>
      <c r="G1558" s="154" t="s">
        <v>76</v>
      </c>
      <c r="H1558" s="154" t="s">
        <v>47</v>
      </c>
      <c r="I1558" s="154" t="str">
        <f>_xlfn.XLOOKUP('Data Source'!$H1558,'NW Mapping'!A:A,'NW Mapping'!B:B)</f>
        <v>Low</v>
      </c>
      <c r="J1558" s="154" t="str">
        <f>_xlfn.XLOOKUP('Data Source'!$H1558,'NW Mapping'!A:A,'NW Mapping'!C:C)</f>
        <v>Core NW</v>
      </c>
      <c r="K1558" s="154" t="str">
        <f>_xlfn.XLOOKUP(H1558,'NW Mapping'!A:A,'NW Mapping'!D:D)</f>
        <v>Core NW</v>
      </c>
      <c r="L1558" s="8" t="str">
        <f>_xlfn.XLOOKUP('Data Source'!$H1558,'NW Mapping'!A:A,'NW Mapping'!E:E)</f>
        <v>SINGLE FUNDING</v>
      </c>
      <c r="M1558" s="157">
        <v>0</v>
      </c>
      <c r="N1558" s="157">
        <v>0</v>
      </c>
    </row>
    <row r="1559" spans="2:14" s="1" customFormat="1" ht="19.7" hidden="1" customHeight="1">
      <c r="B1559" s="152">
        <v>2023</v>
      </c>
      <c r="C1559" s="153" t="s">
        <v>13</v>
      </c>
      <c r="D1559" s="153" t="s">
        <v>14</v>
      </c>
      <c r="E1559" s="153" t="s">
        <v>27</v>
      </c>
      <c r="F1559" s="153" t="s">
        <v>21</v>
      </c>
      <c r="G1559" s="153" t="s">
        <v>22</v>
      </c>
      <c r="H1559" s="153" t="s">
        <v>47</v>
      </c>
      <c r="I1559" s="154" t="str">
        <f>_xlfn.XLOOKUP('Data Source'!$H1559,'NW Mapping'!A:A,'NW Mapping'!B:B)</f>
        <v>Low</v>
      </c>
      <c r="J1559" s="154" t="str">
        <f>_xlfn.XLOOKUP('Data Source'!$H1559,'NW Mapping'!A:A,'NW Mapping'!C:C)</f>
        <v>Core NW</v>
      </c>
      <c r="K1559" s="154" t="str">
        <f>_xlfn.XLOOKUP(H1559,'NW Mapping'!A:A,'NW Mapping'!D:D)</f>
        <v>Core NW</v>
      </c>
      <c r="L1559" s="8" t="str">
        <f>_xlfn.XLOOKUP('Data Source'!$H1559,'NW Mapping'!A:A,'NW Mapping'!E:E)</f>
        <v>SINGLE FUNDING</v>
      </c>
      <c r="M1559" s="155">
        <v>0</v>
      </c>
      <c r="N1559" s="155">
        <v>0</v>
      </c>
    </row>
    <row r="1560" spans="2:14" s="1" customFormat="1" ht="19.7" hidden="1" customHeight="1">
      <c r="B1560" s="156">
        <v>2023</v>
      </c>
      <c r="C1560" s="154" t="s">
        <v>13</v>
      </c>
      <c r="D1560" s="154" t="s">
        <v>14</v>
      </c>
      <c r="E1560" s="154" t="s">
        <v>27</v>
      </c>
      <c r="F1560" s="154" t="s">
        <v>21</v>
      </c>
      <c r="G1560" s="154" t="s">
        <v>65</v>
      </c>
      <c r="H1560" s="154" t="s">
        <v>47</v>
      </c>
      <c r="I1560" s="154" t="str">
        <f>_xlfn.XLOOKUP('Data Source'!$H1560,'NW Mapping'!A:A,'NW Mapping'!B:B)</f>
        <v>Low</v>
      </c>
      <c r="J1560" s="154" t="str">
        <f>_xlfn.XLOOKUP('Data Source'!$H1560,'NW Mapping'!A:A,'NW Mapping'!C:C)</f>
        <v>Core NW</v>
      </c>
      <c r="K1560" s="154" t="str">
        <f>_xlfn.XLOOKUP(H1560,'NW Mapping'!A:A,'NW Mapping'!D:D)</f>
        <v>Core NW</v>
      </c>
      <c r="L1560" s="8" t="str">
        <f>_xlfn.XLOOKUP('Data Source'!$H1560,'NW Mapping'!A:A,'NW Mapping'!E:E)</f>
        <v>SINGLE FUNDING</v>
      </c>
      <c r="M1560" s="157">
        <v>0</v>
      </c>
      <c r="N1560" s="157">
        <v>0</v>
      </c>
    </row>
    <row r="1561" spans="2:14" s="1" customFormat="1" ht="19.7" hidden="1" customHeight="1">
      <c r="B1561" s="152">
        <v>2023</v>
      </c>
      <c r="C1561" s="153" t="s">
        <v>13</v>
      </c>
      <c r="D1561" s="153" t="s">
        <v>14</v>
      </c>
      <c r="E1561" s="153" t="s">
        <v>27</v>
      </c>
      <c r="F1561" s="153" t="s">
        <v>23</v>
      </c>
      <c r="G1561" s="153" t="s">
        <v>24</v>
      </c>
      <c r="H1561" s="153" t="s">
        <v>47</v>
      </c>
      <c r="I1561" s="154" t="str">
        <f>_xlfn.XLOOKUP('Data Source'!$H1561,'NW Mapping'!A:A,'NW Mapping'!B:B)</f>
        <v>Low</v>
      </c>
      <c r="J1561" s="154" t="str">
        <f>_xlfn.XLOOKUP('Data Source'!$H1561,'NW Mapping'!A:A,'NW Mapping'!C:C)</f>
        <v>Core NW</v>
      </c>
      <c r="K1561" s="154" t="str">
        <f>_xlfn.XLOOKUP(H1561,'NW Mapping'!A:A,'NW Mapping'!D:D)</f>
        <v>Core NW</v>
      </c>
      <c r="L1561" s="8" t="str">
        <f>_xlfn.XLOOKUP('Data Source'!$H1561,'NW Mapping'!A:A,'NW Mapping'!E:E)</f>
        <v>SINGLE FUNDING</v>
      </c>
      <c r="M1561" s="155">
        <v>0</v>
      </c>
      <c r="N1561" s="155">
        <v>0</v>
      </c>
    </row>
    <row r="1562" spans="2:14" s="1" customFormat="1" ht="19.7" hidden="1" customHeight="1">
      <c r="B1562" s="156">
        <v>2023</v>
      </c>
      <c r="C1562" s="154" t="s">
        <v>13</v>
      </c>
      <c r="D1562" s="154" t="s">
        <v>14</v>
      </c>
      <c r="E1562" s="154" t="s">
        <v>27</v>
      </c>
      <c r="F1562" s="154" t="s">
        <v>23</v>
      </c>
      <c r="G1562" s="154" t="s">
        <v>66</v>
      </c>
      <c r="H1562" s="154" t="s">
        <v>47</v>
      </c>
      <c r="I1562" s="154" t="str">
        <f>_xlfn.XLOOKUP('Data Source'!$H1562,'NW Mapping'!A:A,'NW Mapping'!B:B)</f>
        <v>Low</v>
      </c>
      <c r="J1562" s="154" t="str">
        <f>_xlfn.XLOOKUP('Data Source'!$H1562,'NW Mapping'!A:A,'NW Mapping'!C:C)</f>
        <v>Core NW</v>
      </c>
      <c r="K1562" s="154" t="str">
        <f>_xlfn.XLOOKUP(H1562,'NW Mapping'!A:A,'NW Mapping'!D:D)</f>
        <v>Core NW</v>
      </c>
      <c r="L1562" s="8" t="str">
        <f>_xlfn.XLOOKUP('Data Source'!$H1562,'NW Mapping'!A:A,'NW Mapping'!E:E)</f>
        <v>SINGLE FUNDING</v>
      </c>
      <c r="M1562" s="157">
        <v>0</v>
      </c>
      <c r="N1562" s="157">
        <v>0</v>
      </c>
    </row>
    <row r="1563" spans="2:14" s="1" customFormat="1" ht="19.7" hidden="1" customHeight="1">
      <c r="B1563" s="152">
        <v>2023</v>
      </c>
      <c r="C1563" s="153" t="s">
        <v>13</v>
      </c>
      <c r="D1563" s="153" t="s">
        <v>14</v>
      </c>
      <c r="E1563" s="153" t="s">
        <v>15</v>
      </c>
      <c r="F1563" s="153" t="s">
        <v>16</v>
      </c>
      <c r="G1563" s="153" t="s">
        <v>71</v>
      </c>
      <c r="H1563" s="153" t="s">
        <v>82</v>
      </c>
      <c r="I1563" s="154" t="str">
        <f>_xlfn.XLOOKUP('Data Source'!$H1563,'NW Mapping'!A:A,'NW Mapping'!B:B)</f>
        <v>Low</v>
      </c>
      <c r="J1563" s="154" t="str">
        <f>_xlfn.XLOOKUP('Data Source'!$H1563,'NW Mapping'!A:A,'NW Mapping'!C:C)</f>
        <v>Core NW</v>
      </c>
      <c r="K1563" s="154" t="str">
        <f>_xlfn.XLOOKUP(H1563,'NW Mapping'!A:A,'NW Mapping'!D:D)</f>
        <v>Core NW</v>
      </c>
      <c r="L1563" s="8" t="str">
        <f>_xlfn.XLOOKUP('Data Source'!$H1563,'NW Mapping'!A:A,'NW Mapping'!E:E)</f>
        <v>SINGLE FUNDING</v>
      </c>
      <c r="M1563" s="155">
        <v>0</v>
      </c>
      <c r="N1563" s="155">
        <v>0</v>
      </c>
    </row>
    <row r="1564" spans="2:14" s="1" customFormat="1" ht="19.7" hidden="1" customHeight="1">
      <c r="B1564" s="156">
        <v>2023</v>
      </c>
      <c r="C1564" s="154" t="s">
        <v>13</v>
      </c>
      <c r="D1564" s="154" t="s">
        <v>14</v>
      </c>
      <c r="E1564" s="154" t="s">
        <v>15</v>
      </c>
      <c r="F1564" s="154" t="s">
        <v>16</v>
      </c>
      <c r="G1564" s="154" t="s">
        <v>72</v>
      </c>
      <c r="H1564" s="154" t="s">
        <v>82</v>
      </c>
      <c r="I1564" s="154" t="str">
        <f>_xlfn.XLOOKUP('Data Source'!$H1564,'NW Mapping'!A:A,'NW Mapping'!B:B)</f>
        <v>Low</v>
      </c>
      <c r="J1564" s="154" t="str">
        <f>_xlfn.XLOOKUP('Data Source'!$H1564,'NW Mapping'!A:A,'NW Mapping'!C:C)</f>
        <v>Core NW</v>
      </c>
      <c r="K1564" s="154" t="str">
        <f>_xlfn.XLOOKUP(H1564,'NW Mapping'!A:A,'NW Mapping'!D:D)</f>
        <v>Core NW</v>
      </c>
      <c r="L1564" s="8" t="str">
        <f>_xlfn.XLOOKUP('Data Source'!$H1564,'NW Mapping'!A:A,'NW Mapping'!E:E)</f>
        <v>SINGLE FUNDING</v>
      </c>
      <c r="M1564" s="157">
        <v>5166.5140384615397</v>
      </c>
      <c r="N1564" s="157">
        <v>5166.72</v>
      </c>
    </row>
    <row r="1565" spans="2:14" s="1" customFormat="1" ht="19.7" hidden="1" customHeight="1">
      <c r="B1565" s="152">
        <v>2023</v>
      </c>
      <c r="C1565" s="153" t="s">
        <v>13</v>
      </c>
      <c r="D1565" s="153" t="s">
        <v>14</v>
      </c>
      <c r="E1565" s="153" t="s">
        <v>15</v>
      </c>
      <c r="F1565" s="153" t="s">
        <v>16</v>
      </c>
      <c r="G1565" s="153" t="s">
        <v>73</v>
      </c>
      <c r="H1565" s="153" t="s">
        <v>82</v>
      </c>
      <c r="I1565" s="154" t="str">
        <f>_xlfn.XLOOKUP('Data Source'!$H1565,'NW Mapping'!A:A,'NW Mapping'!B:B)</f>
        <v>Low</v>
      </c>
      <c r="J1565" s="154" t="str">
        <f>_xlfn.XLOOKUP('Data Source'!$H1565,'NW Mapping'!A:A,'NW Mapping'!C:C)</f>
        <v>Core NW</v>
      </c>
      <c r="K1565" s="154" t="str">
        <f>_xlfn.XLOOKUP(H1565,'NW Mapping'!A:A,'NW Mapping'!D:D)</f>
        <v>Core NW</v>
      </c>
      <c r="L1565" s="8" t="str">
        <f>_xlfn.XLOOKUP('Data Source'!$H1565,'NW Mapping'!A:A,'NW Mapping'!E:E)</f>
        <v>SINGLE FUNDING</v>
      </c>
      <c r="M1565" s="155">
        <v>271.99923076923102</v>
      </c>
      <c r="N1565" s="155">
        <v>271.95999999999998</v>
      </c>
    </row>
    <row r="1566" spans="2:14" s="1" customFormat="1" ht="19.7" hidden="1" customHeight="1">
      <c r="B1566" s="156">
        <v>2023</v>
      </c>
      <c r="C1566" s="154" t="s">
        <v>13</v>
      </c>
      <c r="D1566" s="154" t="s">
        <v>14</v>
      </c>
      <c r="E1566" s="154" t="s">
        <v>15</v>
      </c>
      <c r="F1566" s="154" t="s">
        <v>16</v>
      </c>
      <c r="G1566" s="154" t="s">
        <v>74</v>
      </c>
      <c r="H1566" s="154" t="s">
        <v>82</v>
      </c>
      <c r="I1566" s="154" t="str">
        <f>_xlfn.XLOOKUP('Data Source'!$H1566,'NW Mapping'!A:A,'NW Mapping'!B:B)</f>
        <v>Low</v>
      </c>
      <c r="J1566" s="154" t="str">
        <f>_xlfn.XLOOKUP('Data Source'!$H1566,'NW Mapping'!A:A,'NW Mapping'!C:C)</f>
        <v>Core NW</v>
      </c>
      <c r="K1566" s="154" t="str">
        <f>_xlfn.XLOOKUP(H1566,'NW Mapping'!A:A,'NW Mapping'!D:D)</f>
        <v>Core NW</v>
      </c>
      <c r="L1566" s="8" t="str">
        <f>_xlfn.XLOOKUP('Data Source'!$H1566,'NW Mapping'!A:A,'NW Mapping'!E:E)</f>
        <v>SINGLE FUNDING</v>
      </c>
      <c r="M1566" s="157">
        <v>690.16750000000002</v>
      </c>
      <c r="N1566" s="157">
        <v>690.04</v>
      </c>
    </row>
    <row r="1567" spans="2:14" s="1" customFormat="1" ht="19.7" hidden="1" customHeight="1">
      <c r="B1567" s="152">
        <v>2023</v>
      </c>
      <c r="C1567" s="153" t="s">
        <v>13</v>
      </c>
      <c r="D1567" s="153" t="s">
        <v>14</v>
      </c>
      <c r="E1567" s="153" t="s">
        <v>15</v>
      </c>
      <c r="F1567" s="153" t="s">
        <v>16</v>
      </c>
      <c r="G1567" s="153" t="s">
        <v>75</v>
      </c>
      <c r="H1567" s="153" t="s">
        <v>82</v>
      </c>
      <c r="I1567" s="154" t="str">
        <f>_xlfn.XLOOKUP('Data Source'!$H1567,'NW Mapping'!A:A,'NW Mapping'!B:B)</f>
        <v>Low</v>
      </c>
      <c r="J1567" s="154" t="str">
        <f>_xlfn.XLOOKUP('Data Source'!$H1567,'NW Mapping'!A:A,'NW Mapping'!C:C)</f>
        <v>Core NW</v>
      </c>
      <c r="K1567" s="154" t="str">
        <f>_xlfn.XLOOKUP(H1567,'NW Mapping'!A:A,'NW Mapping'!D:D)</f>
        <v>Core NW</v>
      </c>
      <c r="L1567" s="8" t="str">
        <f>_xlfn.XLOOKUP('Data Source'!$H1567,'NW Mapping'!A:A,'NW Mapping'!E:E)</f>
        <v>SINGLE FUNDING</v>
      </c>
      <c r="M1567" s="155">
        <v>0</v>
      </c>
      <c r="N1567" s="155">
        <v>0</v>
      </c>
    </row>
    <row r="1568" spans="2:14" s="1" customFormat="1" ht="19.7" hidden="1" customHeight="1">
      <c r="B1568" s="156">
        <v>2023</v>
      </c>
      <c r="C1568" s="154" t="s">
        <v>13</v>
      </c>
      <c r="D1568" s="154" t="s">
        <v>14</v>
      </c>
      <c r="E1568" s="154" t="s">
        <v>15</v>
      </c>
      <c r="F1568" s="154" t="s">
        <v>16</v>
      </c>
      <c r="G1568" s="154" t="s">
        <v>76</v>
      </c>
      <c r="H1568" s="154" t="s">
        <v>82</v>
      </c>
      <c r="I1568" s="154" t="str">
        <f>_xlfn.XLOOKUP('Data Source'!$H1568,'NW Mapping'!A:A,'NW Mapping'!B:B)</f>
        <v>Low</v>
      </c>
      <c r="J1568" s="154" t="str">
        <f>_xlfn.XLOOKUP('Data Source'!$H1568,'NW Mapping'!A:A,'NW Mapping'!C:C)</f>
        <v>Core NW</v>
      </c>
      <c r="K1568" s="154" t="str">
        <f>_xlfn.XLOOKUP(H1568,'NW Mapping'!A:A,'NW Mapping'!D:D)</f>
        <v>Core NW</v>
      </c>
      <c r="L1568" s="8" t="str">
        <f>_xlfn.XLOOKUP('Data Source'!$H1568,'NW Mapping'!A:A,'NW Mapping'!E:E)</f>
        <v>SINGLE FUNDING</v>
      </c>
      <c r="M1568" s="157">
        <v>0</v>
      </c>
      <c r="N1568" s="157">
        <v>0</v>
      </c>
    </row>
    <row r="1569" spans="2:14" s="1" customFormat="1" ht="19.7" hidden="1" customHeight="1">
      <c r="B1569" s="152">
        <v>2023</v>
      </c>
      <c r="C1569" s="153" t="s">
        <v>13</v>
      </c>
      <c r="D1569" s="153" t="s">
        <v>14</v>
      </c>
      <c r="E1569" s="153" t="s">
        <v>15</v>
      </c>
      <c r="F1569" s="153" t="s">
        <v>21</v>
      </c>
      <c r="G1569" s="153" t="s">
        <v>22</v>
      </c>
      <c r="H1569" s="153" t="s">
        <v>82</v>
      </c>
      <c r="I1569" s="154" t="str">
        <f>_xlfn.XLOOKUP('Data Source'!$H1569,'NW Mapping'!A:A,'NW Mapping'!B:B)</f>
        <v>Low</v>
      </c>
      <c r="J1569" s="154" t="str">
        <f>_xlfn.XLOOKUP('Data Source'!$H1569,'NW Mapping'!A:A,'NW Mapping'!C:C)</f>
        <v>Core NW</v>
      </c>
      <c r="K1569" s="154" t="str">
        <f>_xlfn.XLOOKUP(H1569,'NW Mapping'!A:A,'NW Mapping'!D:D)</f>
        <v>Core NW</v>
      </c>
      <c r="L1569" s="8" t="str">
        <f>_xlfn.XLOOKUP('Data Source'!$H1569,'NW Mapping'!A:A,'NW Mapping'!E:E)</f>
        <v>SINGLE FUNDING</v>
      </c>
      <c r="M1569" s="155">
        <v>2310.0459615384598</v>
      </c>
      <c r="N1569" s="155">
        <v>2309.84</v>
      </c>
    </row>
    <row r="1570" spans="2:14" s="1" customFormat="1" ht="19.7" hidden="1" customHeight="1">
      <c r="B1570" s="156">
        <v>2023</v>
      </c>
      <c r="C1570" s="154" t="s">
        <v>13</v>
      </c>
      <c r="D1570" s="154" t="s">
        <v>14</v>
      </c>
      <c r="E1570" s="154" t="s">
        <v>15</v>
      </c>
      <c r="F1570" s="154" t="s">
        <v>21</v>
      </c>
      <c r="G1570" s="154" t="s">
        <v>65</v>
      </c>
      <c r="H1570" s="154" t="s">
        <v>82</v>
      </c>
      <c r="I1570" s="154" t="str">
        <f>_xlfn.XLOOKUP('Data Source'!$H1570,'NW Mapping'!A:A,'NW Mapping'!B:B)</f>
        <v>Low</v>
      </c>
      <c r="J1570" s="154" t="str">
        <f>_xlfn.XLOOKUP('Data Source'!$H1570,'NW Mapping'!A:A,'NW Mapping'!C:C)</f>
        <v>Core NW</v>
      </c>
      <c r="K1570" s="154" t="str">
        <f>_xlfn.XLOOKUP(H1570,'NW Mapping'!A:A,'NW Mapping'!D:D)</f>
        <v>Core NW</v>
      </c>
      <c r="L1570" s="8" t="str">
        <f>_xlfn.XLOOKUP('Data Source'!$H1570,'NW Mapping'!A:A,'NW Mapping'!E:E)</f>
        <v>SINGLE FUNDING</v>
      </c>
      <c r="M1570" s="157">
        <v>2185.48</v>
      </c>
      <c r="N1570" s="157">
        <v>2185.44</v>
      </c>
    </row>
    <row r="1571" spans="2:14" s="1" customFormat="1" ht="19.7" hidden="1" customHeight="1">
      <c r="B1571" s="152">
        <v>2023</v>
      </c>
      <c r="C1571" s="153" t="s">
        <v>13</v>
      </c>
      <c r="D1571" s="153" t="s">
        <v>14</v>
      </c>
      <c r="E1571" s="153" t="s">
        <v>15</v>
      </c>
      <c r="F1571" s="153" t="s">
        <v>23</v>
      </c>
      <c r="G1571" s="153" t="s">
        <v>24</v>
      </c>
      <c r="H1571" s="153" t="s">
        <v>82</v>
      </c>
      <c r="I1571" s="154" t="str">
        <f>_xlfn.XLOOKUP('Data Source'!$H1571,'NW Mapping'!A:A,'NW Mapping'!B:B)</f>
        <v>Low</v>
      </c>
      <c r="J1571" s="154" t="str">
        <f>_xlfn.XLOOKUP('Data Source'!$H1571,'NW Mapping'!A:A,'NW Mapping'!C:C)</f>
        <v>Core NW</v>
      </c>
      <c r="K1571" s="154" t="str">
        <f>_xlfn.XLOOKUP(H1571,'NW Mapping'!A:A,'NW Mapping'!D:D)</f>
        <v>Core NW</v>
      </c>
      <c r="L1571" s="8" t="str">
        <f>_xlfn.XLOOKUP('Data Source'!$H1571,'NW Mapping'!A:A,'NW Mapping'!E:E)</f>
        <v>SINGLE FUNDING</v>
      </c>
      <c r="M1571" s="155">
        <v>12403.000769230801</v>
      </c>
      <c r="N1571" s="155">
        <v>12403.04</v>
      </c>
    </row>
    <row r="1572" spans="2:14" s="1" customFormat="1" ht="19.7" hidden="1" customHeight="1">
      <c r="B1572" s="156">
        <v>2023</v>
      </c>
      <c r="C1572" s="154" t="s">
        <v>13</v>
      </c>
      <c r="D1572" s="154" t="s">
        <v>14</v>
      </c>
      <c r="E1572" s="154" t="s">
        <v>15</v>
      </c>
      <c r="F1572" s="154" t="s">
        <v>23</v>
      </c>
      <c r="G1572" s="154" t="s">
        <v>66</v>
      </c>
      <c r="H1572" s="154" t="s">
        <v>82</v>
      </c>
      <c r="I1572" s="154" t="str">
        <f>_xlfn.XLOOKUP('Data Source'!$H1572,'NW Mapping'!A:A,'NW Mapping'!B:B)</f>
        <v>Low</v>
      </c>
      <c r="J1572" s="154" t="str">
        <f>_xlfn.XLOOKUP('Data Source'!$H1572,'NW Mapping'!A:A,'NW Mapping'!C:C)</f>
        <v>Core NW</v>
      </c>
      <c r="K1572" s="154" t="str">
        <f>_xlfn.XLOOKUP(H1572,'NW Mapping'!A:A,'NW Mapping'!D:D)</f>
        <v>Core NW</v>
      </c>
      <c r="L1572" s="8" t="str">
        <f>_xlfn.XLOOKUP('Data Source'!$H1572,'NW Mapping'!A:A,'NW Mapping'!E:E)</f>
        <v>SINGLE FUNDING</v>
      </c>
      <c r="M1572" s="157">
        <v>0</v>
      </c>
      <c r="N1572" s="157">
        <v>0</v>
      </c>
    </row>
    <row r="1573" spans="2:14" s="1" customFormat="1" ht="19.7" hidden="1" customHeight="1">
      <c r="B1573" s="152">
        <v>2023</v>
      </c>
      <c r="C1573" s="153" t="s">
        <v>13</v>
      </c>
      <c r="D1573" s="153" t="s">
        <v>14</v>
      </c>
      <c r="E1573" s="153" t="s">
        <v>25</v>
      </c>
      <c r="F1573" s="153" t="s">
        <v>16</v>
      </c>
      <c r="G1573" s="153" t="s">
        <v>71</v>
      </c>
      <c r="H1573" s="153" t="s">
        <v>82</v>
      </c>
      <c r="I1573" s="154" t="str">
        <f>_xlfn.XLOOKUP('Data Source'!$H1573,'NW Mapping'!A:A,'NW Mapping'!B:B)</f>
        <v>Low</v>
      </c>
      <c r="J1573" s="154" t="str">
        <f>_xlfn.XLOOKUP('Data Source'!$H1573,'NW Mapping'!A:A,'NW Mapping'!C:C)</f>
        <v>Core NW</v>
      </c>
      <c r="K1573" s="154" t="str">
        <f>_xlfn.XLOOKUP(H1573,'NW Mapping'!A:A,'NW Mapping'!D:D)</f>
        <v>Core NW</v>
      </c>
      <c r="L1573" s="8" t="str">
        <f>_xlfn.XLOOKUP('Data Source'!$H1573,'NW Mapping'!A:A,'NW Mapping'!E:E)</f>
        <v>SINGLE FUNDING</v>
      </c>
      <c r="M1573" s="155">
        <v>0</v>
      </c>
      <c r="N1573" s="155">
        <v>0</v>
      </c>
    </row>
    <row r="1574" spans="2:14" s="1" customFormat="1" ht="19.7" hidden="1" customHeight="1">
      <c r="B1574" s="156">
        <v>2023</v>
      </c>
      <c r="C1574" s="154" t="s">
        <v>13</v>
      </c>
      <c r="D1574" s="154" t="s">
        <v>14</v>
      </c>
      <c r="E1574" s="154" t="s">
        <v>25</v>
      </c>
      <c r="F1574" s="154" t="s">
        <v>16</v>
      </c>
      <c r="G1574" s="154" t="s">
        <v>72</v>
      </c>
      <c r="H1574" s="154" t="s">
        <v>82</v>
      </c>
      <c r="I1574" s="154" t="str">
        <f>_xlfn.XLOOKUP('Data Source'!$H1574,'NW Mapping'!A:A,'NW Mapping'!B:B)</f>
        <v>Low</v>
      </c>
      <c r="J1574" s="154" t="str">
        <f>_xlfn.XLOOKUP('Data Source'!$H1574,'NW Mapping'!A:A,'NW Mapping'!C:C)</f>
        <v>Core NW</v>
      </c>
      <c r="K1574" s="154" t="str">
        <f>_xlfn.XLOOKUP(H1574,'NW Mapping'!A:A,'NW Mapping'!D:D)</f>
        <v>Core NW</v>
      </c>
      <c r="L1574" s="8" t="str">
        <f>_xlfn.XLOOKUP('Data Source'!$H1574,'NW Mapping'!A:A,'NW Mapping'!E:E)</f>
        <v>SINGLE FUNDING</v>
      </c>
      <c r="M1574" s="157">
        <v>0</v>
      </c>
      <c r="N1574" s="157">
        <v>0</v>
      </c>
    </row>
    <row r="1575" spans="2:14" s="1" customFormat="1" ht="19.7" hidden="1" customHeight="1">
      <c r="B1575" s="152">
        <v>2023</v>
      </c>
      <c r="C1575" s="153" t="s">
        <v>13</v>
      </c>
      <c r="D1575" s="153" t="s">
        <v>14</v>
      </c>
      <c r="E1575" s="153" t="s">
        <v>25</v>
      </c>
      <c r="F1575" s="153" t="s">
        <v>16</v>
      </c>
      <c r="G1575" s="153" t="s">
        <v>73</v>
      </c>
      <c r="H1575" s="153" t="s">
        <v>82</v>
      </c>
      <c r="I1575" s="154" t="str">
        <f>_xlfn.XLOOKUP('Data Source'!$H1575,'NW Mapping'!A:A,'NW Mapping'!B:B)</f>
        <v>Low</v>
      </c>
      <c r="J1575" s="154" t="str">
        <f>_xlfn.XLOOKUP('Data Source'!$H1575,'NW Mapping'!A:A,'NW Mapping'!C:C)</f>
        <v>Core NW</v>
      </c>
      <c r="K1575" s="154" t="str">
        <f>_xlfn.XLOOKUP(H1575,'NW Mapping'!A:A,'NW Mapping'!D:D)</f>
        <v>Core NW</v>
      </c>
      <c r="L1575" s="8" t="str">
        <f>_xlfn.XLOOKUP('Data Source'!$H1575,'NW Mapping'!A:A,'NW Mapping'!E:E)</f>
        <v>SINGLE FUNDING</v>
      </c>
      <c r="M1575" s="155">
        <v>0</v>
      </c>
      <c r="N1575" s="155">
        <v>0</v>
      </c>
    </row>
    <row r="1576" spans="2:14" s="1" customFormat="1" ht="19.7" hidden="1" customHeight="1">
      <c r="B1576" s="156">
        <v>2023</v>
      </c>
      <c r="C1576" s="154" t="s">
        <v>13</v>
      </c>
      <c r="D1576" s="154" t="s">
        <v>14</v>
      </c>
      <c r="E1576" s="154" t="s">
        <v>25</v>
      </c>
      <c r="F1576" s="154" t="s">
        <v>16</v>
      </c>
      <c r="G1576" s="154" t="s">
        <v>74</v>
      </c>
      <c r="H1576" s="154" t="s">
        <v>82</v>
      </c>
      <c r="I1576" s="154" t="str">
        <f>_xlfn.XLOOKUP('Data Source'!$H1576,'NW Mapping'!A:A,'NW Mapping'!B:B)</f>
        <v>Low</v>
      </c>
      <c r="J1576" s="154" t="str">
        <f>_xlfn.XLOOKUP('Data Source'!$H1576,'NW Mapping'!A:A,'NW Mapping'!C:C)</f>
        <v>Core NW</v>
      </c>
      <c r="K1576" s="154" t="str">
        <f>_xlfn.XLOOKUP(H1576,'NW Mapping'!A:A,'NW Mapping'!D:D)</f>
        <v>Core NW</v>
      </c>
      <c r="L1576" s="8" t="str">
        <f>_xlfn.XLOOKUP('Data Source'!$H1576,'NW Mapping'!A:A,'NW Mapping'!E:E)</f>
        <v>SINGLE FUNDING</v>
      </c>
      <c r="M1576" s="157">
        <v>0</v>
      </c>
      <c r="N1576" s="157">
        <v>0</v>
      </c>
    </row>
    <row r="1577" spans="2:14" s="1" customFormat="1" ht="19.7" hidden="1" customHeight="1">
      <c r="B1577" s="152">
        <v>2023</v>
      </c>
      <c r="C1577" s="153" t="s">
        <v>13</v>
      </c>
      <c r="D1577" s="153" t="s">
        <v>14</v>
      </c>
      <c r="E1577" s="153" t="s">
        <v>25</v>
      </c>
      <c r="F1577" s="153" t="s">
        <v>16</v>
      </c>
      <c r="G1577" s="153" t="s">
        <v>75</v>
      </c>
      <c r="H1577" s="153" t="s">
        <v>82</v>
      </c>
      <c r="I1577" s="154" t="str">
        <f>_xlfn.XLOOKUP('Data Source'!$H1577,'NW Mapping'!A:A,'NW Mapping'!B:B)</f>
        <v>Low</v>
      </c>
      <c r="J1577" s="154" t="str">
        <f>_xlfn.XLOOKUP('Data Source'!$H1577,'NW Mapping'!A:A,'NW Mapping'!C:C)</f>
        <v>Core NW</v>
      </c>
      <c r="K1577" s="154" t="str">
        <f>_xlfn.XLOOKUP(H1577,'NW Mapping'!A:A,'NW Mapping'!D:D)</f>
        <v>Core NW</v>
      </c>
      <c r="L1577" s="8" t="str">
        <f>_xlfn.XLOOKUP('Data Source'!$H1577,'NW Mapping'!A:A,'NW Mapping'!E:E)</f>
        <v>SINGLE FUNDING</v>
      </c>
      <c r="M1577" s="155">
        <v>0</v>
      </c>
      <c r="N1577" s="155">
        <v>0</v>
      </c>
    </row>
    <row r="1578" spans="2:14" s="1" customFormat="1" ht="19.7" hidden="1" customHeight="1">
      <c r="B1578" s="156">
        <v>2023</v>
      </c>
      <c r="C1578" s="154" t="s">
        <v>13</v>
      </c>
      <c r="D1578" s="154" t="s">
        <v>14</v>
      </c>
      <c r="E1578" s="154" t="s">
        <v>25</v>
      </c>
      <c r="F1578" s="154" t="s">
        <v>16</v>
      </c>
      <c r="G1578" s="154" t="s">
        <v>76</v>
      </c>
      <c r="H1578" s="154" t="s">
        <v>82</v>
      </c>
      <c r="I1578" s="154" t="str">
        <f>_xlfn.XLOOKUP('Data Source'!$H1578,'NW Mapping'!A:A,'NW Mapping'!B:B)</f>
        <v>Low</v>
      </c>
      <c r="J1578" s="154" t="str">
        <f>_xlfn.XLOOKUP('Data Source'!$H1578,'NW Mapping'!A:A,'NW Mapping'!C:C)</f>
        <v>Core NW</v>
      </c>
      <c r="K1578" s="154" t="str">
        <f>_xlfn.XLOOKUP(H1578,'NW Mapping'!A:A,'NW Mapping'!D:D)</f>
        <v>Core NW</v>
      </c>
      <c r="L1578" s="8" t="str">
        <f>_xlfn.XLOOKUP('Data Source'!$H1578,'NW Mapping'!A:A,'NW Mapping'!E:E)</f>
        <v>SINGLE FUNDING</v>
      </c>
      <c r="M1578" s="157">
        <v>0</v>
      </c>
      <c r="N1578" s="157">
        <v>0</v>
      </c>
    </row>
    <row r="1579" spans="2:14" s="1" customFormat="1" ht="19.7" hidden="1" customHeight="1">
      <c r="B1579" s="152">
        <v>2023</v>
      </c>
      <c r="C1579" s="153" t="s">
        <v>13</v>
      </c>
      <c r="D1579" s="153" t="s">
        <v>14</v>
      </c>
      <c r="E1579" s="153" t="s">
        <v>25</v>
      </c>
      <c r="F1579" s="153" t="s">
        <v>21</v>
      </c>
      <c r="G1579" s="153" t="s">
        <v>22</v>
      </c>
      <c r="H1579" s="153" t="s">
        <v>82</v>
      </c>
      <c r="I1579" s="154" t="str">
        <f>_xlfn.XLOOKUP('Data Source'!$H1579,'NW Mapping'!A:A,'NW Mapping'!B:B)</f>
        <v>Low</v>
      </c>
      <c r="J1579" s="154" t="str">
        <f>_xlfn.XLOOKUP('Data Source'!$H1579,'NW Mapping'!A:A,'NW Mapping'!C:C)</f>
        <v>Core NW</v>
      </c>
      <c r="K1579" s="154" t="str">
        <f>_xlfn.XLOOKUP(H1579,'NW Mapping'!A:A,'NW Mapping'!D:D)</f>
        <v>Core NW</v>
      </c>
      <c r="L1579" s="8" t="str">
        <f>_xlfn.XLOOKUP('Data Source'!$H1579,'NW Mapping'!A:A,'NW Mapping'!E:E)</f>
        <v>SINGLE FUNDING</v>
      </c>
      <c r="M1579" s="155">
        <v>0</v>
      </c>
      <c r="N1579" s="155">
        <v>0</v>
      </c>
    </row>
    <row r="1580" spans="2:14" s="1" customFormat="1" ht="19.7" hidden="1" customHeight="1">
      <c r="B1580" s="156">
        <v>2023</v>
      </c>
      <c r="C1580" s="154" t="s">
        <v>13</v>
      </c>
      <c r="D1580" s="154" t="s">
        <v>14</v>
      </c>
      <c r="E1580" s="154" t="s">
        <v>25</v>
      </c>
      <c r="F1580" s="154" t="s">
        <v>21</v>
      </c>
      <c r="G1580" s="154" t="s">
        <v>65</v>
      </c>
      <c r="H1580" s="154" t="s">
        <v>82</v>
      </c>
      <c r="I1580" s="154" t="str">
        <f>_xlfn.XLOOKUP('Data Source'!$H1580,'NW Mapping'!A:A,'NW Mapping'!B:B)</f>
        <v>Low</v>
      </c>
      <c r="J1580" s="154" t="str">
        <f>_xlfn.XLOOKUP('Data Source'!$H1580,'NW Mapping'!A:A,'NW Mapping'!C:C)</f>
        <v>Core NW</v>
      </c>
      <c r="K1580" s="154" t="str">
        <f>_xlfn.XLOOKUP(H1580,'NW Mapping'!A:A,'NW Mapping'!D:D)</f>
        <v>Core NW</v>
      </c>
      <c r="L1580" s="8" t="str">
        <f>_xlfn.XLOOKUP('Data Source'!$H1580,'NW Mapping'!A:A,'NW Mapping'!E:E)</f>
        <v>SINGLE FUNDING</v>
      </c>
      <c r="M1580" s="157">
        <v>0</v>
      </c>
      <c r="N1580" s="157">
        <v>0</v>
      </c>
    </row>
    <row r="1581" spans="2:14" s="1" customFormat="1" ht="19.7" hidden="1" customHeight="1">
      <c r="B1581" s="152">
        <v>2023</v>
      </c>
      <c r="C1581" s="153" t="s">
        <v>13</v>
      </c>
      <c r="D1581" s="153" t="s">
        <v>14</v>
      </c>
      <c r="E1581" s="153" t="s">
        <v>25</v>
      </c>
      <c r="F1581" s="153" t="s">
        <v>23</v>
      </c>
      <c r="G1581" s="153" t="s">
        <v>24</v>
      </c>
      <c r="H1581" s="153" t="s">
        <v>82</v>
      </c>
      <c r="I1581" s="154" t="str">
        <f>_xlfn.XLOOKUP('Data Source'!$H1581,'NW Mapping'!A:A,'NW Mapping'!B:B)</f>
        <v>Low</v>
      </c>
      <c r="J1581" s="154" t="str">
        <f>_xlfn.XLOOKUP('Data Source'!$H1581,'NW Mapping'!A:A,'NW Mapping'!C:C)</f>
        <v>Core NW</v>
      </c>
      <c r="K1581" s="154" t="str">
        <f>_xlfn.XLOOKUP(H1581,'NW Mapping'!A:A,'NW Mapping'!D:D)</f>
        <v>Core NW</v>
      </c>
      <c r="L1581" s="8" t="str">
        <f>_xlfn.XLOOKUP('Data Source'!$H1581,'NW Mapping'!A:A,'NW Mapping'!E:E)</f>
        <v>SINGLE FUNDING</v>
      </c>
      <c r="M1581" s="155">
        <v>0</v>
      </c>
      <c r="N1581" s="155">
        <v>0</v>
      </c>
    </row>
    <row r="1582" spans="2:14" s="1" customFormat="1" ht="19.7" hidden="1" customHeight="1">
      <c r="B1582" s="156">
        <v>2023</v>
      </c>
      <c r="C1582" s="154" t="s">
        <v>13</v>
      </c>
      <c r="D1582" s="154" t="s">
        <v>14</v>
      </c>
      <c r="E1582" s="154" t="s">
        <v>25</v>
      </c>
      <c r="F1582" s="154" t="s">
        <v>23</v>
      </c>
      <c r="G1582" s="154" t="s">
        <v>66</v>
      </c>
      <c r="H1582" s="154" t="s">
        <v>82</v>
      </c>
      <c r="I1582" s="154" t="str">
        <f>_xlfn.XLOOKUP('Data Source'!$H1582,'NW Mapping'!A:A,'NW Mapping'!B:B)</f>
        <v>Low</v>
      </c>
      <c r="J1582" s="154" t="str">
        <f>_xlfn.XLOOKUP('Data Source'!$H1582,'NW Mapping'!A:A,'NW Mapping'!C:C)</f>
        <v>Core NW</v>
      </c>
      <c r="K1582" s="154" t="str">
        <f>_xlfn.XLOOKUP(H1582,'NW Mapping'!A:A,'NW Mapping'!D:D)</f>
        <v>Core NW</v>
      </c>
      <c r="L1582" s="8" t="str">
        <f>_xlfn.XLOOKUP('Data Source'!$H1582,'NW Mapping'!A:A,'NW Mapping'!E:E)</f>
        <v>SINGLE FUNDING</v>
      </c>
      <c r="M1582" s="157">
        <v>0</v>
      </c>
      <c r="N1582" s="157">
        <v>0</v>
      </c>
    </row>
    <row r="1583" spans="2:14" s="1" customFormat="1" ht="19.7" customHeight="1">
      <c r="B1583" s="152">
        <v>2023</v>
      </c>
      <c r="C1583" s="153" t="s">
        <v>13</v>
      </c>
      <c r="D1583" s="153" t="s">
        <v>14</v>
      </c>
      <c r="E1583" s="153" t="s">
        <v>26</v>
      </c>
      <c r="F1583" s="153" t="s">
        <v>16</v>
      </c>
      <c r="G1583" s="153" t="s">
        <v>71</v>
      </c>
      <c r="H1583" s="153" t="s">
        <v>82</v>
      </c>
      <c r="I1583" s="154" t="str">
        <f>_xlfn.XLOOKUP('Data Source'!$H1583,'NW Mapping'!A:A,'NW Mapping'!B:B)</f>
        <v>Low</v>
      </c>
      <c r="J1583" s="154" t="str">
        <f>_xlfn.XLOOKUP('Data Source'!$H1583,'NW Mapping'!A:A,'NW Mapping'!C:C)</f>
        <v>Core NW</v>
      </c>
      <c r="K1583" s="154" t="str">
        <f>_xlfn.XLOOKUP(H1583,'NW Mapping'!A:A,'NW Mapping'!D:D)</f>
        <v>Core NW</v>
      </c>
      <c r="L1583" s="8" t="str">
        <f>_xlfn.XLOOKUP('Data Source'!$H1583,'NW Mapping'!A:A,'NW Mapping'!E:E)</f>
        <v>SINGLE FUNDING</v>
      </c>
      <c r="M1583" s="155">
        <v>0</v>
      </c>
      <c r="N1583" s="155">
        <v>0</v>
      </c>
    </row>
    <row r="1584" spans="2:14" s="1" customFormat="1" ht="19.7" customHeight="1">
      <c r="B1584" s="156">
        <v>2023</v>
      </c>
      <c r="C1584" s="154" t="s">
        <v>13</v>
      </c>
      <c r="D1584" s="154" t="s">
        <v>14</v>
      </c>
      <c r="E1584" s="154" t="s">
        <v>26</v>
      </c>
      <c r="F1584" s="154" t="s">
        <v>16</v>
      </c>
      <c r="G1584" s="154" t="s">
        <v>72</v>
      </c>
      <c r="H1584" s="154" t="s">
        <v>82</v>
      </c>
      <c r="I1584" s="154" t="str">
        <f>_xlfn.XLOOKUP('Data Source'!$H1584,'NW Mapping'!A:A,'NW Mapping'!B:B)</f>
        <v>Low</v>
      </c>
      <c r="J1584" s="154" t="str">
        <f>_xlfn.XLOOKUP('Data Source'!$H1584,'NW Mapping'!A:A,'NW Mapping'!C:C)</f>
        <v>Core NW</v>
      </c>
      <c r="K1584" s="154" t="str">
        <f>_xlfn.XLOOKUP(H1584,'NW Mapping'!A:A,'NW Mapping'!D:D)</f>
        <v>Core NW</v>
      </c>
      <c r="L1584" s="8" t="str">
        <f>_xlfn.XLOOKUP('Data Source'!$H1584,'NW Mapping'!A:A,'NW Mapping'!E:E)</f>
        <v>SINGLE FUNDING</v>
      </c>
      <c r="M1584" s="157">
        <v>0</v>
      </c>
      <c r="N1584" s="157">
        <v>0</v>
      </c>
    </row>
    <row r="1585" spans="2:14" s="1" customFormat="1" ht="19.7" customHeight="1">
      <c r="B1585" s="152">
        <v>2023</v>
      </c>
      <c r="C1585" s="153" t="s">
        <v>13</v>
      </c>
      <c r="D1585" s="153" t="s">
        <v>14</v>
      </c>
      <c r="E1585" s="153" t="s">
        <v>26</v>
      </c>
      <c r="F1585" s="153" t="s">
        <v>16</v>
      </c>
      <c r="G1585" s="153" t="s">
        <v>73</v>
      </c>
      <c r="H1585" s="153" t="s">
        <v>82</v>
      </c>
      <c r="I1585" s="154" t="str">
        <f>_xlfn.XLOOKUP('Data Source'!$H1585,'NW Mapping'!A:A,'NW Mapping'!B:B)</f>
        <v>Low</v>
      </c>
      <c r="J1585" s="154" t="str">
        <f>_xlfn.XLOOKUP('Data Source'!$H1585,'NW Mapping'!A:A,'NW Mapping'!C:C)</f>
        <v>Core NW</v>
      </c>
      <c r="K1585" s="154" t="str">
        <f>_xlfn.XLOOKUP(H1585,'NW Mapping'!A:A,'NW Mapping'!D:D)</f>
        <v>Core NW</v>
      </c>
      <c r="L1585" s="8" t="str">
        <f>_xlfn.XLOOKUP('Data Source'!$H1585,'NW Mapping'!A:A,'NW Mapping'!E:E)</f>
        <v>SINGLE FUNDING</v>
      </c>
      <c r="M1585" s="155">
        <v>2407.73</v>
      </c>
      <c r="N1585" s="155">
        <v>2407.6799999999998</v>
      </c>
    </row>
    <row r="1586" spans="2:14" s="1" customFormat="1" ht="19.7" customHeight="1">
      <c r="B1586" s="156">
        <v>2023</v>
      </c>
      <c r="C1586" s="154" t="s">
        <v>13</v>
      </c>
      <c r="D1586" s="154" t="s">
        <v>14</v>
      </c>
      <c r="E1586" s="154" t="s">
        <v>26</v>
      </c>
      <c r="F1586" s="154" t="s">
        <v>16</v>
      </c>
      <c r="G1586" s="154" t="s">
        <v>74</v>
      </c>
      <c r="H1586" s="154" t="s">
        <v>82</v>
      </c>
      <c r="I1586" s="154" t="str">
        <f>_xlfn.XLOOKUP('Data Source'!$H1586,'NW Mapping'!A:A,'NW Mapping'!B:B)</f>
        <v>Low</v>
      </c>
      <c r="J1586" s="154" t="str">
        <f>_xlfn.XLOOKUP('Data Source'!$H1586,'NW Mapping'!A:A,'NW Mapping'!C:C)</f>
        <v>Core NW</v>
      </c>
      <c r="K1586" s="154" t="str">
        <f>_xlfn.XLOOKUP(H1586,'NW Mapping'!A:A,'NW Mapping'!D:D)</f>
        <v>Core NW</v>
      </c>
      <c r="L1586" s="8" t="str">
        <f>_xlfn.XLOOKUP('Data Source'!$H1586,'NW Mapping'!A:A,'NW Mapping'!E:E)</f>
        <v>SINGLE FUNDING</v>
      </c>
      <c r="M1586" s="157">
        <v>9676.7999999999993</v>
      </c>
      <c r="N1586" s="157">
        <v>9677</v>
      </c>
    </row>
    <row r="1587" spans="2:14" s="1" customFormat="1" ht="19.7" customHeight="1">
      <c r="B1587" s="152">
        <v>2023</v>
      </c>
      <c r="C1587" s="153" t="s">
        <v>13</v>
      </c>
      <c r="D1587" s="153" t="s">
        <v>14</v>
      </c>
      <c r="E1587" s="153" t="s">
        <v>26</v>
      </c>
      <c r="F1587" s="153" t="s">
        <v>16</v>
      </c>
      <c r="G1587" s="153" t="s">
        <v>75</v>
      </c>
      <c r="H1587" s="153" t="s">
        <v>82</v>
      </c>
      <c r="I1587" s="154" t="str">
        <f>_xlfn.XLOOKUP('Data Source'!$H1587,'NW Mapping'!A:A,'NW Mapping'!B:B)</f>
        <v>Low</v>
      </c>
      <c r="J1587" s="154" t="str">
        <f>_xlfn.XLOOKUP('Data Source'!$H1587,'NW Mapping'!A:A,'NW Mapping'!C:C)</f>
        <v>Core NW</v>
      </c>
      <c r="K1587" s="154" t="str">
        <f>_xlfn.XLOOKUP(H1587,'NW Mapping'!A:A,'NW Mapping'!D:D)</f>
        <v>Core NW</v>
      </c>
      <c r="L1587" s="8" t="str">
        <f>_xlfn.XLOOKUP('Data Source'!$H1587,'NW Mapping'!A:A,'NW Mapping'!E:E)</f>
        <v>SINGLE FUNDING</v>
      </c>
      <c r="M1587" s="155">
        <v>0</v>
      </c>
      <c r="N1587" s="155">
        <v>0</v>
      </c>
    </row>
    <row r="1588" spans="2:14" s="1" customFormat="1" ht="19.7" customHeight="1">
      <c r="B1588" s="156">
        <v>2023</v>
      </c>
      <c r="C1588" s="154" t="s">
        <v>13</v>
      </c>
      <c r="D1588" s="154" t="s">
        <v>14</v>
      </c>
      <c r="E1588" s="154" t="s">
        <v>26</v>
      </c>
      <c r="F1588" s="154" t="s">
        <v>16</v>
      </c>
      <c r="G1588" s="154" t="s">
        <v>76</v>
      </c>
      <c r="H1588" s="154" t="s">
        <v>82</v>
      </c>
      <c r="I1588" s="154" t="str">
        <f>_xlfn.XLOOKUP('Data Source'!$H1588,'NW Mapping'!A:A,'NW Mapping'!B:B)</f>
        <v>Low</v>
      </c>
      <c r="J1588" s="154" t="str">
        <f>_xlfn.XLOOKUP('Data Source'!$H1588,'NW Mapping'!A:A,'NW Mapping'!C:C)</f>
        <v>Core NW</v>
      </c>
      <c r="K1588" s="154" t="str">
        <f>_xlfn.XLOOKUP(H1588,'NW Mapping'!A:A,'NW Mapping'!D:D)</f>
        <v>Core NW</v>
      </c>
      <c r="L1588" s="8" t="str">
        <f>_xlfn.XLOOKUP('Data Source'!$H1588,'NW Mapping'!A:A,'NW Mapping'!E:E)</f>
        <v>SINGLE FUNDING</v>
      </c>
      <c r="M1588" s="157">
        <v>0</v>
      </c>
      <c r="N1588" s="157">
        <v>0</v>
      </c>
    </row>
    <row r="1589" spans="2:14" s="1" customFormat="1" ht="19.7" customHeight="1">
      <c r="B1589" s="152">
        <v>2023</v>
      </c>
      <c r="C1589" s="153" t="s">
        <v>13</v>
      </c>
      <c r="D1589" s="153" t="s">
        <v>14</v>
      </c>
      <c r="E1589" s="153" t="s">
        <v>26</v>
      </c>
      <c r="F1589" s="153" t="s">
        <v>21</v>
      </c>
      <c r="G1589" s="153" t="s">
        <v>22</v>
      </c>
      <c r="H1589" s="153" t="s">
        <v>82</v>
      </c>
      <c r="I1589" s="154" t="str">
        <f>_xlfn.XLOOKUP('Data Source'!$H1589,'NW Mapping'!A:A,'NW Mapping'!B:B)</f>
        <v>Low</v>
      </c>
      <c r="J1589" s="154" t="str">
        <f>_xlfn.XLOOKUP('Data Source'!$H1589,'NW Mapping'!A:A,'NW Mapping'!C:C)</f>
        <v>Core NW</v>
      </c>
      <c r="K1589" s="154" t="str">
        <f>_xlfn.XLOOKUP(H1589,'NW Mapping'!A:A,'NW Mapping'!D:D)</f>
        <v>Core NW</v>
      </c>
      <c r="L1589" s="8" t="str">
        <f>_xlfn.XLOOKUP('Data Source'!$H1589,'NW Mapping'!A:A,'NW Mapping'!E:E)</f>
        <v>SINGLE FUNDING</v>
      </c>
      <c r="M1589" s="155">
        <v>28511.668653846202</v>
      </c>
      <c r="N1589" s="155">
        <v>28511.599999999999</v>
      </c>
    </row>
    <row r="1590" spans="2:14" s="1" customFormat="1" ht="19.7" customHeight="1">
      <c r="B1590" s="156">
        <v>2023</v>
      </c>
      <c r="C1590" s="154" t="s">
        <v>13</v>
      </c>
      <c r="D1590" s="154" t="s">
        <v>14</v>
      </c>
      <c r="E1590" s="154" t="s">
        <v>26</v>
      </c>
      <c r="F1590" s="154" t="s">
        <v>21</v>
      </c>
      <c r="G1590" s="154" t="s">
        <v>65</v>
      </c>
      <c r="H1590" s="154" t="s">
        <v>82</v>
      </c>
      <c r="I1590" s="154" t="str">
        <f>_xlfn.XLOOKUP('Data Source'!$H1590,'NW Mapping'!A:A,'NW Mapping'!B:B)</f>
        <v>Low</v>
      </c>
      <c r="J1590" s="154" t="str">
        <f>_xlfn.XLOOKUP('Data Source'!$H1590,'NW Mapping'!A:A,'NW Mapping'!C:C)</f>
        <v>Core NW</v>
      </c>
      <c r="K1590" s="154" t="str">
        <f>_xlfn.XLOOKUP(H1590,'NW Mapping'!A:A,'NW Mapping'!D:D)</f>
        <v>Core NW</v>
      </c>
      <c r="L1590" s="8" t="str">
        <f>_xlfn.XLOOKUP('Data Source'!$H1590,'NW Mapping'!A:A,'NW Mapping'!E:E)</f>
        <v>SINGLE FUNDING</v>
      </c>
      <c r="M1590" s="157">
        <v>823.68</v>
      </c>
      <c r="N1590" s="157">
        <v>823.68</v>
      </c>
    </row>
    <row r="1591" spans="2:14" s="1" customFormat="1" ht="19.7" customHeight="1">
      <c r="B1591" s="152">
        <v>2023</v>
      </c>
      <c r="C1591" s="153" t="s">
        <v>13</v>
      </c>
      <c r="D1591" s="153" t="s">
        <v>14</v>
      </c>
      <c r="E1591" s="153" t="s">
        <v>26</v>
      </c>
      <c r="F1591" s="153" t="s">
        <v>23</v>
      </c>
      <c r="G1591" s="153" t="s">
        <v>24</v>
      </c>
      <c r="H1591" s="153" t="s">
        <v>82</v>
      </c>
      <c r="I1591" s="154" t="str">
        <f>_xlfn.XLOOKUP('Data Source'!$H1591,'NW Mapping'!A:A,'NW Mapping'!B:B)</f>
        <v>Low</v>
      </c>
      <c r="J1591" s="154" t="str">
        <f>_xlfn.XLOOKUP('Data Source'!$H1591,'NW Mapping'!A:A,'NW Mapping'!C:C)</f>
        <v>Core NW</v>
      </c>
      <c r="K1591" s="154" t="str">
        <f>_xlfn.XLOOKUP(H1591,'NW Mapping'!A:A,'NW Mapping'!D:D)</f>
        <v>Core NW</v>
      </c>
      <c r="L1591" s="8" t="str">
        <f>_xlfn.XLOOKUP('Data Source'!$H1591,'NW Mapping'!A:A,'NW Mapping'!E:E)</f>
        <v>SINGLE FUNDING</v>
      </c>
      <c r="M1591" s="155">
        <v>2032.7976923076901</v>
      </c>
      <c r="N1591" s="155">
        <v>2032.68</v>
      </c>
    </row>
    <row r="1592" spans="2:14" s="1" customFormat="1" ht="19.7" customHeight="1">
      <c r="B1592" s="156">
        <v>2023</v>
      </c>
      <c r="C1592" s="154" t="s">
        <v>13</v>
      </c>
      <c r="D1592" s="154" t="s">
        <v>14</v>
      </c>
      <c r="E1592" s="154" t="s">
        <v>26</v>
      </c>
      <c r="F1592" s="154" t="s">
        <v>23</v>
      </c>
      <c r="G1592" s="154" t="s">
        <v>66</v>
      </c>
      <c r="H1592" s="154" t="s">
        <v>82</v>
      </c>
      <c r="I1592" s="154" t="str">
        <f>_xlfn.XLOOKUP('Data Source'!$H1592,'NW Mapping'!A:A,'NW Mapping'!B:B)</f>
        <v>Low</v>
      </c>
      <c r="J1592" s="154" t="str">
        <f>_xlfn.XLOOKUP('Data Source'!$H1592,'NW Mapping'!A:A,'NW Mapping'!C:C)</f>
        <v>Core NW</v>
      </c>
      <c r="K1592" s="154" t="str">
        <f>_xlfn.XLOOKUP(H1592,'NW Mapping'!A:A,'NW Mapping'!D:D)</f>
        <v>Core NW</v>
      </c>
      <c r="L1592" s="8" t="str">
        <f>_xlfn.XLOOKUP('Data Source'!$H1592,'NW Mapping'!A:A,'NW Mapping'!E:E)</f>
        <v>SINGLE FUNDING</v>
      </c>
      <c r="M1592" s="157">
        <v>0</v>
      </c>
      <c r="N1592" s="157">
        <v>0</v>
      </c>
    </row>
    <row r="1593" spans="2:14" s="1" customFormat="1" ht="19.7" hidden="1" customHeight="1">
      <c r="B1593" s="152">
        <v>2023</v>
      </c>
      <c r="C1593" s="153" t="s">
        <v>13</v>
      </c>
      <c r="D1593" s="153" t="s">
        <v>14</v>
      </c>
      <c r="E1593" s="153" t="s">
        <v>27</v>
      </c>
      <c r="F1593" s="153" t="s">
        <v>16</v>
      </c>
      <c r="G1593" s="153" t="s">
        <v>71</v>
      </c>
      <c r="H1593" s="153" t="s">
        <v>82</v>
      </c>
      <c r="I1593" s="154" t="str">
        <f>_xlfn.XLOOKUP('Data Source'!$H1593,'NW Mapping'!A:A,'NW Mapping'!B:B)</f>
        <v>Low</v>
      </c>
      <c r="J1593" s="154" t="str">
        <f>_xlfn.XLOOKUP('Data Source'!$H1593,'NW Mapping'!A:A,'NW Mapping'!C:C)</f>
        <v>Core NW</v>
      </c>
      <c r="K1593" s="154" t="str">
        <f>_xlfn.XLOOKUP(H1593,'NW Mapping'!A:A,'NW Mapping'!D:D)</f>
        <v>Core NW</v>
      </c>
      <c r="L1593" s="8" t="str">
        <f>_xlfn.XLOOKUP('Data Source'!$H1593,'NW Mapping'!A:A,'NW Mapping'!E:E)</f>
        <v>SINGLE FUNDING</v>
      </c>
      <c r="M1593" s="155">
        <v>718.15923076923104</v>
      </c>
      <c r="N1593" s="155">
        <v>718.12</v>
      </c>
    </row>
    <row r="1594" spans="2:14" s="1" customFormat="1" ht="19.7" hidden="1" customHeight="1">
      <c r="B1594" s="156">
        <v>2023</v>
      </c>
      <c r="C1594" s="154" t="s">
        <v>13</v>
      </c>
      <c r="D1594" s="154" t="s">
        <v>14</v>
      </c>
      <c r="E1594" s="154" t="s">
        <v>27</v>
      </c>
      <c r="F1594" s="154" t="s">
        <v>16</v>
      </c>
      <c r="G1594" s="154" t="s">
        <v>72</v>
      </c>
      <c r="H1594" s="154" t="s">
        <v>82</v>
      </c>
      <c r="I1594" s="154" t="str">
        <f>_xlfn.XLOOKUP('Data Source'!$H1594,'NW Mapping'!A:A,'NW Mapping'!B:B)</f>
        <v>Low</v>
      </c>
      <c r="J1594" s="154" t="str">
        <f>_xlfn.XLOOKUP('Data Source'!$H1594,'NW Mapping'!A:A,'NW Mapping'!C:C)</f>
        <v>Core NW</v>
      </c>
      <c r="K1594" s="154" t="str">
        <f>_xlfn.XLOOKUP(H1594,'NW Mapping'!A:A,'NW Mapping'!D:D)</f>
        <v>Core NW</v>
      </c>
      <c r="L1594" s="8" t="str">
        <f>_xlfn.XLOOKUP('Data Source'!$H1594,'NW Mapping'!A:A,'NW Mapping'!E:E)</f>
        <v>SINGLE FUNDING</v>
      </c>
      <c r="M1594" s="157">
        <v>12738.8521153846</v>
      </c>
      <c r="N1594" s="157">
        <v>12738.96</v>
      </c>
    </row>
    <row r="1595" spans="2:14" s="1" customFormat="1" ht="19.7" hidden="1" customHeight="1">
      <c r="B1595" s="152">
        <v>2023</v>
      </c>
      <c r="C1595" s="153" t="s">
        <v>13</v>
      </c>
      <c r="D1595" s="153" t="s">
        <v>14</v>
      </c>
      <c r="E1595" s="153" t="s">
        <v>27</v>
      </c>
      <c r="F1595" s="153" t="s">
        <v>16</v>
      </c>
      <c r="G1595" s="153" t="s">
        <v>73</v>
      </c>
      <c r="H1595" s="153" t="s">
        <v>82</v>
      </c>
      <c r="I1595" s="154" t="str">
        <f>_xlfn.XLOOKUP('Data Source'!$H1595,'NW Mapping'!A:A,'NW Mapping'!B:B)</f>
        <v>Low</v>
      </c>
      <c r="J1595" s="154" t="str">
        <f>_xlfn.XLOOKUP('Data Source'!$H1595,'NW Mapping'!A:A,'NW Mapping'!C:C)</f>
        <v>Core NW</v>
      </c>
      <c r="K1595" s="154" t="str">
        <f>_xlfn.XLOOKUP(H1595,'NW Mapping'!A:A,'NW Mapping'!D:D)</f>
        <v>Core NW</v>
      </c>
      <c r="L1595" s="8" t="str">
        <f>_xlfn.XLOOKUP('Data Source'!$H1595,'NW Mapping'!A:A,'NW Mapping'!E:E)</f>
        <v>SINGLE FUNDING</v>
      </c>
      <c r="M1595" s="155">
        <v>15397.6219230769</v>
      </c>
      <c r="N1595" s="155">
        <v>15397.72</v>
      </c>
    </row>
    <row r="1596" spans="2:14" s="1" customFormat="1" ht="19.7" hidden="1" customHeight="1">
      <c r="B1596" s="156">
        <v>2023</v>
      </c>
      <c r="C1596" s="154" t="s">
        <v>13</v>
      </c>
      <c r="D1596" s="154" t="s">
        <v>14</v>
      </c>
      <c r="E1596" s="154" t="s">
        <v>27</v>
      </c>
      <c r="F1596" s="154" t="s">
        <v>16</v>
      </c>
      <c r="G1596" s="154" t="s">
        <v>74</v>
      </c>
      <c r="H1596" s="154" t="s">
        <v>82</v>
      </c>
      <c r="I1596" s="154" t="str">
        <f>_xlfn.XLOOKUP('Data Source'!$H1596,'NW Mapping'!A:A,'NW Mapping'!B:B)</f>
        <v>Low</v>
      </c>
      <c r="J1596" s="154" t="str">
        <f>_xlfn.XLOOKUP('Data Source'!$H1596,'NW Mapping'!A:A,'NW Mapping'!C:C)</f>
        <v>Core NW</v>
      </c>
      <c r="K1596" s="154" t="str">
        <f>_xlfn.XLOOKUP(H1596,'NW Mapping'!A:A,'NW Mapping'!D:D)</f>
        <v>Core NW</v>
      </c>
      <c r="L1596" s="8" t="str">
        <f>_xlfn.XLOOKUP('Data Source'!$H1596,'NW Mapping'!A:A,'NW Mapping'!E:E)</f>
        <v>SINGLE FUNDING</v>
      </c>
      <c r="M1596" s="157">
        <v>10210.3471153846</v>
      </c>
      <c r="N1596" s="157">
        <v>10210.200000000001</v>
      </c>
    </row>
    <row r="1597" spans="2:14" s="1" customFormat="1" ht="19.7" hidden="1" customHeight="1">
      <c r="B1597" s="152">
        <v>2023</v>
      </c>
      <c r="C1597" s="153" t="s">
        <v>13</v>
      </c>
      <c r="D1597" s="153" t="s">
        <v>14</v>
      </c>
      <c r="E1597" s="153" t="s">
        <v>27</v>
      </c>
      <c r="F1597" s="153" t="s">
        <v>16</v>
      </c>
      <c r="G1597" s="153" t="s">
        <v>75</v>
      </c>
      <c r="H1597" s="153" t="s">
        <v>82</v>
      </c>
      <c r="I1597" s="154" t="str">
        <f>_xlfn.XLOOKUP('Data Source'!$H1597,'NW Mapping'!A:A,'NW Mapping'!B:B)</f>
        <v>Low</v>
      </c>
      <c r="J1597" s="154" t="str">
        <f>_xlfn.XLOOKUP('Data Source'!$H1597,'NW Mapping'!A:A,'NW Mapping'!C:C)</f>
        <v>Core NW</v>
      </c>
      <c r="K1597" s="154" t="str">
        <f>_xlfn.XLOOKUP(H1597,'NW Mapping'!A:A,'NW Mapping'!D:D)</f>
        <v>Core NW</v>
      </c>
      <c r="L1597" s="8" t="str">
        <f>_xlfn.XLOOKUP('Data Source'!$H1597,'NW Mapping'!A:A,'NW Mapping'!E:E)</f>
        <v>SINGLE FUNDING</v>
      </c>
      <c r="M1597" s="155">
        <v>9898.1901923076894</v>
      </c>
      <c r="N1597" s="155">
        <v>9898.2000000000007</v>
      </c>
    </row>
    <row r="1598" spans="2:14" s="1" customFormat="1" ht="19.7" hidden="1" customHeight="1">
      <c r="B1598" s="156">
        <v>2023</v>
      </c>
      <c r="C1598" s="154" t="s">
        <v>13</v>
      </c>
      <c r="D1598" s="154" t="s">
        <v>14</v>
      </c>
      <c r="E1598" s="154" t="s">
        <v>27</v>
      </c>
      <c r="F1598" s="154" t="s">
        <v>16</v>
      </c>
      <c r="G1598" s="154" t="s">
        <v>76</v>
      </c>
      <c r="H1598" s="154" t="s">
        <v>82</v>
      </c>
      <c r="I1598" s="154" t="str">
        <f>_xlfn.XLOOKUP('Data Source'!$H1598,'NW Mapping'!A:A,'NW Mapping'!B:B)</f>
        <v>Low</v>
      </c>
      <c r="J1598" s="154" t="str">
        <f>_xlfn.XLOOKUP('Data Source'!$H1598,'NW Mapping'!A:A,'NW Mapping'!C:C)</f>
        <v>Core NW</v>
      </c>
      <c r="K1598" s="154" t="str">
        <f>_xlfn.XLOOKUP(H1598,'NW Mapping'!A:A,'NW Mapping'!D:D)</f>
        <v>Core NW</v>
      </c>
      <c r="L1598" s="8" t="str">
        <f>_xlfn.XLOOKUP('Data Source'!$H1598,'NW Mapping'!A:A,'NW Mapping'!E:E)</f>
        <v>SINGLE FUNDING</v>
      </c>
      <c r="M1598" s="157">
        <v>484.581153846154</v>
      </c>
      <c r="N1598" s="157">
        <v>484.64</v>
      </c>
    </row>
    <row r="1599" spans="2:14" s="1" customFormat="1" ht="19.7" hidden="1" customHeight="1">
      <c r="B1599" s="152">
        <v>2023</v>
      </c>
      <c r="C1599" s="153" t="s">
        <v>13</v>
      </c>
      <c r="D1599" s="153" t="s">
        <v>14</v>
      </c>
      <c r="E1599" s="153" t="s">
        <v>27</v>
      </c>
      <c r="F1599" s="153" t="s">
        <v>21</v>
      </c>
      <c r="G1599" s="153" t="s">
        <v>22</v>
      </c>
      <c r="H1599" s="153" t="s">
        <v>82</v>
      </c>
      <c r="I1599" s="154" t="str">
        <f>_xlfn.XLOOKUP('Data Source'!$H1599,'NW Mapping'!A:A,'NW Mapping'!B:B)</f>
        <v>Low</v>
      </c>
      <c r="J1599" s="154" t="str">
        <f>_xlfn.XLOOKUP('Data Source'!$H1599,'NW Mapping'!A:A,'NW Mapping'!C:C)</f>
        <v>Core NW</v>
      </c>
      <c r="K1599" s="154" t="str">
        <f>_xlfn.XLOOKUP(H1599,'NW Mapping'!A:A,'NW Mapping'!D:D)</f>
        <v>Core NW</v>
      </c>
      <c r="L1599" s="8" t="str">
        <f>_xlfn.XLOOKUP('Data Source'!$H1599,'NW Mapping'!A:A,'NW Mapping'!E:E)</f>
        <v>SINGLE FUNDING</v>
      </c>
      <c r="M1599" s="155">
        <v>49939.436153846204</v>
      </c>
      <c r="N1599" s="155">
        <v>49939.24</v>
      </c>
    </row>
    <row r="1600" spans="2:14" s="1" customFormat="1" ht="19.7" hidden="1" customHeight="1">
      <c r="B1600" s="156">
        <v>2023</v>
      </c>
      <c r="C1600" s="154" t="s">
        <v>13</v>
      </c>
      <c r="D1600" s="154" t="s">
        <v>14</v>
      </c>
      <c r="E1600" s="154" t="s">
        <v>27</v>
      </c>
      <c r="F1600" s="154" t="s">
        <v>21</v>
      </c>
      <c r="G1600" s="154" t="s">
        <v>65</v>
      </c>
      <c r="H1600" s="154" t="s">
        <v>82</v>
      </c>
      <c r="I1600" s="154" t="str">
        <f>_xlfn.XLOOKUP('Data Source'!$H1600,'NW Mapping'!A:A,'NW Mapping'!B:B)</f>
        <v>Low</v>
      </c>
      <c r="J1600" s="154" t="str">
        <f>_xlfn.XLOOKUP('Data Source'!$H1600,'NW Mapping'!A:A,'NW Mapping'!C:C)</f>
        <v>Core NW</v>
      </c>
      <c r="K1600" s="154" t="str">
        <f>_xlfn.XLOOKUP(H1600,'NW Mapping'!A:A,'NW Mapping'!D:D)</f>
        <v>Core NW</v>
      </c>
      <c r="L1600" s="8" t="str">
        <f>_xlfn.XLOOKUP('Data Source'!$H1600,'NW Mapping'!A:A,'NW Mapping'!E:E)</f>
        <v>SINGLE FUNDING</v>
      </c>
      <c r="M1600" s="157">
        <v>31848.518461538501</v>
      </c>
      <c r="N1600" s="157">
        <v>31848.44</v>
      </c>
    </row>
    <row r="1601" spans="2:14" s="1" customFormat="1" ht="19.7" hidden="1" customHeight="1">
      <c r="B1601" s="152">
        <v>2023</v>
      </c>
      <c r="C1601" s="153" t="s">
        <v>13</v>
      </c>
      <c r="D1601" s="153" t="s">
        <v>14</v>
      </c>
      <c r="E1601" s="153" t="s">
        <v>27</v>
      </c>
      <c r="F1601" s="153" t="s">
        <v>23</v>
      </c>
      <c r="G1601" s="153" t="s">
        <v>24</v>
      </c>
      <c r="H1601" s="153" t="s">
        <v>82</v>
      </c>
      <c r="I1601" s="154" t="str">
        <f>_xlfn.XLOOKUP('Data Source'!$H1601,'NW Mapping'!A:A,'NW Mapping'!B:B)</f>
        <v>Low</v>
      </c>
      <c r="J1601" s="154" t="str">
        <f>_xlfn.XLOOKUP('Data Source'!$H1601,'NW Mapping'!A:A,'NW Mapping'!C:C)</f>
        <v>Core NW</v>
      </c>
      <c r="K1601" s="154" t="str">
        <f>_xlfn.XLOOKUP(H1601,'NW Mapping'!A:A,'NW Mapping'!D:D)</f>
        <v>Core NW</v>
      </c>
      <c r="L1601" s="8" t="str">
        <f>_xlfn.XLOOKUP('Data Source'!$H1601,'NW Mapping'!A:A,'NW Mapping'!E:E)</f>
        <v>SINGLE FUNDING</v>
      </c>
      <c r="M1601" s="155">
        <v>30593.5132692308</v>
      </c>
      <c r="N1601" s="155">
        <v>30593.68</v>
      </c>
    </row>
    <row r="1602" spans="2:14" s="1" customFormat="1" ht="19.7" hidden="1" customHeight="1">
      <c r="B1602" s="156">
        <v>2023</v>
      </c>
      <c r="C1602" s="154" t="s">
        <v>13</v>
      </c>
      <c r="D1602" s="154" t="s">
        <v>14</v>
      </c>
      <c r="E1602" s="154" t="s">
        <v>27</v>
      </c>
      <c r="F1602" s="154" t="s">
        <v>23</v>
      </c>
      <c r="G1602" s="154" t="s">
        <v>66</v>
      </c>
      <c r="H1602" s="154" t="s">
        <v>82</v>
      </c>
      <c r="I1602" s="154" t="str">
        <f>_xlfn.XLOOKUP('Data Source'!$H1602,'NW Mapping'!A:A,'NW Mapping'!B:B)</f>
        <v>Low</v>
      </c>
      <c r="J1602" s="154" t="str">
        <f>_xlfn.XLOOKUP('Data Source'!$H1602,'NW Mapping'!A:A,'NW Mapping'!C:C)</f>
        <v>Core NW</v>
      </c>
      <c r="K1602" s="154" t="str">
        <f>_xlfn.XLOOKUP(H1602,'NW Mapping'!A:A,'NW Mapping'!D:D)</f>
        <v>Core NW</v>
      </c>
      <c r="L1602" s="8" t="str">
        <f>_xlfn.XLOOKUP('Data Source'!$H1602,'NW Mapping'!A:A,'NW Mapping'!E:E)</f>
        <v>SINGLE FUNDING</v>
      </c>
      <c r="M1602" s="157">
        <v>6796.5078846153801</v>
      </c>
      <c r="N1602" s="157">
        <v>6796.4</v>
      </c>
    </row>
    <row r="1603" spans="2:14" s="1" customFormat="1" ht="19.7" hidden="1" customHeight="1">
      <c r="B1603" s="152">
        <v>2023</v>
      </c>
      <c r="C1603" s="153" t="s">
        <v>13</v>
      </c>
      <c r="D1603" s="153" t="s">
        <v>14</v>
      </c>
      <c r="E1603" s="153" t="s">
        <v>25</v>
      </c>
      <c r="F1603" s="153" t="s">
        <v>16</v>
      </c>
      <c r="G1603" s="153" t="s">
        <v>73</v>
      </c>
      <c r="H1603" s="153" t="s">
        <v>48</v>
      </c>
      <c r="I1603" s="154" t="str">
        <f>_xlfn.XLOOKUP('Data Source'!$H1603,'NW Mapping'!A:A,'NW Mapping'!B:B)</f>
        <v>Low</v>
      </c>
      <c r="J1603" s="154" t="str">
        <f>_xlfn.XLOOKUP('Data Source'!$H1603,'NW Mapping'!A:A,'NW Mapping'!C:C)</f>
        <v>Core NW</v>
      </c>
      <c r="K1603" s="154" t="str">
        <f>_xlfn.XLOOKUP(H1603,'NW Mapping'!A:A,'NW Mapping'!D:D)</f>
        <v>Core NW</v>
      </c>
      <c r="L1603" s="8" t="str">
        <f>_xlfn.XLOOKUP('Data Source'!$H1603,'NW Mapping'!A:A,'NW Mapping'!E:E)</f>
        <v>SINGLE FUNDING</v>
      </c>
      <c r="M1603" s="155">
        <v>0</v>
      </c>
      <c r="N1603" s="155">
        <v>0</v>
      </c>
    </row>
    <row r="1604" spans="2:14" s="1" customFormat="1" ht="19.7" customHeight="1">
      <c r="B1604" s="156">
        <v>2023</v>
      </c>
      <c r="C1604" s="154" t="s">
        <v>13</v>
      </c>
      <c r="D1604" s="154" t="s">
        <v>14</v>
      </c>
      <c r="E1604" s="154" t="s">
        <v>26</v>
      </c>
      <c r="F1604" s="154" t="s">
        <v>21</v>
      </c>
      <c r="G1604" s="154" t="s">
        <v>65</v>
      </c>
      <c r="H1604" s="154" t="s">
        <v>48</v>
      </c>
      <c r="I1604" s="154" t="str">
        <f>_xlfn.XLOOKUP('Data Source'!$H1604,'NW Mapping'!A:A,'NW Mapping'!B:B)</f>
        <v>Low</v>
      </c>
      <c r="J1604" s="154" t="str">
        <f>_xlfn.XLOOKUP('Data Source'!$H1604,'NW Mapping'!A:A,'NW Mapping'!C:C)</f>
        <v>Core NW</v>
      </c>
      <c r="K1604" s="154" t="str">
        <f>_xlfn.XLOOKUP(H1604,'NW Mapping'!A:A,'NW Mapping'!D:D)</f>
        <v>Core NW</v>
      </c>
      <c r="L1604" s="8" t="str">
        <f>_xlfn.XLOOKUP('Data Source'!$H1604,'NW Mapping'!A:A,'NW Mapping'!E:E)</f>
        <v>SINGLE FUNDING</v>
      </c>
      <c r="M1604" s="157">
        <v>0</v>
      </c>
      <c r="N1604" s="157">
        <v>0</v>
      </c>
    </row>
    <row r="1605" spans="2:14" s="1" customFormat="1" ht="19.7" hidden="1" customHeight="1">
      <c r="B1605" s="152">
        <v>2023</v>
      </c>
      <c r="C1605" s="153" t="s">
        <v>13</v>
      </c>
      <c r="D1605" s="153" t="s">
        <v>14</v>
      </c>
      <c r="E1605" s="153" t="s">
        <v>27</v>
      </c>
      <c r="F1605" s="153" t="s">
        <v>16</v>
      </c>
      <c r="G1605" s="153" t="s">
        <v>73</v>
      </c>
      <c r="H1605" s="153" t="s">
        <v>48</v>
      </c>
      <c r="I1605" s="154" t="str">
        <f>_xlfn.XLOOKUP('Data Source'!$H1605,'NW Mapping'!A:A,'NW Mapping'!B:B)</f>
        <v>Low</v>
      </c>
      <c r="J1605" s="154" t="str">
        <f>_xlfn.XLOOKUP('Data Source'!$H1605,'NW Mapping'!A:A,'NW Mapping'!C:C)</f>
        <v>Core NW</v>
      </c>
      <c r="K1605" s="154" t="str">
        <f>_xlfn.XLOOKUP(H1605,'NW Mapping'!A:A,'NW Mapping'!D:D)</f>
        <v>Core NW</v>
      </c>
      <c r="L1605" s="8" t="str">
        <f>_xlfn.XLOOKUP('Data Source'!$H1605,'NW Mapping'!A:A,'NW Mapping'!E:E)</f>
        <v>SINGLE FUNDING</v>
      </c>
      <c r="M1605" s="155">
        <v>0</v>
      </c>
      <c r="N1605" s="155">
        <v>0</v>
      </c>
    </row>
    <row r="1606" spans="2:14" s="1" customFormat="1" ht="19.7" hidden="1" customHeight="1">
      <c r="B1606" s="156">
        <v>2023</v>
      </c>
      <c r="C1606" s="154" t="s">
        <v>13</v>
      </c>
      <c r="D1606" s="154" t="s">
        <v>14</v>
      </c>
      <c r="E1606" s="154" t="s">
        <v>27</v>
      </c>
      <c r="F1606" s="154" t="s">
        <v>16</v>
      </c>
      <c r="G1606" s="154" t="s">
        <v>75</v>
      </c>
      <c r="H1606" s="154" t="s">
        <v>48</v>
      </c>
      <c r="I1606" s="154" t="str">
        <f>_xlfn.XLOOKUP('Data Source'!$H1606,'NW Mapping'!A:A,'NW Mapping'!B:B)</f>
        <v>Low</v>
      </c>
      <c r="J1606" s="154" t="str">
        <f>_xlfn.XLOOKUP('Data Source'!$H1606,'NW Mapping'!A:A,'NW Mapping'!C:C)</f>
        <v>Core NW</v>
      </c>
      <c r="K1606" s="154" t="str">
        <f>_xlfn.XLOOKUP(H1606,'NW Mapping'!A:A,'NW Mapping'!D:D)</f>
        <v>Core NW</v>
      </c>
      <c r="L1606" s="8" t="str">
        <f>_xlfn.XLOOKUP('Data Source'!$H1606,'NW Mapping'!A:A,'NW Mapping'!E:E)</f>
        <v>SINGLE FUNDING</v>
      </c>
      <c r="M1606" s="157">
        <v>0</v>
      </c>
      <c r="N1606" s="157">
        <v>0</v>
      </c>
    </row>
    <row r="1607" spans="2:14" s="1" customFormat="1" ht="19.7" hidden="1" customHeight="1">
      <c r="B1607" s="152">
        <v>2023</v>
      </c>
      <c r="C1607" s="153" t="s">
        <v>13</v>
      </c>
      <c r="D1607" s="153" t="s">
        <v>14</v>
      </c>
      <c r="E1607" s="153" t="s">
        <v>27</v>
      </c>
      <c r="F1607" s="153" t="s">
        <v>21</v>
      </c>
      <c r="G1607" s="153" t="s">
        <v>22</v>
      </c>
      <c r="H1607" s="153" t="s">
        <v>48</v>
      </c>
      <c r="I1607" s="154" t="str">
        <f>_xlfn.XLOOKUP('Data Source'!$H1607,'NW Mapping'!A:A,'NW Mapping'!B:B)</f>
        <v>Low</v>
      </c>
      <c r="J1607" s="154" t="str">
        <f>_xlfn.XLOOKUP('Data Source'!$H1607,'NW Mapping'!A:A,'NW Mapping'!C:C)</f>
        <v>Core NW</v>
      </c>
      <c r="K1607" s="154" t="str">
        <f>_xlfn.XLOOKUP(H1607,'NW Mapping'!A:A,'NW Mapping'!D:D)</f>
        <v>Core NW</v>
      </c>
      <c r="L1607" s="8" t="str">
        <f>_xlfn.XLOOKUP('Data Source'!$H1607,'NW Mapping'!A:A,'NW Mapping'!E:E)</f>
        <v>SINGLE FUNDING</v>
      </c>
      <c r="M1607" s="155">
        <v>0</v>
      </c>
      <c r="N1607" s="155">
        <v>0</v>
      </c>
    </row>
    <row r="1608" spans="2:14" s="1" customFormat="1" ht="19.7" hidden="1" customHeight="1">
      <c r="B1608" s="156">
        <v>2023</v>
      </c>
      <c r="C1608" s="154" t="s">
        <v>13</v>
      </c>
      <c r="D1608" s="154" t="s">
        <v>14</v>
      </c>
      <c r="E1608" s="154" t="s">
        <v>27</v>
      </c>
      <c r="F1608" s="154" t="s">
        <v>21</v>
      </c>
      <c r="G1608" s="154" t="s">
        <v>65</v>
      </c>
      <c r="H1608" s="154" t="s">
        <v>48</v>
      </c>
      <c r="I1608" s="154" t="str">
        <f>_xlfn.XLOOKUP('Data Source'!$H1608,'NW Mapping'!A:A,'NW Mapping'!B:B)</f>
        <v>Low</v>
      </c>
      <c r="J1608" s="154" t="str">
        <f>_xlfn.XLOOKUP('Data Source'!$H1608,'NW Mapping'!A:A,'NW Mapping'!C:C)</f>
        <v>Core NW</v>
      </c>
      <c r="K1608" s="154" t="str">
        <f>_xlfn.XLOOKUP(H1608,'NW Mapping'!A:A,'NW Mapping'!D:D)</f>
        <v>Core NW</v>
      </c>
      <c r="L1608" s="8" t="str">
        <f>_xlfn.XLOOKUP('Data Source'!$H1608,'NW Mapping'!A:A,'NW Mapping'!E:E)</f>
        <v>SINGLE FUNDING</v>
      </c>
      <c r="M1608" s="157">
        <v>0</v>
      </c>
      <c r="N1608" s="157">
        <v>0</v>
      </c>
    </row>
    <row r="1609" spans="2:14" s="1" customFormat="1" ht="19.7" hidden="1" customHeight="1">
      <c r="B1609" s="152">
        <v>2023</v>
      </c>
      <c r="C1609" s="153" t="s">
        <v>13</v>
      </c>
      <c r="D1609" s="153" t="s">
        <v>14</v>
      </c>
      <c r="E1609" s="153" t="s">
        <v>27</v>
      </c>
      <c r="F1609" s="153" t="s">
        <v>16</v>
      </c>
      <c r="G1609" s="153" t="s">
        <v>71</v>
      </c>
      <c r="H1609" s="153" t="s">
        <v>49</v>
      </c>
      <c r="I1609" s="154" t="str">
        <f>_xlfn.XLOOKUP('Data Source'!$H1609,'NW Mapping'!A:A,'NW Mapping'!B:B)</f>
        <v>Low</v>
      </c>
      <c r="J1609" s="154" t="str">
        <f>_xlfn.XLOOKUP('Data Source'!$H1609,'NW Mapping'!A:A,'NW Mapping'!C:C)</f>
        <v>Core NW</v>
      </c>
      <c r="K1609" s="154" t="str">
        <f>_xlfn.XLOOKUP(H1609,'NW Mapping'!A:A,'NW Mapping'!D:D)</f>
        <v>Core NW</v>
      </c>
      <c r="L1609" s="8" t="str">
        <f>_xlfn.XLOOKUP('Data Source'!$H1609,'NW Mapping'!A:A,'NW Mapping'!E:E)</f>
        <v>SINGLE FUNDING</v>
      </c>
      <c r="M1609" s="155">
        <v>0</v>
      </c>
      <c r="N1609" s="155">
        <v>0</v>
      </c>
    </row>
    <row r="1610" spans="2:14" s="1" customFormat="1" ht="19.7" hidden="1" customHeight="1">
      <c r="B1610" s="156">
        <v>2023</v>
      </c>
      <c r="C1610" s="154" t="s">
        <v>13</v>
      </c>
      <c r="D1610" s="154" t="s">
        <v>14</v>
      </c>
      <c r="E1610" s="154" t="s">
        <v>27</v>
      </c>
      <c r="F1610" s="154" t="s">
        <v>16</v>
      </c>
      <c r="G1610" s="154" t="s">
        <v>72</v>
      </c>
      <c r="H1610" s="154" t="s">
        <v>49</v>
      </c>
      <c r="I1610" s="154" t="str">
        <f>_xlfn.XLOOKUP('Data Source'!$H1610,'NW Mapping'!A:A,'NW Mapping'!B:B)</f>
        <v>Low</v>
      </c>
      <c r="J1610" s="154" t="str">
        <f>_xlfn.XLOOKUP('Data Source'!$H1610,'NW Mapping'!A:A,'NW Mapping'!C:C)</f>
        <v>Core NW</v>
      </c>
      <c r="K1610" s="154" t="str">
        <f>_xlfn.XLOOKUP(H1610,'NW Mapping'!A:A,'NW Mapping'!D:D)</f>
        <v>Core NW</v>
      </c>
      <c r="L1610" s="8" t="str">
        <f>_xlfn.XLOOKUP('Data Source'!$H1610,'NW Mapping'!A:A,'NW Mapping'!E:E)</f>
        <v>SINGLE FUNDING</v>
      </c>
      <c r="M1610" s="157">
        <v>0</v>
      </c>
      <c r="N1610" s="157">
        <v>0</v>
      </c>
    </row>
    <row r="1611" spans="2:14" s="1" customFormat="1" ht="19.7" hidden="1" customHeight="1">
      <c r="B1611" s="152">
        <v>2023</v>
      </c>
      <c r="C1611" s="153" t="s">
        <v>13</v>
      </c>
      <c r="D1611" s="153" t="s">
        <v>14</v>
      </c>
      <c r="E1611" s="153" t="s">
        <v>27</v>
      </c>
      <c r="F1611" s="153" t="s">
        <v>16</v>
      </c>
      <c r="G1611" s="153" t="s">
        <v>73</v>
      </c>
      <c r="H1611" s="153" t="s">
        <v>49</v>
      </c>
      <c r="I1611" s="154" t="str">
        <f>_xlfn.XLOOKUP('Data Source'!$H1611,'NW Mapping'!A:A,'NW Mapping'!B:B)</f>
        <v>Low</v>
      </c>
      <c r="J1611" s="154" t="str">
        <f>_xlfn.XLOOKUP('Data Source'!$H1611,'NW Mapping'!A:A,'NW Mapping'!C:C)</f>
        <v>Core NW</v>
      </c>
      <c r="K1611" s="154" t="str">
        <f>_xlfn.XLOOKUP(H1611,'NW Mapping'!A:A,'NW Mapping'!D:D)</f>
        <v>Core NW</v>
      </c>
      <c r="L1611" s="8" t="str">
        <f>_xlfn.XLOOKUP('Data Source'!$H1611,'NW Mapping'!A:A,'NW Mapping'!E:E)</f>
        <v>SINGLE FUNDING</v>
      </c>
      <c r="M1611" s="155">
        <v>0</v>
      </c>
      <c r="N1611" s="155">
        <v>0</v>
      </c>
    </row>
    <row r="1612" spans="2:14" s="1" customFormat="1" ht="19.7" hidden="1" customHeight="1">
      <c r="B1612" s="156">
        <v>2023</v>
      </c>
      <c r="C1612" s="154" t="s">
        <v>13</v>
      </c>
      <c r="D1612" s="154" t="s">
        <v>14</v>
      </c>
      <c r="E1612" s="154" t="s">
        <v>27</v>
      </c>
      <c r="F1612" s="154" t="s">
        <v>16</v>
      </c>
      <c r="G1612" s="154" t="s">
        <v>75</v>
      </c>
      <c r="H1612" s="154" t="s">
        <v>49</v>
      </c>
      <c r="I1612" s="154" t="str">
        <f>_xlfn.XLOOKUP('Data Source'!$H1612,'NW Mapping'!A:A,'NW Mapping'!B:B)</f>
        <v>Low</v>
      </c>
      <c r="J1612" s="154" t="str">
        <f>_xlfn.XLOOKUP('Data Source'!$H1612,'NW Mapping'!A:A,'NW Mapping'!C:C)</f>
        <v>Core NW</v>
      </c>
      <c r="K1612" s="154" t="str">
        <f>_xlfn.XLOOKUP(H1612,'NW Mapping'!A:A,'NW Mapping'!D:D)</f>
        <v>Core NW</v>
      </c>
      <c r="L1612" s="8" t="str">
        <f>_xlfn.XLOOKUP('Data Source'!$H1612,'NW Mapping'!A:A,'NW Mapping'!E:E)</f>
        <v>SINGLE FUNDING</v>
      </c>
      <c r="M1612" s="157">
        <v>0</v>
      </c>
      <c r="N1612" s="157">
        <v>0</v>
      </c>
    </row>
    <row r="1613" spans="2:14" s="1" customFormat="1" ht="19.7" hidden="1" customHeight="1">
      <c r="B1613" s="152">
        <v>2023</v>
      </c>
      <c r="C1613" s="153" t="s">
        <v>13</v>
      </c>
      <c r="D1613" s="153" t="s">
        <v>14</v>
      </c>
      <c r="E1613" s="153" t="s">
        <v>27</v>
      </c>
      <c r="F1613" s="153" t="s">
        <v>16</v>
      </c>
      <c r="G1613" s="153" t="s">
        <v>76</v>
      </c>
      <c r="H1613" s="153" t="s">
        <v>49</v>
      </c>
      <c r="I1613" s="154" t="str">
        <f>_xlfn.XLOOKUP('Data Source'!$H1613,'NW Mapping'!A:A,'NW Mapping'!B:B)</f>
        <v>Low</v>
      </c>
      <c r="J1613" s="154" t="str">
        <f>_xlfn.XLOOKUP('Data Source'!$H1613,'NW Mapping'!A:A,'NW Mapping'!C:C)</f>
        <v>Core NW</v>
      </c>
      <c r="K1613" s="154" t="str">
        <f>_xlfn.XLOOKUP(H1613,'NW Mapping'!A:A,'NW Mapping'!D:D)</f>
        <v>Core NW</v>
      </c>
      <c r="L1613" s="8" t="str">
        <f>_xlfn.XLOOKUP('Data Source'!$H1613,'NW Mapping'!A:A,'NW Mapping'!E:E)</f>
        <v>SINGLE FUNDING</v>
      </c>
      <c r="M1613" s="155">
        <v>0</v>
      </c>
      <c r="N1613" s="155">
        <v>0</v>
      </c>
    </row>
    <row r="1614" spans="2:14" s="1" customFormat="1" ht="19.7" hidden="1" customHeight="1">
      <c r="B1614" s="156">
        <v>2023</v>
      </c>
      <c r="C1614" s="154" t="s">
        <v>13</v>
      </c>
      <c r="D1614" s="154" t="s">
        <v>14</v>
      </c>
      <c r="E1614" s="154" t="s">
        <v>27</v>
      </c>
      <c r="F1614" s="154" t="s">
        <v>21</v>
      </c>
      <c r="G1614" s="154" t="s">
        <v>22</v>
      </c>
      <c r="H1614" s="154" t="s">
        <v>49</v>
      </c>
      <c r="I1614" s="154" t="str">
        <f>_xlfn.XLOOKUP('Data Source'!$H1614,'NW Mapping'!A:A,'NW Mapping'!B:B)</f>
        <v>Low</v>
      </c>
      <c r="J1614" s="154" t="str">
        <f>_xlfn.XLOOKUP('Data Source'!$H1614,'NW Mapping'!A:A,'NW Mapping'!C:C)</f>
        <v>Core NW</v>
      </c>
      <c r="K1614" s="154" t="str">
        <f>_xlfn.XLOOKUP(H1614,'NW Mapping'!A:A,'NW Mapping'!D:D)</f>
        <v>Core NW</v>
      </c>
      <c r="L1614" s="8" t="str">
        <f>_xlfn.XLOOKUP('Data Source'!$H1614,'NW Mapping'!A:A,'NW Mapping'!E:E)</f>
        <v>SINGLE FUNDING</v>
      </c>
      <c r="M1614" s="157">
        <v>0</v>
      </c>
      <c r="N1614" s="157">
        <v>0</v>
      </c>
    </row>
    <row r="1615" spans="2:14" s="1" customFormat="1" ht="19.7" hidden="1" customHeight="1">
      <c r="B1615" s="152">
        <v>2023</v>
      </c>
      <c r="C1615" s="153" t="s">
        <v>13</v>
      </c>
      <c r="D1615" s="153" t="s">
        <v>14</v>
      </c>
      <c r="E1615" s="153" t="s">
        <v>27</v>
      </c>
      <c r="F1615" s="153" t="s">
        <v>21</v>
      </c>
      <c r="G1615" s="153" t="s">
        <v>65</v>
      </c>
      <c r="H1615" s="153" t="s">
        <v>49</v>
      </c>
      <c r="I1615" s="154" t="str">
        <f>_xlfn.XLOOKUP('Data Source'!$H1615,'NW Mapping'!A:A,'NW Mapping'!B:B)</f>
        <v>Low</v>
      </c>
      <c r="J1615" s="154" t="str">
        <f>_xlfn.XLOOKUP('Data Source'!$H1615,'NW Mapping'!A:A,'NW Mapping'!C:C)</f>
        <v>Core NW</v>
      </c>
      <c r="K1615" s="154" t="str">
        <f>_xlfn.XLOOKUP(H1615,'NW Mapping'!A:A,'NW Mapping'!D:D)</f>
        <v>Core NW</v>
      </c>
      <c r="L1615" s="8" t="str">
        <f>_xlfn.XLOOKUP('Data Source'!$H1615,'NW Mapping'!A:A,'NW Mapping'!E:E)</f>
        <v>SINGLE FUNDING</v>
      </c>
      <c r="M1615" s="155">
        <v>0</v>
      </c>
      <c r="N1615" s="155">
        <v>0</v>
      </c>
    </row>
    <row r="1616" spans="2:14" s="1" customFormat="1" ht="19.7" hidden="1" customHeight="1">
      <c r="B1616" s="156">
        <v>2023</v>
      </c>
      <c r="C1616" s="154" t="s">
        <v>13</v>
      </c>
      <c r="D1616" s="154" t="s">
        <v>14</v>
      </c>
      <c r="E1616" s="154" t="s">
        <v>27</v>
      </c>
      <c r="F1616" s="154" t="s">
        <v>23</v>
      </c>
      <c r="G1616" s="154" t="s">
        <v>24</v>
      </c>
      <c r="H1616" s="154" t="s">
        <v>49</v>
      </c>
      <c r="I1616" s="154" t="str">
        <f>_xlfn.XLOOKUP('Data Source'!$H1616,'NW Mapping'!A:A,'NW Mapping'!B:B)</f>
        <v>Low</v>
      </c>
      <c r="J1616" s="154" t="str">
        <f>_xlfn.XLOOKUP('Data Source'!$H1616,'NW Mapping'!A:A,'NW Mapping'!C:C)</f>
        <v>Core NW</v>
      </c>
      <c r="K1616" s="154" t="str">
        <f>_xlfn.XLOOKUP(H1616,'NW Mapping'!A:A,'NW Mapping'!D:D)</f>
        <v>Core NW</v>
      </c>
      <c r="L1616" s="8" t="str">
        <f>_xlfn.XLOOKUP('Data Source'!$H1616,'NW Mapping'!A:A,'NW Mapping'!E:E)</f>
        <v>SINGLE FUNDING</v>
      </c>
      <c r="M1616" s="157">
        <v>0</v>
      </c>
      <c r="N1616" s="157">
        <v>0</v>
      </c>
    </row>
    <row r="1617" spans="2:14" s="1" customFormat="1" ht="19.7" hidden="1" customHeight="1">
      <c r="B1617" s="152">
        <v>2023</v>
      </c>
      <c r="C1617" s="153" t="s">
        <v>13</v>
      </c>
      <c r="D1617" s="153" t="s">
        <v>14</v>
      </c>
      <c r="E1617" s="153" t="s">
        <v>27</v>
      </c>
      <c r="F1617" s="153" t="s">
        <v>23</v>
      </c>
      <c r="G1617" s="153" t="s">
        <v>66</v>
      </c>
      <c r="H1617" s="153" t="s">
        <v>49</v>
      </c>
      <c r="I1617" s="154" t="str">
        <f>_xlfn.XLOOKUP('Data Source'!$H1617,'NW Mapping'!A:A,'NW Mapping'!B:B)</f>
        <v>Low</v>
      </c>
      <c r="J1617" s="154" t="str">
        <f>_xlfn.XLOOKUP('Data Source'!$H1617,'NW Mapping'!A:A,'NW Mapping'!C:C)</f>
        <v>Core NW</v>
      </c>
      <c r="K1617" s="154" t="str">
        <f>_xlfn.XLOOKUP(H1617,'NW Mapping'!A:A,'NW Mapping'!D:D)</f>
        <v>Core NW</v>
      </c>
      <c r="L1617" s="8" t="str">
        <f>_xlfn.XLOOKUP('Data Source'!$H1617,'NW Mapping'!A:A,'NW Mapping'!E:E)</f>
        <v>SINGLE FUNDING</v>
      </c>
      <c r="M1617" s="155">
        <v>0</v>
      </c>
      <c r="N1617" s="155">
        <v>0</v>
      </c>
    </row>
    <row r="1618" spans="2:14" s="1" customFormat="1" ht="19.7" hidden="1" customHeight="1">
      <c r="B1618" s="156">
        <v>2023</v>
      </c>
      <c r="C1618" s="154" t="s">
        <v>13</v>
      </c>
      <c r="D1618" s="154" t="s">
        <v>14</v>
      </c>
      <c r="E1618" s="154" t="s">
        <v>15</v>
      </c>
      <c r="F1618" s="154" t="s">
        <v>16</v>
      </c>
      <c r="G1618" s="154" t="s">
        <v>71</v>
      </c>
      <c r="H1618" s="154" t="s">
        <v>50</v>
      </c>
      <c r="I1618" s="154" t="str">
        <f>_xlfn.XLOOKUP('Data Source'!$H1618,'NW Mapping'!A:A,'NW Mapping'!B:B)</f>
        <v>Low</v>
      </c>
      <c r="J1618" s="154" t="str">
        <f>_xlfn.XLOOKUP('Data Source'!$H1618,'NW Mapping'!A:A,'NW Mapping'!C:C)</f>
        <v>Core NW</v>
      </c>
      <c r="K1618" s="154" t="str">
        <f>_xlfn.XLOOKUP(H1618,'NW Mapping'!A:A,'NW Mapping'!D:D)</f>
        <v>Core NW</v>
      </c>
      <c r="L1618" s="8" t="str">
        <f>_xlfn.XLOOKUP('Data Source'!$H1618,'NW Mapping'!A:A,'NW Mapping'!E:E)</f>
        <v>SINGLE FUNDING</v>
      </c>
      <c r="M1618" s="157">
        <v>0</v>
      </c>
      <c r="N1618" s="157">
        <v>0</v>
      </c>
    </row>
    <row r="1619" spans="2:14" s="1" customFormat="1" ht="19.7" hidden="1" customHeight="1">
      <c r="B1619" s="152">
        <v>2023</v>
      </c>
      <c r="C1619" s="153" t="s">
        <v>13</v>
      </c>
      <c r="D1619" s="153" t="s">
        <v>14</v>
      </c>
      <c r="E1619" s="153" t="s">
        <v>15</v>
      </c>
      <c r="F1619" s="153" t="s">
        <v>16</v>
      </c>
      <c r="G1619" s="153" t="s">
        <v>72</v>
      </c>
      <c r="H1619" s="153" t="s">
        <v>50</v>
      </c>
      <c r="I1619" s="154" t="str">
        <f>_xlfn.XLOOKUP('Data Source'!$H1619,'NW Mapping'!A:A,'NW Mapping'!B:B)</f>
        <v>Low</v>
      </c>
      <c r="J1619" s="154" t="str">
        <f>_xlfn.XLOOKUP('Data Source'!$H1619,'NW Mapping'!A:A,'NW Mapping'!C:C)</f>
        <v>Core NW</v>
      </c>
      <c r="K1619" s="154" t="str">
        <f>_xlfn.XLOOKUP(H1619,'NW Mapping'!A:A,'NW Mapping'!D:D)</f>
        <v>Core NW</v>
      </c>
      <c r="L1619" s="8" t="str">
        <f>_xlfn.XLOOKUP('Data Source'!$H1619,'NW Mapping'!A:A,'NW Mapping'!E:E)</f>
        <v>SINGLE FUNDING</v>
      </c>
      <c r="M1619" s="155">
        <v>0</v>
      </c>
      <c r="N1619" s="155">
        <v>0</v>
      </c>
    </row>
    <row r="1620" spans="2:14" s="1" customFormat="1" ht="19.7" hidden="1" customHeight="1">
      <c r="B1620" s="156">
        <v>2023</v>
      </c>
      <c r="C1620" s="154" t="s">
        <v>13</v>
      </c>
      <c r="D1620" s="154" t="s">
        <v>14</v>
      </c>
      <c r="E1620" s="154" t="s">
        <v>15</v>
      </c>
      <c r="F1620" s="154" t="s">
        <v>16</v>
      </c>
      <c r="G1620" s="154" t="s">
        <v>73</v>
      </c>
      <c r="H1620" s="154" t="s">
        <v>50</v>
      </c>
      <c r="I1620" s="154" t="str">
        <f>_xlfn.XLOOKUP('Data Source'!$H1620,'NW Mapping'!A:A,'NW Mapping'!B:B)</f>
        <v>Low</v>
      </c>
      <c r="J1620" s="154" t="str">
        <f>_xlfn.XLOOKUP('Data Source'!$H1620,'NW Mapping'!A:A,'NW Mapping'!C:C)</f>
        <v>Core NW</v>
      </c>
      <c r="K1620" s="154" t="str">
        <f>_xlfn.XLOOKUP(H1620,'NW Mapping'!A:A,'NW Mapping'!D:D)</f>
        <v>Core NW</v>
      </c>
      <c r="L1620" s="8" t="str">
        <f>_xlfn.XLOOKUP('Data Source'!$H1620,'NW Mapping'!A:A,'NW Mapping'!E:E)</f>
        <v>SINGLE FUNDING</v>
      </c>
      <c r="M1620" s="157">
        <v>0</v>
      </c>
      <c r="N1620" s="157">
        <v>0</v>
      </c>
    </row>
    <row r="1621" spans="2:14" s="1" customFormat="1" ht="19.7" hidden="1" customHeight="1">
      <c r="B1621" s="152">
        <v>2023</v>
      </c>
      <c r="C1621" s="153" t="s">
        <v>13</v>
      </c>
      <c r="D1621" s="153" t="s">
        <v>14</v>
      </c>
      <c r="E1621" s="153" t="s">
        <v>15</v>
      </c>
      <c r="F1621" s="153" t="s">
        <v>16</v>
      </c>
      <c r="G1621" s="153" t="s">
        <v>75</v>
      </c>
      <c r="H1621" s="153" t="s">
        <v>50</v>
      </c>
      <c r="I1621" s="154" t="str">
        <f>_xlfn.XLOOKUP('Data Source'!$H1621,'NW Mapping'!A:A,'NW Mapping'!B:B)</f>
        <v>Low</v>
      </c>
      <c r="J1621" s="154" t="str">
        <f>_xlfn.XLOOKUP('Data Source'!$H1621,'NW Mapping'!A:A,'NW Mapping'!C:C)</f>
        <v>Core NW</v>
      </c>
      <c r="K1621" s="154" t="str">
        <f>_xlfn.XLOOKUP(H1621,'NW Mapping'!A:A,'NW Mapping'!D:D)</f>
        <v>Core NW</v>
      </c>
      <c r="L1621" s="8" t="str">
        <f>_xlfn.XLOOKUP('Data Source'!$H1621,'NW Mapping'!A:A,'NW Mapping'!E:E)</f>
        <v>SINGLE FUNDING</v>
      </c>
      <c r="M1621" s="155">
        <v>0</v>
      </c>
      <c r="N1621" s="155">
        <v>0</v>
      </c>
    </row>
    <row r="1622" spans="2:14" s="1" customFormat="1" ht="19.7" hidden="1" customHeight="1">
      <c r="B1622" s="156">
        <v>2023</v>
      </c>
      <c r="C1622" s="154" t="s">
        <v>13</v>
      </c>
      <c r="D1622" s="154" t="s">
        <v>14</v>
      </c>
      <c r="E1622" s="154" t="s">
        <v>15</v>
      </c>
      <c r="F1622" s="154" t="s">
        <v>21</v>
      </c>
      <c r="G1622" s="154" t="s">
        <v>22</v>
      </c>
      <c r="H1622" s="154" t="s">
        <v>50</v>
      </c>
      <c r="I1622" s="154" t="str">
        <f>_xlfn.XLOOKUP('Data Source'!$H1622,'NW Mapping'!A:A,'NW Mapping'!B:B)</f>
        <v>Low</v>
      </c>
      <c r="J1622" s="154" t="str">
        <f>_xlfn.XLOOKUP('Data Source'!$H1622,'NW Mapping'!A:A,'NW Mapping'!C:C)</f>
        <v>Core NW</v>
      </c>
      <c r="K1622" s="154" t="str">
        <f>_xlfn.XLOOKUP(H1622,'NW Mapping'!A:A,'NW Mapping'!D:D)</f>
        <v>Core NW</v>
      </c>
      <c r="L1622" s="8" t="str">
        <f>_xlfn.XLOOKUP('Data Source'!$H1622,'NW Mapping'!A:A,'NW Mapping'!E:E)</f>
        <v>SINGLE FUNDING</v>
      </c>
      <c r="M1622" s="157">
        <v>0</v>
      </c>
      <c r="N1622" s="157">
        <v>0</v>
      </c>
    </row>
    <row r="1623" spans="2:14" s="1" customFormat="1" ht="19.7" hidden="1" customHeight="1">
      <c r="B1623" s="152">
        <v>2023</v>
      </c>
      <c r="C1623" s="153" t="s">
        <v>13</v>
      </c>
      <c r="D1623" s="153" t="s">
        <v>14</v>
      </c>
      <c r="E1623" s="153" t="s">
        <v>15</v>
      </c>
      <c r="F1623" s="153" t="s">
        <v>21</v>
      </c>
      <c r="G1623" s="153" t="s">
        <v>65</v>
      </c>
      <c r="H1623" s="153" t="s">
        <v>50</v>
      </c>
      <c r="I1623" s="154" t="str">
        <f>_xlfn.XLOOKUP('Data Source'!$H1623,'NW Mapping'!A:A,'NW Mapping'!B:B)</f>
        <v>Low</v>
      </c>
      <c r="J1623" s="154" t="str">
        <f>_xlfn.XLOOKUP('Data Source'!$H1623,'NW Mapping'!A:A,'NW Mapping'!C:C)</f>
        <v>Core NW</v>
      </c>
      <c r="K1623" s="154" t="str">
        <f>_xlfn.XLOOKUP(H1623,'NW Mapping'!A:A,'NW Mapping'!D:D)</f>
        <v>Core NW</v>
      </c>
      <c r="L1623" s="8" t="str">
        <f>_xlfn.XLOOKUP('Data Source'!$H1623,'NW Mapping'!A:A,'NW Mapping'!E:E)</f>
        <v>SINGLE FUNDING</v>
      </c>
      <c r="M1623" s="155">
        <v>0</v>
      </c>
      <c r="N1623" s="155">
        <v>0</v>
      </c>
    </row>
    <row r="1624" spans="2:14" s="1" customFormat="1" ht="19.7" hidden="1" customHeight="1">
      <c r="B1624" s="156">
        <v>2023</v>
      </c>
      <c r="C1624" s="154" t="s">
        <v>13</v>
      </c>
      <c r="D1624" s="154" t="s">
        <v>14</v>
      </c>
      <c r="E1624" s="154" t="s">
        <v>15</v>
      </c>
      <c r="F1624" s="154" t="s">
        <v>23</v>
      </c>
      <c r="G1624" s="154" t="s">
        <v>24</v>
      </c>
      <c r="H1624" s="154" t="s">
        <v>50</v>
      </c>
      <c r="I1624" s="154" t="str">
        <f>_xlfn.XLOOKUP('Data Source'!$H1624,'NW Mapping'!A:A,'NW Mapping'!B:B)</f>
        <v>Low</v>
      </c>
      <c r="J1624" s="154" t="str">
        <f>_xlfn.XLOOKUP('Data Source'!$H1624,'NW Mapping'!A:A,'NW Mapping'!C:C)</f>
        <v>Core NW</v>
      </c>
      <c r="K1624" s="154" t="str">
        <f>_xlfn.XLOOKUP(H1624,'NW Mapping'!A:A,'NW Mapping'!D:D)</f>
        <v>Core NW</v>
      </c>
      <c r="L1624" s="8" t="str">
        <f>_xlfn.XLOOKUP('Data Source'!$H1624,'NW Mapping'!A:A,'NW Mapping'!E:E)</f>
        <v>SINGLE FUNDING</v>
      </c>
      <c r="M1624" s="157">
        <v>0</v>
      </c>
      <c r="N1624" s="157">
        <v>0</v>
      </c>
    </row>
    <row r="1625" spans="2:14" s="1" customFormat="1" ht="19.7" hidden="1" customHeight="1">
      <c r="B1625" s="152">
        <v>2023</v>
      </c>
      <c r="C1625" s="153" t="s">
        <v>13</v>
      </c>
      <c r="D1625" s="153" t="s">
        <v>14</v>
      </c>
      <c r="E1625" s="153" t="s">
        <v>15</v>
      </c>
      <c r="F1625" s="153" t="s">
        <v>23</v>
      </c>
      <c r="G1625" s="153" t="s">
        <v>66</v>
      </c>
      <c r="H1625" s="153" t="s">
        <v>50</v>
      </c>
      <c r="I1625" s="154" t="str">
        <f>_xlfn.XLOOKUP('Data Source'!$H1625,'NW Mapping'!A:A,'NW Mapping'!B:B)</f>
        <v>Low</v>
      </c>
      <c r="J1625" s="154" t="str">
        <f>_xlfn.XLOOKUP('Data Source'!$H1625,'NW Mapping'!A:A,'NW Mapping'!C:C)</f>
        <v>Core NW</v>
      </c>
      <c r="K1625" s="154" t="str">
        <f>_xlfn.XLOOKUP(H1625,'NW Mapping'!A:A,'NW Mapping'!D:D)</f>
        <v>Core NW</v>
      </c>
      <c r="L1625" s="8" t="str">
        <f>_xlfn.XLOOKUP('Data Source'!$H1625,'NW Mapping'!A:A,'NW Mapping'!E:E)</f>
        <v>SINGLE FUNDING</v>
      </c>
      <c r="M1625" s="155">
        <v>0</v>
      </c>
      <c r="N1625" s="155">
        <v>0</v>
      </c>
    </row>
    <row r="1626" spans="2:14" s="1" customFormat="1" ht="19.7" hidden="1" customHeight="1">
      <c r="B1626" s="156">
        <v>2023</v>
      </c>
      <c r="C1626" s="154" t="s">
        <v>13</v>
      </c>
      <c r="D1626" s="154" t="s">
        <v>14</v>
      </c>
      <c r="E1626" s="154" t="s">
        <v>25</v>
      </c>
      <c r="F1626" s="154" t="s">
        <v>16</v>
      </c>
      <c r="G1626" s="154" t="s">
        <v>72</v>
      </c>
      <c r="H1626" s="154" t="s">
        <v>50</v>
      </c>
      <c r="I1626" s="154" t="str">
        <f>_xlfn.XLOOKUP('Data Source'!$H1626,'NW Mapping'!A:A,'NW Mapping'!B:B)</f>
        <v>Low</v>
      </c>
      <c r="J1626" s="154" t="str">
        <f>_xlfn.XLOOKUP('Data Source'!$H1626,'NW Mapping'!A:A,'NW Mapping'!C:C)</f>
        <v>Core NW</v>
      </c>
      <c r="K1626" s="154" t="str">
        <f>_xlfn.XLOOKUP(H1626,'NW Mapping'!A:A,'NW Mapping'!D:D)</f>
        <v>Core NW</v>
      </c>
      <c r="L1626" s="8" t="str">
        <f>_xlfn.XLOOKUP('Data Source'!$H1626,'NW Mapping'!A:A,'NW Mapping'!E:E)</f>
        <v>SINGLE FUNDING</v>
      </c>
      <c r="M1626" s="157">
        <v>0</v>
      </c>
      <c r="N1626" s="157">
        <v>0</v>
      </c>
    </row>
    <row r="1627" spans="2:14" s="1" customFormat="1" ht="19.7" hidden="1" customHeight="1">
      <c r="B1627" s="152">
        <v>2023</v>
      </c>
      <c r="C1627" s="153" t="s">
        <v>13</v>
      </c>
      <c r="D1627" s="153" t="s">
        <v>14</v>
      </c>
      <c r="E1627" s="153" t="s">
        <v>25</v>
      </c>
      <c r="F1627" s="153" t="s">
        <v>16</v>
      </c>
      <c r="G1627" s="153" t="s">
        <v>73</v>
      </c>
      <c r="H1627" s="153" t="s">
        <v>50</v>
      </c>
      <c r="I1627" s="154" t="str">
        <f>_xlfn.XLOOKUP('Data Source'!$H1627,'NW Mapping'!A:A,'NW Mapping'!B:B)</f>
        <v>Low</v>
      </c>
      <c r="J1627" s="154" t="str">
        <f>_xlfn.XLOOKUP('Data Source'!$H1627,'NW Mapping'!A:A,'NW Mapping'!C:C)</f>
        <v>Core NW</v>
      </c>
      <c r="K1627" s="154" t="str">
        <f>_xlfn.XLOOKUP(H1627,'NW Mapping'!A:A,'NW Mapping'!D:D)</f>
        <v>Core NW</v>
      </c>
      <c r="L1627" s="8" t="str">
        <f>_xlfn.XLOOKUP('Data Source'!$H1627,'NW Mapping'!A:A,'NW Mapping'!E:E)</f>
        <v>SINGLE FUNDING</v>
      </c>
      <c r="M1627" s="155">
        <v>0</v>
      </c>
      <c r="N1627" s="155">
        <v>0</v>
      </c>
    </row>
    <row r="1628" spans="2:14" s="1" customFormat="1" ht="19.7" hidden="1" customHeight="1">
      <c r="B1628" s="156">
        <v>2023</v>
      </c>
      <c r="C1628" s="154" t="s">
        <v>13</v>
      </c>
      <c r="D1628" s="154" t="s">
        <v>14</v>
      </c>
      <c r="E1628" s="154" t="s">
        <v>25</v>
      </c>
      <c r="F1628" s="154" t="s">
        <v>16</v>
      </c>
      <c r="G1628" s="154" t="s">
        <v>75</v>
      </c>
      <c r="H1628" s="154" t="s">
        <v>50</v>
      </c>
      <c r="I1628" s="154" t="str">
        <f>_xlfn.XLOOKUP('Data Source'!$H1628,'NW Mapping'!A:A,'NW Mapping'!B:B)</f>
        <v>Low</v>
      </c>
      <c r="J1628" s="154" t="str">
        <f>_xlfn.XLOOKUP('Data Source'!$H1628,'NW Mapping'!A:A,'NW Mapping'!C:C)</f>
        <v>Core NW</v>
      </c>
      <c r="K1628" s="154" t="str">
        <f>_xlfn.XLOOKUP(H1628,'NW Mapping'!A:A,'NW Mapping'!D:D)</f>
        <v>Core NW</v>
      </c>
      <c r="L1628" s="8" t="str">
        <f>_xlfn.XLOOKUP('Data Source'!$H1628,'NW Mapping'!A:A,'NW Mapping'!E:E)</f>
        <v>SINGLE FUNDING</v>
      </c>
      <c r="M1628" s="157">
        <v>0</v>
      </c>
      <c r="N1628" s="157">
        <v>0</v>
      </c>
    </row>
    <row r="1629" spans="2:14" s="1" customFormat="1" ht="19.7" hidden="1" customHeight="1">
      <c r="B1629" s="152">
        <v>2023</v>
      </c>
      <c r="C1629" s="153" t="s">
        <v>13</v>
      </c>
      <c r="D1629" s="153" t="s">
        <v>14</v>
      </c>
      <c r="E1629" s="153" t="s">
        <v>25</v>
      </c>
      <c r="F1629" s="153" t="s">
        <v>21</v>
      </c>
      <c r="G1629" s="153" t="s">
        <v>22</v>
      </c>
      <c r="H1629" s="153" t="s">
        <v>50</v>
      </c>
      <c r="I1629" s="154" t="str">
        <f>_xlfn.XLOOKUP('Data Source'!$H1629,'NW Mapping'!A:A,'NW Mapping'!B:B)</f>
        <v>Low</v>
      </c>
      <c r="J1629" s="154" t="str">
        <f>_xlfn.XLOOKUP('Data Source'!$H1629,'NW Mapping'!A:A,'NW Mapping'!C:C)</f>
        <v>Core NW</v>
      </c>
      <c r="K1629" s="154" t="str">
        <f>_xlfn.XLOOKUP(H1629,'NW Mapping'!A:A,'NW Mapping'!D:D)</f>
        <v>Core NW</v>
      </c>
      <c r="L1629" s="8" t="str">
        <f>_xlfn.XLOOKUP('Data Source'!$H1629,'NW Mapping'!A:A,'NW Mapping'!E:E)</f>
        <v>SINGLE FUNDING</v>
      </c>
      <c r="M1629" s="155">
        <v>0</v>
      </c>
      <c r="N1629" s="155">
        <v>0</v>
      </c>
    </row>
    <row r="1630" spans="2:14" s="1" customFormat="1" ht="19.7" hidden="1" customHeight="1">
      <c r="B1630" s="156">
        <v>2023</v>
      </c>
      <c r="C1630" s="154" t="s">
        <v>13</v>
      </c>
      <c r="D1630" s="154" t="s">
        <v>14</v>
      </c>
      <c r="E1630" s="154" t="s">
        <v>25</v>
      </c>
      <c r="F1630" s="154" t="s">
        <v>21</v>
      </c>
      <c r="G1630" s="154" t="s">
        <v>65</v>
      </c>
      <c r="H1630" s="154" t="s">
        <v>50</v>
      </c>
      <c r="I1630" s="154" t="str">
        <f>_xlfn.XLOOKUP('Data Source'!$H1630,'NW Mapping'!A:A,'NW Mapping'!B:B)</f>
        <v>Low</v>
      </c>
      <c r="J1630" s="154" t="str">
        <f>_xlfn.XLOOKUP('Data Source'!$H1630,'NW Mapping'!A:A,'NW Mapping'!C:C)</f>
        <v>Core NW</v>
      </c>
      <c r="K1630" s="154" t="str">
        <f>_xlfn.XLOOKUP(H1630,'NW Mapping'!A:A,'NW Mapping'!D:D)</f>
        <v>Core NW</v>
      </c>
      <c r="L1630" s="8" t="str">
        <f>_xlfn.XLOOKUP('Data Source'!$H1630,'NW Mapping'!A:A,'NW Mapping'!E:E)</f>
        <v>SINGLE FUNDING</v>
      </c>
      <c r="M1630" s="157">
        <v>0</v>
      </c>
      <c r="N1630" s="157">
        <v>0</v>
      </c>
    </row>
    <row r="1631" spans="2:14" s="1" customFormat="1" ht="19.7" hidden="1" customHeight="1">
      <c r="B1631" s="152">
        <v>2023</v>
      </c>
      <c r="C1631" s="153" t="s">
        <v>13</v>
      </c>
      <c r="D1631" s="153" t="s">
        <v>14</v>
      </c>
      <c r="E1631" s="153" t="s">
        <v>25</v>
      </c>
      <c r="F1631" s="153" t="s">
        <v>23</v>
      </c>
      <c r="G1631" s="153" t="s">
        <v>24</v>
      </c>
      <c r="H1631" s="153" t="s">
        <v>50</v>
      </c>
      <c r="I1631" s="154" t="str">
        <f>_xlfn.XLOOKUP('Data Source'!$H1631,'NW Mapping'!A:A,'NW Mapping'!B:B)</f>
        <v>Low</v>
      </c>
      <c r="J1631" s="154" t="str">
        <f>_xlfn.XLOOKUP('Data Source'!$H1631,'NW Mapping'!A:A,'NW Mapping'!C:C)</f>
        <v>Core NW</v>
      </c>
      <c r="K1631" s="154" t="str">
        <f>_xlfn.XLOOKUP(H1631,'NW Mapping'!A:A,'NW Mapping'!D:D)</f>
        <v>Core NW</v>
      </c>
      <c r="L1631" s="8" t="str">
        <f>_xlfn.XLOOKUP('Data Source'!$H1631,'NW Mapping'!A:A,'NW Mapping'!E:E)</f>
        <v>SINGLE FUNDING</v>
      </c>
      <c r="M1631" s="155">
        <v>0</v>
      </c>
      <c r="N1631" s="155">
        <v>0</v>
      </c>
    </row>
    <row r="1632" spans="2:14" s="1" customFormat="1" ht="19.7" hidden="1" customHeight="1">
      <c r="B1632" s="156">
        <v>2023</v>
      </c>
      <c r="C1632" s="154" t="s">
        <v>13</v>
      </c>
      <c r="D1632" s="154" t="s">
        <v>14</v>
      </c>
      <c r="E1632" s="154" t="s">
        <v>25</v>
      </c>
      <c r="F1632" s="154" t="s">
        <v>23</v>
      </c>
      <c r="G1632" s="154" t="s">
        <v>66</v>
      </c>
      <c r="H1632" s="154" t="s">
        <v>50</v>
      </c>
      <c r="I1632" s="154" t="str">
        <f>_xlfn.XLOOKUP('Data Source'!$H1632,'NW Mapping'!A:A,'NW Mapping'!B:B)</f>
        <v>Low</v>
      </c>
      <c r="J1632" s="154" t="str">
        <f>_xlfn.XLOOKUP('Data Source'!$H1632,'NW Mapping'!A:A,'NW Mapping'!C:C)</f>
        <v>Core NW</v>
      </c>
      <c r="K1632" s="154" t="str">
        <f>_xlfn.XLOOKUP(H1632,'NW Mapping'!A:A,'NW Mapping'!D:D)</f>
        <v>Core NW</v>
      </c>
      <c r="L1632" s="8" t="str">
        <f>_xlfn.XLOOKUP('Data Source'!$H1632,'NW Mapping'!A:A,'NW Mapping'!E:E)</f>
        <v>SINGLE FUNDING</v>
      </c>
      <c r="M1632" s="157">
        <v>0</v>
      </c>
      <c r="N1632" s="157">
        <v>0</v>
      </c>
    </row>
    <row r="1633" spans="2:14" s="1" customFormat="1" ht="19.7" customHeight="1">
      <c r="B1633" s="152">
        <v>2023</v>
      </c>
      <c r="C1633" s="153" t="s">
        <v>13</v>
      </c>
      <c r="D1633" s="153" t="s">
        <v>14</v>
      </c>
      <c r="E1633" s="153" t="s">
        <v>26</v>
      </c>
      <c r="F1633" s="153" t="s">
        <v>16</v>
      </c>
      <c r="G1633" s="153" t="s">
        <v>71</v>
      </c>
      <c r="H1633" s="153" t="s">
        <v>50</v>
      </c>
      <c r="I1633" s="154" t="str">
        <f>_xlfn.XLOOKUP('Data Source'!$H1633,'NW Mapping'!A:A,'NW Mapping'!B:B)</f>
        <v>Low</v>
      </c>
      <c r="J1633" s="154" t="str">
        <f>_xlfn.XLOOKUP('Data Source'!$H1633,'NW Mapping'!A:A,'NW Mapping'!C:C)</f>
        <v>Core NW</v>
      </c>
      <c r="K1633" s="154" t="str">
        <f>_xlfn.XLOOKUP(H1633,'NW Mapping'!A:A,'NW Mapping'!D:D)</f>
        <v>Core NW</v>
      </c>
      <c r="L1633" s="8" t="str">
        <f>_xlfn.XLOOKUP('Data Source'!$H1633,'NW Mapping'!A:A,'NW Mapping'!E:E)</f>
        <v>SINGLE FUNDING</v>
      </c>
      <c r="M1633" s="155">
        <v>0</v>
      </c>
      <c r="N1633" s="155">
        <v>0</v>
      </c>
    </row>
    <row r="1634" spans="2:14" s="1" customFormat="1" ht="19.7" customHeight="1">
      <c r="B1634" s="156">
        <v>2023</v>
      </c>
      <c r="C1634" s="154" t="s">
        <v>13</v>
      </c>
      <c r="D1634" s="154" t="s">
        <v>14</v>
      </c>
      <c r="E1634" s="154" t="s">
        <v>26</v>
      </c>
      <c r="F1634" s="154" t="s">
        <v>16</v>
      </c>
      <c r="G1634" s="154" t="s">
        <v>72</v>
      </c>
      <c r="H1634" s="154" t="s">
        <v>50</v>
      </c>
      <c r="I1634" s="154" t="str">
        <f>_xlfn.XLOOKUP('Data Source'!$H1634,'NW Mapping'!A:A,'NW Mapping'!B:B)</f>
        <v>Low</v>
      </c>
      <c r="J1634" s="154" t="str">
        <f>_xlfn.XLOOKUP('Data Source'!$H1634,'NW Mapping'!A:A,'NW Mapping'!C:C)</f>
        <v>Core NW</v>
      </c>
      <c r="K1634" s="154" t="str">
        <f>_xlfn.XLOOKUP(H1634,'NW Mapping'!A:A,'NW Mapping'!D:D)</f>
        <v>Core NW</v>
      </c>
      <c r="L1634" s="8" t="str">
        <f>_xlfn.XLOOKUP('Data Source'!$H1634,'NW Mapping'!A:A,'NW Mapping'!E:E)</f>
        <v>SINGLE FUNDING</v>
      </c>
      <c r="M1634" s="157">
        <v>0</v>
      </c>
      <c r="N1634" s="157">
        <v>0</v>
      </c>
    </row>
    <row r="1635" spans="2:14" s="1" customFormat="1" ht="19.7" customHeight="1">
      <c r="B1635" s="152">
        <v>2023</v>
      </c>
      <c r="C1635" s="153" t="s">
        <v>13</v>
      </c>
      <c r="D1635" s="153" t="s">
        <v>14</v>
      </c>
      <c r="E1635" s="153" t="s">
        <v>26</v>
      </c>
      <c r="F1635" s="153" t="s">
        <v>16</v>
      </c>
      <c r="G1635" s="153" t="s">
        <v>73</v>
      </c>
      <c r="H1635" s="153" t="s">
        <v>50</v>
      </c>
      <c r="I1635" s="154" t="str">
        <f>_xlfn.XLOOKUP('Data Source'!$H1635,'NW Mapping'!A:A,'NW Mapping'!B:B)</f>
        <v>Low</v>
      </c>
      <c r="J1635" s="154" t="str">
        <f>_xlfn.XLOOKUP('Data Source'!$H1635,'NW Mapping'!A:A,'NW Mapping'!C:C)</f>
        <v>Core NW</v>
      </c>
      <c r="K1635" s="154" t="str">
        <f>_xlfn.XLOOKUP(H1635,'NW Mapping'!A:A,'NW Mapping'!D:D)</f>
        <v>Core NW</v>
      </c>
      <c r="L1635" s="8" t="str">
        <f>_xlfn.XLOOKUP('Data Source'!$H1635,'NW Mapping'!A:A,'NW Mapping'!E:E)</f>
        <v>SINGLE FUNDING</v>
      </c>
      <c r="M1635" s="155">
        <v>0</v>
      </c>
      <c r="N1635" s="155">
        <v>0</v>
      </c>
    </row>
    <row r="1636" spans="2:14" s="1" customFormat="1" ht="19.7" customHeight="1">
      <c r="B1636" s="156">
        <v>2023</v>
      </c>
      <c r="C1636" s="154" t="s">
        <v>13</v>
      </c>
      <c r="D1636" s="154" t="s">
        <v>14</v>
      </c>
      <c r="E1636" s="154" t="s">
        <v>26</v>
      </c>
      <c r="F1636" s="154" t="s">
        <v>21</v>
      </c>
      <c r="G1636" s="154" t="s">
        <v>22</v>
      </c>
      <c r="H1636" s="154" t="s">
        <v>50</v>
      </c>
      <c r="I1636" s="154" t="str">
        <f>_xlfn.XLOOKUP('Data Source'!$H1636,'NW Mapping'!A:A,'NW Mapping'!B:B)</f>
        <v>Low</v>
      </c>
      <c r="J1636" s="154" t="str">
        <f>_xlfn.XLOOKUP('Data Source'!$H1636,'NW Mapping'!A:A,'NW Mapping'!C:C)</f>
        <v>Core NW</v>
      </c>
      <c r="K1636" s="154" t="str">
        <f>_xlfn.XLOOKUP(H1636,'NW Mapping'!A:A,'NW Mapping'!D:D)</f>
        <v>Core NW</v>
      </c>
      <c r="L1636" s="8" t="str">
        <f>_xlfn.XLOOKUP('Data Source'!$H1636,'NW Mapping'!A:A,'NW Mapping'!E:E)</f>
        <v>SINGLE FUNDING</v>
      </c>
      <c r="M1636" s="157">
        <v>0</v>
      </c>
      <c r="N1636" s="157">
        <v>0</v>
      </c>
    </row>
    <row r="1637" spans="2:14" s="1" customFormat="1" ht="19.7" customHeight="1">
      <c r="B1637" s="152">
        <v>2023</v>
      </c>
      <c r="C1637" s="153" t="s">
        <v>13</v>
      </c>
      <c r="D1637" s="153" t="s">
        <v>14</v>
      </c>
      <c r="E1637" s="153" t="s">
        <v>26</v>
      </c>
      <c r="F1637" s="153" t="s">
        <v>21</v>
      </c>
      <c r="G1637" s="153" t="s">
        <v>65</v>
      </c>
      <c r="H1637" s="153" t="s">
        <v>50</v>
      </c>
      <c r="I1637" s="154" t="str">
        <f>_xlfn.XLOOKUP('Data Source'!$H1637,'NW Mapping'!A:A,'NW Mapping'!B:B)</f>
        <v>Low</v>
      </c>
      <c r="J1637" s="154" t="str">
        <f>_xlfn.XLOOKUP('Data Source'!$H1637,'NW Mapping'!A:A,'NW Mapping'!C:C)</f>
        <v>Core NW</v>
      </c>
      <c r="K1637" s="154" t="str">
        <f>_xlfn.XLOOKUP(H1637,'NW Mapping'!A:A,'NW Mapping'!D:D)</f>
        <v>Core NW</v>
      </c>
      <c r="L1637" s="8" t="str">
        <f>_xlfn.XLOOKUP('Data Source'!$H1637,'NW Mapping'!A:A,'NW Mapping'!E:E)</f>
        <v>SINGLE FUNDING</v>
      </c>
      <c r="M1637" s="155">
        <v>0</v>
      </c>
      <c r="N1637" s="155">
        <v>0</v>
      </c>
    </row>
    <row r="1638" spans="2:14" s="1" customFormat="1" ht="19.7" customHeight="1">
      <c r="B1638" s="156">
        <v>2023</v>
      </c>
      <c r="C1638" s="154" t="s">
        <v>13</v>
      </c>
      <c r="D1638" s="154" t="s">
        <v>14</v>
      </c>
      <c r="E1638" s="154" t="s">
        <v>26</v>
      </c>
      <c r="F1638" s="154" t="s">
        <v>23</v>
      </c>
      <c r="G1638" s="154" t="s">
        <v>24</v>
      </c>
      <c r="H1638" s="154" t="s">
        <v>50</v>
      </c>
      <c r="I1638" s="154" t="str">
        <f>_xlfn.XLOOKUP('Data Source'!$H1638,'NW Mapping'!A:A,'NW Mapping'!B:B)</f>
        <v>Low</v>
      </c>
      <c r="J1638" s="154" t="str">
        <f>_xlfn.XLOOKUP('Data Source'!$H1638,'NW Mapping'!A:A,'NW Mapping'!C:C)</f>
        <v>Core NW</v>
      </c>
      <c r="K1638" s="154" t="str">
        <f>_xlfn.XLOOKUP(H1638,'NW Mapping'!A:A,'NW Mapping'!D:D)</f>
        <v>Core NW</v>
      </c>
      <c r="L1638" s="8" t="str">
        <f>_xlfn.XLOOKUP('Data Source'!$H1638,'NW Mapping'!A:A,'NW Mapping'!E:E)</f>
        <v>SINGLE FUNDING</v>
      </c>
      <c r="M1638" s="157">
        <v>0</v>
      </c>
      <c r="N1638" s="157">
        <v>0</v>
      </c>
    </row>
    <row r="1639" spans="2:14" s="1" customFormat="1" ht="19.7" customHeight="1">
      <c r="B1639" s="152">
        <v>2023</v>
      </c>
      <c r="C1639" s="153" t="s">
        <v>13</v>
      </c>
      <c r="D1639" s="153" t="s">
        <v>14</v>
      </c>
      <c r="E1639" s="153" t="s">
        <v>26</v>
      </c>
      <c r="F1639" s="153" t="s">
        <v>23</v>
      </c>
      <c r="G1639" s="153" t="s">
        <v>66</v>
      </c>
      <c r="H1639" s="153" t="s">
        <v>50</v>
      </c>
      <c r="I1639" s="154" t="str">
        <f>_xlfn.XLOOKUP('Data Source'!$H1639,'NW Mapping'!A:A,'NW Mapping'!B:B)</f>
        <v>Low</v>
      </c>
      <c r="J1639" s="154" t="str">
        <f>_xlfn.XLOOKUP('Data Source'!$H1639,'NW Mapping'!A:A,'NW Mapping'!C:C)</f>
        <v>Core NW</v>
      </c>
      <c r="K1639" s="154" t="str">
        <f>_xlfn.XLOOKUP(H1639,'NW Mapping'!A:A,'NW Mapping'!D:D)</f>
        <v>Core NW</v>
      </c>
      <c r="L1639" s="8" t="str">
        <f>_xlfn.XLOOKUP('Data Source'!$H1639,'NW Mapping'!A:A,'NW Mapping'!E:E)</f>
        <v>SINGLE FUNDING</v>
      </c>
      <c r="M1639" s="155">
        <v>0</v>
      </c>
      <c r="N1639" s="155">
        <v>0</v>
      </c>
    </row>
    <row r="1640" spans="2:14" s="1" customFormat="1" ht="19.7" hidden="1" customHeight="1">
      <c r="B1640" s="156">
        <v>2023</v>
      </c>
      <c r="C1640" s="154" t="s">
        <v>13</v>
      </c>
      <c r="D1640" s="154" t="s">
        <v>14</v>
      </c>
      <c r="E1640" s="154" t="s">
        <v>15</v>
      </c>
      <c r="F1640" s="154" t="s">
        <v>16</v>
      </c>
      <c r="G1640" s="154" t="s">
        <v>71</v>
      </c>
      <c r="H1640" s="154" t="s">
        <v>51</v>
      </c>
      <c r="I1640" s="154" t="str">
        <f>_xlfn.XLOOKUP('Data Source'!$H1640,'NW Mapping'!A:A,'NW Mapping'!B:B)</f>
        <v>Low</v>
      </c>
      <c r="J1640" s="154" t="str">
        <f>_xlfn.XLOOKUP('Data Source'!$H1640,'NW Mapping'!A:A,'NW Mapping'!C:C)</f>
        <v>Core NW</v>
      </c>
      <c r="K1640" s="154" t="str">
        <f>_xlfn.XLOOKUP(H1640,'NW Mapping'!A:A,'NW Mapping'!D:D)</f>
        <v>Core NW</v>
      </c>
      <c r="L1640" s="8" t="str">
        <f>_xlfn.XLOOKUP('Data Source'!$H1640,'NW Mapping'!A:A,'NW Mapping'!E:E)</f>
        <v>SINGLE FUNDING</v>
      </c>
      <c r="M1640" s="157">
        <v>0</v>
      </c>
      <c r="N1640" s="157">
        <v>0</v>
      </c>
    </row>
    <row r="1641" spans="2:14" s="1" customFormat="1" ht="19.7" hidden="1" customHeight="1">
      <c r="B1641" s="152">
        <v>2023</v>
      </c>
      <c r="C1641" s="153" t="s">
        <v>13</v>
      </c>
      <c r="D1641" s="153" t="s">
        <v>14</v>
      </c>
      <c r="E1641" s="153" t="s">
        <v>15</v>
      </c>
      <c r="F1641" s="153" t="s">
        <v>16</v>
      </c>
      <c r="G1641" s="153" t="s">
        <v>72</v>
      </c>
      <c r="H1641" s="153" t="s">
        <v>51</v>
      </c>
      <c r="I1641" s="154" t="str">
        <f>_xlfn.XLOOKUP('Data Source'!$H1641,'NW Mapping'!A:A,'NW Mapping'!B:B)</f>
        <v>Low</v>
      </c>
      <c r="J1641" s="154" t="str">
        <f>_xlfn.XLOOKUP('Data Source'!$H1641,'NW Mapping'!A:A,'NW Mapping'!C:C)</f>
        <v>Core NW</v>
      </c>
      <c r="K1641" s="154" t="str">
        <f>_xlfn.XLOOKUP(H1641,'NW Mapping'!A:A,'NW Mapping'!D:D)</f>
        <v>Core NW</v>
      </c>
      <c r="L1641" s="8" t="str">
        <f>_xlfn.XLOOKUP('Data Source'!$H1641,'NW Mapping'!A:A,'NW Mapping'!E:E)</f>
        <v>SINGLE FUNDING</v>
      </c>
      <c r="M1641" s="155">
        <v>0</v>
      </c>
      <c r="N1641" s="155">
        <v>0</v>
      </c>
    </row>
    <row r="1642" spans="2:14" s="1" customFormat="1" ht="19.7" hidden="1" customHeight="1">
      <c r="B1642" s="156">
        <v>2023</v>
      </c>
      <c r="C1642" s="154" t="s">
        <v>13</v>
      </c>
      <c r="D1642" s="154" t="s">
        <v>14</v>
      </c>
      <c r="E1642" s="154" t="s">
        <v>15</v>
      </c>
      <c r="F1642" s="154" t="s">
        <v>16</v>
      </c>
      <c r="G1642" s="154" t="s">
        <v>73</v>
      </c>
      <c r="H1642" s="154" t="s">
        <v>51</v>
      </c>
      <c r="I1642" s="154" t="str">
        <f>_xlfn.XLOOKUP('Data Source'!$H1642,'NW Mapping'!A:A,'NW Mapping'!B:B)</f>
        <v>Low</v>
      </c>
      <c r="J1642" s="154" t="str">
        <f>_xlfn.XLOOKUP('Data Source'!$H1642,'NW Mapping'!A:A,'NW Mapping'!C:C)</f>
        <v>Core NW</v>
      </c>
      <c r="K1642" s="154" t="str">
        <f>_xlfn.XLOOKUP(H1642,'NW Mapping'!A:A,'NW Mapping'!D:D)</f>
        <v>Core NW</v>
      </c>
      <c r="L1642" s="8" t="str">
        <f>_xlfn.XLOOKUP('Data Source'!$H1642,'NW Mapping'!A:A,'NW Mapping'!E:E)</f>
        <v>SINGLE FUNDING</v>
      </c>
      <c r="M1642" s="157">
        <v>0</v>
      </c>
      <c r="N1642" s="157">
        <v>0</v>
      </c>
    </row>
    <row r="1643" spans="2:14" s="1" customFormat="1" ht="19.7" hidden="1" customHeight="1">
      <c r="B1643" s="152">
        <v>2023</v>
      </c>
      <c r="C1643" s="153" t="s">
        <v>13</v>
      </c>
      <c r="D1643" s="153" t="s">
        <v>14</v>
      </c>
      <c r="E1643" s="153" t="s">
        <v>15</v>
      </c>
      <c r="F1643" s="153" t="s">
        <v>16</v>
      </c>
      <c r="G1643" s="153" t="s">
        <v>75</v>
      </c>
      <c r="H1643" s="153" t="s">
        <v>51</v>
      </c>
      <c r="I1643" s="154" t="str">
        <f>_xlfn.XLOOKUP('Data Source'!$H1643,'NW Mapping'!A:A,'NW Mapping'!B:B)</f>
        <v>Low</v>
      </c>
      <c r="J1643" s="154" t="str">
        <f>_xlfn.XLOOKUP('Data Source'!$H1643,'NW Mapping'!A:A,'NW Mapping'!C:C)</f>
        <v>Core NW</v>
      </c>
      <c r="K1643" s="154" t="str">
        <f>_xlfn.XLOOKUP(H1643,'NW Mapping'!A:A,'NW Mapping'!D:D)</f>
        <v>Core NW</v>
      </c>
      <c r="L1643" s="8" t="str">
        <f>_xlfn.XLOOKUP('Data Source'!$H1643,'NW Mapping'!A:A,'NW Mapping'!E:E)</f>
        <v>SINGLE FUNDING</v>
      </c>
      <c r="M1643" s="155">
        <v>0</v>
      </c>
      <c r="N1643" s="155">
        <v>0</v>
      </c>
    </row>
    <row r="1644" spans="2:14" s="1" customFormat="1" ht="19.7" hidden="1" customHeight="1">
      <c r="B1644" s="156">
        <v>2023</v>
      </c>
      <c r="C1644" s="154" t="s">
        <v>13</v>
      </c>
      <c r="D1644" s="154" t="s">
        <v>14</v>
      </c>
      <c r="E1644" s="154" t="s">
        <v>15</v>
      </c>
      <c r="F1644" s="154" t="s">
        <v>16</v>
      </c>
      <c r="G1644" s="154" t="s">
        <v>76</v>
      </c>
      <c r="H1644" s="154" t="s">
        <v>51</v>
      </c>
      <c r="I1644" s="154" t="str">
        <f>_xlfn.XLOOKUP('Data Source'!$H1644,'NW Mapping'!A:A,'NW Mapping'!B:B)</f>
        <v>Low</v>
      </c>
      <c r="J1644" s="154" t="str">
        <f>_xlfn.XLOOKUP('Data Source'!$H1644,'NW Mapping'!A:A,'NW Mapping'!C:C)</f>
        <v>Core NW</v>
      </c>
      <c r="K1644" s="154" t="str">
        <f>_xlfn.XLOOKUP(H1644,'NW Mapping'!A:A,'NW Mapping'!D:D)</f>
        <v>Core NW</v>
      </c>
      <c r="L1644" s="8" t="str">
        <f>_xlfn.XLOOKUP('Data Source'!$H1644,'NW Mapping'!A:A,'NW Mapping'!E:E)</f>
        <v>SINGLE FUNDING</v>
      </c>
      <c r="M1644" s="157">
        <v>0</v>
      </c>
      <c r="N1644" s="157">
        <v>0</v>
      </c>
    </row>
    <row r="1645" spans="2:14" s="1" customFormat="1" ht="19.7" hidden="1" customHeight="1">
      <c r="B1645" s="152">
        <v>2023</v>
      </c>
      <c r="C1645" s="153" t="s">
        <v>13</v>
      </c>
      <c r="D1645" s="153" t="s">
        <v>14</v>
      </c>
      <c r="E1645" s="153" t="s">
        <v>15</v>
      </c>
      <c r="F1645" s="153" t="s">
        <v>21</v>
      </c>
      <c r="G1645" s="153" t="s">
        <v>22</v>
      </c>
      <c r="H1645" s="153" t="s">
        <v>51</v>
      </c>
      <c r="I1645" s="154" t="str">
        <f>_xlfn.XLOOKUP('Data Source'!$H1645,'NW Mapping'!A:A,'NW Mapping'!B:B)</f>
        <v>Low</v>
      </c>
      <c r="J1645" s="154" t="str">
        <f>_xlfn.XLOOKUP('Data Source'!$H1645,'NW Mapping'!A:A,'NW Mapping'!C:C)</f>
        <v>Core NW</v>
      </c>
      <c r="K1645" s="154" t="str">
        <f>_xlfn.XLOOKUP(H1645,'NW Mapping'!A:A,'NW Mapping'!D:D)</f>
        <v>Core NW</v>
      </c>
      <c r="L1645" s="8" t="str">
        <f>_xlfn.XLOOKUP('Data Source'!$H1645,'NW Mapping'!A:A,'NW Mapping'!E:E)</f>
        <v>SINGLE FUNDING</v>
      </c>
      <c r="M1645" s="155">
        <v>0</v>
      </c>
      <c r="N1645" s="155">
        <v>0</v>
      </c>
    </row>
    <row r="1646" spans="2:14" s="1" customFormat="1" ht="19.7" hidden="1" customHeight="1">
      <c r="B1646" s="156">
        <v>2023</v>
      </c>
      <c r="C1646" s="154" t="s">
        <v>13</v>
      </c>
      <c r="D1646" s="154" t="s">
        <v>14</v>
      </c>
      <c r="E1646" s="154" t="s">
        <v>15</v>
      </c>
      <c r="F1646" s="154" t="s">
        <v>21</v>
      </c>
      <c r="G1646" s="154" t="s">
        <v>65</v>
      </c>
      <c r="H1646" s="154" t="s">
        <v>51</v>
      </c>
      <c r="I1646" s="154" t="str">
        <f>_xlfn.XLOOKUP('Data Source'!$H1646,'NW Mapping'!A:A,'NW Mapping'!B:B)</f>
        <v>Low</v>
      </c>
      <c r="J1646" s="154" t="str">
        <f>_xlfn.XLOOKUP('Data Source'!$H1646,'NW Mapping'!A:A,'NW Mapping'!C:C)</f>
        <v>Core NW</v>
      </c>
      <c r="K1646" s="154" t="str">
        <f>_xlfn.XLOOKUP(H1646,'NW Mapping'!A:A,'NW Mapping'!D:D)</f>
        <v>Core NW</v>
      </c>
      <c r="L1646" s="8" t="str">
        <f>_xlfn.XLOOKUP('Data Source'!$H1646,'NW Mapping'!A:A,'NW Mapping'!E:E)</f>
        <v>SINGLE FUNDING</v>
      </c>
      <c r="M1646" s="157">
        <v>0</v>
      </c>
      <c r="N1646" s="157">
        <v>0</v>
      </c>
    </row>
    <row r="1647" spans="2:14" s="1" customFormat="1" ht="19.7" hidden="1" customHeight="1">
      <c r="B1647" s="152">
        <v>2023</v>
      </c>
      <c r="C1647" s="153" t="s">
        <v>13</v>
      </c>
      <c r="D1647" s="153" t="s">
        <v>14</v>
      </c>
      <c r="E1647" s="153" t="s">
        <v>15</v>
      </c>
      <c r="F1647" s="153" t="s">
        <v>23</v>
      </c>
      <c r="G1647" s="153" t="s">
        <v>24</v>
      </c>
      <c r="H1647" s="153" t="s">
        <v>51</v>
      </c>
      <c r="I1647" s="154" t="str">
        <f>_xlfn.XLOOKUP('Data Source'!$H1647,'NW Mapping'!A:A,'NW Mapping'!B:B)</f>
        <v>Low</v>
      </c>
      <c r="J1647" s="154" t="str">
        <f>_xlfn.XLOOKUP('Data Source'!$H1647,'NW Mapping'!A:A,'NW Mapping'!C:C)</f>
        <v>Core NW</v>
      </c>
      <c r="K1647" s="154" t="str">
        <f>_xlfn.XLOOKUP(H1647,'NW Mapping'!A:A,'NW Mapping'!D:D)</f>
        <v>Core NW</v>
      </c>
      <c r="L1647" s="8" t="str">
        <f>_xlfn.XLOOKUP('Data Source'!$H1647,'NW Mapping'!A:A,'NW Mapping'!E:E)</f>
        <v>SINGLE FUNDING</v>
      </c>
      <c r="M1647" s="155">
        <v>0</v>
      </c>
      <c r="N1647" s="155">
        <v>0</v>
      </c>
    </row>
    <row r="1648" spans="2:14" s="1" customFormat="1" ht="19.7" hidden="1" customHeight="1">
      <c r="B1648" s="156">
        <v>2023</v>
      </c>
      <c r="C1648" s="154" t="s">
        <v>13</v>
      </c>
      <c r="D1648" s="154" t="s">
        <v>14</v>
      </c>
      <c r="E1648" s="154" t="s">
        <v>15</v>
      </c>
      <c r="F1648" s="154" t="s">
        <v>23</v>
      </c>
      <c r="G1648" s="154" t="s">
        <v>66</v>
      </c>
      <c r="H1648" s="154" t="s">
        <v>51</v>
      </c>
      <c r="I1648" s="154" t="str">
        <f>_xlfn.XLOOKUP('Data Source'!$H1648,'NW Mapping'!A:A,'NW Mapping'!B:B)</f>
        <v>Low</v>
      </c>
      <c r="J1648" s="154" t="str">
        <f>_xlfn.XLOOKUP('Data Source'!$H1648,'NW Mapping'!A:A,'NW Mapping'!C:C)</f>
        <v>Core NW</v>
      </c>
      <c r="K1648" s="154" t="str">
        <f>_xlfn.XLOOKUP(H1648,'NW Mapping'!A:A,'NW Mapping'!D:D)</f>
        <v>Core NW</v>
      </c>
      <c r="L1648" s="8" t="str">
        <f>_xlfn.XLOOKUP('Data Source'!$H1648,'NW Mapping'!A:A,'NW Mapping'!E:E)</f>
        <v>SINGLE FUNDING</v>
      </c>
      <c r="M1648" s="157">
        <v>0</v>
      </c>
      <c r="N1648" s="157">
        <v>0</v>
      </c>
    </row>
    <row r="1649" spans="2:14" s="1" customFormat="1" ht="19.7" hidden="1" customHeight="1">
      <c r="B1649" s="152">
        <v>2023</v>
      </c>
      <c r="C1649" s="153" t="s">
        <v>13</v>
      </c>
      <c r="D1649" s="153" t="s">
        <v>14</v>
      </c>
      <c r="E1649" s="153" t="s">
        <v>25</v>
      </c>
      <c r="F1649" s="153" t="s">
        <v>16</v>
      </c>
      <c r="G1649" s="153" t="s">
        <v>71</v>
      </c>
      <c r="H1649" s="153" t="s">
        <v>51</v>
      </c>
      <c r="I1649" s="154" t="str">
        <f>_xlfn.XLOOKUP('Data Source'!$H1649,'NW Mapping'!A:A,'NW Mapping'!B:B)</f>
        <v>Low</v>
      </c>
      <c r="J1649" s="154" t="str">
        <f>_xlfn.XLOOKUP('Data Source'!$H1649,'NW Mapping'!A:A,'NW Mapping'!C:C)</f>
        <v>Core NW</v>
      </c>
      <c r="K1649" s="154" t="str">
        <f>_xlfn.XLOOKUP(H1649,'NW Mapping'!A:A,'NW Mapping'!D:D)</f>
        <v>Core NW</v>
      </c>
      <c r="L1649" s="8" t="str">
        <f>_xlfn.XLOOKUP('Data Source'!$H1649,'NW Mapping'!A:A,'NW Mapping'!E:E)</f>
        <v>SINGLE FUNDING</v>
      </c>
      <c r="M1649" s="155">
        <v>0</v>
      </c>
      <c r="N1649" s="155">
        <v>0</v>
      </c>
    </row>
    <row r="1650" spans="2:14" s="1" customFormat="1" ht="19.7" hidden="1" customHeight="1">
      <c r="B1650" s="156">
        <v>2023</v>
      </c>
      <c r="C1650" s="154" t="s">
        <v>13</v>
      </c>
      <c r="D1650" s="154" t="s">
        <v>14</v>
      </c>
      <c r="E1650" s="154" t="s">
        <v>25</v>
      </c>
      <c r="F1650" s="154" t="s">
        <v>16</v>
      </c>
      <c r="G1650" s="154" t="s">
        <v>72</v>
      </c>
      <c r="H1650" s="154" t="s">
        <v>51</v>
      </c>
      <c r="I1650" s="154" t="str">
        <f>_xlfn.XLOOKUP('Data Source'!$H1650,'NW Mapping'!A:A,'NW Mapping'!B:B)</f>
        <v>Low</v>
      </c>
      <c r="J1650" s="154" t="str">
        <f>_xlfn.XLOOKUP('Data Source'!$H1650,'NW Mapping'!A:A,'NW Mapping'!C:C)</f>
        <v>Core NW</v>
      </c>
      <c r="K1650" s="154" t="str">
        <f>_xlfn.XLOOKUP(H1650,'NW Mapping'!A:A,'NW Mapping'!D:D)</f>
        <v>Core NW</v>
      </c>
      <c r="L1650" s="8" t="str">
        <f>_xlfn.XLOOKUP('Data Source'!$H1650,'NW Mapping'!A:A,'NW Mapping'!E:E)</f>
        <v>SINGLE FUNDING</v>
      </c>
      <c r="M1650" s="157">
        <v>0</v>
      </c>
      <c r="N1650" s="157">
        <v>0</v>
      </c>
    </row>
    <row r="1651" spans="2:14" s="1" customFormat="1" ht="19.7" hidden="1" customHeight="1">
      <c r="B1651" s="152">
        <v>2023</v>
      </c>
      <c r="C1651" s="153" t="s">
        <v>13</v>
      </c>
      <c r="D1651" s="153" t="s">
        <v>14</v>
      </c>
      <c r="E1651" s="153" t="s">
        <v>25</v>
      </c>
      <c r="F1651" s="153" t="s">
        <v>16</v>
      </c>
      <c r="G1651" s="153" t="s">
        <v>73</v>
      </c>
      <c r="H1651" s="153" t="s">
        <v>51</v>
      </c>
      <c r="I1651" s="154" t="str">
        <f>_xlfn.XLOOKUP('Data Source'!$H1651,'NW Mapping'!A:A,'NW Mapping'!B:B)</f>
        <v>Low</v>
      </c>
      <c r="J1651" s="154" t="str">
        <f>_xlfn.XLOOKUP('Data Source'!$H1651,'NW Mapping'!A:A,'NW Mapping'!C:C)</f>
        <v>Core NW</v>
      </c>
      <c r="K1651" s="154" t="str">
        <f>_xlfn.XLOOKUP(H1651,'NW Mapping'!A:A,'NW Mapping'!D:D)</f>
        <v>Core NW</v>
      </c>
      <c r="L1651" s="8" t="str">
        <f>_xlfn.XLOOKUP('Data Source'!$H1651,'NW Mapping'!A:A,'NW Mapping'!E:E)</f>
        <v>SINGLE FUNDING</v>
      </c>
      <c r="M1651" s="155">
        <v>0</v>
      </c>
      <c r="N1651" s="155">
        <v>0</v>
      </c>
    </row>
    <row r="1652" spans="2:14" s="1" customFormat="1" ht="19.7" hidden="1" customHeight="1">
      <c r="B1652" s="156">
        <v>2023</v>
      </c>
      <c r="C1652" s="154" t="s">
        <v>13</v>
      </c>
      <c r="D1652" s="154" t="s">
        <v>14</v>
      </c>
      <c r="E1652" s="154" t="s">
        <v>25</v>
      </c>
      <c r="F1652" s="154" t="s">
        <v>16</v>
      </c>
      <c r="G1652" s="154" t="s">
        <v>75</v>
      </c>
      <c r="H1652" s="154" t="s">
        <v>51</v>
      </c>
      <c r="I1652" s="154" t="str">
        <f>_xlfn.XLOOKUP('Data Source'!$H1652,'NW Mapping'!A:A,'NW Mapping'!B:B)</f>
        <v>Low</v>
      </c>
      <c r="J1652" s="154" t="str">
        <f>_xlfn.XLOOKUP('Data Source'!$H1652,'NW Mapping'!A:A,'NW Mapping'!C:C)</f>
        <v>Core NW</v>
      </c>
      <c r="K1652" s="154" t="str">
        <f>_xlfn.XLOOKUP(H1652,'NW Mapping'!A:A,'NW Mapping'!D:D)</f>
        <v>Core NW</v>
      </c>
      <c r="L1652" s="8" t="str">
        <f>_xlfn.XLOOKUP('Data Source'!$H1652,'NW Mapping'!A:A,'NW Mapping'!E:E)</f>
        <v>SINGLE FUNDING</v>
      </c>
      <c r="M1652" s="157">
        <v>0</v>
      </c>
      <c r="N1652" s="157">
        <v>0</v>
      </c>
    </row>
    <row r="1653" spans="2:14" s="1" customFormat="1" ht="19.7" hidden="1" customHeight="1">
      <c r="B1653" s="152">
        <v>2023</v>
      </c>
      <c r="C1653" s="153" t="s">
        <v>13</v>
      </c>
      <c r="D1653" s="153" t="s">
        <v>14</v>
      </c>
      <c r="E1653" s="153" t="s">
        <v>25</v>
      </c>
      <c r="F1653" s="153" t="s">
        <v>16</v>
      </c>
      <c r="G1653" s="153" t="s">
        <v>76</v>
      </c>
      <c r="H1653" s="153" t="s">
        <v>51</v>
      </c>
      <c r="I1653" s="154" t="str">
        <f>_xlfn.XLOOKUP('Data Source'!$H1653,'NW Mapping'!A:A,'NW Mapping'!B:B)</f>
        <v>Low</v>
      </c>
      <c r="J1653" s="154" t="str">
        <f>_xlfn.XLOOKUP('Data Source'!$H1653,'NW Mapping'!A:A,'NW Mapping'!C:C)</f>
        <v>Core NW</v>
      </c>
      <c r="K1653" s="154" t="str">
        <f>_xlfn.XLOOKUP(H1653,'NW Mapping'!A:A,'NW Mapping'!D:D)</f>
        <v>Core NW</v>
      </c>
      <c r="L1653" s="8" t="str">
        <f>_xlfn.XLOOKUP('Data Source'!$H1653,'NW Mapping'!A:A,'NW Mapping'!E:E)</f>
        <v>SINGLE FUNDING</v>
      </c>
      <c r="M1653" s="155">
        <v>0</v>
      </c>
      <c r="N1653" s="155">
        <v>0</v>
      </c>
    </row>
    <row r="1654" spans="2:14" s="1" customFormat="1" ht="19.7" hidden="1" customHeight="1">
      <c r="B1654" s="156">
        <v>2023</v>
      </c>
      <c r="C1654" s="154" t="s">
        <v>13</v>
      </c>
      <c r="D1654" s="154" t="s">
        <v>14</v>
      </c>
      <c r="E1654" s="154" t="s">
        <v>25</v>
      </c>
      <c r="F1654" s="154" t="s">
        <v>21</v>
      </c>
      <c r="G1654" s="154" t="s">
        <v>22</v>
      </c>
      <c r="H1654" s="154" t="s">
        <v>51</v>
      </c>
      <c r="I1654" s="154" t="str">
        <f>_xlfn.XLOOKUP('Data Source'!$H1654,'NW Mapping'!A:A,'NW Mapping'!B:B)</f>
        <v>Low</v>
      </c>
      <c r="J1654" s="154" t="str">
        <f>_xlfn.XLOOKUP('Data Source'!$H1654,'NW Mapping'!A:A,'NW Mapping'!C:C)</f>
        <v>Core NW</v>
      </c>
      <c r="K1654" s="154" t="str">
        <f>_xlfn.XLOOKUP(H1654,'NW Mapping'!A:A,'NW Mapping'!D:D)</f>
        <v>Core NW</v>
      </c>
      <c r="L1654" s="8" t="str">
        <f>_xlfn.XLOOKUP('Data Source'!$H1654,'NW Mapping'!A:A,'NW Mapping'!E:E)</f>
        <v>SINGLE FUNDING</v>
      </c>
      <c r="M1654" s="157">
        <v>0</v>
      </c>
      <c r="N1654" s="157">
        <v>0</v>
      </c>
    </row>
    <row r="1655" spans="2:14" s="1" customFormat="1" ht="19.7" hidden="1" customHeight="1">
      <c r="B1655" s="152">
        <v>2023</v>
      </c>
      <c r="C1655" s="153" t="s">
        <v>13</v>
      </c>
      <c r="D1655" s="153" t="s">
        <v>14</v>
      </c>
      <c r="E1655" s="153" t="s">
        <v>25</v>
      </c>
      <c r="F1655" s="153" t="s">
        <v>21</v>
      </c>
      <c r="G1655" s="153" t="s">
        <v>65</v>
      </c>
      <c r="H1655" s="153" t="s">
        <v>51</v>
      </c>
      <c r="I1655" s="154" t="str">
        <f>_xlfn.XLOOKUP('Data Source'!$H1655,'NW Mapping'!A:A,'NW Mapping'!B:B)</f>
        <v>Low</v>
      </c>
      <c r="J1655" s="154" t="str">
        <f>_xlfn.XLOOKUP('Data Source'!$H1655,'NW Mapping'!A:A,'NW Mapping'!C:C)</f>
        <v>Core NW</v>
      </c>
      <c r="K1655" s="154" t="str">
        <f>_xlfn.XLOOKUP(H1655,'NW Mapping'!A:A,'NW Mapping'!D:D)</f>
        <v>Core NW</v>
      </c>
      <c r="L1655" s="8" t="str">
        <f>_xlfn.XLOOKUP('Data Source'!$H1655,'NW Mapping'!A:A,'NW Mapping'!E:E)</f>
        <v>SINGLE FUNDING</v>
      </c>
      <c r="M1655" s="155">
        <v>0</v>
      </c>
      <c r="N1655" s="155">
        <v>0</v>
      </c>
    </row>
    <row r="1656" spans="2:14" s="1" customFormat="1" ht="19.7" hidden="1" customHeight="1">
      <c r="B1656" s="156">
        <v>2023</v>
      </c>
      <c r="C1656" s="154" t="s">
        <v>13</v>
      </c>
      <c r="D1656" s="154" t="s">
        <v>14</v>
      </c>
      <c r="E1656" s="154" t="s">
        <v>25</v>
      </c>
      <c r="F1656" s="154" t="s">
        <v>23</v>
      </c>
      <c r="G1656" s="154" t="s">
        <v>24</v>
      </c>
      <c r="H1656" s="154" t="s">
        <v>51</v>
      </c>
      <c r="I1656" s="154" t="str">
        <f>_xlfn.XLOOKUP('Data Source'!$H1656,'NW Mapping'!A:A,'NW Mapping'!B:B)</f>
        <v>Low</v>
      </c>
      <c r="J1656" s="154" t="str">
        <f>_xlfn.XLOOKUP('Data Source'!$H1656,'NW Mapping'!A:A,'NW Mapping'!C:C)</f>
        <v>Core NW</v>
      </c>
      <c r="K1656" s="154" t="str">
        <f>_xlfn.XLOOKUP(H1656,'NW Mapping'!A:A,'NW Mapping'!D:D)</f>
        <v>Core NW</v>
      </c>
      <c r="L1656" s="8" t="str">
        <f>_xlfn.XLOOKUP('Data Source'!$H1656,'NW Mapping'!A:A,'NW Mapping'!E:E)</f>
        <v>SINGLE FUNDING</v>
      </c>
      <c r="M1656" s="157">
        <v>0</v>
      </c>
      <c r="N1656" s="157">
        <v>0</v>
      </c>
    </row>
    <row r="1657" spans="2:14" s="1" customFormat="1" ht="19.7" hidden="1" customHeight="1">
      <c r="B1657" s="152">
        <v>2023</v>
      </c>
      <c r="C1657" s="153" t="s">
        <v>13</v>
      </c>
      <c r="D1657" s="153" t="s">
        <v>14</v>
      </c>
      <c r="E1657" s="153" t="s">
        <v>25</v>
      </c>
      <c r="F1657" s="153" t="s">
        <v>23</v>
      </c>
      <c r="G1657" s="153" t="s">
        <v>66</v>
      </c>
      <c r="H1657" s="153" t="s">
        <v>51</v>
      </c>
      <c r="I1657" s="154" t="str">
        <f>_xlfn.XLOOKUP('Data Source'!$H1657,'NW Mapping'!A:A,'NW Mapping'!B:B)</f>
        <v>Low</v>
      </c>
      <c r="J1657" s="154" t="str">
        <f>_xlfn.XLOOKUP('Data Source'!$H1657,'NW Mapping'!A:A,'NW Mapping'!C:C)</f>
        <v>Core NW</v>
      </c>
      <c r="K1657" s="154" t="str">
        <f>_xlfn.XLOOKUP(H1657,'NW Mapping'!A:A,'NW Mapping'!D:D)</f>
        <v>Core NW</v>
      </c>
      <c r="L1657" s="8" t="str">
        <f>_xlfn.XLOOKUP('Data Source'!$H1657,'NW Mapping'!A:A,'NW Mapping'!E:E)</f>
        <v>SINGLE FUNDING</v>
      </c>
      <c r="M1657" s="155">
        <v>0</v>
      </c>
      <c r="N1657" s="155">
        <v>0</v>
      </c>
    </row>
    <row r="1658" spans="2:14" s="1" customFormat="1" ht="19.7" customHeight="1">
      <c r="B1658" s="156">
        <v>2023</v>
      </c>
      <c r="C1658" s="154" t="s">
        <v>13</v>
      </c>
      <c r="D1658" s="154" t="s">
        <v>14</v>
      </c>
      <c r="E1658" s="154" t="s">
        <v>26</v>
      </c>
      <c r="F1658" s="154" t="s">
        <v>16</v>
      </c>
      <c r="G1658" s="154" t="s">
        <v>71</v>
      </c>
      <c r="H1658" s="154" t="s">
        <v>51</v>
      </c>
      <c r="I1658" s="154" t="str">
        <f>_xlfn.XLOOKUP('Data Source'!$H1658,'NW Mapping'!A:A,'NW Mapping'!B:B)</f>
        <v>Low</v>
      </c>
      <c r="J1658" s="154" t="str">
        <f>_xlfn.XLOOKUP('Data Source'!$H1658,'NW Mapping'!A:A,'NW Mapping'!C:C)</f>
        <v>Core NW</v>
      </c>
      <c r="K1658" s="154" t="str">
        <f>_xlfn.XLOOKUP(H1658,'NW Mapping'!A:A,'NW Mapping'!D:D)</f>
        <v>Core NW</v>
      </c>
      <c r="L1658" s="8" t="str">
        <f>_xlfn.XLOOKUP('Data Source'!$H1658,'NW Mapping'!A:A,'NW Mapping'!E:E)</f>
        <v>SINGLE FUNDING</v>
      </c>
      <c r="M1658" s="157">
        <v>0</v>
      </c>
      <c r="N1658" s="157">
        <v>0</v>
      </c>
    </row>
    <row r="1659" spans="2:14" s="1" customFormat="1" ht="19.7" customHeight="1">
      <c r="B1659" s="152">
        <v>2023</v>
      </c>
      <c r="C1659" s="153" t="s">
        <v>13</v>
      </c>
      <c r="D1659" s="153" t="s">
        <v>14</v>
      </c>
      <c r="E1659" s="153" t="s">
        <v>26</v>
      </c>
      <c r="F1659" s="153" t="s">
        <v>16</v>
      </c>
      <c r="G1659" s="153" t="s">
        <v>72</v>
      </c>
      <c r="H1659" s="153" t="s">
        <v>51</v>
      </c>
      <c r="I1659" s="154" t="str">
        <f>_xlfn.XLOOKUP('Data Source'!$H1659,'NW Mapping'!A:A,'NW Mapping'!B:B)</f>
        <v>Low</v>
      </c>
      <c r="J1659" s="154" t="str">
        <f>_xlfn.XLOOKUP('Data Source'!$H1659,'NW Mapping'!A:A,'NW Mapping'!C:C)</f>
        <v>Core NW</v>
      </c>
      <c r="K1659" s="154" t="str">
        <f>_xlfn.XLOOKUP(H1659,'NW Mapping'!A:A,'NW Mapping'!D:D)</f>
        <v>Core NW</v>
      </c>
      <c r="L1659" s="8" t="str">
        <f>_xlfn.XLOOKUP('Data Source'!$H1659,'NW Mapping'!A:A,'NW Mapping'!E:E)</f>
        <v>SINGLE FUNDING</v>
      </c>
      <c r="M1659" s="155">
        <v>0</v>
      </c>
      <c r="N1659" s="155">
        <v>0</v>
      </c>
    </row>
    <row r="1660" spans="2:14" s="1" customFormat="1" ht="19.7" customHeight="1">
      <c r="B1660" s="156">
        <v>2023</v>
      </c>
      <c r="C1660" s="154" t="s">
        <v>13</v>
      </c>
      <c r="D1660" s="154" t="s">
        <v>14</v>
      </c>
      <c r="E1660" s="154" t="s">
        <v>26</v>
      </c>
      <c r="F1660" s="154" t="s">
        <v>16</v>
      </c>
      <c r="G1660" s="154" t="s">
        <v>73</v>
      </c>
      <c r="H1660" s="154" t="s">
        <v>51</v>
      </c>
      <c r="I1660" s="154" t="str">
        <f>_xlfn.XLOOKUP('Data Source'!$H1660,'NW Mapping'!A:A,'NW Mapping'!B:B)</f>
        <v>Low</v>
      </c>
      <c r="J1660" s="154" t="str">
        <f>_xlfn.XLOOKUP('Data Source'!$H1660,'NW Mapping'!A:A,'NW Mapping'!C:C)</f>
        <v>Core NW</v>
      </c>
      <c r="K1660" s="154" t="str">
        <f>_xlfn.XLOOKUP(H1660,'NW Mapping'!A:A,'NW Mapping'!D:D)</f>
        <v>Core NW</v>
      </c>
      <c r="L1660" s="8" t="str">
        <f>_xlfn.XLOOKUP('Data Source'!$H1660,'NW Mapping'!A:A,'NW Mapping'!E:E)</f>
        <v>SINGLE FUNDING</v>
      </c>
      <c r="M1660" s="157">
        <v>0</v>
      </c>
      <c r="N1660" s="157">
        <v>0</v>
      </c>
    </row>
    <row r="1661" spans="2:14" s="1" customFormat="1" ht="19.7" customHeight="1">
      <c r="B1661" s="152">
        <v>2023</v>
      </c>
      <c r="C1661" s="153" t="s">
        <v>13</v>
      </c>
      <c r="D1661" s="153" t="s">
        <v>14</v>
      </c>
      <c r="E1661" s="153" t="s">
        <v>26</v>
      </c>
      <c r="F1661" s="153" t="s">
        <v>16</v>
      </c>
      <c r="G1661" s="153" t="s">
        <v>75</v>
      </c>
      <c r="H1661" s="153" t="s">
        <v>51</v>
      </c>
      <c r="I1661" s="154" t="str">
        <f>_xlfn.XLOOKUP('Data Source'!$H1661,'NW Mapping'!A:A,'NW Mapping'!B:B)</f>
        <v>Low</v>
      </c>
      <c r="J1661" s="154" t="str">
        <f>_xlfn.XLOOKUP('Data Source'!$H1661,'NW Mapping'!A:A,'NW Mapping'!C:C)</f>
        <v>Core NW</v>
      </c>
      <c r="K1661" s="154" t="str">
        <f>_xlfn.XLOOKUP(H1661,'NW Mapping'!A:A,'NW Mapping'!D:D)</f>
        <v>Core NW</v>
      </c>
      <c r="L1661" s="8" t="str">
        <f>_xlfn.XLOOKUP('Data Source'!$H1661,'NW Mapping'!A:A,'NW Mapping'!E:E)</f>
        <v>SINGLE FUNDING</v>
      </c>
      <c r="M1661" s="155">
        <v>0</v>
      </c>
      <c r="N1661" s="155">
        <v>0</v>
      </c>
    </row>
    <row r="1662" spans="2:14" s="1" customFormat="1" ht="19.7" customHeight="1">
      <c r="B1662" s="156">
        <v>2023</v>
      </c>
      <c r="C1662" s="154" t="s">
        <v>13</v>
      </c>
      <c r="D1662" s="154" t="s">
        <v>14</v>
      </c>
      <c r="E1662" s="154" t="s">
        <v>26</v>
      </c>
      <c r="F1662" s="154" t="s">
        <v>16</v>
      </c>
      <c r="G1662" s="154" t="s">
        <v>76</v>
      </c>
      <c r="H1662" s="154" t="s">
        <v>51</v>
      </c>
      <c r="I1662" s="154" t="str">
        <f>_xlfn.XLOOKUP('Data Source'!$H1662,'NW Mapping'!A:A,'NW Mapping'!B:B)</f>
        <v>Low</v>
      </c>
      <c r="J1662" s="154" t="str">
        <f>_xlfn.XLOOKUP('Data Source'!$H1662,'NW Mapping'!A:A,'NW Mapping'!C:C)</f>
        <v>Core NW</v>
      </c>
      <c r="K1662" s="154" t="str">
        <f>_xlfn.XLOOKUP(H1662,'NW Mapping'!A:A,'NW Mapping'!D:D)</f>
        <v>Core NW</v>
      </c>
      <c r="L1662" s="8" t="str">
        <f>_xlfn.XLOOKUP('Data Source'!$H1662,'NW Mapping'!A:A,'NW Mapping'!E:E)</f>
        <v>SINGLE FUNDING</v>
      </c>
      <c r="M1662" s="157">
        <v>0</v>
      </c>
      <c r="N1662" s="157">
        <v>0</v>
      </c>
    </row>
    <row r="1663" spans="2:14" s="1" customFormat="1" ht="19.7" customHeight="1">
      <c r="B1663" s="152">
        <v>2023</v>
      </c>
      <c r="C1663" s="153" t="s">
        <v>13</v>
      </c>
      <c r="D1663" s="153" t="s">
        <v>14</v>
      </c>
      <c r="E1663" s="153" t="s">
        <v>26</v>
      </c>
      <c r="F1663" s="153" t="s">
        <v>21</v>
      </c>
      <c r="G1663" s="153" t="s">
        <v>22</v>
      </c>
      <c r="H1663" s="153" t="s">
        <v>51</v>
      </c>
      <c r="I1663" s="154" t="str">
        <f>_xlfn.XLOOKUP('Data Source'!$H1663,'NW Mapping'!A:A,'NW Mapping'!B:B)</f>
        <v>Low</v>
      </c>
      <c r="J1663" s="154" t="str">
        <f>_xlfn.XLOOKUP('Data Source'!$H1663,'NW Mapping'!A:A,'NW Mapping'!C:C)</f>
        <v>Core NW</v>
      </c>
      <c r="K1663" s="154" t="str">
        <f>_xlfn.XLOOKUP(H1663,'NW Mapping'!A:A,'NW Mapping'!D:D)</f>
        <v>Core NW</v>
      </c>
      <c r="L1663" s="8" t="str">
        <f>_xlfn.XLOOKUP('Data Source'!$H1663,'NW Mapping'!A:A,'NW Mapping'!E:E)</f>
        <v>SINGLE FUNDING</v>
      </c>
      <c r="M1663" s="155">
        <v>0</v>
      </c>
      <c r="N1663" s="155">
        <v>0</v>
      </c>
    </row>
    <row r="1664" spans="2:14" s="1" customFormat="1" ht="19.7" customHeight="1">
      <c r="B1664" s="156">
        <v>2023</v>
      </c>
      <c r="C1664" s="154" t="s">
        <v>13</v>
      </c>
      <c r="D1664" s="154" t="s">
        <v>14</v>
      </c>
      <c r="E1664" s="154" t="s">
        <v>26</v>
      </c>
      <c r="F1664" s="154" t="s">
        <v>21</v>
      </c>
      <c r="G1664" s="154" t="s">
        <v>65</v>
      </c>
      <c r="H1664" s="154" t="s">
        <v>51</v>
      </c>
      <c r="I1664" s="154" t="str">
        <f>_xlfn.XLOOKUP('Data Source'!$H1664,'NW Mapping'!A:A,'NW Mapping'!B:B)</f>
        <v>Low</v>
      </c>
      <c r="J1664" s="154" t="str">
        <f>_xlfn.XLOOKUP('Data Source'!$H1664,'NW Mapping'!A:A,'NW Mapping'!C:C)</f>
        <v>Core NW</v>
      </c>
      <c r="K1664" s="154" t="str">
        <f>_xlfn.XLOOKUP(H1664,'NW Mapping'!A:A,'NW Mapping'!D:D)</f>
        <v>Core NW</v>
      </c>
      <c r="L1664" s="8" t="str">
        <f>_xlfn.XLOOKUP('Data Source'!$H1664,'NW Mapping'!A:A,'NW Mapping'!E:E)</f>
        <v>SINGLE FUNDING</v>
      </c>
      <c r="M1664" s="157">
        <v>0</v>
      </c>
      <c r="N1664" s="157">
        <v>0</v>
      </c>
    </row>
    <row r="1665" spans="2:14" s="1" customFormat="1" ht="19.7" customHeight="1">
      <c r="B1665" s="152">
        <v>2023</v>
      </c>
      <c r="C1665" s="153" t="s">
        <v>13</v>
      </c>
      <c r="D1665" s="153" t="s">
        <v>14</v>
      </c>
      <c r="E1665" s="153" t="s">
        <v>26</v>
      </c>
      <c r="F1665" s="153" t="s">
        <v>23</v>
      </c>
      <c r="G1665" s="153" t="s">
        <v>24</v>
      </c>
      <c r="H1665" s="153" t="s">
        <v>51</v>
      </c>
      <c r="I1665" s="154" t="str">
        <f>_xlfn.XLOOKUP('Data Source'!$H1665,'NW Mapping'!A:A,'NW Mapping'!B:B)</f>
        <v>Low</v>
      </c>
      <c r="J1665" s="154" t="str">
        <f>_xlfn.XLOOKUP('Data Source'!$H1665,'NW Mapping'!A:A,'NW Mapping'!C:C)</f>
        <v>Core NW</v>
      </c>
      <c r="K1665" s="154" t="str">
        <f>_xlfn.XLOOKUP(H1665,'NW Mapping'!A:A,'NW Mapping'!D:D)</f>
        <v>Core NW</v>
      </c>
      <c r="L1665" s="8" t="str">
        <f>_xlfn.XLOOKUP('Data Source'!$H1665,'NW Mapping'!A:A,'NW Mapping'!E:E)</f>
        <v>SINGLE FUNDING</v>
      </c>
      <c r="M1665" s="155">
        <v>0</v>
      </c>
      <c r="N1665" s="155">
        <v>0</v>
      </c>
    </row>
    <row r="1666" spans="2:14" s="1" customFormat="1" ht="19.7" customHeight="1">
      <c r="B1666" s="156">
        <v>2023</v>
      </c>
      <c r="C1666" s="154" t="s">
        <v>13</v>
      </c>
      <c r="D1666" s="154" t="s">
        <v>14</v>
      </c>
      <c r="E1666" s="154" t="s">
        <v>26</v>
      </c>
      <c r="F1666" s="154" t="s">
        <v>23</v>
      </c>
      <c r="G1666" s="154" t="s">
        <v>66</v>
      </c>
      <c r="H1666" s="154" t="s">
        <v>51</v>
      </c>
      <c r="I1666" s="154" t="str">
        <f>_xlfn.XLOOKUP('Data Source'!$H1666,'NW Mapping'!A:A,'NW Mapping'!B:B)</f>
        <v>Low</v>
      </c>
      <c r="J1666" s="154" t="str">
        <f>_xlfn.XLOOKUP('Data Source'!$H1666,'NW Mapping'!A:A,'NW Mapping'!C:C)</f>
        <v>Core NW</v>
      </c>
      <c r="K1666" s="154" t="str">
        <f>_xlfn.XLOOKUP(H1666,'NW Mapping'!A:A,'NW Mapping'!D:D)</f>
        <v>Core NW</v>
      </c>
      <c r="L1666" s="8" t="str">
        <f>_xlfn.XLOOKUP('Data Source'!$H1666,'NW Mapping'!A:A,'NW Mapping'!E:E)</f>
        <v>SINGLE FUNDING</v>
      </c>
      <c r="M1666" s="157">
        <v>0</v>
      </c>
      <c r="N1666" s="157">
        <v>0</v>
      </c>
    </row>
    <row r="1667" spans="2:14" s="1" customFormat="1" ht="19.7" hidden="1" customHeight="1">
      <c r="B1667" s="152">
        <v>2023</v>
      </c>
      <c r="C1667" s="153" t="s">
        <v>13</v>
      </c>
      <c r="D1667" s="153" t="s">
        <v>14</v>
      </c>
      <c r="E1667" s="153" t="s">
        <v>27</v>
      </c>
      <c r="F1667" s="153" t="s">
        <v>16</v>
      </c>
      <c r="G1667" s="153" t="s">
        <v>71</v>
      </c>
      <c r="H1667" s="153" t="s">
        <v>51</v>
      </c>
      <c r="I1667" s="154" t="str">
        <f>_xlfn.XLOOKUP('Data Source'!$H1667,'NW Mapping'!A:A,'NW Mapping'!B:B)</f>
        <v>Low</v>
      </c>
      <c r="J1667" s="154" t="str">
        <f>_xlfn.XLOOKUP('Data Source'!$H1667,'NW Mapping'!A:A,'NW Mapping'!C:C)</f>
        <v>Core NW</v>
      </c>
      <c r="K1667" s="154" t="str">
        <f>_xlfn.XLOOKUP(H1667,'NW Mapping'!A:A,'NW Mapping'!D:D)</f>
        <v>Core NW</v>
      </c>
      <c r="L1667" s="8" t="str">
        <f>_xlfn.XLOOKUP('Data Source'!$H1667,'NW Mapping'!A:A,'NW Mapping'!E:E)</f>
        <v>SINGLE FUNDING</v>
      </c>
      <c r="M1667" s="155">
        <v>0</v>
      </c>
      <c r="N1667" s="155">
        <v>0</v>
      </c>
    </row>
    <row r="1668" spans="2:14" s="1" customFormat="1" ht="19.7" hidden="1" customHeight="1">
      <c r="B1668" s="156">
        <v>2023</v>
      </c>
      <c r="C1668" s="154" t="s">
        <v>13</v>
      </c>
      <c r="D1668" s="154" t="s">
        <v>14</v>
      </c>
      <c r="E1668" s="154" t="s">
        <v>27</v>
      </c>
      <c r="F1668" s="154" t="s">
        <v>16</v>
      </c>
      <c r="G1668" s="154" t="s">
        <v>72</v>
      </c>
      <c r="H1668" s="154" t="s">
        <v>51</v>
      </c>
      <c r="I1668" s="154" t="str">
        <f>_xlfn.XLOOKUP('Data Source'!$H1668,'NW Mapping'!A:A,'NW Mapping'!B:B)</f>
        <v>Low</v>
      </c>
      <c r="J1668" s="154" t="str">
        <f>_xlfn.XLOOKUP('Data Source'!$H1668,'NW Mapping'!A:A,'NW Mapping'!C:C)</f>
        <v>Core NW</v>
      </c>
      <c r="K1668" s="154" t="str">
        <f>_xlfn.XLOOKUP(H1668,'NW Mapping'!A:A,'NW Mapping'!D:D)</f>
        <v>Core NW</v>
      </c>
      <c r="L1668" s="8" t="str">
        <f>_xlfn.XLOOKUP('Data Source'!$H1668,'NW Mapping'!A:A,'NW Mapping'!E:E)</f>
        <v>SINGLE FUNDING</v>
      </c>
      <c r="M1668" s="157">
        <v>0</v>
      </c>
      <c r="N1668" s="157">
        <v>0</v>
      </c>
    </row>
    <row r="1669" spans="2:14" s="1" customFormat="1" ht="19.7" hidden="1" customHeight="1">
      <c r="B1669" s="152">
        <v>2023</v>
      </c>
      <c r="C1669" s="153" t="s">
        <v>13</v>
      </c>
      <c r="D1669" s="153" t="s">
        <v>14</v>
      </c>
      <c r="E1669" s="153" t="s">
        <v>27</v>
      </c>
      <c r="F1669" s="153" t="s">
        <v>16</v>
      </c>
      <c r="G1669" s="153" t="s">
        <v>73</v>
      </c>
      <c r="H1669" s="153" t="s">
        <v>51</v>
      </c>
      <c r="I1669" s="154" t="str">
        <f>_xlfn.XLOOKUP('Data Source'!$H1669,'NW Mapping'!A:A,'NW Mapping'!B:B)</f>
        <v>Low</v>
      </c>
      <c r="J1669" s="154" t="str">
        <f>_xlfn.XLOOKUP('Data Source'!$H1669,'NW Mapping'!A:A,'NW Mapping'!C:C)</f>
        <v>Core NW</v>
      </c>
      <c r="K1669" s="154" t="str">
        <f>_xlfn.XLOOKUP(H1669,'NW Mapping'!A:A,'NW Mapping'!D:D)</f>
        <v>Core NW</v>
      </c>
      <c r="L1669" s="8" t="str">
        <f>_xlfn.XLOOKUP('Data Source'!$H1669,'NW Mapping'!A:A,'NW Mapping'!E:E)</f>
        <v>SINGLE FUNDING</v>
      </c>
      <c r="M1669" s="155">
        <v>0</v>
      </c>
      <c r="N1669" s="155">
        <v>0</v>
      </c>
    </row>
    <row r="1670" spans="2:14" s="1" customFormat="1" ht="19.7" hidden="1" customHeight="1">
      <c r="B1670" s="156">
        <v>2023</v>
      </c>
      <c r="C1670" s="154" t="s">
        <v>13</v>
      </c>
      <c r="D1670" s="154" t="s">
        <v>14</v>
      </c>
      <c r="E1670" s="154" t="s">
        <v>27</v>
      </c>
      <c r="F1670" s="154" t="s">
        <v>16</v>
      </c>
      <c r="G1670" s="154" t="s">
        <v>75</v>
      </c>
      <c r="H1670" s="154" t="s">
        <v>51</v>
      </c>
      <c r="I1670" s="154" t="str">
        <f>_xlfn.XLOOKUP('Data Source'!$H1670,'NW Mapping'!A:A,'NW Mapping'!B:B)</f>
        <v>Low</v>
      </c>
      <c r="J1670" s="154" t="str">
        <f>_xlfn.XLOOKUP('Data Source'!$H1670,'NW Mapping'!A:A,'NW Mapping'!C:C)</f>
        <v>Core NW</v>
      </c>
      <c r="K1670" s="154" t="str">
        <f>_xlfn.XLOOKUP(H1670,'NW Mapping'!A:A,'NW Mapping'!D:D)</f>
        <v>Core NW</v>
      </c>
      <c r="L1670" s="8" t="str">
        <f>_xlfn.XLOOKUP('Data Source'!$H1670,'NW Mapping'!A:A,'NW Mapping'!E:E)</f>
        <v>SINGLE FUNDING</v>
      </c>
      <c r="M1670" s="157">
        <v>0</v>
      </c>
      <c r="N1670" s="157">
        <v>0</v>
      </c>
    </row>
    <row r="1671" spans="2:14" s="1" customFormat="1" ht="19.7" hidden="1" customHeight="1">
      <c r="B1671" s="152">
        <v>2023</v>
      </c>
      <c r="C1671" s="153" t="s">
        <v>13</v>
      </c>
      <c r="D1671" s="153" t="s">
        <v>14</v>
      </c>
      <c r="E1671" s="153" t="s">
        <v>27</v>
      </c>
      <c r="F1671" s="153" t="s">
        <v>16</v>
      </c>
      <c r="G1671" s="153" t="s">
        <v>76</v>
      </c>
      <c r="H1671" s="153" t="s">
        <v>51</v>
      </c>
      <c r="I1671" s="154" t="str">
        <f>_xlfn.XLOOKUP('Data Source'!$H1671,'NW Mapping'!A:A,'NW Mapping'!B:B)</f>
        <v>Low</v>
      </c>
      <c r="J1671" s="154" t="str">
        <f>_xlfn.XLOOKUP('Data Source'!$H1671,'NW Mapping'!A:A,'NW Mapping'!C:C)</f>
        <v>Core NW</v>
      </c>
      <c r="K1671" s="154" t="str">
        <f>_xlfn.XLOOKUP(H1671,'NW Mapping'!A:A,'NW Mapping'!D:D)</f>
        <v>Core NW</v>
      </c>
      <c r="L1671" s="8" t="str">
        <f>_xlfn.XLOOKUP('Data Source'!$H1671,'NW Mapping'!A:A,'NW Mapping'!E:E)</f>
        <v>SINGLE FUNDING</v>
      </c>
      <c r="M1671" s="155">
        <v>0</v>
      </c>
      <c r="N1671" s="155">
        <v>0</v>
      </c>
    </row>
    <row r="1672" spans="2:14" s="1" customFormat="1" ht="19.7" hidden="1" customHeight="1">
      <c r="B1672" s="156">
        <v>2023</v>
      </c>
      <c r="C1672" s="154" t="s">
        <v>13</v>
      </c>
      <c r="D1672" s="154" t="s">
        <v>14</v>
      </c>
      <c r="E1672" s="154" t="s">
        <v>27</v>
      </c>
      <c r="F1672" s="154" t="s">
        <v>21</v>
      </c>
      <c r="G1672" s="154" t="s">
        <v>22</v>
      </c>
      <c r="H1672" s="154" t="s">
        <v>51</v>
      </c>
      <c r="I1672" s="154" t="str">
        <f>_xlfn.XLOOKUP('Data Source'!$H1672,'NW Mapping'!A:A,'NW Mapping'!B:B)</f>
        <v>Low</v>
      </c>
      <c r="J1672" s="154" t="str">
        <f>_xlfn.XLOOKUP('Data Source'!$H1672,'NW Mapping'!A:A,'NW Mapping'!C:C)</f>
        <v>Core NW</v>
      </c>
      <c r="K1672" s="154" t="str">
        <f>_xlfn.XLOOKUP(H1672,'NW Mapping'!A:A,'NW Mapping'!D:D)</f>
        <v>Core NW</v>
      </c>
      <c r="L1672" s="8" t="str">
        <f>_xlfn.XLOOKUP('Data Source'!$H1672,'NW Mapping'!A:A,'NW Mapping'!E:E)</f>
        <v>SINGLE FUNDING</v>
      </c>
      <c r="M1672" s="157">
        <v>0</v>
      </c>
      <c r="N1672" s="157">
        <v>0</v>
      </c>
    </row>
    <row r="1673" spans="2:14" s="1" customFormat="1" ht="19.7" hidden="1" customHeight="1">
      <c r="B1673" s="152">
        <v>2023</v>
      </c>
      <c r="C1673" s="153" t="s">
        <v>13</v>
      </c>
      <c r="D1673" s="153" t="s">
        <v>14</v>
      </c>
      <c r="E1673" s="153" t="s">
        <v>27</v>
      </c>
      <c r="F1673" s="153" t="s">
        <v>21</v>
      </c>
      <c r="G1673" s="153" t="s">
        <v>65</v>
      </c>
      <c r="H1673" s="153" t="s">
        <v>51</v>
      </c>
      <c r="I1673" s="154" t="str">
        <f>_xlfn.XLOOKUP('Data Source'!$H1673,'NW Mapping'!A:A,'NW Mapping'!B:B)</f>
        <v>Low</v>
      </c>
      <c r="J1673" s="154" t="str">
        <f>_xlfn.XLOOKUP('Data Source'!$H1673,'NW Mapping'!A:A,'NW Mapping'!C:C)</f>
        <v>Core NW</v>
      </c>
      <c r="K1673" s="154" t="str">
        <f>_xlfn.XLOOKUP(H1673,'NW Mapping'!A:A,'NW Mapping'!D:D)</f>
        <v>Core NW</v>
      </c>
      <c r="L1673" s="8" t="str">
        <f>_xlfn.XLOOKUP('Data Source'!$H1673,'NW Mapping'!A:A,'NW Mapping'!E:E)</f>
        <v>SINGLE FUNDING</v>
      </c>
      <c r="M1673" s="155">
        <v>0</v>
      </c>
      <c r="N1673" s="155">
        <v>0</v>
      </c>
    </row>
    <row r="1674" spans="2:14" s="1" customFormat="1" ht="19.7" hidden="1" customHeight="1">
      <c r="B1674" s="156">
        <v>2023</v>
      </c>
      <c r="C1674" s="154" t="s">
        <v>13</v>
      </c>
      <c r="D1674" s="154" t="s">
        <v>14</v>
      </c>
      <c r="E1674" s="154" t="s">
        <v>27</v>
      </c>
      <c r="F1674" s="154" t="s">
        <v>23</v>
      </c>
      <c r="G1674" s="154" t="s">
        <v>24</v>
      </c>
      <c r="H1674" s="154" t="s">
        <v>51</v>
      </c>
      <c r="I1674" s="154" t="str">
        <f>_xlfn.XLOOKUP('Data Source'!$H1674,'NW Mapping'!A:A,'NW Mapping'!B:B)</f>
        <v>Low</v>
      </c>
      <c r="J1674" s="154" t="str">
        <f>_xlfn.XLOOKUP('Data Source'!$H1674,'NW Mapping'!A:A,'NW Mapping'!C:C)</f>
        <v>Core NW</v>
      </c>
      <c r="K1674" s="154" t="str">
        <f>_xlfn.XLOOKUP(H1674,'NW Mapping'!A:A,'NW Mapping'!D:D)</f>
        <v>Core NW</v>
      </c>
      <c r="L1674" s="8" t="str">
        <f>_xlfn.XLOOKUP('Data Source'!$H1674,'NW Mapping'!A:A,'NW Mapping'!E:E)</f>
        <v>SINGLE FUNDING</v>
      </c>
      <c r="M1674" s="157">
        <v>0</v>
      </c>
      <c r="N1674" s="157">
        <v>0</v>
      </c>
    </row>
    <row r="1675" spans="2:14" s="1" customFormat="1" ht="19.7" hidden="1" customHeight="1">
      <c r="B1675" s="152">
        <v>2023</v>
      </c>
      <c r="C1675" s="153" t="s">
        <v>13</v>
      </c>
      <c r="D1675" s="153" t="s">
        <v>14</v>
      </c>
      <c r="E1675" s="153" t="s">
        <v>27</v>
      </c>
      <c r="F1675" s="153" t="s">
        <v>23</v>
      </c>
      <c r="G1675" s="153" t="s">
        <v>66</v>
      </c>
      <c r="H1675" s="153" t="s">
        <v>51</v>
      </c>
      <c r="I1675" s="154" t="str">
        <f>_xlfn.XLOOKUP('Data Source'!$H1675,'NW Mapping'!A:A,'NW Mapping'!B:B)</f>
        <v>Low</v>
      </c>
      <c r="J1675" s="154" t="str">
        <f>_xlfn.XLOOKUP('Data Source'!$H1675,'NW Mapping'!A:A,'NW Mapping'!C:C)</f>
        <v>Core NW</v>
      </c>
      <c r="K1675" s="154" t="str">
        <f>_xlfn.XLOOKUP(H1675,'NW Mapping'!A:A,'NW Mapping'!D:D)</f>
        <v>Core NW</v>
      </c>
      <c r="L1675" s="8" t="str">
        <f>_xlfn.XLOOKUP('Data Source'!$H1675,'NW Mapping'!A:A,'NW Mapping'!E:E)</f>
        <v>SINGLE FUNDING</v>
      </c>
      <c r="M1675" s="155">
        <v>0</v>
      </c>
      <c r="N1675" s="155">
        <v>0</v>
      </c>
    </row>
    <row r="1676" spans="2:14" s="1" customFormat="1" ht="19.7" hidden="1" customHeight="1">
      <c r="B1676" s="156">
        <v>2023</v>
      </c>
      <c r="C1676" s="154" t="s">
        <v>13</v>
      </c>
      <c r="D1676" s="154" t="s">
        <v>14</v>
      </c>
      <c r="E1676" s="154" t="s">
        <v>15</v>
      </c>
      <c r="F1676" s="154" t="s">
        <v>16</v>
      </c>
      <c r="G1676" s="154" t="s">
        <v>71</v>
      </c>
      <c r="H1676" s="154" t="s">
        <v>53</v>
      </c>
      <c r="I1676" s="154" t="str">
        <f>_xlfn.XLOOKUP('Data Source'!$H1676,'NW Mapping'!A:A,'NW Mapping'!B:B)</f>
        <v>Low</v>
      </c>
      <c r="J1676" s="154" t="str">
        <f>_xlfn.XLOOKUP('Data Source'!$H1676,'NW Mapping'!A:A,'NW Mapping'!C:C)</f>
        <v>Core NW</v>
      </c>
      <c r="K1676" s="154" t="str">
        <f>_xlfn.XLOOKUP(H1676,'NW Mapping'!A:A,'NW Mapping'!D:D)</f>
        <v>Core NW</v>
      </c>
      <c r="L1676" s="8" t="str">
        <f>_xlfn.XLOOKUP('Data Source'!$H1676,'NW Mapping'!A:A,'NW Mapping'!E:E)</f>
        <v>SINGLE FUNDING</v>
      </c>
      <c r="M1676" s="157">
        <v>0</v>
      </c>
      <c r="N1676" s="157">
        <v>0</v>
      </c>
    </row>
    <row r="1677" spans="2:14" s="1" customFormat="1" ht="19.7" hidden="1" customHeight="1">
      <c r="B1677" s="152">
        <v>2023</v>
      </c>
      <c r="C1677" s="153" t="s">
        <v>13</v>
      </c>
      <c r="D1677" s="153" t="s">
        <v>14</v>
      </c>
      <c r="E1677" s="153" t="s">
        <v>15</v>
      </c>
      <c r="F1677" s="153" t="s">
        <v>16</v>
      </c>
      <c r="G1677" s="153" t="s">
        <v>72</v>
      </c>
      <c r="H1677" s="153" t="s">
        <v>53</v>
      </c>
      <c r="I1677" s="154" t="str">
        <f>_xlfn.XLOOKUP('Data Source'!$H1677,'NW Mapping'!A:A,'NW Mapping'!B:B)</f>
        <v>Low</v>
      </c>
      <c r="J1677" s="154" t="str">
        <f>_xlfn.XLOOKUP('Data Source'!$H1677,'NW Mapping'!A:A,'NW Mapping'!C:C)</f>
        <v>Core NW</v>
      </c>
      <c r="K1677" s="154" t="str">
        <f>_xlfn.XLOOKUP(H1677,'NW Mapping'!A:A,'NW Mapping'!D:D)</f>
        <v>Core NW</v>
      </c>
      <c r="L1677" s="8" t="str">
        <f>_xlfn.XLOOKUP('Data Source'!$H1677,'NW Mapping'!A:A,'NW Mapping'!E:E)</f>
        <v>SINGLE FUNDING</v>
      </c>
      <c r="M1677" s="155">
        <v>0</v>
      </c>
      <c r="N1677" s="155">
        <v>0</v>
      </c>
    </row>
    <row r="1678" spans="2:14" s="1" customFormat="1" ht="19.7" hidden="1" customHeight="1">
      <c r="B1678" s="156">
        <v>2023</v>
      </c>
      <c r="C1678" s="154" t="s">
        <v>13</v>
      </c>
      <c r="D1678" s="154" t="s">
        <v>14</v>
      </c>
      <c r="E1678" s="154" t="s">
        <v>15</v>
      </c>
      <c r="F1678" s="154" t="s">
        <v>16</v>
      </c>
      <c r="G1678" s="154" t="s">
        <v>73</v>
      </c>
      <c r="H1678" s="154" t="s">
        <v>53</v>
      </c>
      <c r="I1678" s="154" t="str">
        <f>_xlfn.XLOOKUP('Data Source'!$H1678,'NW Mapping'!A:A,'NW Mapping'!B:B)</f>
        <v>Low</v>
      </c>
      <c r="J1678" s="154" t="str">
        <f>_xlfn.XLOOKUP('Data Source'!$H1678,'NW Mapping'!A:A,'NW Mapping'!C:C)</f>
        <v>Core NW</v>
      </c>
      <c r="K1678" s="154" t="str">
        <f>_xlfn.XLOOKUP(H1678,'NW Mapping'!A:A,'NW Mapping'!D:D)</f>
        <v>Core NW</v>
      </c>
      <c r="L1678" s="8" t="str">
        <f>_xlfn.XLOOKUP('Data Source'!$H1678,'NW Mapping'!A:A,'NW Mapping'!E:E)</f>
        <v>SINGLE FUNDING</v>
      </c>
      <c r="M1678" s="157">
        <v>0</v>
      </c>
      <c r="N1678" s="157">
        <v>0</v>
      </c>
    </row>
    <row r="1679" spans="2:14" s="1" customFormat="1" ht="19.7" hidden="1" customHeight="1">
      <c r="B1679" s="152">
        <v>2023</v>
      </c>
      <c r="C1679" s="153" t="s">
        <v>13</v>
      </c>
      <c r="D1679" s="153" t="s">
        <v>14</v>
      </c>
      <c r="E1679" s="153" t="s">
        <v>15</v>
      </c>
      <c r="F1679" s="153" t="s">
        <v>21</v>
      </c>
      <c r="G1679" s="153" t="s">
        <v>22</v>
      </c>
      <c r="H1679" s="153" t="s">
        <v>53</v>
      </c>
      <c r="I1679" s="154" t="str">
        <f>_xlfn.XLOOKUP('Data Source'!$H1679,'NW Mapping'!A:A,'NW Mapping'!B:B)</f>
        <v>Low</v>
      </c>
      <c r="J1679" s="154" t="str">
        <f>_xlfn.XLOOKUP('Data Source'!$H1679,'NW Mapping'!A:A,'NW Mapping'!C:C)</f>
        <v>Core NW</v>
      </c>
      <c r="K1679" s="154" t="str">
        <f>_xlfn.XLOOKUP(H1679,'NW Mapping'!A:A,'NW Mapping'!D:D)</f>
        <v>Core NW</v>
      </c>
      <c r="L1679" s="8" t="str">
        <f>_xlfn.XLOOKUP('Data Source'!$H1679,'NW Mapping'!A:A,'NW Mapping'!E:E)</f>
        <v>SINGLE FUNDING</v>
      </c>
      <c r="M1679" s="155">
        <v>0</v>
      </c>
      <c r="N1679" s="155">
        <v>0</v>
      </c>
    </row>
    <row r="1680" spans="2:14" s="1" customFormat="1" ht="19.7" hidden="1" customHeight="1">
      <c r="B1680" s="156">
        <v>2023</v>
      </c>
      <c r="C1680" s="154" t="s">
        <v>13</v>
      </c>
      <c r="D1680" s="154" t="s">
        <v>14</v>
      </c>
      <c r="E1680" s="154" t="s">
        <v>15</v>
      </c>
      <c r="F1680" s="154" t="s">
        <v>21</v>
      </c>
      <c r="G1680" s="154" t="s">
        <v>65</v>
      </c>
      <c r="H1680" s="154" t="s">
        <v>53</v>
      </c>
      <c r="I1680" s="154" t="str">
        <f>_xlfn.XLOOKUP('Data Source'!$H1680,'NW Mapping'!A:A,'NW Mapping'!B:B)</f>
        <v>Low</v>
      </c>
      <c r="J1680" s="154" t="str">
        <f>_xlfn.XLOOKUP('Data Source'!$H1680,'NW Mapping'!A:A,'NW Mapping'!C:C)</f>
        <v>Core NW</v>
      </c>
      <c r="K1680" s="154" t="str">
        <f>_xlfn.XLOOKUP(H1680,'NW Mapping'!A:A,'NW Mapping'!D:D)</f>
        <v>Core NW</v>
      </c>
      <c r="L1680" s="8" t="str">
        <f>_xlfn.XLOOKUP('Data Source'!$H1680,'NW Mapping'!A:A,'NW Mapping'!E:E)</f>
        <v>SINGLE FUNDING</v>
      </c>
      <c r="M1680" s="157">
        <v>0</v>
      </c>
      <c r="N1680" s="157">
        <v>0</v>
      </c>
    </row>
    <row r="1681" spans="2:14" s="1" customFormat="1" ht="19.7" hidden="1" customHeight="1">
      <c r="B1681" s="152">
        <v>2023</v>
      </c>
      <c r="C1681" s="153" t="s">
        <v>13</v>
      </c>
      <c r="D1681" s="153" t="s">
        <v>14</v>
      </c>
      <c r="E1681" s="153" t="s">
        <v>15</v>
      </c>
      <c r="F1681" s="153" t="s">
        <v>23</v>
      </c>
      <c r="G1681" s="153" t="s">
        <v>24</v>
      </c>
      <c r="H1681" s="153" t="s">
        <v>53</v>
      </c>
      <c r="I1681" s="154" t="str">
        <f>_xlfn.XLOOKUP('Data Source'!$H1681,'NW Mapping'!A:A,'NW Mapping'!B:B)</f>
        <v>Low</v>
      </c>
      <c r="J1681" s="154" t="str">
        <f>_xlfn.XLOOKUP('Data Source'!$H1681,'NW Mapping'!A:A,'NW Mapping'!C:C)</f>
        <v>Core NW</v>
      </c>
      <c r="K1681" s="154" t="str">
        <f>_xlfn.XLOOKUP(H1681,'NW Mapping'!A:A,'NW Mapping'!D:D)</f>
        <v>Core NW</v>
      </c>
      <c r="L1681" s="8" t="str">
        <f>_xlfn.XLOOKUP('Data Source'!$H1681,'NW Mapping'!A:A,'NW Mapping'!E:E)</f>
        <v>SINGLE FUNDING</v>
      </c>
      <c r="M1681" s="155">
        <v>0</v>
      </c>
      <c r="N1681" s="155">
        <v>0</v>
      </c>
    </row>
    <row r="1682" spans="2:14" s="1" customFormat="1" ht="19.7" hidden="1" customHeight="1">
      <c r="B1682" s="156">
        <v>2023</v>
      </c>
      <c r="C1682" s="154" t="s">
        <v>13</v>
      </c>
      <c r="D1682" s="154" t="s">
        <v>14</v>
      </c>
      <c r="E1682" s="154" t="s">
        <v>15</v>
      </c>
      <c r="F1682" s="154" t="s">
        <v>23</v>
      </c>
      <c r="G1682" s="154" t="s">
        <v>66</v>
      </c>
      <c r="H1682" s="154" t="s">
        <v>53</v>
      </c>
      <c r="I1682" s="154" t="str">
        <f>_xlfn.XLOOKUP('Data Source'!$H1682,'NW Mapping'!A:A,'NW Mapping'!B:B)</f>
        <v>Low</v>
      </c>
      <c r="J1682" s="154" t="str">
        <f>_xlfn.XLOOKUP('Data Source'!$H1682,'NW Mapping'!A:A,'NW Mapping'!C:C)</f>
        <v>Core NW</v>
      </c>
      <c r="K1682" s="154" t="str">
        <f>_xlfn.XLOOKUP(H1682,'NW Mapping'!A:A,'NW Mapping'!D:D)</f>
        <v>Core NW</v>
      </c>
      <c r="L1682" s="8" t="str">
        <f>_xlfn.XLOOKUP('Data Source'!$H1682,'NW Mapping'!A:A,'NW Mapping'!E:E)</f>
        <v>SINGLE FUNDING</v>
      </c>
      <c r="M1682" s="157">
        <v>0</v>
      </c>
      <c r="N1682" s="157">
        <v>0</v>
      </c>
    </row>
    <row r="1683" spans="2:14" s="1" customFormat="1" ht="19.7" customHeight="1">
      <c r="B1683" s="152">
        <v>2023</v>
      </c>
      <c r="C1683" s="153" t="s">
        <v>13</v>
      </c>
      <c r="D1683" s="153" t="s">
        <v>14</v>
      </c>
      <c r="E1683" s="153" t="s">
        <v>26</v>
      </c>
      <c r="F1683" s="153" t="s">
        <v>16</v>
      </c>
      <c r="G1683" s="153" t="s">
        <v>71</v>
      </c>
      <c r="H1683" s="153" t="s">
        <v>53</v>
      </c>
      <c r="I1683" s="154" t="str">
        <f>_xlfn.XLOOKUP('Data Source'!$H1683,'NW Mapping'!A:A,'NW Mapping'!B:B)</f>
        <v>Low</v>
      </c>
      <c r="J1683" s="154" t="str">
        <f>_xlfn.XLOOKUP('Data Source'!$H1683,'NW Mapping'!A:A,'NW Mapping'!C:C)</f>
        <v>Core NW</v>
      </c>
      <c r="K1683" s="154" t="str">
        <f>_xlfn.XLOOKUP(H1683,'NW Mapping'!A:A,'NW Mapping'!D:D)</f>
        <v>Core NW</v>
      </c>
      <c r="L1683" s="8" t="str">
        <f>_xlfn.XLOOKUP('Data Source'!$H1683,'NW Mapping'!A:A,'NW Mapping'!E:E)</f>
        <v>SINGLE FUNDING</v>
      </c>
      <c r="M1683" s="155">
        <v>0</v>
      </c>
      <c r="N1683" s="155">
        <v>0</v>
      </c>
    </row>
    <row r="1684" spans="2:14" s="1" customFormat="1" ht="19.7" customHeight="1">
      <c r="B1684" s="156">
        <v>2023</v>
      </c>
      <c r="C1684" s="154" t="s">
        <v>13</v>
      </c>
      <c r="D1684" s="154" t="s">
        <v>14</v>
      </c>
      <c r="E1684" s="154" t="s">
        <v>26</v>
      </c>
      <c r="F1684" s="154" t="s">
        <v>16</v>
      </c>
      <c r="G1684" s="154" t="s">
        <v>72</v>
      </c>
      <c r="H1684" s="154" t="s">
        <v>53</v>
      </c>
      <c r="I1684" s="154" t="str">
        <f>_xlfn.XLOOKUP('Data Source'!$H1684,'NW Mapping'!A:A,'NW Mapping'!B:B)</f>
        <v>Low</v>
      </c>
      <c r="J1684" s="154" t="str">
        <f>_xlfn.XLOOKUP('Data Source'!$H1684,'NW Mapping'!A:A,'NW Mapping'!C:C)</f>
        <v>Core NW</v>
      </c>
      <c r="K1684" s="154" t="str">
        <f>_xlfn.XLOOKUP(H1684,'NW Mapping'!A:A,'NW Mapping'!D:D)</f>
        <v>Core NW</v>
      </c>
      <c r="L1684" s="8" t="str">
        <f>_xlfn.XLOOKUP('Data Source'!$H1684,'NW Mapping'!A:A,'NW Mapping'!E:E)</f>
        <v>SINGLE FUNDING</v>
      </c>
      <c r="M1684" s="157">
        <v>0</v>
      </c>
      <c r="N1684" s="157">
        <v>0</v>
      </c>
    </row>
    <row r="1685" spans="2:14" s="1" customFormat="1" ht="19.7" customHeight="1">
      <c r="B1685" s="152">
        <v>2023</v>
      </c>
      <c r="C1685" s="153" t="s">
        <v>13</v>
      </c>
      <c r="D1685" s="153" t="s">
        <v>14</v>
      </c>
      <c r="E1685" s="153" t="s">
        <v>26</v>
      </c>
      <c r="F1685" s="153" t="s">
        <v>16</v>
      </c>
      <c r="G1685" s="153" t="s">
        <v>73</v>
      </c>
      <c r="H1685" s="153" t="s">
        <v>53</v>
      </c>
      <c r="I1685" s="154" t="str">
        <f>_xlfn.XLOOKUP('Data Source'!$H1685,'NW Mapping'!A:A,'NW Mapping'!B:B)</f>
        <v>Low</v>
      </c>
      <c r="J1685" s="154" t="str">
        <f>_xlfn.XLOOKUP('Data Source'!$H1685,'NW Mapping'!A:A,'NW Mapping'!C:C)</f>
        <v>Core NW</v>
      </c>
      <c r="K1685" s="154" t="str">
        <f>_xlfn.XLOOKUP(H1685,'NW Mapping'!A:A,'NW Mapping'!D:D)</f>
        <v>Core NW</v>
      </c>
      <c r="L1685" s="8" t="str">
        <f>_xlfn.XLOOKUP('Data Source'!$H1685,'NW Mapping'!A:A,'NW Mapping'!E:E)</f>
        <v>SINGLE FUNDING</v>
      </c>
      <c r="M1685" s="155">
        <v>0</v>
      </c>
      <c r="N1685" s="155">
        <v>0</v>
      </c>
    </row>
    <row r="1686" spans="2:14" s="1" customFormat="1" ht="19.7" customHeight="1">
      <c r="B1686" s="156">
        <v>2023</v>
      </c>
      <c r="C1686" s="154" t="s">
        <v>13</v>
      </c>
      <c r="D1686" s="154" t="s">
        <v>14</v>
      </c>
      <c r="E1686" s="154" t="s">
        <v>26</v>
      </c>
      <c r="F1686" s="154" t="s">
        <v>21</v>
      </c>
      <c r="G1686" s="154" t="s">
        <v>22</v>
      </c>
      <c r="H1686" s="154" t="s">
        <v>53</v>
      </c>
      <c r="I1686" s="154" t="str">
        <f>_xlfn.XLOOKUP('Data Source'!$H1686,'NW Mapping'!A:A,'NW Mapping'!B:B)</f>
        <v>Low</v>
      </c>
      <c r="J1686" s="154" t="str">
        <f>_xlfn.XLOOKUP('Data Source'!$H1686,'NW Mapping'!A:A,'NW Mapping'!C:C)</f>
        <v>Core NW</v>
      </c>
      <c r="K1686" s="154" t="str">
        <f>_xlfn.XLOOKUP(H1686,'NW Mapping'!A:A,'NW Mapping'!D:D)</f>
        <v>Core NW</v>
      </c>
      <c r="L1686" s="8" t="str">
        <f>_xlfn.XLOOKUP('Data Source'!$H1686,'NW Mapping'!A:A,'NW Mapping'!E:E)</f>
        <v>SINGLE FUNDING</v>
      </c>
      <c r="M1686" s="157">
        <v>0</v>
      </c>
      <c r="N1686" s="157">
        <v>0</v>
      </c>
    </row>
    <row r="1687" spans="2:14" s="1" customFormat="1" ht="19.7" customHeight="1">
      <c r="B1687" s="152">
        <v>2023</v>
      </c>
      <c r="C1687" s="153" t="s">
        <v>13</v>
      </c>
      <c r="D1687" s="153" t="s">
        <v>14</v>
      </c>
      <c r="E1687" s="153" t="s">
        <v>26</v>
      </c>
      <c r="F1687" s="153" t="s">
        <v>21</v>
      </c>
      <c r="G1687" s="153" t="s">
        <v>65</v>
      </c>
      <c r="H1687" s="153" t="s">
        <v>53</v>
      </c>
      <c r="I1687" s="154" t="str">
        <f>_xlfn.XLOOKUP('Data Source'!$H1687,'NW Mapping'!A:A,'NW Mapping'!B:B)</f>
        <v>Low</v>
      </c>
      <c r="J1687" s="154" t="str">
        <f>_xlfn.XLOOKUP('Data Source'!$H1687,'NW Mapping'!A:A,'NW Mapping'!C:C)</f>
        <v>Core NW</v>
      </c>
      <c r="K1687" s="154" t="str">
        <f>_xlfn.XLOOKUP(H1687,'NW Mapping'!A:A,'NW Mapping'!D:D)</f>
        <v>Core NW</v>
      </c>
      <c r="L1687" s="8" t="str">
        <f>_xlfn.XLOOKUP('Data Source'!$H1687,'NW Mapping'!A:A,'NW Mapping'!E:E)</f>
        <v>SINGLE FUNDING</v>
      </c>
      <c r="M1687" s="155">
        <v>0</v>
      </c>
      <c r="N1687" s="155">
        <v>0</v>
      </c>
    </row>
    <row r="1688" spans="2:14" s="1" customFormat="1" ht="19.7" customHeight="1">
      <c r="B1688" s="156">
        <v>2023</v>
      </c>
      <c r="C1688" s="154" t="s">
        <v>13</v>
      </c>
      <c r="D1688" s="154" t="s">
        <v>14</v>
      </c>
      <c r="E1688" s="154" t="s">
        <v>26</v>
      </c>
      <c r="F1688" s="154" t="s">
        <v>23</v>
      </c>
      <c r="G1688" s="154" t="s">
        <v>24</v>
      </c>
      <c r="H1688" s="154" t="s">
        <v>53</v>
      </c>
      <c r="I1688" s="154" t="str">
        <f>_xlfn.XLOOKUP('Data Source'!$H1688,'NW Mapping'!A:A,'NW Mapping'!B:B)</f>
        <v>Low</v>
      </c>
      <c r="J1688" s="154" t="str">
        <f>_xlfn.XLOOKUP('Data Source'!$H1688,'NW Mapping'!A:A,'NW Mapping'!C:C)</f>
        <v>Core NW</v>
      </c>
      <c r="K1688" s="154" t="str">
        <f>_xlfn.XLOOKUP(H1688,'NW Mapping'!A:A,'NW Mapping'!D:D)</f>
        <v>Core NW</v>
      </c>
      <c r="L1688" s="8" t="str">
        <f>_xlfn.XLOOKUP('Data Source'!$H1688,'NW Mapping'!A:A,'NW Mapping'!E:E)</f>
        <v>SINGLE FUNDING</v>
      </c>
      <c r="M1688" s="157">
        <v>0</v>
      </c>
      <c r="N1688" s="157">
        <v>0</v>
      </c>
    </row>
    <row r="1689" spans="2:14" s="1" customFormat="1" ht="19.7" customHeight="1">
      <c r="B1689" s="152">
        <v>2023</v>
      </c>
      <c r="C1689" s="153" t="s">
        <v>13</v>
      </c>
      <c r="D1689" s="153" t="s">
        <v>14</v>
      </c>
      <c r="E1689" s="153" t="s">
        <v>26</v>
      </c>
      <c r="F1689" s="153" t="s">
        <v>23</v>
      </c>
      <c r="G1689" s="153" t="s">
        <v>66</v>
      </c>
      <c r="H1689" s="153" t="s">
        <v>53</v>
      </c>
      <c r="I1689" s="154" t="str">
        <f>_xlfn.XLOOKUP('Data Source'!$H1689,'NW Mapping'!A:A,'NW Mapping'!B:B)</f>
        <v>Low</v>
      </c>
      <c r="J1689" s="154" t="str">
        <f>_xlfn.XLOOKUP('Data Source'!$H1689,'NW Mapping'!A:A,'NW Mapping'!C:C)</f>
        <v>Core NW</v>
      </c>
      <c r="K1689" s="154" t="str">
        <f>_xlfn.XLOOKUP(H1689,'NW Mapping'!A:A,'NW Mapping'!D:D)</f>
        <v>Core NW</v>
      </c>
      <c r="L1689" s="8" t="str">
        <f>_xlfn.XLOOKUP('Data Source'!$H1689,'NW Mapping'!A:A,'NW Mapping'!E:E)</f>
        <v>SINGLE FUNDING</v>
      </c>
      <c r="M1689" s="155">
        <v>0</v>
      </c>
      <c r="N1689" s="155">
        <v>0</v>
      </c>
    </row>
    <row r="1690" spans="2:14" s="1" customFormat="1" ht="19.7" hidden="1" customHeight="1">
      <c r="B1690" s="156">
        <v>2023</v>
      </c>
      <c r="C1690" s="154" t="s">
        <v>13</v>
      </c>
      <c r="D1690" s="154" t="s">
        <v>14</v>
      </c>
      <c r="E1690" s="154" t="s">
        <v>27</v>
      </c>
      <c r="F1690" s="154" t="s">
        <v>16</v>
      </c>
      <c r="G1690" s="154" t="s">
        <v>71</v>
      </c>
      <c r="H1690" s="154" t="s">
        <v>53</v>
      </c>
      <c r="I1690" s="154" t="str">
        <f>_xlfn.XLOOKUP('Data Source'!$H1690,'NW Mapping'!A:A,'NW Mapping'!B:B)</f>
        <v>Low</v>
      </c>
      <c r="J1690" s="154" t="str">
        <f>_xlfn.XLOOKUP('Data Source'!$H1690,'NW Mapping'!A:A,'NW Mapping'!C:C)</f>
        <v>Core NW</v>
      </c>
      <c r="K1690" s="154" t="str">
        <f>_xlfn.XLOOKUP(H1690,'NW Mapping'!A:A,'NW Mapping'!D:D)</f>
        <v>Core NW</v>
      </c>
      <c r="L1690" s="8" t="str">
        <f>_xlfn.XLOOKUP('Data Source'!$H1690,'NW Mapping'!A:A,'NW Mapping'!E:E)</f>
        <v>SINGLE FUNDING</v>
      </c>
      <c r="M1690" s="157">
        <v>0</v>
      </c>
      <c r="N1690" s="157">
        <v>0</v>
      </c>
    </row>
    <row r="1691" spans="2:14" s="1" customFormat="1" ht="19.7" hidden="1" customHeight="1">
      <c r="B1691" s="152">
        <v>2023</v>
      </c>
      <c r="C1691" s="153" t="s">
        <v>13</v>
      </c>
      <c r="D1691" s="153" t="s">
        <v>14</v>
      </c>
      <c r="E1691" s="153" t="s">
        <v>27</v>
      </c>
      <c r="F1691" s="153" t="s">
        <v>16</v>
      </c>
      <c r="G1691" s="153" t="s">
        <v>72</v>
      </c>
      <c r="H1691" s="153" t="s">
        <v>53</v>
      </c>
      <c r="I1691" s="154" t="str">
        <f>_xlfn.XLOOKUP('Data Source'!$H1691,'NW Mapping'!A:A,'NW Mapping'!B:B)</f>
        <v>Low</v>
      </c>
      <c r="J1691" s="154" t="str">
        <f>_xlfn.XLOOKUP('Data Source'!$H1691,'NW Mapping'!A:A,'NW Mapping'!C:C)</f>
        <v>Core NW</v>
      </c>
      <c r="K1691" s="154" t="str">
        <f>_xlfn.XLOOKUP(H1691,'NW Mapping'!A:A,'NW Mapping'!D:D)</f>
        <v>Core NW</v>
      </c>
      <c r="L1691" s="8" t="str">
        <f>_xlfn.XLOOKUP('Data Source'!$H1691,'NW Mapping'!A:A,'NW Mapping'!E:E)</f>
        <v>SINGLE FUNDING</v>
      </c>
      <c r="M1691" s="155">
        <v>0</v>
      </c>
      <c r="N1691" s="155">
        <v>0</v>
      </c>
    </row>
    <row r="1692" spans="2:14" s="1" customFormat="1" ht="19.7" hidden="1" customHeight="1">
      <c r="B1692" s="156">
        <v>2023</v>
      </c>
      <c r="C1692" s="154" t="s">
        <v>13</v>
      </c>
      <c r="D1692" s="154" t="s">
        <v>14</v>
      </c>
      <c r="E1692" s="154" t="s">
        <v>27</v>
      </c>
      <c r="F1692" s="154" t="s">
        <v>16</v>
      </c>
      <c r="G1692" s="154" t="s">
        <v>73</v>
      </c>
      <c r="H1692" s="154" t="s">
        <v>53</v>
      </c>
      <c r="I1692" s="154" t="str">
        <f>_xlfn.XLOOKUP('Data Source'!$H1692,'NW Mapping'!A:A,'NW Mapping'!B:B)</f>
        <v>Low</v>
      </c>
      <c r="J1692" s="154" t="str">
        <f>_xlfn.XLOOKUP('Data Source'!$H1692,'NW Mapping'!A:A,'NW Mapping'!C:C)</f>
        <v>Core NW</v>
      </c>
      <c r="K1692" s="154" t="str">
        <f>_xlfn.XLOOKUP(H1692,'NW Mapping'!A:A,'NW Mapping'!D:D)</f>
        <v>Core NW</v>
      </c>
      <c r="L1692" s="8" t="str">
        <f>_xlfn.XLOOKUP('Data Source'!$H1692,'NW Mapping'!A:A,'NW Mapping'!E:E)</f>
        <v>SINGLE FUNDING</v>
      </c>
      <c r="M1692" s="157">
        <v>0</v>
      </c>
      <c r="N1692" s="157">
        <v>0</v>
      </c>
    </row>
    <row r="1693" spans="2:14" s="1" customFormat="1" ht="19.7" hidden="1" customHeight="1">
      <c r="B1693" s="152">
        <v>2023</v>
      </c>
      <c r="C1693" s="153" t="s">
        <v>13</v>
      </c>
      <c r="D1693" s="153" t="s">
        <v>14</v>
      </c>
      <c r="E1693" s="153" t="s">
        <v>27</v>
      </c>
      <c r="F1693" s="153" t="s">
        <v>16</v>
      </c>
      <c r="G1693" s="153" t="s">
        <v>75</v>
      </c>
      <c r="H1693" s="153" t="s">
        <v>53</v>
      </c>
      <c r="I1693" s="154" t="str">
        <f>_xlfn.XLOOKUP('Data Source'!$H1693,'NW Mapping'!A:A,'NW Mapping'!B:B)</f>
        <v>Low</v>
      </c>
      <c r="J1693" s="154" t="str">
        <f>_xlfn.XLOOKUP('Data Source'!$H1693,'NW Mapping'!A:A,'NW Mapping'!C:C)</f>
        <v>Core NW</v>
      </c>
      <c r="K1693" s="154" t="str">
        <f>_xlfn.XLOOKUP(H1693,'NW Mapping'!A:A,'NW Mapping'!D:D)</f>
        <v>Core NW</v>
      </c>
      <c r="L1693" s="8" t="str">
        <f>_xlfn.XLOOKUP('Data Source'!$H1693,'NW Mapping'!A:A,'NW Mapping'!E:E)</f>
        <v>SINGLE FUNDING</v>
      </c>
      <c r="M1693" s="155">
        <v>0</v>
      </c>
      <c r="N1693" s="155">
        <v>0</v>
      </c>
    </row>
    <row r="1694" spans="2:14" s="1" customFormat="1" ht="19.7" hidden="1" customHeight="1">
      <c r="B1694" s="156">
        <v>2023</v>
      </c>
      <c r="C1694" s="154" t="s">
        <v>13</v>
      </c>
      <c r="D1694" s="154" t="s">
        <v>14</v>
      </c>
      <c r="E1694" s="154" t="s">
        <v>27</v>
      </c>
      <c r="F1694" s="154" t="s">
        <v>21</v>
      </c>
      <c r="G1694" s="154" t="s">
        <v>22</v>
      </c>
      <c r="H1694" s="154" t="s">
        <v>53</v>
      </c>
      <c r="I1694" s="154" t="str">
        <f>_xlfn.XLOOKUP('Data Source'!$H1694,'NW Mapping'!A:A,'NW Mapping'!B:B)</f>
        <v>Low</v>
      </c>
      <c r="J1694" s="154" t="str">
        <f>_xlfn.XLOOKUP('Data Source'!$H1694,'NW Mapping'!A:A,'NW Mapping'!C:C)</f>
        <v>Core NW</v>
      </c>
      <c r="K1694" s="154" t="str">
        <f>_xlfn.XLOOKUP(H1694,'NW Mapping'!A:A,'NW Mapping'!D:D)</f>
        <v>Core NW</v>
      </c>
      <c r="L1694" s="8" t="str">
        <f>_xlfn.XLOOKUP('Data Source'!$H1694,'NW Mapping'!A:A,'NW Mapping'!E:E)</f>
        <v>SINGLE FUNDING</v>
      </c>
      <c r="M1694" s="157">
        <v>0</v>
      </c>
      <c r="N1694" s="157">
        <v>0</v>
      </c>
    </row>
    <row r="1695" spans="2:14" s="1" customFormat="1" ht="19.7" hidden="1" customHeight="1">
      <c r="B1695" s="152">
        <v>2023</v>
      </c>
      <c r="C1695" s="153" t="s">
        <v>13</v>
      </c>
      <c r="D1695" s="153" t="s">
        <v>14</v>
      </c>
      <c r="E1695" s="153" t="s">
        <v>27</v>
      </c>
      <c r="F1695" s="153" t="s">
        <v>21</v>
      </c>
      <c r="G1695" s="153" t="s">
        <v>65</v>
      </c>
      <c r="H1695" s="153" t="s">
        <v>53</v>
      </c>
      <c r="I1695" s="154" t="str">
        <f>_xlfn.XLOOKUP('Data Source'!$H1695,'NW Mapping'!A:A,'NW Mapping'!B:B)</f>
        <v>Low</v>
      </c>
      <c r="J1695" s="154" t="str">
        <f>_xlfn.XLOOKUP('Data Source'!$H1695,'NW Mapping'!A:A,'NW Mapping'!C:C)</f>
        <v>Core NW</v>
      </c>
      <c r="K1695" s="154" t="str">
        <f>_xlfn.XLOOKUP(H1695,'NW Mapping'!A:A,'NW Mapping'!D:D)</f>
        <v>Core NW</v>
      </c>
      <c r="L1695" s="8" t="str">
        <f>_xlfn.XLOOKUP('Data Source'!$H1695,'NW Mapping'!A:A,'NW Mapping'!E:E)</f>
        <v>SINGLE FUNDING</v>
      </c>
      <c r="M1695" s="155">
        <v>0</v>
      </c>
      <c r="N1695" s="155">
        <v>0</v>
      </c>
    </row>
    <row r="1696" spans="2:14" s="1" customFormat="1" ht="19.7" hidden="1" customHeight="1">
      <c r="B1696" s="156">
        <v>2023</v>
      </c>
      <c r="C1696" s="154" t="s">
        <v>13</v>
      </c>
      <c r="D1696" s="154" t="s">
        <v>14</v>
      </c>
      <c r="E1696" s="154" t="s">
        <v>27</v>
      </c>
      <c r="F1696" s="154" t="s">
        <v>23</v>
      </c>
      <c r="G1696" s="154" t="s">
        <v>24</v>
      </c>
      <c r="H1696" s="154" t="s">
        <v>53</v>
      </c>
      <c r="I1696" s="154" t="str">
        <f>_xlfn.XLOOKUP('Data Source'!$H1696,'NW Mapping'!A:A,'NW Mapping'!B:B)</f>
        <v>Low</v>
      </c>
      <c r="J1696" s="154" t="str">
        <f>_xlfn.XLOOKUP('Data Source'!$H1696,'NW Mapping'!A:A,'NW Mapping'!C:C)</f>
        <v>Core NW</v>
      </c>
      <c r="K1696" s="154" t="str">
        <f>_xlfn.XLOOKUP(H1696,'NW Mapping'!A:A,'NW Mapping'!D:D)</f>
        <v>Core NW</v>
      </c>
      <c r="L1696" s="8" t="str">
        <f>_xlfn.XLOOKUP('Data Source'!$H1696,'NW Mapping'!A:A,'NW Mapping'!E:E)</f>
        <v>SINGLE FUNDING</v>
      </c>
      <c r="M1696" s="157">
        <v>0</v>
      </c>
      <c r="N1696" s="157">
        <v>0</v>
      </c>
    </row>
    <row r="1697" spans="2:14" s="1" customFormat="1" ht="19.7" hidden="1" customHeight="1">
      <c r="B1697" s="152">
        <v>2023</v>
      </c>
      <c r="C1697" s="153" t="s">
        <v>13</v>
      </c>
      <c r="D1697" s="153" t="s">
        <v>14</v>
      </c>
      <c r="E1697" s="153" t="s">
        <v>27</v>
      </c>
      <c r="F1697" s="153" t="s">
        <v>23</v>
      </c>
      <c r="G1697" s="153" t="s">
        <v>66</v>
      </c>
      <c r="H1697" s="153" t="s">
        <v>53</v>
      </c>
      <c r="I1697" s="154" t="str">
        <f>_xlfn.XLOOKUP('Data Source'!$H1697,'NW Mapping'!A:A,'NW Mapping'!B:B)</f>
        <v>Low</v>
      </c>
      <c r="J1697" s="154" t="str">
        <f>_xlfn.XLOOKUP('Data Source'!$H1697,'NW Mapping'!A:A,'NW Mapping'!C:C)</f>
        <v>Core NW</v>
      </c>
      <c r="K1697" s="154" t="str">
        <f>_xlfn.XLOOKUP(H1697,'NW Mapping'!A:A,'NW Mapping'!D:D)</f>
        <v>Core NW</v>
      </c>
      <c r="L1697" s="8" t="str">
        <f>_xlfn.XLOOKUP('Data Source'!$H1697,'NW Mapping'!A:A,'NW Mapping'!E:E)</f>
        <v>SINGLE FUNDING</v>
      </c>
      <c r="M1697" s="155">
        <v>0</v>
      </c>
      <c r="N1697" s="155">
        <v>0</v>
      </c>
    </row>
    <row r="1698" spans="2:14" s="1" customFormat="1" ht="19.7" hidden="1" customHeight="1">
      <c r="B1698" s="156">
        <v>2023</v>
      </c>
      <c r="C1698" s="154" t="s">
        <v>13</v>
      </c>
      <c r="D1698" s="154" t="s">
        <v>14</v>
      </c>
      <c r="E1698" s="154" t="s">
        <v>25</v>
      </c>
      <c r="F1698" s="154" t="s">
        <v>16</v>
      </c>
      <c r="G1698" s="154" t="s">
        <v>71</v>
      </c>
      <c r="H1698" s="154" t="s">
        <v>54</v>
      </c>
      <c r="I1698" s="154" t="str">
        <f>_xlfn.XLOOKUP('Data Source'!$H1698,'NW Mapping'!A:A,'NW Mapping'!B:B)</f>
        <v>Low</v>
      </c>
      <c r="J1698" s="154" t="str">
        <f>_xlfn.XLOOKUP('Data Source'!$H1698,'NW Mapping'!A:A,'NW Mapping'!C:C)</f>
        <v>Core NW</v>
      </c>
      <c r="K1698" s="154" t="str">
        <f>_xlfn.XLOOKUP(H1698,'NW Mapping'!A:A,'NW Mapping'!D:D)</f>
        <v>Core NW</v>
      </c>
      <c r="L1698" s="8" t="str">
        <f>_xlfn.XLOOKUP('Data Source'!$H1698,'NW Mapping'!A:A,'NW Mapping'!E:E)</f>
        <v>SINGLE FUNDING</v>
      </c>
      <c r="M1698" s="157">
        <v>0</v>
      </c>
      <c r="N1698" s="157">
        <v>0</v>
      </c>
    </row>
    <row r="1699" spans="2:14" s="1" customFormat="1" ht="19.7" hidden="1" customHeight="1">
      <c r="B1699" s="152">
        <v>2023</v>
      </c>
      <c r="C1699" s="153" t="s">
        <v>13</v>
      </c>
      <c r="D1699" s="153" t="s">
        <v>14</v>
      </c>
      <c r="E1699" s="153" t="s">
        <v>25</v>
      </c>
      <c r="F1699" s="153" t="s">
        <v>16</v>
      </c>
      <c r="G1699" s="153" t="s">
        <v>72</v>
      </c>
      <c r="H1699" s="153" t="s">
        <v>54</v>
      </c>
      <c r="I1699" s="154" t="str">
        <f>_xlfn.XLOOKUP('Data Source'!$H1699,'NW Mapping'!A:A,'NW Mapping'!B:B)</f>
        <v>Low</v>
      </c>
      <c r="J1699" s="154" t="str">
        <f>_xlfn.XLOOKUP('Data Source'!$H1699,'NW Mapping'!A:A,'NW Mapping'!C:C)</f>
        <v>Core NW</v>
      </c>
      <c r="K1699" s="154" t="str">
        <f>_xlfn.XLOOKUP(H1699,'NW Mapping'!A:A,'NW Mapping'!D:D)</f>
        <v>Core NW</v>
      </c>
      <c r="L1699" s="8" t="str">
        <f>_xlfn.XLOOKUP('Data Source'!$H1699,'NW Mapping'!A:A,'NW Mapping'!E:E)</f>
        <v>SINGLE FUNDING</v>
      </c>
      <c r="M1699" s="155">
        <v>0</v>
      </c>
      <c r="N1699" s="155">
        <v>0</v>
      </c>
    </row>
    <row r="1700" spans="2:14" s="1" customFormat="1" ht="19.7" hidden="1" customHeight="1">
      <c r="B1700" s="156">
        <v>2023</v>
      </c>
      <c r="C1700" s="154" t="s">
        <v>13</v>
      </c>
      <c r="D1700" s="154" t="s">
        <v>14</v>
      </c>
      <c r="E1700" s="154" t="s">
        <v>25</v>
      </c>
      <c r="F1700" s="154" t="s">
        <v>16</v>
      </c>
      <c r="G1700" s="154" t="s">
        <v>73</v>
      </c>
      <c r="H1700" s="154" t="s">
        <v>54</v>
      </c>
      <c r="I1700" s="154" t="str">
        <f>_xlfn.XLOOKUP('Data Source'!$H1700,'NW Mapping'!A:A,'NW Mapping'!B:B)</f>
        <v>Low</v>
      </c>
      <c r="J1700" s="154" t="str">
        <f>_xlfn.XLOOKUP('Data Source'!$H1700,'NW Mapping'!A:A,'NW Mapping'!C:C)</f>
        <v>Core NW</v>
      </c>
      <c r="K1700" s="154" t="str">
        <f>_xlfn.XLOOKUP(H1700,'NW Mapping'!A:A,'NW Mapping'!D:D)</f>
        <v>Core NW</v>
      </c>
      <c r="L1700" s="8" t="str">
        <f>_xlfn.XLOOKUP('Data Source'!$H1700,'NW Mapping'!A:A,'NW Mapping'!E:E)</f>
        <v>SINGLE FUNDING</v>
      </c>
      <c r="M1700" s="157">
        <v>0</v>
      </c>
      <c r="N1700" s="157">
        <v>0</v>
      </c>
    </row>
    <row r="1701" spans="2:14" s="1" customFormat="1" ht="19.7" hidden="1" customHeight="1">
      <c r="B1701" s="152">
        <v>2023</v>
      </c>
      <c r="C1701" s="153" t="s">
        <v>13</v>
      </c>
      <c r="D1701" s="153" t="s">
        <v>14</v>
      </c>
      <c r="E1701" s="153" t="s">
        <v>25</v>
      </c>
      <c r="F1701" s="153" t="s">
        <v>16</v>
      </c>
      <c r="G1701" s="153" t="s">
        <v>75</v>
      </c>
      <c r="H1701" s="153" t="s">
        <v>54</v>
      </c>
      <c r="I1701" s="154" t="str">
        <f>_xlfn.XLOOKUP('Data Source'!$H1701,'NW Mapping'!A:A,'NW Mapping'!B:B)</f>
        <v>Low</v>
      </c>
      <c r="J1701" s="154" t="str">
        <f>_xlfn.XLOOKUP('Data Source'!$H1701,'NW Mapping'!A:A,'NW Mapping'!C:C)</f>
        <v>Core NW</v>
      </c>
      <c r="K1701" s="154" t="str">
        <f>_xlfn.XLOOKUP(H1701,'NW Mapping'!A:A,'NW Mapping'!D:D)</f>
        <v>Core NW</v>
      </c>
      <c r="L1701" s="8" t="str">
        <f>_xlfn.XLOOKUP('Data Source'!$H1701,'NW Mapping'!A:A,'NW Mapping'!E:E)</f>
        <v>SINGLE FUNDING</v>
      </c>
      <c r="M1701" s="155">
        <v>0</v>
      </c>
      <c r="N1701" s="155">
        <v>0</v>
      </c>
    </row>
    <row r="1702" spans="2:14" s="1" customFormat="1" ht="19.7" hidden="1" customHeight="1">
      <c r="B1702" s="156">
        <v>2023</v>
      </c>
      <c r="C1702" s="154" t="s">
        <v>13</v>
      </c>
      <c r="D1702" s="154" t="s">
        <v>14</v>
      </c>
      <c r="E1702" s="154" t="s">
        <v>25</v>
      </c>
      <c r="F1702" s="154" t="s">
        <v>16</v>
      </c>
      <c r="G1702" s="154" t="s">
        <v>76</v>
      </c>
      <c r="H1702" s="154" t="s">
        <v>54</v>
      </c>
      <c r="I1702" s="154" t="str">
        <f>_xlfn.XLOOKUP('Data Source'!$H1702,'NW Mapping'!A:A,'NW Mapping'!B:B)</f>
        <v>Low</v>
      </c>
      <c r="J1702" s="154" t="str">
        <f>_xlfn.XLOOKUP('Data Source'!$H1702,'NW Mapping'!A:A,'NW Mapping'!C:C)</f>
        <v>Core NW</v>
      </c>
      <c r="K1702" s="154" t="str">
        <f>_xlfn.XLOOKUP(H1702,'NW Mapping'!A:A,'NW Mapping'!D:D)</f>
        <v>Core NW</v>
      </c>
      <c r="L1702" s="8" t="str">
        <f>_xlfn.XLOOKUP('Data Source'!$H1702,'NW Mapping'!A:A,'NW Mapping'!E:E)</f>
        <v>SINGLE FUNDING</v>
      </c>
      <c r="M1702" s="157">
        <v>0</v>
      </c>
      <c r="N1702" s="157">
        <v>0</v>
      </c>
    </row>
    <row r="1703" spans="2:14" s="1" customFormat="1" ht="19.7" hidden="1" customHeight="1">
      <c r="B1703" s="152">
        <v>2023</v>
      </c>
      <c r="C1703" s="153" t="s">
        <v>13</v>
      </c>
      <c r="D1703" s="153" t="s">
        <v>14</v>
      </c>
      <c r="E1703" s="153" t="s">
        <v>25</v>
      </c>
      <c r="F1703" s="153" t="s">
        <v>21</v>
      </c>
      <c r="G1703" s="153" t="s">
        <v>22</v>
      </c>
      <c r="H1703" s="153" t="s">
        <v>54</v>
      </c>
      <c r="I1703" s="154" t="str">
        <f>_xlfn.XLOOKUP('Data Source'!$H1703,'NW Mapping'!A:A,'NW Mapping'!B:B)</f>
        <v>Low</v>
      </c>
      <c r="J1703" s="154" t="str">
        <f>_xlfn.XLOOKUP('Data Source'!$H1703,'NW Mapping'!A:A,'NW Mapping'!C:C)</f>
        <v>Core NW</v>
      </c>
      <c r="K1703" s="154" t="str">
        <f>_xlfn.XLOOKUP(H1703,'NW Mapping'!A:A,'NW Mapping'!D:D)</f>
        <v>Core NW</v>
      </c>
      <c r="L1703" s="8" t="str">
        <f>_xlfn.XLOOKUP('Data Source'!$H1703,'NW Mapping'!A:A,'NW Mapping'!E:E)</f>
        <v>SINGLE FUNDING</v>
      </c>
      <c r="M1703" s="155">
        <v>0</v>
      </c>
      <c r="N1703" s="155">
        <v>0</v>
      </c>
    </row>
    <row r="1704" spans="2:14" s="1" customFormat="1" ht="19.7" hidden="1" customHeight="1">
      <c r="B1704" s="156">
        <v>2023</v>
      </c>
      <c r="C1704" s="154" t="s">
        <v>13</v>
      </c>
      <c r="D1704" s="154" t="s">
        <v>14</v>
      </c>
      <c r="E1704" s="154" t="s">
        <v>25</v>
      </c>
      <c r="F1704" s="154" t="s">
        <v>21</v>
      </c>
      <c r="G1704" s="154" t="s">
        <v>65</v>
      </c>
      <c r="H1704" s="154" t="s">
        <v>54</v>
      </c>
      <c r="I1704" s="154" t="str">
        <f>_xlfn.XLOOKUP('Data Source'!$H1704,'NW Mapping'!A:A,'NW Mapping'!B:B)</f>
        <v>Low</v>
      </c>
      <c r="J1704" s="154" t="str">
        <f>_xlfn.XLOOKUP('Data Source'!$H1704,'NW Mapping'!A:A,'NW Mapping'!C:C)</f>
        <v>Core NW</v>
      </c>
      <c r="K1704" s="154" t="str">
        <f>_xlfn.XLOOKUP(H1704,'NW Mapping'!A:A,'NW Mapping'!D:D)</f>
        <v>Core NW</v>
      </c>
      <c r="L1704" s="8" t="str">
        <f>_xlfn.XLOOKUP('Data Source'!$H1704,'NW Mapping'!A:A,'NW Mapping'!E:E)</f>
        <v>SINGLE FUNDING</v>
      </c>
      <c r="M1704" s="157">
        <v>0</v>
      </c>
      <c r="N1704" s="157">
        <v>0</v>
      </c>
    </row>
    <row r="1705" spans="2:14" s="1" customFormat="1" ht="19.7" hidden="1" customHeight="1">
      <c r="B1705" s="152">
        <v>2023</v>
      </c>
      <c r="C1705" s="153" t="s">
        <v>13</v>
      </c>
      <c r="D1705" s="153" t="s">
        <v>14</v>
      </c>
      <c r="E1705" s="153" t="s">
        <v>25</v>
      </c>
      <c r="F1705" s="153" t="s">
        <v>23</v>
      </c>
      <c r="G1705" s="153" t="s">
        <v>24</v>
      </c>
      <c r="H1705" s="153" t="s">
        <v>54</v>
      </c>
      <c r="I1705" s="154" t="str">
        <f>_xlfn.XLOOKUP('Data Source'!$H1705,'NW Mapping'!A:A,'NW Mapping'!B:B)</f>
        <v>Low</v>
      </c>
      <c r="J1705" s="154" t="str">
        <f>_xlfn.XLOOKUP('Data Source'!$H1705,'NW Mapping'!A:A,'NW Mapping'!C:C)</f>
        <v>Core NW</v>
      </c>
      <c r="K1705" s="154" t="str">
        <f>_xlfn.XLOOKUP(H1705,'NW Mapping'!A:A,'NW Mapping'!D:D)</f>
        <v>Core NW</v>
      </c>
      <c r="L1705" s="8" t="str">
        <f>_xlfn.XLOOKUP('Data Source'!$H1705,'NW Mapping'!A:A,'NW Mapping'!E:E)</f>
        <v>SINGLE FUNDING</v>
      </c>
      <c r="M1705" s="155">
        <v>0</v>
      </c>
      <c r="N1705" s="155">
        <v>0</v>
      </c>
    </row>
    <row r="1706" spans="2:14" s="1" customFormat="1" ht="19.7" hidden="1" customHeight="1">
      <c r="B1706" s="156">
        <v>2023</v>
      </c>
      <c r="C1706" s="154" t="s">
        <v>13</v>
      </c>
      <c r="D1706" s="154" t="s">
        <v>14</v>
      </c>
      <c r="E1706" s="154" t="s">
        <v>25</v>
      </c>
      <c r="F1706" s="154" t="s">
        <v>23</v>
      </c>
      <c r="G1706" s="154" t="s">
        <v>66</v>
      </c>
      <c r="H1706" s="154" t="s">
        <v>54</v>
      </c>
      <c r="I1706" s="154" t="str">
        <f>_xlfn.XLOOKUP('Data Source'!$H1706,'NW Mapping'!A:A,'NW Mapping'!B:B)</f>
        <v>Low</v>
      </c>
      <c r="J1706" s="154" t="str">
        <f>_xlfn.XLOOKUP('Data Source'!$H1706,'NW Mapping'!A:A,'NW Mapping'!C:C)</f>
        <v>Core NW</v>
      </c>
      <c r="K1706" s="154" t="str">
        <f>_xlfn.XLOOKUP(H1706,'NW Mapping'!A:A,'NW Mapping'!D:D)</f>
        <v>Core NW</v>
      </c>
      <c r="L1706" s="8" t="str">
        <f>_xlfn.XLOOKUP('Data Source'!$H1706,'NW Mapping'!A:A,'NW Mapping'!E:E)</f>
        <v>SINGLE FUNDING</v>
      </c>
      <c r="M1706" s="157">
        <v>0</v>
      </c>
      <c r="N1706" s="157">
        <v>0</v>
      </c>
    </row>
    <row r="1707" spans="2:14" s="1" customFormat="1" ht="19.7" customHeight="1">
      <c r="B1707" s="152">
        <v>2023</v>
      </c>
      <c r="C1707" s="153" t="s">
        <v>13</v>
      </c>
      <c r="D1707" s="153" t="s">
        <v>14</v>
      </c>
      <c r="E1707" s="153" t="s">
        <v>26</v>
      </c>
      <c r="F1707" s="153" t="s">
        <v>16</v>
      </c>
      <c r="G1707" s="153" t="s">
        <v>71</v>
      </c>
      <c r="H1707" s="153" t="s">
        <v>54</v>
      </c>
      <c r="I1707" s="154" t="str">
        <f>_xlfn.XLOOKUP('Data Source'!$H1707,'NW Mapping'!A:A,'NW Mapping'!B:B)</f>
        <v>Low</v>
      </c>
      <c r="J1707" s="154" t="str">
        <f>_xlfn.XLOOKUP('Data Source'!$H1707,'NW Mapping'!A:A,'NW Mapping'!C:C)</f>
        <v>Core NW</v>
      </c>
      <c r="K1707" s="154" t="str">
        <f>_xlfn.XLOOKUP(H1707,'NW Mapping'!A:A,'NW Mapping'!D:D)</f>
        <v>Core NW</v>
      </c>
      <c r="L1707" s="8" t="str">
        <f>_xlfn.XLOOKUP('Data Source'!$H1707,'NW Mapping'!A:A,'NW Mapping'!E:E)</f>
        <v>SINGLE FUNDING</v>
      </c>
      <c r="M1707" s="155">
        <v>0</v>
      </c>
      <c r="N1707" s="155">
        <v>0</v>
      </c>
    </row>
    <row r="1708" spans="2:14" s="1" customFormat="1" ht="19.7" customHeight="1">
      <c r="B1708" s="156">
        <v>2023</v>
      </c>
      <c r="C1708" s="154" t="s">
        <v>13</v>
      </c>
      <c r="D1708" s="154" t="s">
        <v>14</v>
      </c>
      <c r="E1708" s="154" t="s">
        <v>26</v>
      </c>
      <c r="F1708" s="154" t="s">
        <v>16</v>
      </c>
      <c r="G1708" s="154" t="s">
        <v>72</v>
      </c>
      <c r="H1708" s="154" t="s">
        <v>54</v>
      </c>
      <c r="I1708" s="154" t="str">
        <f>_xlfn.XLOOKUP('Data Source'!$H1708,'NW Mapping'!A:A,'NW Mapping'!B:B)</f>
        <v>Low</v>
      </c>
      <c r="J1708" s="154" t="str">
        <f>_xlfn.XLOOKUP('Data Source'!$H1708,'NW Mapping'!A:A,'NW Mapping'!C:C)</f>
        <v>Core NW</v>
      </c>
      <c r="K1708" s="154" t="str">
        <f>_xlfn.XLOOKUP(H1708,'NW Mapping'!A:A,'NW Mapping'!D:D)</f>
        <v>Core NW</v>
      </c>
      <c r="L1708" s="8" t="str">
        <f>_xlfn.XLOOKUP('Data Source'!$H1708,'NW Mapping'!A:A,'NW Mapping'!E:E)</f>
        <v>SINGLE FUNDING</v>
      </c>
      <c r="M1708" s="157">
        <v>0</v>
      </c>
      <c r="N1708" s="157">
        <v>0</v>
      </c>
    </row>
    <row r="1709" spans="2:14" s="1" customFormat="1" ht="19.7" customHeight="1">
      <c r="B1709" s="152">
        <v>2023</v>
      </c>
      <c r="C1709" s="153" t="s">
        <v>13</v>
      </c>
      <c r="D1709" s="153" t="s">
        <v>14</v>
      </c>
      <c r="E1709" s="153" t="s">
        <v>26</v>
      </c>
      <c r="F1709" s="153" t="s">
        <v>16</v>
      </c>
      <c r="G1709" s="153" t="s">
        <v>73</v>
      </c>
      <c r="H1709" s="153" t="s">
        <v>54</v>
      </c>
      <c r="I1709" s="154" t="str">
        <f>_xlfn.XLOOKUP('Data Source'!$H1709,'NW Mapping'!A:A,'NW Mapping'!B:B)</f>
        <v>Low</v>
      </c>
      <c r="J1709" s="154" t="str">
        <f>_xlfn.XLOOKUP('Data Source'!$H1709,'NW Mapping'!A:A,'NW Mapping'!C:C)</f>
        <v>Core NW</v>
      </c>
      <c r="K1709" s="154" t="str">
        <f>_xlfn.XLOOKUP(H1709,'NW Mapping'!A:A,'NW Mapping'!D:D)</f>
        <v>Core NW</v>
      </c>
      <c r="L1709" s="8" t="str">
        <f>_xlfn.XLOOKUP('Data Source'!$H1709,'NW Mapping'!A:A,'NW Mapping'!E:E)</f>
        <v>SINGLE FUNDING</v>
      </c>
      <c r="M1709" s="155">
        <v>0</v>
      </c>
      <c r="N1709" s="155">
        <v>0</v>
      </c>
    </row>
    <row r="1710" spans="2:14" s="1" customFormat="1" ht="19.7" customHeight="1">
      <c r="B1710" s="156">
        <v>2023</v>
      </c>
      <c r="C1710" s="154" t="s">
        <v>13</v>
      </c>
      <c r="D1710" s="154" t="s">
        <v>14</v>
      </c>
      <c r="E1710" s="154" t="s">
        <v>26</v>
      </c>
      <c r="F1710" s="154" t="s">
        <v>21</v>
      </c>
      <c r="G1710" s="154" t="s">
        <v>22</v>
      </c>
      <c r="H1710" s="154" t="s">
        <v>54</v>
      </c>
      <c r="I1710" s="154" t="str">
        <f>_xlfn.XLOOKUP('Data Source'!$H1710,'NW Mapping'!A:A,'NW Mapping'!B:B)</f>
        <v>Low</v>
      </c>
      <c r="J1710" s="154" t="str">
        <f>_xlfn.XLOOKUP('Data Source'!$H1710,'NW Mapping'!A:A,'NW Mapping'!C:C)</f>
        <v>Core NW</v>
      </c>
      <c r="K1710" s="154" t="str">
        <f>_xlfn.XLOOKUP(H1710,'NW Mapping'!A:A,'NW Mapping'!D:D)</f>
        <v>Core NW</v>
      </c>
      <c r="L1710" s="8" t="str">
        <f>_xlfn.XLOOKUP('Data Source'!$H1710,'NW Mapping'!A:A,'NW Mapping'!E:E)</f>
        <v>SINGLE FUNDING</v>
      </c>
      <c r="M1710" s="157">
        <v>0</v>
      </c>
      <c r="N1710" s="157">
        <v>0</v>
      </c>
    </row>
    <row r="1711" spans="2:14" s="1" customFormat="1" ht="19.7" customHeight="1">
      <c r="B1711" s="152">
        <v>2023</v>
      </c>
      <c r="C1711" s="153" t="s">
        <v>13</v>
      </c>
      <c r="D1711" s="153" t="s">
        <v>14</v>
      </c>
      <c r="E1711" s="153" t="s">
        <v>26</v>
      </c>
      <c r="F1711" s="153" t="s">
        <v>21</v>
      </c>
      <c r="G1711" s="153" t="s">
        <v>65</v>
      </c>
      <c r="H1711" s="153" t="s">
        <v>54</v>
      </c>
      <c r="I1711" s="154" t="str">
        <f>_xlfn.XLOOKUP('Data Source'!$H1711,'NW Mapping'!A:A,'NW Mapping'!B:B)</f>
        <v>Low</v>
      </c>
      <c r="J1711" s="154" t="str">
        <f>_xlfn.XLOOKUP('Data Source'!$H1711,'NW Mapping'!A:A,'NW Mapping'!C:C)</f>
        <v>Core NW</v>
      </c>
      <c r="K1711" s="154" t="str">
        <f>_xlfn.XLOOKUP(H1711,'NW Mapping'!A:A,'NW Mapping'!D:D)</f>
        <v>Core NW</v>
      </c>
      <c r="L1711" s="8" t="str">
        <f>_xlfn.XLOOKUP('Data Source'!$H1711,'NW Mapping'!A:A,'NW Mapping'!E:E)</f>
        <v>SINGLE FUNDING</v>
      </c>
      <c r="M1711" s="155">
        <v>0</v>
      </c>
      <c r="N1711" s="155">
        <v>0</v>
      </c>
    </row>
    <row r="1712" spans="2:14" s="1" customFormat="1" ht="19.7" customHeight="1">
      <c r="B1712" s="156">
        <v>2023</v>
      </c>
      <c r="C1712" s="154" t="s">
        <v>13</v>
      </c>
      <c r="D1712" s="154" t="s">
        <v>14</v>
      </c>
      <c r="E1712" s="154" t="s">
        <v>26</v>
      </c>
      <c r="F1712" s="154" t="s">
        <v>23</v>
      </c>
      <c r="G1712" s="154" t="s">
        <v>24</v>
      </c>
      <c r="H1712" s="154" t="s">
        <v>54</v>
      </c>
      <c r="I1712" s="154" t="str">
        <f>_xlfn.XLOOKUP('Data Source'!$H1712,'NW Mapping'!A:A,'NW Mapping'!B:B)</f>
        <v>Low</v>
      </c>
      <c r="J1712" s="154" t="str">
        <f>_xlfn.XLOOKUP('Data Source'!$H1712,'NW Mapping'!A:A,'NW Mapping'!C:C)</f>
        <v>Core NW</v>
      </c>
      <c r="K1712" s="154" t="str">
        <f>_xlfn.XLOOKUP(H1712,'NW Mapping'!A:A,'NW Mapping'!D:D)</f>
        <v>Core NW</v>
      </c>
      <c r="L1712" s="8" t="str">
        <f>_xlfn.XLOOKUP('Data Source'!$H1712,'NW Mapping'!A:A,'NW Mapping'!E:E)</f>
        <v>SINGLE FUNDING</v>
      </c>
      <c r="M1712" s="157">
        <v>0</v>
      </c>
      <c r="N1712" s="157">
        <v>0</v>
      </c>
    </row>
    <row r="1713" spans="2:14" s="1" customFormat="1" ht="19.7" customHeight="1">
      <c r="B1713" s="152">
        <v>2023</v>
      </c>
      <c r="C1713" s="153" t="s">
        <v>13</v>
      </c>
      <c r="D1713" s="153" t="s">
        <v>14</v>
      </c>
      <c r="E1713" s="153" t="s">
        <v>26</v>
      </c>
      <c r="F1713" s="153" t="s">
        <v>23</v>
      </c>
      <c r="G1713" s="153" t="s">
        <v>66</v>
      </c>
      <c r="H1713" s="153" t="s">
        <v>54</v>
      </c>
      <c r="I1713" s="154" t="str">
        <f>_xlfn.XLOOKUP('Data Source'!$H1713,'NW Mapping'!A:A,'NW Mapping'!B:B)</f>
        <v>Low</v>
      </c>
      <c r="J1713" s="154" t="str">
        <f>_xlfn.XLOOKUP('Data Source'!$H1713,'NW Mapping'!A:A,'NW Mapping'!C:C)</f>
        <v>Core NW</v>
      </c>
      <c r="K1713" s="154" t="str">
        <f>_xlfn.XLOOKUP(H1713,'NW Mapping'!A:A,'NW Mapping'!D:D)</f>
        <v>Core NW</v>
      </c>
      <c r="L1713" s="8" t="str">
        <f>_xlfn.XLOOKUP('Data Source'!$H1713,'NW Mapping'!A:A,'NW Mapping'!E:E)</f>
        <v>SINGLE FUNDING</v>
      </c>
      <c r="M1713" s="155">
        <v>0</v>
      </c>
      <c r="N1713" s="155">
        <v>0</v>
      </c>
    </row>
    <row r="1714" spans="2:14" s="1" customFormat="1" ht="19.7" hidden="1" customHeight="1">
      <c r="B1714" s="156">
        <v>2023</v>
      </c>
      <c r="C1714" s="154" t="s">
        <v>13</v>
      </c>
      <c r="D1714" s="154" t="s">
        <v>14</v>
      </c>
      <c r="E1714" s="154" t="s">
        <v>27</v>
      </c>
      <c r="F1714" s="154" t="s">
        <v>16</v>
      </c>
      <c r="G1714" s="154" t="s">
        <v>71</v>
      </c>
      <c r="H1714" s="154" t="s">
        <v>54</v>
      </c>
      <c r="I1714" s="154" t="str">
        <f>_xlfn.XLOOKUP('Data Source'!$H1714,'NW Mapping'!A:A,'NW Mapping'!B:B)</f>
        <v>Low</v>
      </c>
      <c r="J1714" s="154" t="str">
        <f>_xlfn.XLOOKUP('Data Source'!$H1714,'NW Mapping'!A:A,'NW Mapping'!C:C)</f>
        <v>Core NW</v>
      </c>
      <c r="K1714" s="154" t="str">
        <f>_xlfn.XLOOKUP(H1714,'NW Mapping'!A:A,'NW Mapping'!D:D)</f>
        <v>Core NW</v>
      </c>
      <c r="L1714" s="8" t="str">
        <f>_xlfn.XLOOKUP('Data Source'!$H1714,'NW Mapping'!A:A,'NW Mapping'!E:E)</f>
        <v>SINGLE FUNDING</v>
      </c>
      <c r="M1714" s="157">
        <v>0</v>
      </c>
      <c r="N1714" s="157">
        <v>0</v>
      </c>
    </row>
    <row r="1715" spans="2:14" s="1" customFormat="1" ht="19.7" hidden="1" customHeight="1">
      <c r="B1715" s="152">
        <v>2023</v>
      </c>
      <c r="C1715" s="153" t="s">
        <v>13</v>
      </c>
      <c r="D1715" s="153" t="s">
        <v>14</v>
      </c>
      <c r="E1715" s="153" t="s">
        <v>27</v>
      </c>
      <c r="F1715" s="153" t="s">
        <v>16</v>
      </c>
      <c r="G1715" s="153" t="s">
        <v>72</v>
      </c>
      <c r="H1715" s="153" t="s">
        <v>54</v>
      </c>
      <c r="I1715" s="154" t="str">
        <f>_xlfn.XLOOKUP('Data Source'!$H1715,'NW Mapping'!A:A,'NW Mapping'!B:B)</f>
        <v>Low</v>
      </c>
      <c r="J1715" s="154" t="str">
        <f>_xlfn.XLOOKUP('Data Source'!$H1715,'NW Mapping'!A:A,'NW Mapping'!C:C)</f>
        <v>Core NW</v>
      </c>
      <c r="K1715" s="154" t="str">
        <f>_xlfn.XLOOKUP(H1715,'NW Mapping'!A:A,'NW Mapping'!D:D)</f>
        <v>Core NW</v>
      </c>
      <c r="L1715" s="8" t="str">
        <f>_xlfn.XLOOKUP('Data Source'!$H1715,'NW Mapping'!A:A,'NW Mapping'!E:E)</f>
        <v>SINGLE FUNDING</v>
      </c>
      <c r="M1715" s="155">
        <v>0</v>
      </c>
      <c r="N1715" s="155">
        <v>0</v>
      </c>
    </row>
    <row r="1716" spans="2:14" s="1" customFormat="1" ht="19.7" hidden="1" customHeight="1">
      <c r="B1716" s="156">
        <v>2023</v>
      </c>
      <c r="C1716" s="154" t="s">
        <v>13</v>
      </c>
      <c r="D1716" s="154" t="s">
        <v>14</v>
      </c>
      <c r="E1716" s="154" t="s">
        <v>27</v>
      </c>
      <c r="F1716" s="154" t="s">
        <v>16</v>
      </c>
      <c r="G1716" s="154" t="s">
        <v>73</v>
      </c>
      <c r="H1716" s="154" t="s">
        <v>54</v>
      </c>
      <c r="I1716" s="154" t="str">
        <f>_xlfn.XLOOKUP('Data Source'!$H1716,'NW Mapping'!A:A,'NW Mapping'!B:B)</f>
        <v>Low</v>
      </c>
      <c r="J1716" s="154" t="str">
        <f>_xlfn.XLOOKUP('Data Source'!$H1716,'NW Mapping'!A:A,'NW Mapping'!C:C)</f>
        <v>Core NW</v>
      </c>
      <c r="K1716" s="154" t="str">
        <f>_xlfn.XLOOKUP(H1716,'NW Mapping'!A:A,'NW Mapping'!D:D)</f>
        <v>Core NW</v>
      </c>
      <c r="L1716" s="8" t="str">
        <f>_xlfn.XLOOKUP('Data Source'!$H1716,'NW Mapping'!A:A,'NW Mapping'!E:E)</f>
        <v>SINGLE FUNDING</v>
      </c>
      <c r="M1716" s="157">
        <v>0</v>
      </c>
      <c r="N1716" s="157">
        <v>0</v>
      </c>
    </row>
    <row r="1717" spans="2:14" s="1" customFormat="1" ht="19.7" hidden="1" customHeight="1">
      <c r="B1717" s="152">
        <v>2023</v>
      </c>
      <c r="C1717" s="153" t="s">
        <v>13</v>
      </c>
      <c r="D1717" s="153" t="s">
        <v>14</v>
      </c>
      <c r="E1717" s="153" t="s">
        <v>27</v>
      </c>
      <c r="F1717" s="153" t="s">
        <v>23</v>
      </c>
      <c r="G1717" s="153" t="s">
        <v>66</v>
      </c>
      <c r="H1717" s="153" t="s">
        <v>54</v>
      </c>
      <c r="I1717" s="154" t="str">
        <f>_xlfn.XLOOKUP('Data Source'!$H1717,'NW Mapping'!A:A,'NW Mapping'!B:B)</f>
        <v>Low</v>
      </c>
      <c r="J1717" s="154" t="str">
        <f>_xlfn.XLOOKUP('Data Source'!$H1717,'NW Mapping'!A:A,'NW Mapping'!C:C)</f>
        <v>Core NW</v>
      </c>
      <c r="K1717" s="154" t="str">
        <f>_xlfn.XLOOKUP(H1717,'NW Mapping'!A:A,'NW Mapping'!D:D)</f>
        <v>Core NW</v>
      </c>
      <c r="L1717" s="8" t="str">
        <f>_xlfn.XLOOKUP('Data Source'!$H1717,'NW Mapping'!A:A,'NW Mapping'!E:E)</f>
        <v>SINGLE FUNDING</v>
      </c>
      <c r="M1717" s="155">
        <v>0</v>
      </c>
      <c r="N1717" s="155">
        <v>0</v>
      </c>
    </row>
    <row r="1718" spans="2:14" s="1" customFormat="1" ht="19.7" hidden="1" customHeight="1">
      <c r="B1718" s="156">
        <v>2023</v>
      </c>
      <c r="C1718" s="154" t="s">
        <v>13</v>
      </c>
      <c r="D1718" s="154" t="s">
        <v>14</v>
      </c>
      <c r="E1718" s="154" t="s">
        <v>15</v>
      </c>
      <c r="F1718" s="154" t="s">
        <v>16</v>
      </c>
      <c r="G1718" s="154" t="s">
        <v>71</v>
      </c>
      <c r="H1718" s="154" t="s">
        <v>55</v>
      </c>
      <c r="I1718" s="154" t="str">
        <f>_xlfn.XLOOKUP('Data Source'!$H1718,'NW Mapping'!A:A,'NW Mapping'!B:B)</f>
        <v>Low</v>
      </c>
      <c r="J1718" s="154" t="str">
        <f>_xlfn.XLOOKUP('Data Source'!$H1718,'NW Mapping'!A:A,'NW Mapping'!C:C)</f>
        <v>Core NW</v>
      </c>
      <c r="K1718" s="154" t="str">
        <f>_xlfn.XLOOKUP(H1718,'NW Mapping'!A:A,'NW Mapping'!D:D)</f>
        <v>Core NW</v>
      </c>
      <c r="L1718" s="8" t="str">
        <f>_xlfn.XLOOKUP('Data Source'!$H1718,'NW Mapping'!A:A,'NW Mapping'!E:E)</f>
        <v>SINGLE FUNDING</v>
      </c>
      <c r="M1718" s="157">
        <v>0</v>
      </c>
      <c r="N1718" s="157">
        <v>0</v>
      </c>
    </row>
    <row r="1719" spans="2:14" s="1" customFormat="1" ht="19.7" hidden="1" customHeight="1">
      <c r="B1719" s="152">
        <v>2023</v>
      </c>
      <c r="C1719" s="153" t="s">
        <v>13</v>
      </c>
      <c r="D1719" s="153" t="s">
        <v>14</v>
      </c>
      <c r="E1719" s="153" t="s">
        <v>15</v>
      </c>
      <c r="F1719" s="153" t="s">
        <v>16</v>
      </c>
      <c r="G1719" s="153" t="s">
        <v>72</v>
      </c>
      <c r="H1719" s="153" t="s">
        <v>55</v>
      </c>
      <c r="I1719" s="154" t="str">
        <f>_xlfn.XLOOKUP('Data Source'!$H1719,'NW Mapping'!A:A,'NW Mapping'!B:B)</f>
        <v>Low</v>
      </c>
      <c r="J1719" s="154" t="str">
        <f>_xlfn.XLOOKUP('Data Source'!$H1719,'NW Mapping'!A:A,'NW Mapping'!C:C)</f>
        <v>Core NW</v>
      </c>
      <c r="K1719" s="154" t="str">
        <f>_xlfn.XLOOKUP(H1719,'NW Mapping'!A:A,'NW Mapping'!D:D)</f>
        <v>Core NW</v>
      </c>
      <c r="L1719" s="8" t="str">
        <f>_xlfn.XLOOKUP('Data Source'!$H1719,'NW Mapping'!A:A,'NW Mapping'!E:E)</f>
        <v>SINGLE FUNDING</v>
      </c>
      <c r="M1719" s="155">
        <v>0</v>
      </c>
      <c r="N1719" s="155">
        <v>0</v>
      </c>
    </row>
    <row r="1720" spans="2:14" s="1" customFormat="1" ht="19.7" hidden="1" customHeight="1">
      <c r="B1720" s="156">
        <v>2023</v>
      </c>
      <c r="C1720" s="154" t="s">
        <v>13</v>
      </c>
      <c r="D1720" s="154" t="s">
        <v>14</v>
      </c>
      <c r="E1720" s="154" t="s">
        <v>15</v>
      </c>
      <c r="F1720" s="154" t="s">
        <v>16</v>
      </c>
      <c r="G1720" s="154" t="s">
        <v>73</v>
      </c>
      <c r="H1720" s="154" t="s">
        <v>55</v>
      </c>
      <c r="I1720" s="154" t="str">
        <f>_xlfn.XLOOKUP('Data Source'!$H1720,'NW Mapping'!A:A,'NW Mapping'!B:B)</f>
        <v>Low</v>
      </c>
      <c r="J1720" s="154" t="str">
        <f>_xlfn.XLOOKUP('Data Source'!$H1720,'NW Mapping'!A:A,'NW Mapping'!C:C)</f>
        <v>Core NW</v>
      </c>
      <c r="K1720" s="154" t="str">
        <f>_xlfn.XLOOKUP(H1720,'NW Mapping'!A:A,'NW Mapping'!D:D)</f>
        <v>Core NW</v>
      </c>
      <c r="L1720" s="8" t="str">
        <f>_xlfn.XLOOKUP('Data Source'!$H1720,'NW Mapping'!A:A,'NW Mapping'!E:E)</f>
        <v>SINGLE FUNDING</v>
      </c>
      <c r="M1720" s="157">
        <v>0</v>
      </c>
      <c r="N1720" s="157">
        <v>0</v>
      </c>
    </row>
    <row r="1721" spans="2:14" s="1" customFormat="1" ht="19.7" hidden="1" customHeight="1">
      <c r="B1721" s="152">
        <v>2023</v>
      </c>
      <c r="C1721" s="153" t="s">
        <v>13</v>
      </c>
      <c r="D1721" s="153" t="s">
        <v>14</v>
      </c>
      <c r="E1721" s="153" t="s">
        <v>15</v>
      </c>
      <c r="F1721" s="153" t="s">
        <v>16</v>
      </c>
      <c r="G1721" s="153" t="s">
        <v>75</v>
      </c>
      <c r="H1721" s="153" t="s">
        <v>55</v>
      </c>
      <c r="I1721" s="154" t="str">
        <f>_xlfn.XLOOKUP('Data Source'!$H1721,'NW Mapping'!A:A,'NW Mapping'!B:B)</f>
        <v>Low</v>
      </c>
      <c r="J1721" s="154" t="str">
        <f>_xlfn.XLOOKUP('Data Source'!$H1721,'NW Mapping'!A:A,'NW Mapping'!C:C)</f>
        <v>Core NW</v>
      </c>
      <c r="K1721" s="154" t="str">
        <f>_xlfn.XLOOKUP(H1721,'NW Mapping'!A:A,'NW Mapping'!D:D)</f>
        <v>Core NW</v>
      </c>
      <c r="L1721" s="8" t="str">
        <f>_xlfn.XLOOKUP('Data Source'!$H1721,'NW Mapping'!A:A,'NW Mapping'!E:E)</f>
        <v>SINGLE FUNDING</v>
      </c>
      <c r="M1721" s="155">
        <v>0</v>
      </c>
      <c r="N1721" s="155">
        <v>0</v>
      </c>
    </row>
    <row r="1722" spans="2:14" s="1" customFormat="1" ht="19.7" hidden="1" customHeight="1">
      <c r="B1722" s="156">
        <v>2023</v>
      </c>
      <c r="C1722" s="154" t="s">
        <v>13</v>
      </c>
      <c r="D1722" s="154" t="s">
        <v>14</v>
      </c>
      <c r="E1722" s="154" t="s">
        <v>15</v>
      </c>
      <c r="F1722" s="154" t="s">
        <v>16</v>
      </c>
      <c r="G1722" s="154" t="s">
        <v>76</v>
      </c>
      <c r="H1722" s="154" t="s">
        <v>55</v>
      </c>
      <c r="I1722" s="154" t="str">
        <f>_xlfn.XLOOKUP('Data Source'!$H1722,'NW Mapping'!A:A,'NW Mapping'!B:B)</f>
        <v>Low</v>
      </c>
      <c r="J1722" s="154" t="str">
        <f>_xlfn.XLOOKUP('Data Source'!$H1722,'NW Mapping'!A:A,'NW Mapping'!C:C)</f>
        <v>Core NW</v>
      </c>
      <c r="K1722" s="154" t="str">
        <f>_xlfn.XLOOKUP(H1722,'NW Mapping'!A:A,'NW Mapping'!D:D)</f>
        <v>Core NW</v>
      </c>
      <c r="L1722" s="8" t="str">
        <f>_xlfn.XLOOKUP('Data Source'!$H1722,'NW Mapping'!A:A,'NW Mapping'!E:E)</f>
        <v>SINGLE FUNDING</v>
      </c>
      <c r="M1722" s="157">
        <v>0</v>
      </c>
      <c r="N1722" s="157">
        <v>0</v>
      </c>
    </row>
    <row r="1723" spans="2:14" s="1" customFormat="1" ht="19.7" hidden="1" customHeight="1">
      <c r="B1723" s="152">
        <v>2023</v>
      </c>
      <c r="C1723" s="153" t="s">
        <v>13</v>
      </c>
      <c r="D1723" s="153" t="s">
        <v>14</v>
      </c>
      <c r="E1723" s="153" t="s">
        <v>15</v>
      </c>
      <c r="F1723" s="153" t="s">
        <v>21</v>
      </c>
      <c r="G1723" s="153" t="s">
        <v>22</v>
      </c>
      <c r="H1723" s="153" t="s">
        <v>55</v>
      </c>
      <c r="I1723" s="154" t="str">
        <f>_xlfn.XLOOKUP('Data Source'!$H1723,'NW Mapping'!A:A,'NW Mapping'!B:B)</f>
        <v>Low</v>
      </c>
      <c r="J1723" s="154" t="str">
        <f>_xlfn.XLOOKUP('Data Source'!$H1723,'NW Mapping'!A:A,'NW Mapping'!C:C)</f>
        <v>Core NW</v>
      </c>
      <c r="K1723" s="154" t="str">
        <f>_xlfn.XLOOKUP(H1723,'NW Mapping'!A:A,'NW Mapping'!D:D)</f>
        <v>Core NW</v>
      </c>
      <c r="L1723" s="8" t="str">
        <f>_xlfn.XLOOKUP('Data Source'!$H1723,'NW Mapping'!A:A,'NW Mapping'!E:E)</f>
        <v>SINGLE FUNDING</v>
      </c>
      <c r="M1723" s="155">
        <v>0</v>
      </c>
      <c r="N1723" s="155">
        <v>0</v>
      </c>
    </row>
    <row r="1724" spans="2:14" s="1" customFormat="1" ht="19.7" hidden="1" customHeight="1">
      <c r="B1724" s="156">
        <v>2023</v>
      </c>
      <c r="C1724" s="154" t="s">
        <v>13</v>
      </c>
      <c r="D1724" s="154" t="s">
        <v>14</v>
      </c>
      <c r="E1724" s="154" t="s">
        <v>15</v>
      </c>
      <c r="F1724" s="154" t="s">
        <v>21</v>
      </c>
      <c r="G1724" s="154" t="s">
        <v>65</v>
      </c>
      <c r="H1724" s="154" t="s">
        <v>55</v>
      </c>
      <c r="I1724" s="154" t="str">
        <f>_xlfn.XLOOKUP('Data Source'!$H1724,'NW Mapping'!A:A,'NW Mapping'!B:B)</f>
        <v>Low</v>
      </c>
      <c r="J1724" s="154" t="str">
        <f>_xlfn.XLOOKUP('Data Source'!$H1724,'NW Mapping'!A:A,'NW Mapping'!C:C)</f>
        <v>Core NW</v>
      </c>
      <c r="K1724" s="154" t="str">
        <f>_xlfn.XLOOKUP(H1724,'NW Mapping'!A:A,'NW Mapping'!D:D)</f>
        <v>Core NW</v>
      </c>
      <c r="L1724" s="8" t="str">
        <f>_xlfn.XLOOKUP('Data Source'!$H1724,'NW Mapping'!A:A,'NW Mapping'!E:E)</f>
        <v>SINGLE FUNDING</v>
      </c>
      <c r="M1724" s="157">
        <v>0</v>
      </c>
      <c r="N1724" s="157">
        <v>0</v>
      </c>
    </row>
    <row r="1725" spans="2:14" s="1" customFormat="1" ht="19.7" hidden="1" customHeight="1">
      <c r="B1725" s="152">
        <v>2023</v>
      </c>
      <c r="C1725" s="153" t="s">
        <v>13</v>
      </c>
      <c r="D1725" s="153" t="s">
        <v>14</v>
      </c>
      <c r="E1725" s="153" t="s">
        <v>15</v>
      </c>
      <c r="F1725" s="153" t="s">
        <v>23</v>
      </c>
      <c r="G1725" s="153" t="s">
        <v>24</v>
      </c>
      <c r="H1725" s="153" t="s">
        <v>55</v>
      </c>
      <c r="I1725" s="154" t="str">
        <f>_xlfn.XLOOKUP('Data Source'!$H1725,'NW Mapping'!A:A,'NW Mapping'!B:B)</f>
        <v>Low</v>
      </c>
      <c r="J1725" s="154" t="str">
        <f>_xlfn.XLOOKUP('Data Source'!$H1725,'NW Mapping'!A:A,'NW Mapping'!C:C)</f>
        <v>Core NW</v>
      </c>
      <c r="K1725" s="154" t="str">
        <f>_xlfn.XLOOKUP(H1725,'NW Mapping'!A:A,'NW Mapping'!D:D)</f>
        <v>Core NW</v>
      </c>
      <c r="L1725" s="8" t="str">
        <f>_xlfn.XLOOKUP('Data Source'!$H1725,'NW Mapping'!A:A,'NW Mapping'!E:E)</f>
        <v>SINGLE FUNDING</v>
      </c>
      <c r="M1725" s="155">
        <v>0</v>
      </c>
      <c r="N1725" s="155">
        <v>0</v>
      </c>
    </row>
    <row r="1726" spans="2:14" s="1" customFormat="1" ht="19.7" hidden="1" customHeight="1">
      <c r="B1726" s="156">
        <v>2023</v>
      </c>
      <c r="C1726" s="154" t="s">
        <v>13</v>
      </c>
      <c r="D1726" s="154" t="s">
        <v>14</v>
      </c>
      <c r="E1726" s="154" t="s">
        <v>15</v>
      </c>
      <c r="F1726" s="154" t="s">
        <v>23</v>
      </c>
      <c r="G1726" s="154" t="s">
        <v>66</v>
      </c>
      <c r="H1726" s="154" t="s">
        <v>55</v>
      </c>
      <c r="I1726" s="154" t="str">
        <f>_xlfn.XLOOKUP('Data Source'!$H1726,'NW Mapping'!A:A,'NW Mapping'!B:B)</f>
        <v>Low</v>
      </c>
      <c r="J1726" s="154" t="str">
        <f>_xlfn.XLOOKUP('Data Source'!$H1726,'NW Mapping'!A:A,'NW Mapping'!C:C)</f>
        <v>Core NW</v>
      </c>
      <c r="K1726" s="154" t="str">
        <f>_xlfn.XLOOKUP(H1726,'NW Mapping'!A:A,'NW Mapping'!D:D)</f>
        <v>Core NW</v>
      </c>
      <c r="L1726" s="8" t="str">
        <f>_xlfn.XLOOKUP('Data Source'!$H1726,'NW Mapping'!A:A,'NW Mapping'!E:E)</f>
        <v>SINGLE FUNDING</v>
      </c>
      <c r="M1726" s="157">
        <v>0</v>
      </c>
      <c r="N1726" s="157">
        <v>0</v>
      </c>
    </row>
    <row r="1727" spans="2:14" s="1" customFormat="1" ht="19.7" hidden="1" customHeight="1">
      <c r="B1727" s="152">
        <v>2023</v>
      </c>
      <c r="C1727" s="153" t="s">
        <v>13</v>
      </c>
      <c r="D1727" s="153" t="s">
        <v>14</v>
      </c>
      <c r="E1727" s="153" t="s">
        <v>25</v>
      </c>
      <c r="F1727" s="153" t="s">
        <v>16</v>
      </c>
      <c r="G1727" s="153" t="s">
        <v>73</v>
      </c>
      <c r="H1727" s="153" t="s">
        <v>55</v>
      </c>
      <c r="I1727" s="154" t="str">
        <f>_xlfn.XLOOKUP('Data Source'!$H1727,'NW Mapping'!A:A,'NW Mapping'!B:B)</f>
        <v>Low</v>
      </c>
      <c r="J1727" s="154" t="str">
        <f>_xlfn.XLOOKUP('Data Source'!$H1727,'NW Mapping'!A:A,'NW Mapping'!C:C)</f>
        <v>Core NW</v>
      </c>
      <c r="K1727" s="154" t="str">
        <f>_xlfn.XLOOKUP(H1727,'NW Mapping'!A:A,'NW Mapping'!D:D)</f>
        <v>Core NW</v>
      </c>
      <c r="L1727" s="8" t="str">
        <f>_xlfn.XLOOKUP('Data Source'!$H1727,'NW Mapping'!A:A,'NW Mapping'!E:E)</f>
        <v>SINGLE FUNDING</v>
      </c>
      <c r="M1727" s="155">
        <v>0</v>
      </c>
      <c r="N1727" s="155">
        <v>0</v>
      </c>
    </row>
    <row r="1728" spans="2:14" s="1" customFormat="1" ht="19.7" hidden="1" customHeight="1">
      <c r="B1728" s="156">
        <v>2023</v>
      </c>
      <c r="C1728" s="154" t="s">
        <v>13</v>
      </c>
      <c r="D1728" s="154" t="s">
        <v>14</v>
      </c>
      <c r="E1728" s="154" t="s">
        <v>25</v>
      </c>
      <c r="F1728" s="154" t="s">
        <v>16</v>
      </c>
      <c r="G1728" s="154" t="s">
        <v>75</v>
      </c>
      <c r="H1728" s="154" t="s">
        <v>55</v>
      </c>
      <c r="I1728" s="154" t="str">
        <f>_xlfn.XLOOKUP('Data Source'!$H1728,'NW Mapping'!A:A,'NW Mapping'!B:B)</f>
        <v>Low</v>
      </c>
      <c r="J1728" s="154" t="str">
        <f>_xlfn.XLOOKUP('Data Source'!$H1728,'NW Mapping'!A:A,'NW Mapping'!C:C)</f>
        <v>Core NW</v>
      </c>
      <c r="K1728" s="154" t="str">
        <f>_xlfn.XLOOKUP(H1728,'NW Mapping'!A:A,'NW Mapping'!D:D)</f>
        <v>Core NW</v>
      </c>
      <c r="L1728" s="8" t="str">
        <f>_xlfn.XLOOKUP('Data Source'!$H1728,'NW Mapping'!A:A,'NW Mapping'!E:E)</f>
        <v>SINGLE FUNDING</v>
      </c>
      <c r="M1728" s="157">
        <v>0</v>
      </c>
      <c r="N1728" s="157">
        <v>0</v>
      </c>
    </row>
    <row r="1729" spans="2:14" s="1" customFormat="1" ht="19.7" hidden="1" customHeight="1">
      <c r="B1729" s="152">
        <v>2023</v>
      </c>
      <c r="C1729" s="153" t="s">
        <v>13</v>
      </c>
      <c r="D1729" s="153" t="s">
        <v>14</v>
      </c>
      <c r="E1729" s="153" t="s">
        <v>25</v>
      </c>
      <c r="F1729" s="153" t="s">
        <v>21</v>
      </c>
      <c r="G1729" s="153" t="s">
        <v>22</v>
      </c>
      <c r="H1729" s="153" t="s">
        <v>55</v>
      </c>
      <c r="I1729" s="154" t="str">
        <f>_xlfn.XLOOKUP('Data Source'!$H1729,'NW Mapping'!A:A,'NW Mapping'!B:B)</f>
        <v>Low</v>
      </c>
      <c r="J1729" s="154" t="str">
        <f>_xlfn.XLOOKUP('Data Source'!$H1729,'NW Mapping'!A:A,'NW Mapping'!C:C)</f>
        <v>Core NW</v>
      </c>
      <c r="K1729" s="154" t="str">
        <f>_xlfn.XLOOKUP(H1729,'NW Mapping'!A:A,'NW Mapping'!D:D)</f>
        <v>Core NW</v>
      </c>
      <c r="L1729" s="8" t="str">
        <f>_xlfn.XLOOKUP('Data Source'!$H1729,'NW Mapping'!A:A,'NW Mapping'!E:E)</f>
        <v>SINGLE FUNDING</v>
      </c>
      <c r="M1729" s="155">
        <v>0</v>
      </c>
      <c r="N1729" s="155">
        <v>0</v>
      </c>
    </row>
    <row r="1730" spans="2:14" s="1" customFormat="1" ht="19.7" hidden="1" customHeight="1">
      <c r="B1730" s="156">
        <v>2023</v>
      </c>
      <c r="C1730" s="154" t="s">
        <v>13</v>
      </c>
      <c r="D1730" s="154" t="s">
        <v>14</v>
      </c>
      <c r="E1730" s="154" t="s">
        <v>25</v>
      </c>
      <c r="F1730" s="154" t="s">
        <v>23</v>
      </c>
      <c r="G1730" s="154" t="s">
        <v>24</v>
      </c>
      <c r="H1730" s="154" t="s">
        <v>55</v>
      </c>
      <c r="I1730" s="154" t="str">
        <f>_xlfn.XLOOKUP('Data Source'!$H1730,'NW Mapping'!A:A,'NW Mapping'!B:B)</f>
        <v>Low</v>
      </c>
      <c r="J1730" s="154" t="str">
        <f>_xlfn.XLOOKUP('Data Source'!$H1730,'NW Mapping'!A:A,'NW Mapping'!C:C)</f>
        <v>Core NW</v>
      </c>
      <c r="K1730" s="154" t="str">
        <f>_xlfn.XLOOKUP(H1730,'NW Mapping'!A:A,'NW Mapping'!D:D)</f>
        <v>Core NW</v>
      </c>
      <c r="L1730" s="8" t="str">
        <f>_xlfn.XLOOKUP('Data Source'!$H1730,'NW Mapping'!A:A,'NW Mapping'!E:E)</f>
        <v>SINGLE FUNDING</v>
      </c>
      <c r="M1730" s="157">
        <v>0</v>
      </c>
      <c r="N1730" s="157">
        <v>0</v>
      </c>
    </row>
    <row r="1731" spans="2:14" s="1" customFormat="1" ht="19.7" hidden="1" customHeight="1">
      <c r="B1731" s="152">
        <v>2023</v>
      </c>
      <c r="C1731" s="153" t="s">
        <v>13</v>
      </c>
      <c r="D1731" s="153" t="s">
        <v>14</v>
      </c>
      <c r="E1731" s="153" t="s">
        <v>25</v>
      </c>
      <c r="F1731" s="153" t="s">
        <v>23</v>
      </c>
      <c r="G1731" s="153" t="s">
        <v>66</v>
      </c>
      <c r="H1731" s="153" t="s">
        <v>55</v>
      </c>
      <c r="I1731" s="154" t="str">
        <f>_xlfn.XLOOKUP('Data Source'!$H1731,'NW Mapping'!A:A,'NW Mapping'!B:B)</f>
        <v>Low</v>
      </c>
      <c r="J1731" s="154" t="str">
        <f>_xlfn.XLOOKUP('Data Source'!$H1731,'NW Mapping'!A:A,'NW Mapping'!C:C)</f>
        <v>Core NW</v>
      </c>
      <c r="K1731" s="154" t="str">
        <f>_xlfn.XLOOKUP(H1731,'NW Mapping'!A:A,'NW Mapping'!D:D)</f>
        <v>Core NW</v>
      </c>
      <c r="L1731" s="8" t="str">
        <f>_xlfn.XLOOKUP('Data Source'!$H1731,'NW Mapping'!A:A,'NW Mapping'!E:E)</f>
        <v>SINGLE FUNDING</v>
      </c>
      <c r="M1731" s="155">
        <v>0</v>
      </c>
      <c r="N1731" s="155">
        <v>0</v>
      </c>
    </row>
    <row r="1732" spans="2:14" s="1" customFormat="1" ht="19.7" customHeight="1">
      <c r="B1732" s="156">
        <v>2023</v>
      </c>
      <c r="C1732" s="154" t="s">
        <v>13</v>
      </c>
      <c r="D1732" s="154" t="s">
        <v>14</v>
      </c>
      <c r="E1732" s="154" t="s">
        <v>26</v>
      </c>
      <c r="F1732" s="154" t="s">
        <v>16</v>
      </c>
      <c r="G1732" s="154" t="s">
        <v>71</v>
      </c>
      <c r="H1732" s="154" t="s">
        <v>55</v>
      </c>
      <c r="I1732" s="154" t="str">
        <f>_xlfn.XLOOKUP('Data Source'!$H1732,'NW Mapping'!A:A,'NW Mapping'!B:B)</f>
        <v>Low</v>
      </c>
      <c r="J1732" s="154" t="str">
        <f>_xlfn.XLOOKUP('Data Source'!$H1732,'NW Mapping'!A:A,'NW Mapping'!C:C)</f>
        <v>Core NW</v>
      </c>
      <c r="K1732" s="154" t="str">
        <f>_xlfn.XLOOKUP(H1732,'NW Mapping'!A:A,'NW Mapping'!D:D)</f>
        <v>Core NW</v>
      </c>
      <c r="L1732" s="8" t="str">
        <f>_xlfn.XLOOKUP('Data Source'!$H1732,'NW Mapping'!A:A,'NW Mapping'!E:E)</f>
        <v>SINGLE FUNDING</v>
      </c>
      <c r="M1732" s="157">
        <v>0</v>
      </c>
      <c r="N1732" s="157">
        <v>0</v>
      </c>
    </row>
    <row r="1733" spans="2:14" s="1" customFormat="1" ht="19.7" customHeight="1">
      <c r="B1733" s="152">
        <v>2023</v>
      </c>
      <c r="C1733" s="153" t="s">
        <v>13</v>
      </c>
      <c r="D1733" s="153" t="s">
        <v>14</v>
      </c>
      <c r="E1733" s="153" t="s">
        <v>26</v>
      </c>
      <c r="F1733" s="153" t="s">
        <v>16</v>
      </c>
      <c r="G1733" s="153" t="s">
        <v>72</v>
      </c>
      <c r="H1733" s="153" t="s">
        <v>55</v>
      </c>
      <c r="I1733" s="154" t="str">
        <f>_xlfn.XLOOKUP('Data Source'!$H1733,'NW Mapping'!A:A,'NW Mapping'!B:B)</f>
        <v>Low</v>
      </c>
      <c r="J1733" s="154" t="str">
        <f>_xlfn.XLOOKUP('Data Source'!$H1733,'NW Mapping'!A:A,'NW Mapping'!C:C)</f>
        <v>Core NW</v>
      </c>
      <c r="K1733" s="154" t="str">
        <f>_xlfn.XLOOKUP(H1733,'NW Mapping'!A:A,'NW Mapping'!D:D)</f>
        <v>Core NW</v>
      </c>
      <c r="L1733" s="8" t="str">
        <f>_xlfn.XLOOKUP('Data Source'!$H1733,'NW Mapping'!A:A,'NW Mapping'!E:E)</f>
        <v>SINGLE FUNDING</v>
      </c>
      <c r="M1733" s="155">
        <v>0</v>
      </c>
      <c r="N1733" s="155">
        <v>0</v>
      </c>
    </row>
    <row r="1734" spans="2:14" s="1" customFormat="1" ht="19.7" customHeight="1">
      <c r="B1734" s="156">
        <v>2023</v>
      </c>
      <c r="C1734" s="154" t="s">
        <v>13</v>
      </c>
      <c r="D1734" s="154" t="s">
        <v>14</v>
      </c>
      <c r="E1734" s="154" t="s">
        <v>26</v>
      </c>
      <c r="F1734" s="154" t="s">
        <v>16</v>
      </c>
      <c r="G1734" s="154" t="s">
        <v>73</v>
      </c>
      <c r="H1734" s="154" t="s">
        <v>55</v>
      </c>
      <c r="I1734" s="154" t="str">
        <f>_xlfn.XLOOKUP('Data Source'!$H1734,'NW Mapping'!A:A,'NW Mapping'!B:B)</f>
        <v>Low</v>
      </c>
      <c r="J1734" s="154" t="str">
        <f>_xlfn.XLOOKUP('Data Source'!$H1734,'NW Mapping'!A:A,'NW Mapping'!C:C)</f>
        <v>Core NW</v>
      </c>
      <c r="K1734" s="154" t="str">
        <f>_xlfn.XLOOKUP(H1734,'NW Mapping'!A:A,'NW Mapping'!D:D)</f>
        <v>Core NW</v>
      </c>
      <c r="L1734" s="8" t="str">
        <f>_xlfn.XLOOKUP('Data Source'!$H1734,'NW Mapping'!A:A,'NW Mapping'!E:E)</f>
        <v>SINGLE FUNDING</v>
      </c>
      <c r="M1734" s="157">
        <v>0</v>
      </c>
      <c r="N1734" s="157">
        <v>0</v>
      </c>
    </row>
    <row r="1735" spans="2:14" s="1" customFormat="1" ht="19.7" customHeight="1">
      <c r="B1735" s="152">
        <v>2023</v>
      </c>
      <c r="C1735" s="153" t="s">
        <v>13</v>
      </c>
      <c r="D1735" s="153" t="s">
        <v>14</v>
      </c>
      <c r="E1735" s="153" t="s">
        <v>26</v>
      </c>
      <c r="F1735" s="153" t="s">
        <v>16</v>
      </c>
      <c r="G1735" s="153" t="s">
        <v>75</v>
      </c>
      <c r="H1735" s="153" t="s">
        <v>55</v>
      </c>
      <c r="I1735" s="154" t="str">
        <f>_xlfn.XLOOKUP('Data Source'!$H1735,'NW Mapping'!A:A,'NW Mapping'!B:B)</f>
        <v>Low</v>
      </c>
      <c r="J1735" s="154" t="str">
        <f>_xlfn.XLOOKUP('Data Source'!$H1735,'NW Mapping'!A:A,'NW Mapping'!C:C)</f>
        <v>Core NW</v>
      </c>
      <c r="K1735" s="154" t="str">
        <f>_xlfn.XLOOKUP(H1735,'NW Mapping'!A:A,'NW Mapping'!D:D)</f>
        <v>Core NW</v>
      </c>
      <c r="L1735" s="8" t="str">
        <f>_xlfn.XLOOKUP('Data Source'!$H1735,'NW Mapping'!A:A,'NW Mapping'!E:E)</f>
        <v>SINGLE FUNDING</v>
      </c>
      <c r="M1735" s="155">
        <v>0</v>
      </c>
      <c r="N1735" s="155">
        <v>0</v>
      </c>
    </row>
    <row r="1736" spans="2:14" s="1" customFormat="1" ht="19.7" customHeight="1">
      <c r="B1736" s="156">
        <v>2023</v>
      </c>
      <c r="C1736" s="154" t="s">
        <v>13</v>
      </c>
      <c r="D1736" s="154" t="s">
        <v>14</v>
      </c>
      <c r="E1736" s="154" t="s">
        <v>26</v>
      </c>
      <c r="F1736" s="154" t="s">
        <v>16</v>
      </c>
      <c r="G1736" s="154" t="s">
        <v>76</v>
      </c>
      <c r="H1736" s="154" t="s">
        <v>55</v>
      </c>
      <c r="I1736" s="154" t="str">
        <f>_xlfn.XLOOKUP('Data Source'!$H1736,'NW Mapping'!A:A,'NW Mapping'!B:B)</f>
        <v>Low</v>
      </c>
      <c r="J1736" s="154" t="str">
        <f>_xlfn.XLOOKUP('Data Source'!$H1736,'NW Mapping'!A:A,'NW Mapping'!C:C)</f>
        <v>Core NW</v>
      </c>
      <c r="K1736" s="154" t="str">
        <f>_xlfn.XLOOKUP(H1736,'NW Mapping'!A:A,'NW Mapping'!D:D)</f>
        <v>Core NW</v>
      </c>
      <c r="L1736" s="8" t="str">
        <f>_xlfn.XLOOKUP('Data Source'!$H1736,'NW Mapping'!A:A,'NW Mapping'!E:E)</f>
        <v>SINGLE FUNDING</v>
      </c>
      <c r="M1736" s="157">
        <v>0</v>
      </c>
      <c r="N1736" s="157">
        <v>0</v>
      </c>
    </row>
    <row r="1737" spans="2:14" s="1" customFormat="1" ht="19.7" customHeight="1">
      <c r="B1737" s="152">
        <v>2023</v>
      </c>
      <c r="C1737" s="153" t="s">
        <v>13</v>
      </c>
      <c r="D1737" s="153" t="s">
        <v>14</v>
      </c>
      <c r="E1737" s="153" t="s">
        <v>26</v>
      </c>
      <c r="F1737" s="153" t="s">
        <v>21</v>
      </c>
      <c r="G1737" s="153" t="s">
        <v>22</v>
      </c>
      <c r="H1737" s="153" t="s">
        <v>55</v>
      </c>
      <c r="I1737" s="154" t="str">
        <f>_xlfn.XLOOKUP('Data Source'!$H1737,'NW Mapping'!A:A,'NW Mapping'!B:B)</f>
        <v>Low</v>
      </c>
      <c r="J1737" s="154" t="str">
        <f>_xlfn.XLOOKUP('Data Source'!$H1737,'NW Mapping'!A:A,'NW Mapping'!C:C)</f>
        <v>Core NW</v>
      </c>
      <c r="K1737" s="154" t="str">
        <f>_xlfn.XLOOKUP(H1737,'NW Mapping'!A:A,'NW Mapping'!D:D)</f>
        <v>Core NW</v>
      </c>
      <c r="L1737" s="8" t="str">
        <f>_xlfn.XLOOKUP('Data Source'!$H1737,'NW Mapping'!A:A,'NW Mapping'!E:E)</f>
        <v>SINGLE FUNDING</v>
      </c>
      <c r="M1737" s="155">
        <v>0</v>
      </c>
      <c r="N1737" s="155">
        <v>0</v>
      </c>
    </row>
    <row r="1738" spans="2:14" s="1" customFormat="1" ht="19.7" customHeight="1">
      <c r="B1738" s="156">
        <v>2023</v>
      </c>
      <c r="C1738" s="154" t="s">
        <v>13</v>
      </c>
      <c r="D1738" s="154" t="s">
        <v>14</v>
      </c>
      <c r="E1738" s="154" t="s">
        <v>26</v>
      </c>
      <c r="F1738" s="154" t="s">
        <v>21</v>
      </c>
      <c r="G1738" s="154" t="s">
        <v>65</v>
      </c>
      <c r="H1738" s="154" t="s">
        <v>55</v>
      </c>
      <c r="I1738" s="154" t="str">
        <f>_xlfn.XLOOKUP('Data Source'!$H1738,'NW Mapping'!A:A,'NW Mapping'!B:B)</f>
        <v>Low</v>
      </c>
      <c r="J1738" s="154" t="str">
        <f>_xlfn.XLOOKUP('Data Source'!$H1738,'NW Mapping'!A:A,'NW Mapping'!C:C)</f>
        <v>Core NW</v>
      </c>
      <c r="K1738" s="154" t="str">
        <f>_xlfn.XLOOKUP(H1738,'NW Mapping'!A:A,'NW Mapping'!D:D)</f>
        <v>Core NW</v>
      </c>
      <c r="L1738" s="8" t="str">
        <f>_xlfn.XLOOKUP('Data Source'!$H1738,'NW Mapping'!A:A,'NW Mapping'!E:E)</f>
        <v>SINGLE FUNDING</v>
      </c>
      <c r="M1738" s="157">
        <v>0</v>
      </c>
      <c r="N1738" s="157">
        <v>0</v>
      </c>
    </row>
    <row r="1739" spans="2:14" s="1" customFormat="1" ht="19.7" customHeight="1">
      <c r="B1739" s="152">
        <v>2023</v>
      </c>
      <c r="C1739" s="153" t="s">
        <v>13</v>
      </c>
      <c r="D1739" s="153" t="s">
        <v>14</v>
      </c>
      <c r="E1739" s="153" t="s">
        <v>26</v>
      </c>
      <c r="F1739" s="153" t="s">
        <v>23</v>
      </c>
      <c r="G1739" s="153" t="s">
        <v>24</v>
      </c>
      <c r="H1739" s="153" t="s">
        <v>55</v>
      </c>
      <c r="I1739" s="154" t="str">
        <f>_xlfn.XLOOKUP('Data Source'!$H1739,'NW Mapping'!A:A,'NW Mapping'!B:B)</f>
        <v>Low</v>
      </c>
      <c r="J1739" s="154" t="str">
        <f>_xlfn.XLOOKUP('Data Source'!$H1739,'NW Mapping'!A:A,'NW Mapping'!C:C)</f>
        <v>Core NW</v>
      </c>
      <c r="K1739" s="154" t="str">
        <f>_xlfn.XLOOKUP(H1739,'NW Mapping'!A:A,'NW Mapping'!D:D)</f>
        <v>Core NW</v>
      </c>
      <c r="L1739" s="8" t="str">
        <f>_xlfn.XLOOKUP('Data Source'!$H1739,'NW Mapping'!A:A,'NW Mapping'!E:E)</f>
        <v>SINGLE FUNDING</v>
      </c>
      <c r="M1739" s="155">
        <v>0</v>
      </c>
      <c r="N1739" s="155">
        <v>0</v>
      </c>
    </row>
    <row r="1740" spans="2:14" s="1" customFormat="1" ht="19.7" customHeight="1">
      <c r="B1740" s="156">
        <v>2023</v>
      </c>
      <c r="C1740" s="154" t="s">
        <v>13</v>
      </c>
      <c r="D1740" s="154" t="s">
        <v>14</v>
      </c>
      <c r="E1740" s="154" t="s">
        <v>26</v>
      </c>
      <c r="F1740" s="154" t="s">
        <v>23</v>
      </c>
      <c r="G1740" s="154" t="s">
        <v>66</v>
      </c>
      <c r="H1740" s="154" t="s">
        <v>55</v>
      </c>
      <c r="I1740" s="154" t="str">
        <f>_xlfn.XLOOKUP('Data Source'!$H1740,'NW Mapping'!A:A,'NW Mapping'!B:B)</f>
        <v>Low</v>
      </c>
      <c r="J1740" s="154" t="str">
        <f>_xlfn.XLOOKUP('Data Source'!$H1740,'NW Mapping'!A:A,'NW Mapping'!C:C)</f>
        <v>Core NW</v>
      </c>
      <c r="K1740" s="154" t="str">
        <f>_xlfn.XLOOKUP(H1740,'NW Mapping'!A:A,'NW Mapping'!D:D)</f>
        <v>Core NW</v>
      </c>
      <c r="L1740" s="8" t="str">
        <f>_xlfn.XLOOKUP('Data Source'!$H1740,'NW Mapping'!A:A,'NW Mapping'!E:E)</f>
        <v>SINGLE FUNDING</v>
      </c>
      <c r="M1740" s="157">
        <v>0</v>
      </c>
      <c r="N1740" s="157">
        <v>0</v>
      </c>
    </row>
    <row r="1741" spans="2:14" s="1" customFormat="1" ht="19.7" hidden="1" customHeight="1">
      <c r="B1741" s="152">
        <v>2023</v>
      </c>
      <c r="C1741" s="153" t="s">
        <v>13</v>
      </c>
      <c r="D1741" s="153" t="s">
        <v>14</v>
      </c>
      <c r="E1741" s="153" t="s">
        <v>27</v>
      </c>
      <c r="F1741" s="153" t="s">
        <v>16</v>
      </c>
      <c r="G1741" s="153" t="s">
        <v>71</v>
      </c>
      <c r="H1741" s="153" t="s">
        <v>55</v>
      </c>
      <c r="I1741" s="154" t="str">
        <f>_xlfn.XLOOKUP('Data Source'!$H1741,'NW Mapping'!A:A,'NW Mapping'!B:B)</f>
        <v>Low</v>
      </c>
      <c r="J1741" s="154" t="str">
        <f>_xlfn.XLOOKUP('Data Source'!$H1741,'NW Mapping'!A:A,'NW Mapping'!C:C)</f>
        <v>Core NW</v>
      </c>
      <c r="K1741" s="154" t="str">
        <f>_xlfn.XLOOKUP(H1741,'NW Mapping'!A:A,'NW Mapping'!D:D)</f>
        <v>Core NW</v>
      </c>
      <c r="L1741" s="8" t="str">
        <f>_xlfn.XLOOKUP('Data Source'!$H1741,'NW Mapping'!A:A,'NW Mapping'!E:E)</f>
        <v>SINGLE FUNDING</v>
      </c>
      <c r="M1741" s="155">
        <v>0</v>
      </c>
      <c r="N1741" s="155">
        <v>0</v>
      </c>
    </row>
    <row r="1742" spans="2:14" s="1" customFormat="1" ht="19.7" hidden="1" customHeight="1">
      <c r="B1742" s="156">
        <v>2023</v>
      </c>
      <c r="C1742" s="154" t="s">
        <v>13</v>
      </c>
      <c r="D1742" s="154" t="s">
        <v>14</v>
      </c>
      <c r="E1742" s="154" t="s">
        <v>27</v>
      </c>
      <c r="F1742" s="154" t="s">
        <v>16</v>
      </c>
      <c r="G1742" s="154" t="s">
        <v>72</v>
      </c>
      <c r="H1742" s="154" t="s">
        <v>55</v>
      </c>
      <c r="I1742" s="154" t="str">
        <f>_xlfn.XLOOKUP('Data Source'!$H1742,'NW Mapping'!A:A,'NW Mapping'!B:B)</f>
        <v>Low</v>
      </c>
      <c r="J1742" s="154" t="str">
        <f>_xlfn.XLOOKUP('Data Source'!$H1742,'NW Mapping'!A:A,'NW Mapping'!C:C)</f>
        <v>Core NW</v>
      </c>
      <c r="K1742" s="154" t="str">
        <f>_xlfn.XLOOKUP(H1742,'NW Mapping'!A:A,'NW Mapping'!D:D)</f>
        <v>Core NW</v>
      </c>
      <c r="L1742" s="8" t="str">
        <f>_xlfn.XLOOKUP('Data Source'!$H1742,'NW Mapping'!A:A,'NW Mapping'!E:E)</f>
        <v>SINGLE FUNDING</v>
      </c>
      <c r="M1742" s="157">
        <v>0</v>
      </c>
      <c r="N1742" s="157">
        <v>0</v>
      </c>
    </row>
    <row r="1743" spans="2:14" s="1" customFormat="1" ht="19.7" hidden="1" customHeight="1">
      <c r="B1743" s="152">
        <v>2023</v>
      </c>
      <c r="C1743" s="153" t="s">
        <v>13</v>
      </c>
      <c r="D1743" s="153" t="s">
        <v>14</v>
      </c>
      <c r="E1743" s="153" t="s">
        <v>27</v>
      </c>
      <c r="F1743" s="153" t="s">
        <v>16</v>
      </c>
      <c r="G1743" s="153" t="s">
        <v>73</v>
      </c>
      <c r="H1743" s="153" t="s">
        <v>55</v>
      </c>
      <c r="I1743" s="154" t="str">
        <f>_xlfn.XLOOKUP('Data Source'!$H1743,'NW Mapping'!A:A,'NW Mapping'!B:B)</f>
        <v>Low</v>
      </c>
      <c r="J1743" s="154" t="str">
        <f>_xlfn.XLOOKUP('Data Source'!$H1743,'NW Mapping'!A:A,'NW Mapping'!C:C)</f>
        <v>Core NW</v>
      </c>
      <c r="K1743" s="154" t="str">
        <f>_xlfn.XLOOKUP(H1743,'NW Mapping'!A:A,'NW Mapping'!D:D)</f>
        <v>Core NW</v>
      </c>
      <c r="L1743" s="8" t="str">
        <f>_xlfn.XLOOKUP('Data Source'!$H1743,'NW Mapping'!A:A,'NW Mapping'!E:E)</f>
        <v>SINGLE FUNDING</v>
      </c>
      <c r="M1743" s="155">
        <v>0</v>
      </c>
      <c r="N1743" s="155">
        <v>0</v>
      </c>
    </row>
    <row r="1744" spans="2:14" s="1" customFormat="1" ht="19.7" hidden="1" customHeight="1">
      <c r="B1744" s="156">
        <v>2023</v>
      </c>
      <c r="C1744" s="154" t="s">
        <v>13</v>
      </c>
      <c r="D1744" s="154" t="s">
        <v>14</v>
      </c>
      <c r="E1744" s="154" t="s">
        <v>27</v>
      </c>
      <c r="F1744" s="154" t="s">
        <v>16</v>
      </c>
      <c r="G1744" s="154" t="s">
        <v>75</v>
      </c>
      <c r="H1744" s="154" t="s">
        <v>55</v>
      </c>
      <c r="I1744" s="154" t="str">
        <f>_xlfn.XLOOKUP('Data Source'!$H1744,'NW Mapping'!A:A,'NW Mapping'!B:B)</f>
        <v>Low</v>
      </c>
      <c r="J1744" s="154" t="str">
        <f>_xlfn.XLOOKUP('Data Source'!$H1744,'NW Mapping'!A:A,'NW Mapping'!C:C)</f>
        <v>Core NW</v>
      </c>
      <c r="K1744" s="154" t="str">
        <f>_xlfn.XLOOKUP(H1744,'NW Mapping'!A:A,'NW Mapping'!D:D)</f>
        <v>Core NW</v>
      </c>
      <c r="L1744" s="8" t="str">
        <f>_xlfn.XLOOKUP('Data Source'!$H1744,'NW Mapping'!A:A,'NW Mapping'!E:E)</f>
        <v>SINGLE FUNDING</v>
      </c>
      <c r="M1744" s="157">
        <v>0</v>
      </c>
      <c r="N1744" s="157">
        <v>0</v>
      </c>
    </row>
    <row r="1745" spans="2:14" s="1" customFormat="1" ht="19.7" hidden="1" customHeight="1">
      <c r="B1745" s="152">
        <v>2023</v>
      </c>
      <c r="C1745" s="153" t="s">
        <v>13</v>
      </c>
      <c r="D1745" s="153" t="s">
        <v>14</v>
      </c>
      <c r="E1745" s="153" t="s">
        <v>27</v>
      </c>
      <c r="F1745" s="153" t="s">
        <v>16</v>
      </c>
      <c r="G1745" s="153" t="s">
        <v>76</v>
      </c>
      <c r="H1745" s="153" t="s">
        <v>55</v>
      </c>
      <c r="I1745" s="154" t="str">
        <f>_xlfn.XLOOKUP('Data Source'!$H1745,'NW Mapping'!A:A,'NW Mapping'!B:B)</f>
        <v>Low</v>
      </c>
      <c r="J1745" s="154" t="str">
        <f>_xlfn.XLOOKUP('Data Source'!$H1745,'NW Mapping'!A:A,'NW Mapping'!C:C)</f>
        <v>Core NW</v>
      </c>
      <c r="K1745" s="154" t="str">
        <f>_xlfn.XLOOKUP(H1745,'NW Mapping'!A:A,'NW Mapping'!D:D)</f>
        <v>Core NW</v>
      </c>
      <c r="L1745" s="8" t="str">
        <f>_xlfn.XLOOKUP('Data Source'!$H1745,'NW Mapping'!A:A,'NW Mapping'!E:E)</f>
        <v>SINGLE FUNDING</v>
      </c>
      <c r="M1745" s="155">
        <v>0</v>
      </c>
      <c r="N1745" s="155">
        <v>0</v>
      </c>
    </row>
    <row r="1746" spans="2:14" s="1" customFormat="1" ht="19.7" hidden="1" customHeight="1">
      <c r="B1746" s="156">
        <v>2023</v>
      </c>
      <c r="C1746" s="154" t="s">
        <v>13</v>
      </c>
      <c r="D1746" s="154" t="s">
        <v>14</v>
      </c>
      <c r="E1746" s="154" t="s">
        <v>27</v>
      </c>
      <c r="F1746" s="154" t="s">
        <v>21</v>
      </c>
      <c r="G1746" s="154" t="s">
        <v>22</v>
      </c>
      <c r="H1746" s="154" t="s">
        <v>55</v>
      </c>
      <c r="I1746" s="154" t="str">
        <f>_xlfn.XLOOKUP('Data Source'!$H1746,'NW Mapping'!A:A,'NW Mapping'!B:B)</f>
        <v>Low</v>
      </c>
      <c r="J1746" s="154" t="str">
        <f>_xlfn.XLOOKUP('Data Source'!$H1746,'NW Mapping'!A:A,'NW Mapping'!C:C)</f>
        <v>Core NW</v>
      </c>
      <c r="K1746" s="154" t="str">
        <f>_xlfn.XLOOKUP(H1746,'NW Mapping'!A:A,'NW Mapping'!D:D)</f>
        <v>Core NW</v>
      </c>
      <c r="L1746" s="8" t="str">
        <f>_xlfn.XLOOKUP('Data Source'!$H1746,'NW Mapping'!A:A,'NW Mapping'!E:E)</f>
        <v>SINGLE FUNDING</v>
      </c>
      <c r="M1746" s="157">
        <v>0</v>
      </c>
      <c r="N1746" s="157">
        <v>0</v>
      </c>
    </row>
    <row r="1747" spans="2:14" s="1" customFormat="1" ht="19.7" hidden="1" customHeight="1">
      <c r="B1747" s="152">
        <v>2023</v>
      </c>
      <c r="C1747" s="153" t="s">
        <v>13</v>
      </c>
      <c r="D1747" s="153" t="s">
        <v>14</v>
      </c>
      <c r="E1747" s="153" t="s">
        <v>27</v>
      </c>
      <c r="F1747" s="153" t="s">
        <v>21</v>
      </c>
      <c r="G1747" s="153" t="s">
        <v>65</v>
      </c>
      <c r="H1747" s="153" t="s">
        <v>55</v>
      </c>
      <c r="I1747" s="154" t="str">
        <f>_xlfn.XLOOKUP('Data Source'!$H1747,'NW Mapping'!A:A,'NW Mapping'!B:B)</f>
        <v>Low</v>
      </c>
      <c r="J1747" s="154" t="str">
        <f>_xlfn.XLOOKUP('Data Source'!$H1747,'NW Mapping'!A:A,'NW Mapping'!C:C)</f>
        <v>Core NW</v>
      </c>
      <c r="K1747" s="154" t="str">
        <f>_xlfn.XLOOKUP(H1747,'NW Mapping'!A:A,'NW Mapping'!D:D)</f>
        <v>Core NW</v>
      </c>
      <c r="L1747" s="8" t="str">
        <f>_xlfn.XLOOKUP('Data Source'!$H1747,'NW Mapping'!A:A,'NW Mapping'!E:E)</f>
        <v>SINGLE FUNDING</v>
      </c>
      <c r="M1747" s="155">
        <v>0</v>
      </c>
      <c r="N1747" s="155">
        <v>0</v>
      </c>
    </row>
    <row r="1748" spans="2:14" s="1" customFormat="1" ht="19.7" hidden="1" customHeight="1">
      <c r="B1748" s="156">
        <v>2023</v>
      </c>
      <c r="C1748" s="154" t="s">
        <v>13</v>
      </c>
      <c r="D1748" s="154" t="s">
        <v>14</v>
      </c>
      <c r="E1748" s="154" t="s">
        <v>27</v>
      </c>
      <c r="F1748" s="154" t="s">
        <v>23</v>
      </c>
      <c r="G1748" s="154" t="s">
        <v>24</v>
      </c>
      <c r="H1748" s="154" t="s">
        <v>55</v>
      </c>
      <c r="I1748" s="154" t="str">
        <f>_xlfn.XLOOKUP('Data Source'!$H1748,'NW Mapping'!A:A,'NW Mapping'!B:B)</f>
        <v>Low</v>
      </c>
      <c r="J1748" s="154" t="str">
        <f>_xlfn.XLOOKUP('Data Source'!$H1748,'NW Mapping'!A:A,'NW Mapping'!C:C)</f>
        <v>Core NW</v>
      </c>
      <c r="K1748" s="154" t="str">
        <f>_xlfn.XLOOKUP(H1748,'NW Mapping'!A:A,'NW Mapping'!D:D)</f>
        <v>Core NW</v>
      </c>
      <c r="L1748" s="8" t="str">
        <f>_xlfn.XLOOKUP('Data Source'!$H1748,'NW Mapping'!A:A,'NW Mapping'!E:E)</f>
        <v>SINGLE FUNDING</v>
      </c>
      <c r="M1748" s="157">
        <v>0</v>
      </c>
      <c r="N1748" s="157">
        <v>0</v>
      </c>
    </row>
    <row r="1749" spans="2:14" s="1" customFormat="1" ht="19.7" hidden="1" customHeight="1">
      <c r="B1749" s="152">
        <v>2023</v>
      </c>
      <c r="C1749" s="153" t="s">
        <v>13</v>
      </c>
      <c r="D1749" s="153" t="s">
        <v>14</v>
      </c>
      <c r="E1749" s="153" t="s">
        <v>27</v>
      </c>
      <c r="F1749" s="153" t="s">
        <v>23</v>
      </c>
      <c r="G1749" s="153" t="s">
        <v>66</v>
      </c>
      <c r="H1749" s="153" t="s">
        <v>55</v>
      </c>
      <c r="I1749" s="154" t="str">
        <f>_xlfn.XLOOKUP('Data Source'!$H1749,'NW Mapping'!A:A,'NW Mapping'!B:B)</f>
        <v>Low</v>
      </c>
      <c r="J1749" s="154" t="str">
        <f>_xlfn.XLOOKUP('Data Source'!$H1749,'NW Mapping'!A:A,'NW Mapping'!C:C)</f>
        <v>Core NW</v>
      </c>
      <c r="K1749" s="154" t="str">
        <f>_xlfn.XLOOKUP(H1749,'NW Mapping'!A:A,'NW Mapping'!D:D)</f>
        <v>Core NW</v>
      </c>
      <c r="L1749" s="8" t="str">
        <f>_xlfn.XLOOKUP('Data Source'!$H1749,'NW Mapping'!A:A,'NW Mapping'!E:E)</f>
        <v>SINGLE FUNDING</v>
      </c>
      <c r="M1749" s="155">
        <v>0</v>
      </c>
      <c r="N1749" s="155">
        <v>0</v>
      </c>
    </row>
    <row r="1750" spans="2:14" s="1" customFormat="1" ht="19.7" hidden="1" customHeight="1">
      <c r="B1750" s="156">
        <v>2023</v>
      </c>
      <c r="C1750" s="154" t="s">
        <v>13</v>
      </c>
      <c r="D1750" s="154" t="s">
        <v>14</v>
      </c>
      <c r="E1750" s="154" t="s">
        <v>15</v>
      </c>
      <c r="F1750" s="154" t="s">
        <v>16</v>
      </c>
      <c r="G1750" s="154" t="s">
        <v>71</v>
      </c>
      <c r="H1750" s="154" t="s">
        <v>56</v>
      </c>
      <c r="I1750" s="154" t="str">
        <f>_xlfn.XLOOKUP('Data Source'!$H1750,'NW Mapping'!A:A,'NW Mapping'!B:B)</f>
        <v>Low</v>
      </c>
      <c r="J1750" s="154" t="str">
        <f>_xlfn.XLOOKUP('Data Source'!$H1750,'NW Mapping'!A:A,'NW Mapping'!C:C)</f>
        <v>Core NW</v>
      </c>
      <c r="K1750" s="154" t="str">
        <f>_xlfn.XLOOKUP(H1750,'NW Mapping'!A:A,'NW Mapping'!D:D)</f>
        <v>Core NW</v>
      </c>
      <c r="L1750" s="8" t="str">
        <f>_xlfn.XLOOKUP('Data Source'!$H1750,'NW Mapping'!A:A,'NW Mapping'!E:E)</f>
        <v>OTHER</v>
      </c>
      <c r="M1750" s="157">
        <v>808.28596153846195</v>
      </c>
      <c r="N1750" s="157">
        <v>808.08</v>
      </c>
    </row>
    <row r="1751" spans="2:14" s="1" customFormat="1" ht="19.7" hidden="1" customHeight="1">
      <c r="B1751" s="152">
        <v>2023</v>
      </c>
      <c r="C1751" s="153" t="s">
        <v>13</v>
      </c>
      <c r="D1751" s="153" t="s">
        <v>14</v>
      </c>
      <c r="E1751" s="153" t="s">
        <v>15</v>
      </c>
      <c r="F1751" s="153" t="s">
        <v>16</v>
      </c>
      <c r="G1751" s="153" t="s">
        <v>72</v>
      </c>
      <c r="H1751" s="153" t="s">
        <v>56</v>
      </c>
      <c r="I1751" s="154" t="str">
        <f>_xlfn.XLOOKUP('Data Source'!$H1751,'NW Mapping'!A:A,'NW Mapping'!B:B)</f>
        <v>Low</v>
      </c>
      <c r="J1751" s="154" t="str">
        <f>_xlfn.XLOOKUP('Data Source'!$H1751,'NW Mapping'!A:A,'NW Mapping'!C:C)</f>
        <v>Core NW</v>
      </c>
      <c r="K1751" s="154" t="str">
        <f>_xlfn.XLOOKUP(H1751,'NW Mapping'!A:A,'NW Mapping'!D:D)</f>
        <v>Core NW</v>
      </c>
      <c r="L1751" s="8" t="str">
        <f>_xlfn.XLOOKUP('Data Source'!$H1751,'NW Mapping'!A:A,'NW Mapping'!E:E)</f>
        <v>OTHER</v>
      </c>
      <c r="M1751" s="155">
        <v>5606.2376923076899</v>
      </c>
      <c r="N1751" s="155">
        <v>5606.12</v>
      </c>
    </row>
    <row r="1752" spans="2:14" s="1" customFormat="1" ht="19.7" hidden="1" customHeight="1">
      <c r="B1752" s="156">
        <v>2023</v>
      </c>
      <c r="C1752" s="154" t="s">
        <v>13</v>
      </c>
      <c r="D1752" s="154" t="s">
        <v>14</v>
      </c>
      <c r="E1752" s="154" t="s">
        <v>15</v>
      </c>
      <c r="F1752" s="154" t="s">
        <v>16</v>
      </c>
      <c r="G1752" s="154" t="s">
        <v>73</v>
      </c>
      <c r="H1752" s="154" t="s">
        <v>56</v>
      </c>
      <c r="I1752" s="154" t="str">
        <f>_xlfn.XLOOKUP('Data Source'!$H1752,'NW Mapping'!A:A,'NW Mapping'!B:B)</f>
        <v>Low</v>
      </c>
      <c r="J1752" s="154" t="str">
        <f>_xlfn.XLOOKUP('Data Source'!$H1752,'NW Mapping'!A:A,'NW Mapping'!C:C)</f>
        <v>Core NW</v>
      </c>
      <c r="K1752" s="154" t="str">
        <f>_xlfn.XLOOKUP(H1752,'NW Mapping'!A:A,'NW Mapping'!D:D)</f>
        <v>Core NW</v>
      </c>
      <c r="L1752" s="8" t="str">
        <f>_xlfn.XLOOKUP('Data Source'!$H1752,'NW Mapping'!A:A,'NW Mapping'!E:E)</f>
        <v>OTHER</v>
      </c>
      <c r="M1752" s="157">
        <v>1181.42115384615</v>
      </c>
      <c r="N1752" s="157">
        <v>1181.6400000000001</v>
      </c>
    </row>
    <row r="1753" spans="2:14" s="1" customFormat="1" ht="19.7" hidden="1" customHeight="1">
      <c r="B1753" s="152">
        <v>2023</v>
      </c>
      <c r="C1753" s="153" t="s">
        <v>13</v>
      </c>
      <c r="D1753" s="153" t="s">
        <v>14</v>
      </c>
      <c r="E1753" s="153" t="s">
        <v>15</v>
      </c>
      <c r="F1753" s="153" t="s">
        <v>16</v>
      </c>
      <c r="G1753" s="153" t="s">
        <v>74</v>
      </c>
      <c r="H1753" s="153" t="s">
        <v>56</v>
      </c>
      <c r="I1753" s="154" t="str">
        <f>_xlfn.XLOOKUP('Data Source'!$H1753,'NW Mapping'!A:A,'NW Mapping'!B:B)</f>
        <v>Low</v>
      </c>
      <c r="J1753" s="154" t="str">
        <f>_xlfn.XLOOKUP('Data Source'!$H1753,'NW Mapping'!A:A,'NW Mapping'!C:C)</f>
        <v>Core NW</v>
      </c>
      <c r="K1753" s="154" t="str">
        <f>_xlfn.XLOOKUP(H1753,'NW Mapping'!A:A,'NW Mapping'!D:D)</f>
        <v>Core NW</v>
      </c>
      <c r="L1753" s="8" t="str">
        <f>_xlfn.XLOOKUP('Data Source'!$H1753,'NW Mapping'!A:A,'NW Mapping'!E:E)</f>
        <v>OTHER</v>
      </c>
      <c r="M1753" s="155">
        <v>4604.5117307692299</v>
      </c>
      <c r="N1753" s="155">
        <v>4604.6000000000004</v>
      </c>
    </row>
    <row r="1754" spans="2:14" s="1" customFormat="1" ht="19.7" hidden="1" customHeight="1">
      <c r="B1754" s="156">
        <v>2023</v>
      </c>
      <c r="C1754" s="154" t="s">
        <v>13</v>
      </c>
      <c r="D1754" s="154" t="s">
        <v>14</v>
      </c>
      <c r="E1754" s="154" t="s">
        <v>15</v>
      </c>
      <c r="F1754" s="154" t="s">
        <v>16</v>
      </c>
      <c r="G1754" s="154" t="s">
        <v>75</v>
      </c>
      <c r="H1754" s="154" t="s">
        <v>56</v>
      </c>
      <c r="I1754" s="154" t="str">
        <f>_xlfn.XLOOKUP('Data Source'!$H1754,'NW Mapping'!A:A,'NW Mapping'!B:B)</f>
        <v>Low</v>
      </c>
      <c r="J1754" s="154" t="str">
        <f>_xlfn.XLOOKUP('Data Source'!$H1754,'NW Mapping'!A:A,'NW Mapping'!C:C)</f>
        <v>Core NW</v>
      </c>
      <c r="K1754" s="154" t="str">
        <f>_xlfn.XLOOKUP(H1754,'NW Mapping'!A:A,'NW Mapping'!D:D)</f>
        <v>Core NW</v>
      </c>
      <c r="L1754" s="8" t="str">
        <f>_xlfn.XLOOKUP('Data Source'!$H1754,'NW Mapping'!A:A,'NW Mapping'!E:E)</f>
        <v>OTHER</v>
      </c>
      <c r="M1754" s="157">
        <v>164.388653846154</v>
      </c>
      <c r="N1754" s="157">
        <v>164.32</v>
      </c>
    </row>
    <row r="1755" spans="2:14" s="1" customFormat="1" ht="19.7" hidden="1" customHeight="1">
      <c r="B1755" s="152">
        <v>2023</v>
      </c>
      <c r="C1755" s="153" t="s">
        <v>13</v>
      </c>
      <c r="D1755" s="153" t="s">
        <v>14</v>
      </c>
      <c r="E1755" s="153" t="s">
        <v>15</v>
      </c>
      <c r="F1755" s="153" t="s">
        <v>16</v>
      </c>
      <c r="G1755" s="153" t="s">
        <v>76</v>
      </c>
      <c r="H1755" s="153" t="s">
        <v>56</v>
      </c>
      <c r="I1755" s="154" t="str">
        <f>_xlfn.XLOOKUP('Data Source'!$H1755,'NW Mapping'!A:A,'NW Mapping'!B:B)</f>
        <v>Low</v>
      </c>
      <c r="J1755" s="154" t="str">
        <f>_xlfn.XLOOKUP('Data Source'!$H1755,'NW Mapping'!A:A,'NW Mapping'!C:C)</f>
        <v>Core NW</v>
      </c>
      <c r="K1755" s="154" t="str">
        <f>_xlfn.XLOOKUP(H1755,'NW Mapping'!A:A,'NW Mapping'!D:D)</f>
        <v>Core NW</v>
      </c>
      <c r="L1755" s="8" t="str">
        <f>_xlfn.XLOOKUP('Data Source'!$H1755,'NW Mapping'!A:A,'NW Mapping'!E:E)</f>
        <v>OTHER</v>
      </c>
      <c r="M1755" s="155">
        <v>1.0023076923076899</v>
      </c>
      <c r="N1755" s="155">
        <v>1.1200000000000001</v>
      </c>
    </row>
    <row r="1756" spans="2:14" s="1" customFormat="1" ht="19.7" hidden="1" customHeight="1">
      <c r="B1756" s="156">
        <v>2023</v>
      </c>
      <c r="C1756" s="154" t="s">
        <v>13</v>
      </c>
      <c r="D1756" s="154" t="s">
        <v>14</v>
      </c>
      <c r="E1756" s="154" t="s">
        <v>15</v>
      </c>
      <c r="F1756" s="154" t="s">
        <v>21</v>
      </c>
      <c r="G1756" s="154" t="s">
        <v>22</v>
      </c>
      <c r="H1756" s="154" t="s">
        <v>56</v>
      </c>
      <c r="I1756" s="154" t="str">
        <f>_xlfn.XLOOKUP('Data Source'!$H1756,'NW Mapping'!A:A,'NW Mapping'!B:B)</f>
        <v>Low</v>
      </c>
      <c r="J1756" s="154" t="str">
        <f>_xlfn.XLOOKUP('Data Source'!$H1756,'NW Mapping'!A:A,'NW Mapping'!C:C)</f>
        <v>Core NW</v>
      </c>
      <c r="K1756" s="154" t="str">
        <f>_xlfn.XLOOKUP(H1756,'NW Mapping'!A:A,'NW Mapping'!D:D)</f>
        <v>Core NW</v>
      </c>
      <c r="L1756" s="8" t="str">
        <f>_xlfn.XLOOKUP('Data Source'!$H1756,'NW Mapping'!A:A,'NW Mapping'!E:E)</f>
        <v>OTHER</v>
      </c>
      <c r="M1756" s="157">
        <v>2046.60230769231</v>
      </c>
      <c r="N1756" s="157">
        <v>2046.72</v>
      </c>
    </row>
    <row r="1757" spans="2:14" s="1" customFormat="1" ht="19.7" hidden="1" customHeight="1">
      <c r="B1757" s="152">
        <v>2023</v>
      </c>
      <c r="C1757" s="153" t="s">
        <v>13</v>
      </c>
      <c r="D1757" s="153" t="s">
        <v>14</v>
      </c>
      <c r="E1757" s="153" t="s">
        <v>15</v>
      </c>
      <c r="F1757" s="153" t="s">
        <v>21</v>
      </c>
      <c r="G1757" s="153" t="s">
        <v>65</v>
      </c>
      <c r="H1757" s="153" t="s">
        <v>56</v>
      </c>
      <c r="I1757" s="154" t="str">
        <f>_xlfn.XLOOKUP('Data Source'!$H1757,'NW Mapping'!A:A,'NW Mapping'!B:B)</f>
        <v>Low</v>
      </c>
      <c r="J1757" s="154" t="str">
        <f>_xlfn.XLOOKUP('Data Source'!$H1757,'NW Mapping'!A:A,'NW Mapping'!C:C)</f>
        <v>Core NW</v>
      </c>
      <c r="K1757" s="154" t="str">
        <f>_xlfn.XLOOKUP(H1757,'NW Mapping'!A:A,'NW Mapping'!D:D)</f>
        <v>Core NW</v>
      </c>
      <c r="L1757" s="8" t="str">
        <f>_xlfn.XLOOKUP('Data Source'!$H1757,'NW Mapping'!A:A,'NW Mapping'!E:E)</f>
        <v>OTHER</v>
      </c>
      <c r="M1757" s="155">
        <v>3011.59480769231</v>
      </c>
      <c r="N1757" s="155">
        <v>3011.84</v>
      </c>
    </row>
    <row r="1758" spans="2:14" s="1" customFormat="1" ht="19.7" hidden="1" customHeight="1">
      <c r="B1758" s="156">
        <v>2023</v>
      </c>
      <c r="C1758" s="154" t="s">
        <v>13</v>
      </c>
      <c r="D1758" s="154" t="s">
        <v>14</v>
      </c>
      <c r="E1758" s="154" t="s">
        <v>15</v>
      </c>
      <c r="F1758" s="154" t="s">
        <v>23</v>
      </c>
      <c r="G1758" s="154" t="s">
        <v>24</v>
      </c>
      <c r="H1758" s="154" t="s">
        <v>56</v>
      </c>
      <c r="I1758" s="154" t="str">
        <f>_xlfn.XLOOKUP('Data Source'!$H1758,'NW Mapping'!A:A,'NW Mapping'!B:B)</f>
        <v>Low</v>
      </c>
      <c r="J1758" s="154" t="str">
        <f>_xlfn.XLOOKUP('Data Source'!$H1758,'NW Mapping'!A:A,'NW Mapping'!C:C)</f>
        <v>Core NW</v>
      </c>
      <c r="K1758" s="154" t="str">
        <f>_xlfn.XLOOKUP(H1758,'NW Mapping'!A:A,'NW Mapping'!D:D)</f>
        <v>Core NW</v>
      </c>
      <c r="L1758" s="8" t="str">
        <f>_xlfn.XLOOKUP('Data Source'!$H1758,'NW Mapping'!A:A,'NW Mapping'!E:E)</f>
        <v>OTHER</v>
      </c>
      <c r="M1758" s="157">
        <v>14616.5278846154</v>
      </c>
      <c r="N1758" s="157">
        <v>14616.57</v>
      </c>
    </row>
    <row r="1759" spans="2:14" s="1" customFormat="1" ht="19.7" hidden="1" customHeight="1">
      <c r="B1759" s="152">
        <v>2023</v>
      </c>
      <c r="C1759" s="153" t="s">
        <v>13</v>
      </c>
      <c r="D1759" s="153" t="s">
        <v>14</v>
      </c>
      <c r="E1759" s="153" t="s">
        <v>15</v>
      </c>
      <c r="F1759" s="153" t="s">
        <v>23</v>
      </c>
      <c r="G1759" s="153" t="s">
        <v>66</v>
      </c>
      <c r="H1759" s="153" t="s">
        <v>56</v>
      </c>
      <c r="I1759" s="154" t="str">
        <f>_xlfn.XLOOKUP('Data Source'!$H1759,'NW Mapping'!A:A,'NW Mapping'!B:B)</f>
        <v>Low</v>
      </c>
      <c r="J1759" s="154" t="str">
        <f>_xlfn.XLOOKUP('Data Source'!$H1759,'NW Mapping'!A:A,'NW Mapping'!C:C)</f>
        <v>Core NW</v>
      </c>
      <c r="K1759" s="154" t="str">
        <f>_xlfn.XLOOKUP(H1759,'NW Mapping'!A:A,'NW Mapping'!D:D)</f>
        <v>Core NW</v>
      </c>
      <c r="L1759" s="8" t="str">
        <f>_xlfn.XLOOKUP('Data Source'!$H1759,'NW Mapping'!A:A,'NW Mapping'!E:E)</f>
        <v>OTHER</v>
      </c>
      <c r="M1759" s="155">
        <v>659.71326923076901</v>
      </c>
      <c r="N1759" s="155">
        <v>659.88</v>
      </c>
    </row>
    <row r="1760" spans="2:14" s="1" customFormat="1" ht="19.7" hidden="1" customHeight="1">
      <c r="B1760" s="156">
        <v>2023</v>
      </c>
      <c r="C1760" s="154" t="s">
        <v>13</v>
      </c>
      <c r="D1760" s="154" t="s">
        <v>14</v>
      </c>
      <c r="E1760" s="154" t="s">
        <v>25</v>
      </c>
      <c r="F1760" s="154" t="s">
        <v>16</v>
      </c>
      <c r="G1760" s="154" t="s">
        <v>71</v>
      </c>
      <c r="H1760" s="154" t="s">
        <v>56</v>
      </c>
      <c r="I1760" s="154" t="str">
        <f>_xlfn.XLOOKUP('Data Source'!$H1760,'NW Mapping'!A:A,'NW Mapping'!B:B)</f>
        <v>Low</v>
      </c>
      <c r="J1760" s="154" t="str">
        <f>_xlfn.XLOOKUP('Data Source'!$H1760,'NW Mapping'!A:A,'NW Mapping'!C:C)</f>
        <v>Core NW</v>
      </c>
      <c r="K1760" s="154" t="str">
        <f>_xlfn.XLOOKUP(H1760,'NW Mapping'!A:A,'NW Mapping'!D:D)</f>
        <v>Core NW</v>
      </c>
      <c r="L1760" s="8" t="str">
        <f>_xlfn.XLOOKUP('Data Source'!$H1760,'NW Mapping'!A:A,'NW Mapping'!E:E)</f>
        <v>OTHER</v>
      </c>
      <c r="M1760" s="157">
        <v>2967.9736538461498</v>
      </c>
      <c r="N1760" s="157">
        <v>2968.16</v>
      </c>
    </row>
    <row r="1761" spans="2:14" s="1" customFormat="1" ht="19.7" hidden="1" customHeight="1">
      <c r="B1761" s="152">
        <v>2023</v>
      </c>
      <c r="C1761" s="153" t="s">
        <v>13</v>
      </c>
      <c r="D1761" s="153" t="s">
        <v>14</v>
      </c>
      <c r="E1761" s="153" t="s">
        <v>25</v>
      </c>
      <c r="F1761" s="153" t="s">
        <v>16</v>
      </c>
      <c r="G1761" s="153" t="s">
        <v>72</v>
      </c>
      <c r="H1761" s="153" t="s">
        <v>56</v>
      </c>
      <c r="I1761" s="154" t="str">
        <f>_xlfn.XLOOKUP('Data Source'!$H1761,'NW Mapping'!A:A,'NW Mapping'!B:B)</f>
        <v>Low</v>
      </c>
      <c r="J1761" s="154" t="str">
        <f>_xlfn.XLOOKUP('Data Source'!$H1761,'NW Mapping'!A:A,'NW Mapping'!C:C)</f>
        <v>Core NW</v>
      </c>
      <c r="K1761" s="154" t="str">
        <f>_xlfn.XLOOKUP(H1761,'NW Mapping'!A:A,'NW Mapping'!D:D)</f>
        <v>Core NW</v>
      </c>
      <c r="L1761" s="8" t="str">
        <f>_xlfn.XLOOKUP('Data Source'!$H1761,'NW Mapping'!A:A,'NW Mapping'!E:E)</f>
        <v>OTHER</v>
      </c>
      <c r="M1761" s="155">
        <v>8035.0890384615404</v>
      </c>
      <c r="N1761" s="155">
        <v>8035.04</v>
      </c>
    </row>
    <row r="1762" spans="2:14" s="1" customFormat="1" ht="19.7" hidden="1" customHeight="1">
      <c r="B1762" s="156">
        <v>2023</v>
      </c>
      <c r="C1762" s="154" t="s">
        <v>13</v>
      </c>
      <c r="D1762" s="154" t="s">
        <v>14</v>
      </c>
      <c r="E1762" s="154" t="s">
        <v>25</v>
      </c>
      <c r="F1762" s="154" t="s">
        <v>16</v>
      </c>
      <c r="G1762" s="154" t="s">
        <v>73</v>
      </c>
      <c r="H1762" s="154" t="s">
        <v>56</v>
      </c>
      <c r="I1762" s="154" t="str">
        <f>_xlfn.XLOOKUP('Data Source'!$H1762,'NW Mapping'!A:A,'NW Mapping'!B:B)</f>
        <v>Low</v>
      </c>
      <c r="J1762" s="154" t="str">
        <f>_xlfn.XLOOKUP('Data Source'!$H1762,'NW Mapping'!A:A,'NW Mapping'!C:C)</f>
        <v>Core NW</v>
      </c>
      <c r="K1762" s="154" t="str">
        <f>_xlfn.XLOOKUP(H1762,'NW Mapping'!A:A,'NW Mapping'!D:D)</f>
        <v>Core NW</v>
      </c>
      <c r="L1762" s="8" t="str">
        <f>_xlfn.XLOOKUP('Data Source'!$H1762,'NW Mapping'!A:A,'NW Mapping'!E:E)</f>
        <v>OTHER</v>
      </c>
      <c r="M1762" s="157">
        <v>10689.8165384615</v>
      </c>
      <c r="N1762" s="157">
        <v>10689.64</v>
      </c>
    </row>
    <row r="1763" spans="2:14" s="1" customFormat="1" ht="19.7" hidden="1" customHeight="1">
      <c r="B1763" s="152">
        <v>2023</v>
      </c>
      <c r="C1763" s="153" t="s">
        <v>13</v>
      </c>
      <c r="D1763" s="153" t="s">
        <v>14</v>
      </c>
      <c r="E1763" s="153" t="s">
        <v>25</v>
      </c>
      <c r="F1763" s="153" t="s">
        <v>16</v>
      </c>
      <c r="G1763" s="153" t="s">
        <v>74</v>
      </c>
      <c r="H1763" s="153" t="s">
        <v>56</v>
      </c>
      <c r="I1763" s="154" t="str">
        <f>_xlfn.XLOOKUP('Data Source'!$H1763,'NW Mapping'!A:A,'NW Mapping'!B:B)</f>
        <v>Low</v>
      </c>
      <c r="J1763" s="154" t="str">
        <f>_xlfn.XLOOKUP('Data Source'!$H1763,'NW Mapping'!A:A,'NW Mapping'!C:C)</f>
        <v>Core NW</v>
      </c>
      <c r="K1763" s="154" t="str">
        <f>_xlfn.XLOOKUP(H1763,'NW Mapping'!A:A,'NW Mapping'!D:D)</f>
        <v>Core NW</v>
      </c>
      <c r="L1763" s="8" t="str">
        <f>_xlfn.XLOOKUP('Data Source'!$H1763,'NW Mapping'!A:A,'NW Mapping'!E:E)</f>
        <v>OTHER</v>
      </c>
      <c r="M1763" s="155">
        <v>21422.018076923101</v>
      </c>
      <c r="N1763" s="155">
        <v>21421.919999999998</v>
      </c>
    </row>
    <row r="1764" spans="2:14" s="1" customFormat="1" ht="19.7" hidden="1" customHeight="1">
      <c r="B1764" s="156">
        <v>2023</v>
      </c>
      <c r="C1764" s="154" t="s">
        <v>13</v>
      </c>
      <c r="D1764" s="154" t="s">
        <v>14</v>
      </c>
      <c r="E1764" s="154" t="s">
        <v>25</v>
      </c>
      <c r="F1764" s="154" t="s">
        <v>16</v>
      </c>
      <c r="G1764" s="154" t="s">
        <v>75</v>
      </c>
      <c r="H1764" s="154" t="s">
        <v>56</v>
      </c>
      <c r="I1764" s="154" t="str">
        <f>_xlfn.XLOOKUP('Data Source'!$H1764,'NW Mapping'!A:A,'NW Mapping'!B:B)</f>
        <v>Low</v>
      </c>
      <c r="J1764" s="154" t="str">
        <f>_xlfn.XLOOKUP('Data Source'!$H1764,'NW Mapping'!A:A,'NW Mapping'!C:C)</f>
        <v>Core NW</v>
      </c>
      <c r="K1764" s="154" t="str">
        <f>_xlfn.XLOOKUP(H1764,'NW Mapping'!A:A,'NW Mapping'!D:D)</f>
        <v>Core NW</v>
      </c>
      <c r="L1764" s="8" t="str">
        <f>_xlfn.XLOOKUP('Data Source'!$H1764,'NW Mapping'!A:A,'NW Mapping'!E:E)</f>
        <v>OTHER</v>
      </c>
      <c r="M1764" s="157">
        <v>4421.74634615385</v>
      </c>
      <c r="N1764" s="157">
        <v>4421.5600000000004</v>
      </c>
    </row>
    <row r="1765" spans="2:14" s="1" customFormat="1" ht="19.7" hidden="1" customHeight="1">
      <c r="B1765" s="152">
        <v>2023</v>
      </c>
      <c r="C1765" s="153" t="s">
        <v>13</v>
      </c>
      <c r="D1765" s="153" t="s">
        <v>14</v>
      </c>
      <c r="E1765" s="153" t="s">
        <v>25</v>
      </c>
      <c r="F1765" s="153" t="s">
        <v>16</v>
      </c>
      <c r="G1765" s="153" t="s">
        <v>76</v>
      </c>
      <c r="H1765" s="153" t="s">
        <v>56</v>
      </c>
      <c r="I1765" s="154" t="str">
        <f>_xlfn.XLOOKUP('Data Source'!$H1765,'NW Mapping'!A:A,'NW Mapping'!B:B)</f>
        <v>Low</v>
      </c>
      <c r="J1765" s="154" t="str">
        <f>_xlfn.XLOOKUP('Data Source'!$H1765,'NW Mapping'!A:A,'NW Mapping'!C:C)</f>
        <v>Core NW</v>
      </c>
      <c r="K1765" s="154" t="str">
        <f>_xlfn.XLOOKUP(H1765,'NW Mapping'!A:A,'NW Mapping'!D:D)</f>
        <v>Core NW</v>
      </c>
      <c r="L1765" s="8" t="str">
        <f>_xlfn.XLOOKUP('Data Source'!$H1765,'NW Mapping'!A:A,'NW Mapping'!E:E)</f>
        <v>OTHER</v>
      </c>
      <c r="M1765" s="155">
        <v>431.03096153846201</v>
      </c>
      <c r="N1765" s="155">
        <v>431.08</v>
      </c>
    </row>
    <row r="1766" spans="2:14" s="1" customFormat="1" ht="19.7" hidden="1" customHeight="1">
      <c r="B1766" s="156">
        <v>2023</v>
      </c>
      <c r="C1766" s="154" t="s">
        <v>13</v>
      </c>
      <c r="D1766" s="154" t="s">
        <v>14</v>
      </c>
      <c r="E1766" s="154" t="s">
        <v>25</v>
      </c>
      <c r="F1766" s="154" t="s">
        <v>21</v>
      </c>
      <c r="G1766" s="154" t="s">
        <v>22</v>
      </c>
      <c r="H1766" s="154" t="s">
        <v>56</v>
      </c>
      <c r="I1766" s="154" t="str">
        <f>_xlfn.XLOOKUP('Data Source'!$H1766,'NW Mapping'!A:A,'NW Mapping'!B:B)</f>
        <v>Low</v>
      </c>
      <c r="J1766" s="154" t="str">
        <f>_xlfn.XLOOKUP('Data Source'!$H1766,'NW Mapping'!A:A,'NW Mapping'!C:C)</f>
        <v>Core NW</v>
      </c>
      <c r="K1766" s="154" t="str">
        <f>_xlfn.XLOOKUP(H1766,'NW Mapping'!A:A,'NW Mapping'!D:D)</f>
        <v>Core NW</v>
      </c>
      <c r="L1766" s="8" t="str">
        <f>_xlfn.XLOOKUP('Data Source'!$H1766,'NW Mapping'!A:A,'NW Mapping'!E:E)</f>
        <v>OTHER</v>
      </c>
      <c r="M1766" s="157">
        <v>31393.989423076899</v>
      </c>
      <c r="N1766" s="157">
        <v>31393.96</v>
      </c>
    </row>
    <row r="1767" spans="2:14" s="1" customFormat="1" ht="19.7" hidden="1" customHeight="1">
      <c r="B1767" s="152">
        <v>2023</v>
      </c>
      <c r="C1767" s="153" t="s">
        <v>13</v>
      </c>
      <c r="D1767" s="153" t="s">
        <v>14</v>
      </c>
      <c r="E1767" s="153" t="s">
        <v>25</v>
      </c>
      <c r="F1767" s="153" t="s">
        <v>21</v>
      </c>
      <c r="G1767" s="153" t="s">
        <v>65</v>
      </c>
      <c r="H1767" s="153" t="s">
        <v>56</v>
      </c>
      <c r="I1767" s="154" t="str">
        <f>_xlfn.XLOOKUP('Data Source'!$H1767,'NW Mapping'!A:A,'NW Mapping'!B:B)</f>
        <v>Low</v>
      </c>
      <c r="J1767" s="154" t="str">
        <f>_xlfn.XLOOKUP('Data Source'!$H1767,'NW Mapping'!A:A,'NW Mapping'!C:C)</f>
        <v>Core NW</v>
      </c>
      <c r="K1767" s="154" t="str">
        <f>_xlfn.XLOOKUP(H1767,'NW Mapping'!A:A,'NW Mapping'!D:D)</f>
        <v>Core NW</v>
      </c>
      <c r="L1767" s="8" t="str">
        <f>_xlfn.XLOOKUP('Data Source'!$H1767,'NW Mapping'!A:A,'NW Mapping'!E:E)</f>
        <v>OTHER</v>
      </c>
      <c r="M1767" s="155">
        <v>7806.5834615384601</v>
      </c>
      <c r="N1767" s="155">
        <v>7806.76</v>
      </c>
    </row>
    <row r="1768" spans="2:14" s="1" customFormat="1" ht="19.7" hidden="1" customHeight="1">
      <c r="B1768" s="156">
        <v>2023</v>
      </c>
      <c r="C1768" s="154" t="s">
        <v>13</v>
      </c>
      <c r="D1768" s="154" t="s">
        <v>14</v>
      </c>
      <c r="E1768" s="154" t="s">
        <v>25</v>
      </c>
      <c r="F1768" s="154" t="s">
        <v>23</v>
      </c>
      <c r="G1768" s="154" t="s">
        <v>24</v>
      </c>
      <c r="H1768" s="154" t="s">
        <v>56</v>
      </c>
      <c r="I1768" s="154" t="str">
        <f>_xlfn.XLOOKUP('Data Source'!$H1768,'NW Mapping'!A:A,'NW Mapping'!B:B)</f>
        <v>Low</v>
      </c>
      <c r="J1768" s="154" t="str">
        <f>_xlfn.XLOOKUP('Data Source'!$H1768,'NW Mapping'!A:A,'NW Mapping'!C:C)</f>
        <v>Core NW</v>
      </c>
      <c r="K1768" s="154" t="str">
        <f>_xlfn.XLOOKUP(H1768,'NW Mapping'!A:A,'NW Mapping'!D:D)</f>
        <v>Core NW</v>
      </c>
      <c r="L1768" s="8" t="str">
        <f>_xlfn.XLOOKUP('Data Source'!$H1768,'NW Mapping'!A:A,'NW Mapping'!E:E)</f>
        <v>OTHER</v>
      </c>
      <c r="M1768" s="157">
        <v>28606.554038461501</v>
      </c>
      <c r="N1768" s="157">
        <v>28606.76</v>
      </c>
    </row>
    <row r="1769" spans="2:14" s="1" customFormat="1" ht="19.7" hidden="1" customHeight="1">
      <c r="B1769" s="152">
        <v>2023</v>
      </c>
      <c r="C1769" s="153" t="s">
        <v>13</v>
      </c>
      <c r="D1769" s="153" t="s">
        <v>14</v>
      </c>
      <c r="E1769" s="153" t="s">
        <v>25</v>
      </c>
      <c r="F1769" s="153" t="s">
        <v>23</v>
      </c>
      <c r="G1769" s="153" t="s">
        <v>66</v>
      </c>
      <c r="H1769" s="153" t="s">
        <v>56</v>
      </c>
      <c r="I1769" s="154" t="str">
        <f>_xlfn.XLOOKUP('Data Source'!$H1769,'NW Mapping'!A:A,'NW Mapping'!B:B)</f>
        <v>Low</v>
      </c>
      <c r="J1769" s="154" t="str">
        <f>_xlfn.XLOOKUP('Data Source'!$H1769,'NW Mapping'!A:A,'NW Mapping'!C:C)</f>
        <v>Core NW</v>
      </c>
      <c r="K1769" s="154" t="str">
        <f>_xlfn.XLOOKUP(H1769,'NW Mapping'!A:A,'NW Mapping'!D:D)</f>
        <v>Core NW</v>
      </c>
      <c r="L1769" s="8" t="str">
        <f>_xlfn.XLOOKUP('Data Source'!$H1769,'NW Mapping'!A:A,'NW Mapping'!E:E)</f>
        <v>OTHER</v>
      </c>
      <c r="M1769" s="155">
        <v>5401.4067307692303</v>
      </c>
      <c r="N1769" s="155">
        <v>5401.24</v>
      </c>
    </row>
    <row r="1770" spans="2:14" s="1" customFormat="1" ht="19.7" customHeight="1">
      <c r="B1770" s="156">
        <v>2023</v>
      </c>
      <c r="C1770" s="154" t="s">
        <v>13</v>
      </c>
      <c r="D1770" s="154" t="s">
        <v>14</v>
      </c>
      <c r="E1770" s="154" t="s">
        <v>26</v>
      </c>
      <c r="F1770" s="154" t="s">
        <v>16</v>
      </c>
      <c r="G1770" s="154" t="s">
        <v>71</v>
      </c>
      <c r="H1770" s="154" t="s">
        <v>56</v>
      </c>
      <c r="I1770" s="154" t="str">
        <f>_xlfn.XLOOKUP('Data Source'!$H1770,'NW Mapping'!A:A,'NW Mapping'!B:B)</f>
        <v>Low</v>
      </c>
      <c r="J1770" s="154" t="str">
        <f>_xlfn.XLOOKUP('Data Source'!$H1770,'NW Mapping'!A:A,'NW Mapping'!C:C)</f>
        <v>Core NW</v>
      </c>
      <c r="K1770" s="154" t="str">
        <f>_xlfn.XLOOKUP(H1770,'NW Mapping'!A:A,'NW Mapping'!D:D)</f>
        <v>Core NW</v>
      </c>
      <c r="L1770" s="8" t="str">
        <f>_xlfn.XLOOKUP('Data Source'!$H1770,'NW Mapping'!A:A,'NW Mapping'!E:E)</f>
        <v>OTHER</v>
      </c>
      <c r="M1770" s="157">
        <v>5546.7909615384597</v>
      </c>
      <c r="N1770" s="157">
        <v>5546.84</v>
      </c>
    </row>
    <row r="1771" spans="2:14" s="1" customFormat="1" ht="19.7" customHeight="1">
      <c r="B1771" s="152">
        <v>2023</v>
      </c>
      <c r="C1771" s="153" t="s">
        <v>13</v>
      </c>
      <c r="D1771" s="153" t="s">
        <v>14</v>
      </c>
      <c r="E1771" s="153" t="s">
        <v>26</v>
      </c>
      <c r="F1771" s="153" t="s">
        <v>16</v>
      </c>
      <c r="G1771" s="153" t="s">
        <v>72</v>
      </c>
      <c r="H1771" s="153" t="s">
        <v>56</v>
      </c>
      <c r="I1771" s="154" t="str">
        <f>_xlfn.XLOOKUP('Data Source'!$H1771,'NW Mapping'!A:A,'NW Mapping'!B:B)</f>
        <v>Low</v>
      </c>
      <c r="J1771" s="154" t="str">
        <f>_xlfn.XLOOKUP('Data Source'!$H1771,'NW Mapping'!A:A,'NW Mapping'!C:C)</f>
        <v>Core NW</v>
      </c>
      <c r="K1771" s="154" t="str">
        <f>_xlfn.XLOOKUP(H1771,'NW Mapping'!A:A,'NW Mapping'!D:D)</f>
        <v>Core NW</v>
      </c>
      <c r="L1771" s="8" t="str">
        <f>_xlfn.XLOOKUP('Data Source'!$H1771,'NW Mapping'!A:A,'NW Mapping'!E:E)</f>
        <v>OTHER</v>
      </c>
      <c r="M1771" s="155">
        <v>14915.9055769231</v>
      </c>
      <c r="N1771" s="155">
        <v>14915.68</v>
      </c>
    </row>
    <row r="1772" spans="2:14" s="1" customFormat="1" ht="19.7" customHeight="1">
      <c r="B1772" s="156">
        <v>2023</v>
      </c>
      <c r="C1772" s="154" t="s">
        <v>13</v>
      </c>
      <c r="D1772" s="154" t="s">
        <v>14</v>
      </c>
      <c r="E1772" s="154" t="s">
        <v>26</v>
      </c>
      <c r="F1772" s="154" t="s">
        <v>16</v>
      </c>
      <c r="G1772" s="154" t="s">
        <v>73</v>
      </c>
      <c r="H1772" s="154" t="s">
        <v>56</v>
      </c>
      <c r="I1772" s="154" t="str">
        <f>_xlfn.XLOOKUP('Data Source'!$H1772,'NW Mapping'!A:A,'NW Mapping'!B:B)</f>
        <v>Low</v>
      </c>
      <c r="J1772" s="154" t="str">
        <f>_xlfn.XLOOKUP('Data Source'!$H1772,'NW Mapping'!A:A,'NW Mapping'!C:C)</f>
        <v>Core NW</v>
      </c>
      <c r="K1772" s="154" t="str">
        <f>_xlfn.XLOOKUP(H1772,'NW Mapping'!A:A,'NW Mapping'!D:D)</f>
        <v>Core NW</v>
      </c>
      <c r="L1772" s="8" t="str">
        <f>_xlfn.XLOOKUP('Data Source'!$H1772,'NW Mapping'!A:A,'NW Mapping'!E:E)</f>
        <v>OTHER</v>
      </c>
      <c r="M1772" s="157">
        <v>5309.1117307692302</v>
      </c>
      <c r="N1772" s="157">
        <v>5309.2</v>
      </c>
    </row>
    <row r="1773" spans="2:14" s="1" customFormat="1" ht="19.7" customHeight="1">
      <c r="B1773" s="152">
        <v>2023</v>
      </c>
      <c r="C1773" s="153" t="s">
        <v>13</v>
      </c>
      <c r="D1773" s="153" t="s">
        <v>14</v>
      </c>
      <c r="E1773" s="153" t="s">
        <v>26</v>
      </c>
      <c r="F1773" s="153" t="s">
        <v>16</v>
      </c>
      <c r="G1773" s="153" t="s">
        <v>74</v>
      </c>
      <c r="H1773" s="153" t="s">
        <v>56</v>
      </c>
      <c r="I1773" s="154" t="str">
        <f>_xlfn.XLOOKUP('Data Source'!$H1773,'NW Mapping'!A:A,'NW Mapping'!B:B)</f>
        <v>Low</v>
      </c>
      <c r="J1773" s="154" t="str">
        <f>_xlfn.XLOOKUP('Data Source'!$H1773,'NW Mapping'!A:A,'NW Mapping'!C:C)</f>
        <v>Core NW</v>
      </c>
      <c r="K1773" s="154" t="str">
        <f>_xlfn.XLOOKUP(H1773,'NW Mapping'!A:A,'NW Mapping'!D:D)</f>
        <v>Core NW</v>
      </c>
      <c r="L1773" s="8" t="str">
        <f>_xlfn.XLOOKUP('Data Source'!$H1773,'NW Mapping'!A:A,'NW Mapping'!E:E)</f>
        <v>OTHER</v>
      </c>
      <c r="M1773" s="155">
        <v>12642.622692307699</v>
      </c>
      <c r="N1773" s="155">
        <v>12642.76</v>
      </c>
    </row>
    <row r="1774" spans="2:14" s="1" customFormat="1" ht="19.7" customHeight="1">
      <c r="B1774" s="156">
        <v>2023</v>
      </c>
      <c r="C1774" s="154" t="s">
        <v>13</v>
      </c>
      <c r="D1774" s="154" t="s">
        <v>14</v>
      </c>
      <c r="E1774" s="154" t="s">
        <v>26</v>
      </c>
      <c r="F1774" s="154" t="s">
        <v>16</v>
      </c>
      <c r="G1774" s="154" t="s">
        <v>75</v>
      </c>
      <c r="H1774" s="154" t="s">
        <v>56</v>
      </c>
      <c r="I1774" s="154" t="str">
        <f>_xlfn.XLOOKUP('Data Source'!$H1774,'NW Mapping'!A:A,'NW Mapping'!B:B)</f>
        <v>Low</v>
      </c>
      <c r="J1774" s="154" t="str">
        <f>_xlfn.XLOOKUP('Data Source'!$H1774,'NW Mapping'!A:A,'NW Mapping'!C:C)</f>
        <v>Core NW</v>
      </c>
      <c r="K1774" s="154" t="str">
        <f>_xlfn.XLOOKUP(H1774,'NW Mapping'!A:A,'NW Mapping'!D:D)</f>
        <v>Core NW</v>
      </c>
      <c r="L1774" s="8" t="str">
        <f>_xlfn.XLOOKUP('Data Source'!$H1774,'NW Mapping'!A:A,'NW Mapping'!E:E)</f>
        <v>OTHER</v>
      </c>
      <c r="M1774" s="157">
        <v>0.999999999999998</v>
      </c>
      <c r="N1774" s="157">
        <v>1.04</v>
      </c>
    </row>
    <row r="1775" spans="2:14" s="1" customFormat="1" ht="19.7" customHeight="1">
      <c r="B1775" s="152">
        <v>2023</v>
      </c>
      <c r="C1775" s="153" t="s">
        <v>13</v>
      </c>
      <c r="D1775" s="153" t="s">
        <v>14</v>
      </c>
      <c r="E1775" s="153" t="s">
        <v>26</v>
      </c>
      <c r="F1775" s="153" t="s">
        <v>16</v>
      </c>
      <c r="G1775" s="153" t="s">
        <v>76</v>
      </c>
      <c r="H1775" s="153" t="s">
        <v>56</v>
      </c>
      <c r="I1775" s="154" t="str">
        <f>_xlfn.XLOOKUP('Data Source'!$H1775,'NW Mapping'!A:A,'NW Mapping'!B:B)</f>
        <v>Low</v>
      </c>
      <c r="J1775" s="154" t="str">
        <f>_xlfn.XLOOKUP('Data Source'!$H1775,'NW Mapping'!A:A,'NW Mapping'!C:C)</f>
        <v>Core NW</v>
      </c>
      <c r="K1775" s="154" t="str">
        <f>_xlfn.XLOOKUP(H1775,'NW Mapping'!A:A,'NW Mapping'!D:D)</f>
        <v>Core NW</v>
      </c>
      <c r="L1775" s="8" t="str">
        <f>_xlfn.XLOOKUP('Data Source'!$H1775,'NW Mapping'!A:A,'NW Mapping'!E:E)</f>
        <v>OTHER</v>
      </c>
      <c r="M1775" s="155">
        <v>0.999999999999998</v>
      </c>
      <c r="N1775" s="155">
        <v>1.04</v>
      </c>
    </row>
    <row r="1776" spans="2:14" s="1" customFormat="1" ht="19.7" customHeight="1">
      <c r="B1776" s="156">
        <v>2023</v>
      </c>
      <c r="C1776" s="154" t="s">
        <v>13</v>
      </c>
      <c r="D1776" s="154" t="s">
        <v>14</v>
      </c>
      <c r="E1776" s="154" t="s">
        <v>26</v>
      </c>
      <c r="F1776" s="154" t="s">
        <v>21</v>
      </c>
      <c r="G1776" s="154" t="s">
        <v>22</v>
      </c>
      <c r="H1776" s="154" t="s">
        <v>56</v>
      </c>
      <c r="I1776" s="154" t="str">
        <f>_xlfn.XLOOKUP('Data Source'!$H1776,'NW Mapping'!A:A,'NW Mapping'!B:B)</f>
        <v>Low</v>
      </c>
      <c r="J1776" s="154" t="str">
        <f>_xlfn.XLOOKUP('Data Source'!$H1776,'NW Mapping'!A:A,'NW Mapping'!C:C)</f>
        <v>Core NW</v>
      </c>
      <c r="K1776" s="154" t="str">
        <f>_xlfn.XLOOKUP(H1776,'NW Mapping'!A:A,'NW Mapping'!D:D)</f>
        <v>Core NW</v>
      </c>
      <c r="L1776" s="8" t="str">
        <f>_xlfn.XLOOKUP('Data Source'!$H1776,'NW Mapping'!A:A,'NW Mapping'!E:E)</f>
        <v>OTHER</v>
      </c>
      <c r="M1776" s="157">
        <v>22856.923846153801</v>
      </c>
      <c r="N1776" s="157">
        <v>22857.119999999999</v>
      </c>
    </row>
    <row r="1777" spans="2:14" s="1" customFormat="1" ht="19.7" customHeight="1">
      <c r="B1777" s="152">
        <v>2023</v>
      </c>
      <c r="C1777" s="153" t="s">
        <v>13</v>
      </c>
      <c r="D1777" s="153" t="s">
        <v>14</v>
      </c>
      <c r="E1777" s="153" t="s">
        <v>26</v>
      </c>
      <c r="F1777" s="153" t="s">
        <v>21</v>
      </c>
      <c r="G1777" s="153" t="s">
        <v>65</v>
      </c>
      <c r="H1777" s="153" t="s">
        <v>56</v>
      </c>
      <c r="I1777" s="154" t="str">
        <f>_xlfn.XLOOKUP('Data Source'!$H1777,'NW Mapping'!A:A,'NW Mapping'!B:B)</f>
        <v>Low</v>
      </c>
      <c r="J1777" s="154" t="str">
        <f>_xlfn.XLOOKUP('Data Source'!$H1777,'NW Mapping'!A:A,'NW Mapping'!C:C)</f>
        <v>Core NW</v>
      </c>
      <c r="K1777" s="154" t="str">
        <f>_xlfn.XLOOKUP(H1777,'NW Mapping'!A:A,'NW Mapping'!D:D)</f>
        <v>Core NW</v>
      </c>
      <c r="L1777" s="8" t="str">
        <f>_xlfn.XLOOKUP('Data Source'!$H1777,'NW Mapping'!A:A,'NW Mapping'!E:E)</f>
        <v>OTHER</v>
      </c>
      <c r="M1777" s="155">
        <v>9429.8957692307704</v>
      </c>
      <c r="N1777" s="155">
        <v>9429.68</v>
      </c>
    </row>
    <row r="1778" spans="2:14" s="1" customFormat="1" ht="19.7" customHeight="1">
      <c r="B1778" s="156">
        <v>2023</v>
      </c>
      <c r="C1778" s="154" t="s">
        <v>13</v>
      </c>
      <c r="D1778" s="154" t="s">
        <v>14</v>
      </c>
      <c r="E1778" s="154" t="s">
        <v>26</v>
      </c>
      <c r="F1778" s="154" t="s">
        <v>23</v>
      </c>
      <c r="G1778" s="154" t="s">
        <v>24</v>
      </c>
      <c r="H1778" s="154" t="s">
        <v>56</v>
      </c>
      <c r="I1778" s="154" t="str">
        <f>_xlfn.XLOOKUP('Data Source'!$H1778,'NW Mapping'!A:A,'NW Mapping'!B:B)</f>
        <v>Low</v>
      </c>
      <c r="J1778" s="154" t="str">
        <f>_xlfn.XLOOKUP('Data Source'!$H1778,'NW Mapping'!A:A,'NW Mapping'!C:C)</f>
        <v>Core NW</v>
      </c>
      <c r="K1778" s="154" t="str">
        <f>_xlfn.XLOOKUP(H1778,'NW Mapping'!A:A,'NW Mapping'!D:D)</f>
        <v>Core NW</v>
      </c>
      <c r="L1778" s="8" t="str">
        <f>_xlfn.XLOOKUP('Data Source'!$H1778,'NW Mapping'!A:A,'NW Mapping'!E:E)</f>
        <v>OTHER</v>
      </c>
      <c r="M1778" s="157">
        <v>14898.0784615385</v>
      </c>
      <c r="N1778" s="157">
        <v>14898</v>
      </c>
    </row>
    <row r="1779" spans="2:14" s="1" customFormat="1" ht="19.7" customHeight="1">
      <c r="B1779" s="152">
        <v>2023</v>
      </c>
      <c r="C1779" s="153" t="s">
        <v>13</v>
      </c>
      <c r="D1779" s="153" t="s">
        <v>14</v>
      </c>
      <c r="E1779" s="153" t="s">
        <v>26</v>
      </c>
      <c r="F1779" s="153" t="s">
        <v>23</v>
      </c>
      <c r="G1779" s="153" t="s">
        <v>66</v>
      </c>
      <c r="H1779" s="153" t="s">
        <v>56</v>
      </c>
      <c r="I1779" s="154" t="str">
        <f>_xlfn.XLOOKUP('Data Source'!$H1779,'NW Mapping'!A:A,'NW Mapping'!B:B)</f>
        <v>Low</v>
      </c>
      <c r="J1779" s="154" t="str">
        <f>_xlfn.XLOOKUP('Data Source'!$H1779,'NW Mapping'!A:A,'NW Mapping'!C:C)</f>
        <v>Core NW</v>
      </c>
      <c r="K1779" s="154" t="str">
        <f>_xlfn.XLOOKUP(H1779,'NW Mapping'!A:A,'NW Mapping'!D:D)</f>
        <v>Core NW</v>
      </c>
      <c r="L1779" s="8" t="str">
        <f>_xlfn.XLOOKUP('Data Source'!$H1779,'NW Mapping'!A:A,'NW Mapping'!E:E)</f>
        <v>OTHER</v>
      </c>
      <c r="M1779" s="155">
        <v>14270.4188461538</v>
      </c>
      <c r="N1779" s="155">
        <v>14270.36</v>
      </c>
    </row>
    <row r="1780" spans="2:14" s="1" customFormat="1" ht="19.7" hidden="1" customHeight="1">
      <c r="B1780" s="156">
        <v>2023</v>
      </c>
      <c r="C1780" s="154" t="s">
        <v>13</v>
      </c>
      <c r="D1780" s="154" t="s">
        <v>14</v>
      </c>
      <c r="E1780" s="154" t="s">
        <v>27</v>
      </c>
      <c r="F1780" s="154" t="s">
        <v>16</v>
      </c>
      <c r="G1780" s="154" t="s">
        <v>71</v>
      </c>
      <c r="H1780" s="154" t="s">
        <v>56</v>
      </c>
      <c r="I1780" s="154" t="str">
        <f>_xlfn.XLOOKUP('Data Source'!$H1780,'NW Mapping'!A:A,'NW Mapping'!B:B)</f>
        <v>Low</v>
      </c>
      <c r="J1780" s="154" t="str">
        <f>_xlfn.XLOOKUP('Data Source'!$H1780,'NW Mapping'!A:A,'NW Mapping'!C:C)</f>
        <v>Core NW</v>
      </c>
      <c r="K1780" s="154" t="str">
        <f>_xlfn.XLOOKUP(H1780,'NW Mapping'!A:A,'NW Mapping'!D:D)</f>
        <v>Core NW</v>
      </c>
      <c r="L1780" s="8" t="str">
        <f>_xlfn.XLOOKUP('Data Source'!$H1780,'NW Mapping'!A:A,'NW Mapping'!E:E)</f>
        <v>OTHER</v>
      </c>
      <c r="M1780" s="157">
        <v>4949.6051923076902</v>
      </c>
      <c r="N1780" s="157">
        <v>4949.3599999999997</v>
      </c>
    </row>
    <row r="1781" spans="2:14" s="1" customFormat="1" ht="19.7" hidden="1" customHeight="1">
      <c r="B1781" s="152">
        <v>2023</v>
      </c>
      <c r="C1781" s="153" t="s">
        <v>13</v>
      </c>
      <c r="D1781" s="153" t="s">
        <v>14</v>
      </c>
      <c r="E1781" s="153" t="s">
        <v>27</v>
      </c>
      <c r="F1781" s="153" t="s">
        <v>16</v>
      </c>
      <c r="G1781" s="153" t="s">
        <v>72</v>
      </c>
      <c r="H1781" s="153" t="s">
        <v>56</v>
      </c>
      <c r="I1781" s="154" t="str">
        <f>_xlfn.XLOOKUP('Data Source'!$H1781,'NW Mapping'!A:A,'NW Mapping'!B:B)</f>
        <v>Low</v>
      </c>
      <c r="J1781" s="154" t="str">
        <f>_xlfn.XLOOKUP('Data Source'!$H1781,'NW Mapping'!A:A,'NW Mapping'!C:C)</f>
        <v>Core NW</v>
      </c>
      <c r="K1781" s="154" t="str">
        <f>_xlfn.XLOOKUP(H1781,'NW Mapping'!A:A,'NW Mapping'!D:D)</f>
        <v>Core NW</v>
      </c>
      <c r="L1781" s="8" t="str">
        <f>_xlfn.XLOOKUP('Data Source'!$H1781,'NW Mapping'!A:A,'NW Mapping'!E:E)</f>
        <v>OTHER</v>
      </c>
      <c r="M1781" s="155">
        <v>1258.3509615384601</v>
      </c>
      <c r="N1781" s="155">
        <v>1258.4000000000001</v>
      </c>
    </row>
    <row r="1782" spans="2:14" s="1" customFormat="1" ht="19.7" hidden="1" customHeight="1">
      <c r="B1782" s="156">
        <v>2023</v>
      </c>
      <c r="C1782" s="154" t="s">
        <v>13</v>
      </c>
      <c r="D1782" s="154" t="s">
        <v>14</v>
      </c>
      <c r="E1782" s="154" t="s">
        <v>27</v>
      </c>
      <c r="F1782" s="154" t="s">
        <v>16</v>
      </c>
      <c r="G1782" s="154" t="s">
        <v>73</v>
      </c>
      <c r="H1782" s="154" t="s">
        <v>56</v>
      </c>
      <c r="I1782" s="154" t="str">
        <f>_xlfn.XLOOKUP('Data Source'!$H1782,'NW Mapping'!A:A,'NW Mapping'!B:B)</f>
        <v>Low</v>
      </c>
      <c r="J1782" s="154" t="str">
        <f>_xlfn.XLOOKUP('Data Source'!$H1782,'NW Mapping'!A:A,'NW Mapping'!C:C)</f>
        <v>Core NW</v>
      </c>
      <c r="K1782" s="154" t="str">
        <f>_xlfn.XLOOKUP(H1782,'NW Mapping'!A:A,'NW Mapping'!D:D)</f>
        <v>Core NW</v>
      </c>
      <c r="L1782" s="8" t="str">
        <f>_xlfn.XLOOKUP('Data Source'!$H1782,'NW Mapping'!A:A,'NW Mapping'!E:E)</f>
        <v>OTHER</v>
      </c>
      <c r="M1782" s="157">
        <v>8888.37935897436</v>
      </c>
      <c r="N1782" s="157">
        <v>8888.51</v>
      </c>
    </row>
    <row r="1783" spans="2:14" s="1" customFormat="1" ht="19.7" hidden="1" customHeight="1">
      <c r="B1783" s="152">
        <v>2023</v>
      </c>
      <c r="C1783" s="153" t="s">
        <v>13</v>
      </c>
      <c r="D1783" s="153" t="s">
        <v>14</v>
      </c>
      <c r="E1783" s="153" t="s">
        <v>27</v>
      </c>
      <c r="F1783" s="153" t="s">
        <v>16</v>
      </c>
      <c r="G1783" s="153" t="s">
        <v>74</v>
      </c>
      <c r="H1783" s="153" t="s">
        <v>56</v>
      </c>
      <c r="I1783" s="154" t="str">
        <f>_xlfn.XLOOKUP('Data Source'!$H1783,'NW Mapping'!A:A,'NW Mapping'!B:B)</f>
        <v>Low</v>
      </c>
      <c r="J1783" s="154" t="str">
        <f>_xlfn.XLOOKUP('Data Source'!$H1783,'NW Mapping'!A:A,'NW Mapping'!C:C)</f>
        <v>Core NW</v>
      </c>
      <c r="K1783" s="154" t="str">
        <f>_xlfn.XLOOKUP(H1783,'NW Mapping'!A:A,'NW Mapping'!D:D)</f>
        <v>Core NW</v>
      </c>
      <c r="L1783" s="8" t="str">
        <f>_xlfn.XLOOKUP('Data Source'!$H1783,'NW Mapping'!A:A,'NW Mapping'!E:E)</f>
        <v>OTHER</v>
      </c>
      <c r="M1783" s="155">
        <v>8944.3728846153808</v>
      </c>
      <c r="N1783" s="155">
        <v>8944.52</v>
      </c>
    </row>
    <row r="1784" spans="2:14" s="1" customFormat="1" ht="19.7" hidden="1" customHeight="1">
      <c r="B1784" s="156">
        <v>2023</v>
      </c>
      <c r="C1784" s="154" t="s">
        <v>13</v>
      </c>
      <c r="D1784" s="154" t="s">
        <v>14</v>
      </c>
      <c r="E1784" s="154" t="s">
        <v>27</v>
      </c>
      <c r="F1784" s="154" t="s">
        <v>16</v>
      </c>
      <c r="G1784" s="154" t="s">
        <v>75</v>
      </c>
      <c r="H1784" s="154" t="s">
        <v>56</v>
      </c>
      <c r="I1784" s="154" t="str">
        <f>_xlfn.XLOOKUP('Data Source'!$H1784,'NW Mapping'!A:A,'NW Mapping'!B:B)</f>
        <v>Low</v>
      </c>
      <c r="J1784" s="154" t="str">
        <f>_xlfn.XLOOKUP('Data Source'!$H1784,'NW Mapping'!A:A,'NW Mapping'!C:C)</f>
        <v>Core NW</v>
      </c>
      <c r="K1784" s="154" t="str">
        <f>_xlfn.XLOOKUP(H1784,'NW Mapping'!A:A,'NW Mapping'!D:D)</f>
        <v>Core NW</v>
      </c>
      <c r="L1784" s="8" t="str">
        <f>_xlfn.XLOOKUP('Data Source'!$H1784,'NW Mapping'!A:A,'NW Mapping'!E:E)</f>
        <v>OTHER</v>
      </c>
      <c r="M1784" s="157">
        <v>1196.10788461538</v>
      </c>
      <c r="N1784" s="157">
        <v>1196</v>
      </c>
    </row>
    <row r="1785" spans="2:14" s="1" customFormat="1" ht="19.7" hidden="1" customHeight="1">
      <c r="B1785" s="152">
        <v>2023</v>
      </c>
      <c r="C1785" s="153" t="s">
        <v>13</v>
      </c>
      <c r="D1785" s="153" t="s">
        <v>14</v>
      </c>
      <c r="E1785" s="153" t="s">
        <v>27</v>
      </c>
      <c r="F1785" s="153" t="s">
        <v>16</v>
      </c>
      <c r="G1785" s="153" t="s">
        <v>76</v>
      </c>
      <c r="H1785" s="153" t="s">
        <v>56</v>
      </c>
      <c r="I1785" s="154" t="str">
        <f>_xlfn.XLOOKUP('Data Source'!$H1785,'NW Mapping'!A:A,'NW Mapping'!B:B)</f>
        <v>Low</v>
      </c>
      <c r="J1785" s="154" t="str">
        <f>_xlfn.XLOOKUP('Data Source'!$H1785,'NW Mapping'!A:A,'NW Mapping'!C:C)</f>
        <v>Core NW</v>
      </c>
      <c r="K1785" s="154" t="str">
        <f>_xlfn.XLOOKUP(H1785,'NW Mapping'!A:A,'NW Mapping'!D:D)</f>
        <v>Core NW</v>
      </c>
      <c r="L1785" s="8" t="str">
        <f>_xlfn.XLOOKUP('Data Source'!$H1785,'NW Mapping'!A:A,'NW Mapping'!E:E)</f>
        <v>OTHER</v>
      </c>
      <c r="M1785" s="155">
        <v>7.6234615384615401</v>
      </c>
      <c r="N1785" s="155">
        <v>7.8</v>
      </c>
    </row>
    <row r="1786" spans="2:14" s="1" customFormat="1" ht="19.7" hidden="1" customHeight="1">
      <c r="B1786" s="156">
        <v>2023</v>
      </c>
      <c r="C1786" s="154" t="s">
        <v>13</v>
      </c>
      <c r="D1786" s="154" t="s">
        <v>14</v>
      </c>
      <c r="E1786" s="154" t="s">
        <v>27</v>
      </c>
      <c r="F1786" s="154" t="s">
        <v>21</v>
      </c>
      <c r="G1786" s="154" t="s">
        <v>22</v>
      </c>
      <c r="H1786" s="154" t="s">
        <v>56</v>
      </c>
      <c r="I1786" s="154" t="str">
        <f>_xlfn.XLOOKUP('Data Source'!$H1786,'NW Mapping'!A:A,'NW Mapping'!B:B)</f>
        <v>Low</v>
      </c>
      <c r="J1786" s="154" t="str">
        <f>_xlfn.XLOOKUP('Data Source'!$H1786,'NW Mapping'!A:A,'NW Mapping'!C:C)</f>
        <v>Core NW</v>
      </c>
      <c r="K1786" s="154" t="str">
        <f>_xlfn.XLOOKUP(H1786,'NW Mapping'!A:A,'NW Mapping'!D:D)</f>
        <v>Core NW</v>
      </c>
      <c r="L1786" s="8" t="str">
        <f>_xlfn.XLOOKUP('Data Source'!$H1786,'NW Mapping'!A:A,'NW Mapping'!E:E)</f>
        <v>OTHER</v>
      </c>
      <c r="M1786" s="157">
        <v>16137.176730769201</v>
      </c>
      <c r="N1786" s="157">
        <v>16136.95</v>
      </c>
    </row>
    <row r="1787" spans="2:14" s="1" customFormat="1" ht="19.7" hidden="1" customHeight="1">
      <c r="B1787" s="152">
        <v>2023</v>
      </c>
      <c r="C1787" s="153" t="s">
        <v>13</v>
      </c>
      <c r="D1787" s="153" t="s">
        <v>14</v>
      </c>
      <c r="E1787" s="153" t="s">
        <v>27</v>
      </c>
      <c r="F1787" s="153" t="s">
        <v>21</v>
      </c>
      <c r="G1787" s="153" t="s">
        <v>65</v>
      </c>
      <c r="H1787" s="153" t="s">
        <v>56</v>
      </c>
      <c r="I1787" s="154" t="str">
        <f>_xlfn.XLOOKUP('Data Source'!$H1787,'NW Mapping'!A:A,'NW Mapping'!B:B)</f>
        <v>Low</v>
      </c>
      <c r="J1787" s="154" t="str">
        <f>_xlfn.XLOOKUP('Data Source'!$H1787,'NW Mapping'!A:A,'NW Mapping'!C:C)</f>
        <v>Core NW</v>
      </c>
      <c r="K1787" s="154" t="str">
        <f>_xlfn.XLOOKUP(H1787,'NW Mapping'!A:A,'NW Mapping'!D:D)</f>
        <v>Core NW</v>
      </c>
      <c r="L1787" s="8" t="str">
        <f>_xlfn.XLOOKUP('Data Source'!$H1787,'NW Mapping'!A:A,'NW Mapping'!E:E)</f>
        <v>OTHER</v>
      </c>
      <c r="M1787" s="155">
        <v>1008.07403846154</v>
      </c>
      <c r="N1787" s="155">
        <v>1008.28</v>
      </c>
    </row>
    <row r="1788" spans="2:14" s="1" customFormat="1" ht="19.7" hidden="1" customHeight="1">
      <c r="B1788" s="156">
        <v>2023</v>
      </c>
      <c r="C1788" s="154" t="s">
        <v>13</v>
      </c>
      <c r="D1788" s="154" t="s">
        <v>14</v>
      </c>
      <c r="E1788" s="154" t="s">
        <v>27</v>
      </c>
      <c r="F1788" s="154" t="s">
        <v>23</v>
      </c>
      <c r="G1788" s="154" t="s">
        <v>24</v>
      </c>
      <c r="H1788" s="154" t="s">
        <v>56</v>
      </c>
      <c r="I1788" s="154" t="str">
        <f>_xlfn.XLOOKUP('Data Source'!$H1788,'NW Mapping'!A:A,'NW Mapping'!B:B)</f>
        <v>Low</v>
      </c>
      <c r="J1788" s="154" t="str">
        <f>_xlfn.XLOOKUP('Data Source'!$H1788,'NW Mapping'!A:A,'NW Mapping'!C:C)</f>
        <v>Core NW</v>
      </c>
      <c r="K1788" s="154" t="str">
        <f>_xlfn.XLOOKUP(H1788,'NW Mapping'!A:A,'NW Mapping'!D:D)</f>
        <v>Core NW</v>
      </c>
      <c r="L1788" s="8" t="str">
        <f>_xlfn.XLOOKUP('Data Source'!$H1788,'NW Mapping'!A:A,'NW Mapping'!E:E)</f>
        <v>OTHER</v>
      </c>
      <c r="M1788" s="157">
        <v>7467.5336538461497</v>
      </c>
      <c r="N1788" s="157">
        <v>7467.72</v>
      </c>
    </row>
    <row r="1789" spans="2:14" s="1" customFormat="1" ht="19.7" hidden="1" customHeight="1">
      <c r="B1789" s="152">
        <v>2023</v>
      </c>
      <c r="C1789" s="153" t="s">
        <v>13</v>
      </c>
      <c r="D1789" s="153" t="s">
        <v>14</v>
      </c>
      <c r="E1789" s="153" t="s">
        <v>27</v>
      </c>
      <c r="F1789" s="153" t="s">
        <v>23</v>
      </c>
      <c r="G1789" s="153" t="s">
        <v>66</v>
      </c>
      <c r="H1789" s="153" t="s">
        <v>56</v>
      </c>
      <c r="I1789" s="154" t="str">
        <f>_xlfn.XLOOKUP('Data Source'!$H1789,'NW Mapping'!A:A,'NW Mapping'!B:B)</f>
        <v>Low</v>
      </c>
      <c r="J1789" s="154" t="str">
        <f>_xlfn.XLOOKUP('Data Source'!$H1789,'NW Mapping'!A:A,'NW Mapping'!C:C)</f>
        <v>Core NW</v>
      </c>
      <c r="K1789" s="154" t="str">
        <f>_xlfn.XLOOKUP(H1789,'NW Mapping'!A:A,'NW Mapping'!D:D)</f>
        <v>Core NW</v>
      </c>
      <c r="L1789" s="8" t="str">
        <f>_xlfn.XLOOKUP('Data Source'!$H1789,'NW Mapping'!A:A,'NW Mapping'!E:E)</f>
        <v>OTHER</v>
      </c>
      <c r="M1789" s="155">
        <v>1077.43019230769</v>
      </c>
      <c r="N1789" s="155">
        <v>1077.44</v>
      </c>
    </row>
    <row r="1790" spans="2:14" s="1" customFormat="1" ht="19.7" hidden="1" customHeight="1">
      <c r="B1790" s="156">
        <v>2023</v>
      </c>
      <c r="C1790" s="154" t="s">
        <v>13</v>
      </c>
      <c r="D1790" s="154" t="s">
        <v>14</v>
      </c>
      <c r="E1790" s="154" t="s">
        <v>15</v>
      </c>
      <c r="F1790" s="154" t="s">
        <v>23</v>
      </c>
      <c r="G1790" s="154" t="s">
        <v>24</v>
      </c>
      <c r="H1790" s="154" t="s">
        <v>57</v>
      </c>
      <c r="I1790" s="154" t="str">
        <f>_xlfn.XLOOKUP('Data Source'!$H1790,'NW Mapping'!A:A,'NW Mapping'!B:B)</f>
        <v>Low</v>
      </c>
      <c r="J1790" s="154" t="str">
        <f>_xlfn.XLOOKUP('Data Source'!$H1790,'NW Mapping'!A:A,'NW Mapping'!C:C)</f>
        <v>Non-Core NW</v>
      </c>
      <c r="K1790" s="154" t="str">
        <f>_xlfn.XLOOKUP(H1790,'NW Mapping'!A:A,'NW Mapping'!D:D)</f>
        <v>MERCH MENU</v>
      </c>
      <c r="L1790" s="8" t="str">
        <f>_xlfn.XLOOKUP('Data Source'!$H1790,'NW Mapping'!A:A,'NW Mapping'!E:E)</f>
        <v>MERCH MENU</v>
      </c>
      <c r="M1790" s="157">
        <v>0</v>
      </c>
      <c r="N1790" s="157">
        <v>0</v>
      </c>
    </row>
    <row r="1791" spans="2:14" s="1" customFormat="1" ht="19.7" hidden="1" customHeight="1">
      <c r="B1791" s="152">
        <v>2023</v>
      </c>
      <c r="C1791" s="153" t="s">
        <v>13</v>
      </c>
      <c r="D1791" s="153" t="s">
        <v>14</v>
      </c>
      <c r="E1791" s="153" t="s">
        <v>25</v>
      </c>
      <c r="F1791" s="153" t="s">
        <v>23</v>
      </c>
      <c r="G1791" s="153" t="s">
        <v>24</v>
      </c>
      <c r="H1791" s="153" t="s">
        <v>57</v>
      </c>
      <c r="I1791" s="154" t="str">
        <f>_xlfn.XLOOKUP('Data Source'!$H1791,'NW Mapping'!A:A,'NW Mapping'!B:B)</f>
        <v>Low</v>
      </c>
      <c r="J1791" s="154" t="str">
        <f>_xlfn.XLOOKUP('Data Source'!$H1791,'NW Mapping'!A:A,'NW Mapping'!C:C)</f>
        <v>Non-Core NW</v>
      </c>
      <c r="K1791" s="154" t="str">
        <f>_xlfn.XLOOKUP(H1791,'NW Mapping'!A:A,'NW Mapping'!D:D)</f>
        <v>MERCH MENU</v>
      </c>
      <c r="L1791" s="8" t="str">
        <f>_xlfn.XLOOKUP('Data Source'!$H1791,'NW Mapping'!A:A,'NW Mapping'!E:E)</f>
        <v>MERCH MENU</v>
      </c>
      <c r="M1791" s="155">
        <v>456</v>
      </c>
      <c r="N1791" s="155">
        <v>456</v>
      </c>
    </row>
    <row r="1792" spans="2:14" s="1" customFormat="1" ht="19.7" hidden="1" customHeight="1">
      <c r="B1792" s="156">
        <v>2023</v>
      </c>
      <c r="C1792" s="154" t="s">
        <v>13</v>
      </c>
      <c r="D1792" s="154" t="s">
        <v>14</v>
      </c>
      <c r="E1792" s="154" t="s">
        <v>27</v>
      </c>
      <c r="F1792" s="154" t="s">
        <v>21</v>
      </c>
      <c r="G1792" s="154" t="s">
        <v>65</v>
      </c>
      <c r="H1792" s="154" t="s">
        <v>57</v>
      </c>
      <c r="I1792" s="154" t="str">
        <f>_xlfn.XLOOKUP('Data Source'!$H1792,'NW Mapping'!A:A,'NW Mapping'!B:B)</f>
        <v>Low</v>
      </c>
      <c r="J1792" s="154" t="str">
        <f>_xlfn.XLOOKUP('Data Source'!$H1792,'NW Mapping'!A:A,'NW Mapping'!C:C)</f>
        <v>Non-Core NW</v>
      </c>
      <c r="K1792" s="154" t="str">
        <f>_xlfn.XLOOKUP(H1792,'NW Mapping'!A:A,'NW Mapping'!D:D)</f>
        <v>MERCH MENU</v>
      </c>
      <c r="L1792" s="8" t="str">
        <f>_xlfn.XLOOKUP('Data Source'!$H1792,'NW Mapping'!A:A,'NW Mapping'!E:E)</f>
        <v>MERCH MENU</v>
      </c>
      <c r="M1792" s="157">
        <v>0</v>
      </c>
      <c r="N1792" s="157">
        <v>0</v>
      </c>
    </row>
    <row r="1793" spans="2:14" s="1" customFormat="1" ht="19.7" hidden="1" customHeight="1">
      <c r="B1793" s="152">
        <v>2023</v>
      </c>
      <c r="C1793" s="153" t="s">
        <v>13</v>
      </c>
      <c r="D1793" s="153" t="s">
        <v>14</v>
      </c>
      <c r="E1793" s="153" t="s">
        <v>15</v>
      </c>
      <c r="F1793" s="153" t="s">
        <v>16</v>
      </c>
      <c r="G1793" s="153" t="s">
        <v>72</v>
      </c>
      <c r="H1793" s="153" t="s">
        <v>58</v>
      </c>
      <c r="I1793" s="154" t="str">
        <f>_xlfn.XLOOKUP('Data Source'!$H1793,'NW Mapping'!A:A,'NW Mapping'!B:B)</f>
        <v>Low</v>
      </c>
      <c r="J1793" s="154" t="str">
        <f>_xlfn.XLOOKUP('Data Source'!$H1793,'NW Mapping'!A:A,'NW Mapping'!C:C)</f>
        <v>Core NW</v>
      </c>
      <c r="K1793" s="154" t="str">
        <f>_xlfn.XLOOKUP(H1793,'NW Mapping'!A:A,'NW Mapping'!D:D)</f>
        <v>Core NW</v>
      </c>
      <c r="L1793" s="8" t="str">
        <f>_xlfn.XLOOKUP('Data Source'!$H1793,'NW Mapping'!A:A,'NW Mapping'!E:E)</f>
        <v>OTHER</v>
      </c>
      <c r="M1793" s="155">
        <v>0</v>
      </c>
      <c r="N1793" s="155">
        <v>0</v>
      </c>
    </row>
    <row r="1794" spans="2:14" s="1" customFormat="1" ht="19.7" hidden="1" customHeight="1">
      <c r="B1794" s="156">
        <v>2023</v>
      </c>
      <c r="C1794" s="154" t="s">
        <v>13</v>
      </c>
      <c r="D1794" s="154" t="s">
        <v>14</v>
      </c>
      <c r="E1794" s="154" t="s">
        <v>15</v>
      </c>
      <c r="F1794" s="154" t="s">
        <v>16</v>
      </c>
      <c r="G1794" s="154" t="s">
        <v>73</v>
      </c>
      <c r="H1794" s="154" t="s">
        <v>58</v>
      </c>
      <c r="I1794" s="154" t="str">
        <f>_xlfn.XLOOKUP('Data Source'!$H1794,'NW Mapping'!A:A,'NW Mapping'!B:B)</f>
        <v>Low</v>
      </c>
      <c r="J1794" s="154" t="str">
        <f>_xlfn.XLOOKUP('Data Source'!$H1794,'NW Mapping'!A:A,'NW Mapping'!C:C)</f>
        <v>Core NW</v>
      </c>
      <c r="K1794" s="154" t="str">
        <f>_xlfn.XLOOKUP(H1794,'NW Mapping'!A:A,'NW Mapping'!D:D)</f>
        <v>Core NW</v>
      </c>
      <c r="L1794" s="8" t="str">
        <f>_xlfn.XLOOKUP('Data Source'!$H1794,'NW Mapping'!A:A,'NW Mapping'!E:E)</f>
        <v>OTHER</v>
      </c>
      <c r="M1794" s="157">
        <v>33000</v>
      </c>
      <c r="N1794" s="157">
        <v>33000</v>
      </c>
    </row>
    <row r="1795" spans="2:14" s="1" customFormat="1" ht="19.7" hidden="1" customHeight="1">
      <c r="B1795" s="152">
        <v>2023</v>
      </c>
      <c r="C1795" s="153" t="s">
        <v>13</v>
      </c>
      <c r="D1795" s="153" t="s">
        <v>14</v>
      </c>
      <c r="E1795" s="153" t="s">
        <v>15</v>
      </c>
      <c r="F1795" s="153" t="s">
        <v>16</v>
      </c>
      <c r="G1795" s="153" t="s">
        <v>74</v>
      </c>
      <c r="H1795" s="153" t="s">
        <v>58</v>
      </c>
      <c r="I1795" s="154" t="str">
        <f>_xlfn.XLOOKUP('Data Source'!$H1795,'NW Mapping'!A:A,'NW Mapping'!B:B)</f>
        <v>Low</v>
      </c>
      <c r="J1795" s="154" t="str">
        <f>_xlfn.XLOOKUP('Data Source'!$H1795,'NW Mapping'!A:A,'NW Mapping'!C:C)</f>
        <v>Core NW</v>
      </c>
      <c r="K1795" s="154" t="str">
        <f>_xlfn.XLOOKUP(H1795,'NW Mapping'!A:A,'NW Mapping'!D:D)</f>
        <v>Core NW</v>
      </c>
      <c r="L1795" s="8" t="str">
        <f>_xlfn.XLOOKUP('Data Source'!$H1795,'NW Mapping'!A:A,'NW Mapping'!E:E)</f>
        <v>OTHER</v>
      </c>
      <c r="M1795" s="155">
        <v>38500</v>
      </c>
      <c r="N1795" s="155">
        <v>38500</v>
      </c>
    </row>
    <row r="1796" spans="2:14" s="1" customFormat="1" ht="19.7" hidden="1" customHeight="1">
      <c r="B1796" s="156">
        <v>2023</v>
      </c>
      <c r="C1796" s="154" t="s">
        <v>13</v>
      </c>
      <c r="D1796" s="154" t="s">
        <v>14</v>
      </c>
      <c r="E1796" s="154" t="s">
        <v>15</v>
      </c>
      <c r="F1796" s="154" t="s">
        <v>16</v>
      </c>
      <c r="G1796" s="154" t="s">
        <v>76</v>
      </c>
      <c r="H1796" s="154" t="s">
        <v>58</v>
      </c>
      <c r="I1796" s="154" t="str">
        <f>_xlfn.XLOOKUP('Data Source'!$H1796,'NW Mapping'!A:A,'NW Mapping'!B:B)</f>
        <v>Low</v>
      </c>
      <c r="J1796" s="154" t="str">
        <f>_xlfn.XLOOKUP('Data Source'!$H1796,'NW Mapping'!A:A,'NW Mapping'!C:C)</f>
        <v>Core NW</v>
      </c>
      <c r="K1796" s="154" t="str">
        <f>_xlfn.XLOOKUP(H1796,'NW Mapping'!A:A,'NW Mapping'!D:D)</f>
        <v>Core NW</v>
      </c>
      <c r="L1796" s="8" t="str">
        <f>_xlfn.XLOOKUP('Data Source'!$H1796,'NW Mapping'!A:A,'NW Mapping'!E:E)</f>
        <v>OTHER</v>
      </c>
      <c r="M1796" s="157">
        <v>3942</v>
      </c>
      <c r="N1796" s="157">
        <v>3942</v>
      </c>
    </row>
    <row r="1797" spans="2:14" s="1" customFormat="1" ht="19.7" hidden="1" customHeight="1">
      <c r="B1797" s="152">
        <v>2023</v>
      </c>
      <c r="C1797" s="153" t="s">
        <v>13</v>
      </c>
      <c r="D1797" s="153" t="s">
        <v>14</v>
      </c>
      <c r="E1797" s="153" t="s">
        <v>15</v>
      </c>
      <c r="F1797" s="153" t="s">
        <v>21</v>
      </c>
      <c r="G1797" s="153" t="s">
        <v>22</v>
      </c>
      <c r="H1797" s="153" t="s">
        <v>58</v>
      </c>
      <c r="I1797" s="154" t="str">
        <f>_xlfn.XLOOKUP('Data Source'!$H1797,'NW Mapping'!A:A,'NW Mapping'!B:B)</f>
        <v>Low</v>
      </c>
      <c r="J1797" s="154" t="str">
        <f>_xlfn.XLOOKUP('Data Source'!$H1797,'NW Mapping'!A:A,'NW Mapping'!C:C)</f>
        <v>Core NW</v>
      </c>
      <c r="K1797" s="154" t="str">
        <f>_xlfn.XLOOKUP(H1797,'NW Mapping'!A:A,'NW Mapping'!D:D)</f>
        <v>Core NW</v>
      </c>
      <c r="L1797" s="8" t="str">
        <f>_xlfn.XLOOKUP('Data Source'!$H1797,'NW Mapping'!A:A,'NW Mapping'!E:E)</f>
        <v>OTHER</v>
      </c>
      <c r="M1797" s="155">
        <v>77000</v>
      </c>
      <c r="N1797" s="155">
        <v>77000</v>
      </c>
    </row>
    <row r="1798" spans="2:14" s="1" customFormat="1" ht="19.7" hidden="1" customHeight="1">
      <c r="B1798" s="156">
        <v>2023</v>
      </c>
      <c r="C1798" s="154" t="s">
        <v>13</v>
      </c>
      <c r="D1798" s="154" t="s">
        <v>14</v>
      </c>
      <c r="E1798" s="154" t="s">
        <v>15</v>
      </c>
      <c r="F1798" s="154" t="s">
        <v>21</v>
      </c>
      <c r="G1798" s="154" t="s">
        <v>65</v>
      </c>
      <c r="H1798" s="154" t="s">
        <v>58</v>
      </c>
      <c r="I1798" s="154" t="str">
        <f>_xlfn.XLOOKUP('Data Source'!$H1798,'NW Mapping'!A:A,'NW Mapping'!B:B)</f>
        <v>Low</v>
      </c>
      <c r="J1798" s="154" t="str">
        <f>_xlfn.XLOOKUP('Data Source'!$H1798,'NW Mapping'!A:A,'NW Mapping'!C:C)</f>
        <v>Core NW</v>
      </c>
      <c r="K1798" s="154" t="str">
        <f>_xlfn.XLOOKUP(H1798,'NW Mapping'!A:A,'NW Mapping'!D:D)</f>
        <v>Core NW</v>
      </c>
      <c r="L1798" s="8" t="str">
        <f>_xlfn.XLOOKUP('Data Source'!$H1798,'NW Mapping'!A:A,'NW Mapping'!E:E)</f>
        <v>OTHER</v>
      </c>
      <c r="M1798" s="157">
        <v>0</v>
      </c>
      <c r="N1798" s="157">
        <v>0</v>
      </c>
    </row>
    <row r="1799" spans="2:14" s="1" customFormat="1" ht="19.7" hidden="1" customHeight="1">
      <c r="B1799" s="152">
        <v>2023</v>
      </c>
      <c r="C1799" s="153" t="s">
        <v>13</v>
      </c>
      <c r="D1799" s="153" t="s">
        <v>14</v>
      </c>
      <c r="E1799" s="153" t="s">
        <v>15</v>
      </c>
      <c r="F1799" s="153" t="s">
        <v>23</v>
      </c>
      <c r="G1799" s="153" t="s">
        <v>24</v>
      </c>
      <c r="H1799" s="153" t="s">
        <v>58</v>
      </c>
      <c r="I1799" s="154" t="str">
        <f>_xlfn.XLOOKUP('Data Source'!$H1799,'NW Mapping'!A:A,'NW Mapping'!B:B)</f>
        <v>Low</v>
      </c>
      <c r="J1799" s="154" t="str">
        <f>_xlfn.XLOOKUP('Data Source'!$H1799,'NW Mapping'!A:A,'NW Mapping'!C:C)</f>
        <v>Core NW</v>
      </c>
      <c r="K1799" s="154" t="str">
        <f>_xlfn.XLOOKUP(H1799,'NW Mapping'!A:A,'NW Mapping'!D:D)</f>
        <v>Core NW</v>
      </c>
      <c r="L1799" s="8" t="str">
        <f>_xlfn.XLOOKUP('Data Source'!$H1799,'NW Mapping'!A:A,'NW Mapping'!E:E)</f>
        <v>OTHER</v>
      </c>
      <c r="M1799" s="155">
        <v>86250</v>
      </c>
      <c r="N1799" s="155">
        <v>86250</v>
      </c>
    </row>
    <row r="1800" spans="2:14" s="1" customFormat="1" ht="19.7" hidden="1" customHeight="1">
      <c r="B1800" s="156">
        <v>2023</v>
      </c>
      <c r="C1800" s="154" t="s">
        <v>13</v>
      </c>
      <c r="D1800" s="154" t="s">
        <v>14</v>
      </c>
      <c r="E1800" s="154" t="s">
        <v>15</v>
      </c>
      <c r="F1800" s="154" t="s">
        <v>23</v>
      </c>
      <c r="G1800" s="154" t="s">
        <v>66</v>
      </c>
      <c r="H1800" s="154" t="s">
        <v>58</v>
      </c>
      <c r="I1800" s="154" t="str">
        <f>_xlfn.XLOOKUP('Data Source'!$H1800,'NW Mapping'!A:A,'NW Mapping'!B:B)</f>
        <v>Low</v>
      </c>
      <c r="J1800" s="154" t="str">
        <f>_xlfn.XLOOKUP('Data Source'!$H1800,'NW Mapping'!A:A,'NW Mapping'!C:C)</f>
        <v>Core NW</v>
      </c>
      <c r="K1800" s="154" t="str">
        <f>_xlfn.XLOOKUP(H1800,'NW Mapping'!A:A,'NW Mapping'!D:D)</f>
        <v>Core NW</v>
      </c>
      <c r="L1800" s="8" t="str">
        <f>_xlfn.XLOOKUP('Data Source'!$H1800,'NW Mapping'!A:A,'NW Mapping'!E:E)</f>
        <v>OTHER</v>
      </c>
      <c r="M1800" s="157">
        <v>15000</v>
      </c>
      <c r="N1800" s="157">
        <v>15000</v>
      </c>
    </row>
    <row r="1801" spans="2:14" s="1" customFormat="1" ht="19.7" hidden="1" customHeight="1">
      <c r="B1801" s="156">
        <v>2023</v>
      </c>
      <c r="C1801" s="154" t="s">
        <v>13</v>
      </c>
      <c r="D1801" s="154" t="s">
        <v>14</v>
      </c>
      <c r="E1801" s="154" t="s">
        <v>25</v>
      </c>
      <c r="F1801" s="154" t="s">
        <v>16</v>
      </c>
      <c r="G1801" s="154" t="s">
        <v>71</v>
      </c>
      <c r="H1801" s="154" t="s">
        <v>58</v>
      </c>
      <c r="I1801" s="154" t="str">
        <f>_xlfn.XLOOKUP('Data Source'!$H1801,'NW Mapping'!A:A,'NW Mapping'!B:B)</f>
        <v>Low</v>
      </c>
      <c r="J1801" s="154" t="str">
        <f>_xlfn.XLOOKUP('Data Source'!$H1801,'NW Mapping'!A:A,'NW Mapping'!C:C)</f>
        <v>Core NW</v>
      </c>
      <c r="K1801" s="154" t="str">
        <f>_xlfn.XLOOKUP(H1801,'NW Mapping'!A:A,'NW Mapping'!D:D)</f>
        <v>Core NW</v>
      </c>
      <c r="L1801" s="8" t="str">
        <f>_xlfn.XLOOKUP('Data Source'!$H1801,'NW Mapping'!A:A,'NW Mapping'!E:E)</f>
        <v>OTHER</v>
      </c>
      <c r="M1801" s="157">
        <v>14375.1899999899</v>
      </c>
      <c r="N1801" s="157">
        <v>0</v>
      </c>
    </row>
    <row r="1802" spans="2:14" s="1" customFormat="1" ht="19.7" hidden="1" customHeight="1">
      <c r="B1802" s="152">
        <v>2023</v>
      </c>
      <c r="C1802" s="153" t="s">
        <v>13</v>
      </c>
      <c r="D1802" s="153" t="s">
        <v>14</v>
      </c>
      <c r="E1802" s="153" t="s">
        <v>25</v>
      </c>
      <c r="F1802" s="153" t="s">
        <v>16</v>
      </c>
      <c r="G1802" s="153" t="s">
        <v>72</v>
      </c>
      <c r="H1802" s="153" t="s">
        <v>58</v>
      </c>
      <c r="I1802" s="154" t="str">
        <f>_xlfn.XLOOKUP('Data Source'!$H1802,'NW Mapping'!A:A,'NW Mapping'!B:B)</f>
        <v>Low</v>
      </c>
      <c r="J1802" s="154" t="str">
        <f>_xlfn.XLOOKUP('Data Source'!$H1802,'NW Mapping'!A:A,'NW Mapping'!C:C)</f>
        <v>Core NW</v>
      </c>
      <c r="K1802" s="154" t="str">
        <f>_xlfn.XLOOKUP(H1802,'NW Mapping'!A:A,'NW Mapping'!D:D)</f>
        <v>Core NW</v>
      </c>
      <c r="L1802" s="8" t="str">
        <f>_xlfn.XLOOKUP('Data Source'!$H1802,'NW Mapping'!A:A,'NW Mapping'!E:E)</f>
        <v>OTHER</v>
      </c>
      <c r="M1802" s="155">
        <v>17536.9000000003</v>
      </c>
      <c r="N1802" s="155">
        <v>0</v>
      </c>
    </row>
    <row r="1803" spans="2:14" s="1" customFormat="1" ht="19.7" hidden="1" customHeight="1">
      <c r="B1803" s="156">
        <v>2023</v>
      </c>
      <c r="C1803" s="154" t="s">
        <v>13</v>
      </c>
      <c r="D1803" s="154" t="s">
        <v>14</v>
      </c>
      <c r="E1803" s="154" t="s">
        <v>25</v>
      </c>
      <c r="F1803" s="154" t="s">
        <v>16</v>
      </c>
      <c r="G1803" s="154" t="s">
        <v>73</v>
      </c>
      <c r="H1803" s="154" t="s">
        <v>58</v>
      </c>
      <c r="I1803" s="154" t="str">
        <f>_xlfn.XLOOKUP('Data Source'!$H1803,'NW Mapping'!A:A,'NW Mapping'!B:B)</f>
        <v>Low</v>
      </c>
      <c r="J1803" s="154" t="str">
        <f>_xlfn.XLOOKUP('Data Source'!$H1803,'NW Mapping'!A:A,'NW Mapping'!C:C)</f>
        <v>Core NW</v>
      </c>
      <c r="K1803" s="154" t="str">
        <f>_xlfn.XLOOKUP(H1803,'NW Mapping'!A:A,'NW Mapping'!D:D)</f>
        <v>Core NW</v>
      </c>
      <c r="L1803" s="8" t="str">
        <f>_xlfn.XLOOKUP('Data Source'!$H1803,'NW Mapping'!A:A,'NW Mapping'!E:E)</f>
        <v>OTHER</v>
      </c>
      <c r="M1803" s="157">
        <v>4335.7700000000004</v>
      </c>
      <c r="N1803" s="157">
        <v>0</v>
      </c>
    </row>
    <row r="1804" spans="2:14" s="1" customFormat="1" ht="19.7" hidden="1" customHeight="1">
      <c r="B1804" s="152">
        <v>2023</v>
      </c>
      <c r="C1804" s="153" t="s">
        <v>13</v>
      </c>
      <c r="D1804" s="153" t="s">
        <v>14</v>
      </c>
      <c r="E1804" s="153" t="s">
        <v>25</v>
      </c>
      <c r="F1804" s="153" t="s">
        <v>16</v>
      </c>
      <c r="G1804" s="153" t="s">
        <v>74</v>
      </c>
      <c r="H1804" s="153" t="s">
        <v>58</v>
      </c>
      <c r="I1804" s="154" t="str">
        <f>_xlfn.XLOOKUP('Data Source'!$H1804,'NW Mapping'!A:A,'NW Mapping'!B:B)</f>
        <v>Low</v>
      </c>
      <c r="J1804" s="154" t="str">
        <f>_xlfn.XLOOKUP('Data Source'!$H1804,'NW Mapping'!A:A,'NW Mapping'!C:C)</f>
        <v>Core NW</v>
      </c>
      <c r="K1804" s="154" t="str">
        <f>_xlfn.XLOOKUP(H1804,'NW Mapping'!A:A,'NW Mapping'!D:D)</f>
        <v>Core NW</v>
      </c>
      <c r="L1804" s="8" t="str">
        <f>_xlfn.XLOOKUP('Data Source'!$H1804,'NW Mapping'!A:A,'NW Mapping'!E:E)</f>
        <v>OTHER</v>
      </c>
      <c r="M1804" s="155">
        <v>17453.140000000301</v>
      </c>
      <c r="N1804" s="155">
        <v>0</v>
      </c>
    </row>
    <row r="1805" spans="2:14" s="1" customFormat="1" ht="19.7" hidden="1" customHeight="1">
      <c r="B1805" s="156">
        <v>2023</v>
      </c>
      <c r="C1805" s="154" t="s">
        <v>13</v>
      </c>
      <c r="D1805" s="154" t="s">
        <v>14</v>
      </c>
      <c r="E1805" s="154" t="s">
        <v>25</v>
      </c>
      <c r="F1805" s="154" t="s">
        <v>16</v>
      </c>
      <c r="G1805" s="154" t="s">
        <v>75</v>
      </c>
      <c r="H1805" s="154" t="s">
        <v>58</v>
      </c>
      <c r="I1805" s="154" t="str">
        <f>_xlfn.XLOOKUP('Data Source'!$H1805,'NW Mapping'!A:A,'NW Mapping'!B:B)</f>
        <v>Low</v>
      </c>
      <c r="J1805" s="154" t="str">
        <f>_xlfn.XLOOKUP('Data Source'!$H1805,'NW Mapping'!A:A,'NW Mapping'!C:C)</f>
        <v>Core NW</v>
      </c>
      <c r="K1805" s="154" t="str">
        <f>_xlfn.XLOOKUP(H1805,'NW Mapping'!A:A,'NW Mapping'!D:D)</f>
        <v>Core NW</v>
      </c>
      <c r="L1805" s="8" t="str">
        <f>_xlfn.XLOOKUP('Data Source'!$H1805,'NW Mapping'!A:A,'NW Mapping'!E:E)</f>
        <v>OTHER</v>
      </c>
      <c r="M1805" s="157">
        <v>6675.6699999996999</v>
      </c>
      <c r="N1805" s="157">
        <v>0</v>
      </c>
    </row>
    <row r="1806" spans="2:14" s="1" customFormat="1" ht="19.7" hidden="1" customHeight="1">
      <c r="B1806" s="152">
        <v>2023</v>
      </c>
      <c r="C1806" s="153" t="s">
        <v>13</v>
      </c>
      <c r="D1806" s="153" t="s">
        <v>14</v>
      </c>
      <c r="E1806" s="153" t="s">
        <v>25</v>
      </c>
      <c r="F1806" s="153" t="s">
        <v>16</v>
      </c>
      <c r="G1806" s="153" t="s">
        <v>76</v>
      </c>
      <c r="H1806" s="153" t="s">
        <v>58</v>
      </c>
      <c r="I1806" s="154" t="str">
        <f>_xlfn.XLOOKUP('Data Source'!$H1806,'NW Mapping'!A:A,'NW Mapping'!B:B)</f>
        <v>Low</v>
      </c>
      <c r="J1806" s="154" t="str">
        <f>_xlfn.XLOOKUP('Data Source'!$H1806,'NW Mapping'!A:A,'NW Mapping'!C:C)</f>
        <v>Core NW</v>
      </c>
      <c r="K1806" s="154" t="str">
        <f>_xlfn.XLOOKUP(H1806,'NW Mapping'!A:A,'NW Mapping'!D:D)</f>
        <v>Core NW</v>
      </c>
      <c r="L1806" s="8" t="str">
        <f>_xlfn.XLOOKUP('Data Source'!$H1806,'NW Mapping'!A:A,'NW Mapping'!E:E)</f>
        <v>OTHER</v>
      </c>
      <c r="M1806" s="155">
        <v>1924.83</v>
      </c>
      <c r="N1806" s="155">
        <v>600</v>
      </c>
    </row>
    <row r="1807" spans="2:14" s="1" customFormat="1" ht="19.7" hidden="1" customHeight="1">
      <c r="B1807" s="156">
        <v>2023</v>
      </c>
      <c r="C1807" s="154" t="s">
        <v>13</v>
      </c>
      <c r="D1807" s="154" t="s">
        <v>14</v>
      </c>
      <c r="E1807" s="154" t="s">
        <v>25</v>
      </c>
      <c r="F1807" s="154" t="s">
        <v>21</v>
      </c>
      <c r="G1807" s="154" t="s">
        <v>22</v>
      </c>
      <c r="H1807" s="154" t="s">
        <v>58</v>
      </c>
      <c r="I1807" s="154" t="str">
        <f>_xlfn.XLOOKUP('Data Source'!$H1807,'NW Mapping'!A:A,'NW Mapping'!B:B)</f>
        <v>Low</v>
      </c>
      <c r="J1807" s="154" t="str">
        <f>_xlfn.XLOOKUP('Data Source'!$H1807,'NW Mapping'!A:A,'NW Mapping'!C:C)</f>
        <v>Core NW</v>
      </c>
      <c r="K1807" s="154" t="str">
        <f>_xlfn.XLOOKUP(H1807,'NW Mapping'!A:A,'NW Mapping'!D:D)</f>
        <v>Core NW</v>
      </c>
      <c r="L1807" s="8" t="str">
        <f>_xlfn.XLOOKUP('Data Source'!$H1807,'NW Mapping'!A:A,'NW Mapping'!E:E)</f>
        <v>OTHER</v>
      </c>
      <c r="M1807" s="157">
        <v>101897.47</v>
      </c>
      <c r="N1807" s="157">
        <v>0</v>
      </c>
    </row>
    <row r="1808" spans="2:14" s="1" customFormat="1" ht="19.7" hidden="1" customHeight="1">
      <c r="B1808" s="152">
        <v>2023</v>
      </c>
      <c r="C1808" s="153" t="s">
        <v>13</v>
      </c>
      <c r="D1808" s="153" t="s">
        <v>14</v>
      </c>
      <c r="E1808" s="153" t="s">
        <v>25</v>
      </c>
      <c r="F1808" s="153" t="s">
        <v>21</v>
      </c>
      <c r="G1808" s="153" t="s">
        <v>65</v>
      </c>
      <c r="H1808" s="153" t="s">
        <v>58</v>
      </c>
      <c r="I1808" s="154" t="str">
        <f>_xlfn.XLOOKUP('Data Source'!$H1808,'NW Mapping'!A:A,'NW Mapping'!B:B)</f>
        <v>Low</v>
      </c>
      <c r="J1808" s="154" t="str">
        <f>_xlfn.XLOOKUP('Data Source'!$H1808,'NW Mapping'!A:A,'NW Mapping'!C:C)</f>
        <v>Core NW</v>
      </c>
      <c r="K1808" s="154" t="str">
        <f>_xlfn.XLOOKUP(H1808,'NW Mapping'!A:A,'NW Mapping'!D:D)</f>
        <v>Core NW</v>
      </c>
      <c r="L1808" s="8" t="str">
        <f>_xlfn.XLOOKUP('Data Source'!$H1808,'NW Mapping'!A:A,'NW Mapping'!E:E)</f>
        <v>OTHER</v>
      </c>
      <c r="M1808" s="155">
        <v>39948.294999999998</v>
      </c>
      <c r="N1808" s="155">
        <v>14172.44</v>
      </c>
    </row>
    <row r="1809" spans="2:14" s="1" customFormat="1" ht="19.7" hidden="1" customHeight="1">
      <c r="B1809" s="156">
        <v>2023</v>
      </c>
      <c r="C1809" s="154" t="s">
        <v>13</v>
      </c>
      <c r="D1809" s="154" t="s">
        <v>14</v>
      </c>
      <c r="E1809" s="154" t="s">
        <v>25</v>
      </c>
      <c r="F1809" s="154" t="s">
        <v>23</v>
      </c>
      <c r="G1809" s="154" t="s">
        <v>24</v>
      </c>
      <c r="H1809" s="154" t="s">
        <v>58</v>
      </c>
      <c r="I1809" s="154" t="str">
        <f>_xlfn.XLOOKUP('Data Source'!$H1809,'NW Mapping'!A:A,'NW Mapping'!B:B)</f>
        <v>Low</v>
      </c>
      <c r="J1809" s="154" t="str">
        <f>_xlfn.XLOOKUP('Data Source'!$H1809,'NW Mapping'!A:A,'NW Mapping'!C:C)</f>
        <v>Core NW</v>
      </c>
      <c r="K1809" s="154" t="str">
        <f>_xlfn.XLOOKUP(H1809,'NW Mapping'!A:A,'NW Mapping'!D:D)</f>
        <v>Core NW</v>
      </c>
      <c r="L1809" s="8" t="str">
        <f>_xlfn.XLOOKUP('Data Source'!$H1809,'NW Mapping'!A:A,'NW Mapping'!E:E)</f>
        <v>OTHER</v>
      </c>
      <c r="M1809" s="157">
        <v>70858.270000019402</v>
      </c>
      <c r="N1809" s="157">
        <v>8066.3</v>
      </c>
    </row>
    <row r="1810" spans="2:14" s="1" customFormat="1" ht="19.7" hidden="1" customHeight="1">
      <c r="B1810" s="152">
        <v>2023</v>
      </c>
      <c r="C1810" s="153" t="s">
        <v>13</v>
      </c>
      <c r="D1810" s="153" t="s">
        <v>14</v>
      </c>
      <c r="E1810" s="153" t="s">
        <v>25</v>
      </c>
      <c r="F1810" s="153" t="s">
        <v>23</v>
      </c>
      <c r="G1810" s="153" t="s">
        <v>66</v>
      </c>
      <c r="H1810" s="153" t="s">
        <v>58</v>
      </c>
      <c r="I1810" s="154" t="str">
        <f>_xlfn.XLOOKUP('Data Source'!$H1810,'NW Mapping'!A:A,'NW Mapping'!B:B)</f>
        <v>Low</v>
      </c>
      <c r="J1810" s="154" t="str">
        <f>_xlfn.XLOOKUP('Data Source'!$H1810,'NW Mapping'!A:A,'NW Mapping'!C:C)</f>
        <v>Core NW</v>
      </c>
      <c r="K1810" s="154" t="str">
        <f>_xlfn.XLOOKUP(H1810,'NW Mapping'!A:A,'NW Mapping'!D:D)</f>
        <v>Core NW</v>
      </c>
      <c r="L1810" s="8" t="str">
        <f>_xlfn.XLOOKUP('Data Source'!$H1810,'NW Mapping'!A:A,'NW Mapping'!E:E)</f>
        <v>OTHER</v>
      </c>
      <c r="M1810" s="155">
        <v>2723.52</v>
      </c>
      <c r="N1810" s="155">
        <v>0</v>
      </c>
    </row>
    <row r="1811" spans="2:14" s="1" customFormat="1" ht="19.7" customHeight="1">
      <c r="B1811" s="152">
        <v>2023</v>
      </c>
      <c r="C1811" s="153" t="s">
        <v>13</v>
      </c>
      <c r="D1811" s="153" t="s">
        <v>14</v>
      </c>
      <c r="E1811" s="153" t="s">
        <v>26</v>
      </c>
      <c r="F1811" s="153" t="s">
        <v>16</v>
      </c>
      <c r="G1811" s="153" t="s">
        <v>71</v>
      </c>
      <c r="H1811" s="153" t="s">
        <v>58</v>
      </c>
      <c r="I1811" s="154" t="str">
        <f>_xlfn.XLOOKUP('Data Source'!$H1811,'NW Mapping'!A:A,'NW Mapping'!B:B)</f>
        <v>Low</v>
      </c>
      <c r="J1811" s="154" t="str">
        <f>_xlfn.XLOOKUP('Data Source'!$H1811,'NW Mapping'!A:A,'NW Mapping'!C:C)</f>
        <v>Core NW</v>
      </c>
      <c r="K1811" s="154" t="str">
        <f>_xlfn.XLOOKUP(H1811,'NW Mapping'!A:A,'NW Mapping'!D:D)</f>
        <v>Core NW</v>
      </c>
      <c r="L1811" s="8" t="str">
        <f>_xlfn.XLOOKUP('Data Source'!$H1811,'NW Mapping'!A:A,'NW Mapping'!E:E)</f>
        <v>OTHER</v>
      </c>
      <c r="M1811" s="155">
        <v>7000</v>
      </c>
      <c r="N1811" s="155">
        <v>7000</v>
      </c>
    </row>
    <row r="1812" spans="2:14" s="1" customFormat="1" ht="19.7" customHeight="1">
      <c r="B1812" s="156">
        <v>2023</v>
      </c>
      <c r="C1812" s="154" t="s">
        <v>13</v>
      </c>
      <c r="D1812" s="154" t="s">
        <v>14</v>
      </c>
      <c r="E1812" s="154" t="s">
        <v>26</v>
      </c>
      <c r="F1812" s="154" t="s">
        <v>16</v>
      </c>
      <c r="G1812" s="154" t="s">
        <v>72</v>
      </c>
      <c r="H1812" s="154" t="s">
        <v>58</v>
      </c>
      <c r="I1812" s="154" t="str">
        <f>_xlfn.XLOOKUP('Data Source'!$H1812,'NW Mapping'!A:A,'NW Mapping'!B:B)</f>
        <v>Low</v>
      </c>
      <c r="J1812" s="154" t="str">
        <f>_xlfn.XLOOKUP('Data Source'!$H1812,'NW Mapping'!A:A,'NW Mapping'!C:C)</f>
        <v>Core NW</v>
      </c>
      <c r="K1812" s="154" t="str">
        <f>_xlfn.XLOOKUP(H1812,'NW Mapping'!A:A,'NW Mapping'!D:D)</f>
        <v>Core NW</v>
      </c>
      <c r="L1812" s="8" t="str">
        <f>_xlfn.XLOOKUP('Data Source'!$H1812,'NW Mapping'!A:A,'NW Mapping'!E:E)</f>
        <v>OTHER</v>
      </c>
      <c r="M1812" s="157">
        <v>5992</v>
      </c>
      <c r="N1812" s="157">
        <v>5992</v>
      </c>
    </row>
    <row r="1813" spans="2:14" s="1" customFormat="1" ht="19.7" customHeight="1">
      <c r="B1813" s="152">
        <v>2023</v>
      </c>
      <c r="C1813" s="153" t="s">
        <v>13</v>
      </c>
      <c r="D1813" s="153" t="s">
        <v>14</v>
      </c>
      <c r="E1813" s="153" t="s">
        <v>26</v>
      </c>
      <c r="F1813" s="153" t="s">
        <v>16</v>
      </c>
      <c r="G1813" s="153" t="s">
        <v>73</v>
      </c>
      <c r="H1813" s="153" t="s">
        <v>58</v>
      </c>
      <c r="I1813" s="154" t="str">
        <f>_xlfn.XLOOKUP('Data Source'!$H1813,'NW Mapping'!A:A,'NW Mapping'!B:B)</f>
        <v>Low</v>
      </c>
      <c r="J1813" s="154" t="str">
        <f>_xlfn.XLOOKUP('Data Source'!$H1813,'NW Mapping'!A:A,'NW Mapping'!C:C)</f>
        <v>Core NW</v>
      </c>
      <c r="K1813" s="154" t="str">
        <f>_xlfn.XLOOKUP(H1813,'NW Mapping'!A:A,'NW Mapping'!D:D)</f>
        <v>Core NW</v>
      </c>
      <c r="L1813" s="8" t="str">
        <f>_xlfn.XLOOKUP('Data Source'!$H1813,'NW Mapping'!A:A,'NW Mapping'!E:E)</f>
        <v>OTHER</v>
      </c>
      <c r="M1813" s="155">
        <v>25476</v>
      </c>
      <c r="N1813" s="155">
        <v>25476</v>
      </c>
    </row>
    <row r="1814" spans="2:14" s="1" customFormat="1" ht="19.7" customHeight="1">
      <c r="B1814" s="156">
        <v>2023</v>
      </c>
      <c r="C1814" s="154" t="s">
        <v>13</v>
      </c>
      <c r="D1814" s="154" t="s">
        <v>14</v>
      </c>
      <c r="E1814" s="154" t="s">
        <v>26</v>
      </c>
      <c r="F1814" s="154" t="s">
        <v>16</v>
      </c>
      <c r="G1814" s="154" t="s">
        <v>74</v>
      </c>
      <c r="H1814" s="154" t="s">
        <v>58</v>
      </c>
      <c r="I1814" s="154" t="str">
        <f>_xlfn.XLOOKUP('Data Source'!$H1814,'NW Mapping'!A:A,'NW Mapping'!B:B)</f>
        <v>Low</v>
      </c>
      <c r="J1814" s="154" t="str">
        <f>_xlfn.XLOOKUP('Data Source'!$H1814,'NW Mapping'!A:A,'NW Mapping'!C:C)</f>
        <v>Core NW</v>
      </c>
      <c r="K1814" s="154" t="str">
        <f>_xlfn.XLOOKUP(H1814,'NW Mapping'!A:A,'NW Mapping'!D:D)</f>
        <v>Core NW</v>
      </c>
      <c r="L1814" s="8" t="str">
        <f>_xlfn.XLOOKUP('Data Source'!$H1814,'NW Mapping'!A:A,'NW Mapping'!E:E)</f>
        <v>OTHER</v>
      </c>
      <c r="M1814" s="157">
        <v>44807.260000004499</v>
      </c>
      <c r="N1814" s="157">
        <v>23246</v>
      </c>
    </row>
    <row r="1815" spans="2:14" s="1" customFormat="1" ht="19.7" customHeight="1">
      <c r="B1815" s="152">
        <v>2023</v>
      </c>
      <c r="C1815" s="153" t="s">
        <v>13</v>
      </c>
      <c r="D1815" s="153" t="s">
        <v>14</v>
      </c>
      <c r="E1815" s="153" t="s">
        <v>26</v>
      </c>
      <c r="F1815" s="153" t="s">
        <v>21</v>
      </c>
      <c r="G1815" s="153" t="s">
        <v>22</v>
      </c>
      <c r="H1815" s="153" t="s">
        <v>58</v>
      </c>
      <c r="I1815" s="154" t="str">
        <f>_xlfn.XLOOKUP('Data Source'!$H1815,'NW Mapping'!A:A,'NW Mapping'!B:B)</f>
        <v>Low</v>
      </c>
      <c r="J1815" s="154" t="str">
        <f>_xlfn.XLOOKUP('Data Source'!$H1815,'NW Mapping'!A:A,'NW Mapping'!C:C)</f>
        <v>Core NW</v>
      </c>
      <c r="K1815" s="154" t="str">
        <f>_xlfn.XLOOKUP(H1815,'NW Mapping'!A:A,'NW Mapping'!D:D)</f>
        <v>Core NW</v>
      </c>
      <c r="L1815" s="8" t="str">
        <f>_xlfn.XLOOKUP('Data Source'!$H1815,'NW Mapping'!A:A,'NW Mapping'!E:E)</f>
        <v>OTHER</v>
      </c>
      <c r="M1815" s="155">
        <v>0</v>
      </c>
      <c r="N1815" s="155">
        <v>0</v>
      </c>
    </row>
    <row r="1816" spans="2:14" s="1" customFormat="1" ht="19.7" customHeight="1">
      <c r="B1816" s="156">
        <v>2023</v>
      </c>
      <c r="C1816" s="154" t="s">
        <v>13</v>
      </c>
      <c r="D1816" s="154" t="s">
        <v>14</v>
      </c>
      <c r="E1816" s="154" t="s">
        <v>26</v>
      </c>
      <c r="F1816" s="154" t="s">
        <v>21</v>
      </c>
      <c r="G1816" s="154" t="s">
        <v>65</v>
      </c>
      <c r="H1816" s="154" t="s">
        <v>58</v>
      </c>
      <c r="I1816" s="154" t="str">
        <f>_xlfn.XLOOKUP('Data Source'!$H1816,'NW Mapping'!A:A,'NW Mapping'!B:B)</f>
        <v>Low</v>
      </c>
      <c r="J1816" s="154" t="str">
        <f>_xlfn.XLOOKUP('Data Source'!$H1816,'NW Mapping'!A:A,'NW Mapping'!C:C)</f>
        <v>Core NW</v>
      </c>
      <c r="K1816" s="154" t="str">
        <f>_xlfn.XLOOKUP(H1816,'NW Mapping'!A:A,'NW Mapping'!D:D)</f>
        <v>Core NW</v>
      </c>
      <c r="L1816" s="8" t="str">
        <f>_xlfn.XLOOKUP('Data Source'!$H1816,'NW Mapping'!A:A,'NW Mapping'!E:E)</f>
        <v>OTHER</v>
      </c>
      <c r="M1816" s="157">
        <v>49000</v>
      </c>
      <c r="N1816" s="157">
        <v>49000</v>
      </c>
    </row>
    <row r="1817" spans="2:14" s="1" customFormat="1" ht="19.7" customHeight="1">
      <c r="B1817" s="152">
        <v>2023</v>
      </c>
      <c r="C1817" s="153" t="s">
        <v>13</v>
      </c>
      <c r="D1817" s="153" t="s">
        <v>14</v>
      </c>
      <c r="E1817" s="153" t="s">
        <v>26</v>
      </c>
      <c r="F1817" s="153" t="s">
        <v>23</v>
      </c>
      <c r="G1817" s="153" t="s">
        <v>24</v>
      </c>
      <c r="H1817" s="153" t="s">
        <v>58</v>
      </c>
      <c r="I1817" s="154" t="str">
        <f>_xlfn.XLOOKUP('Data Source'!$H1817,'NW Mapping'!A:A,'NW Mapping'!B:B)</f>
        <v>Low</v>
      </c>
      <c r="J1817" s="154" t="str">
        <f>_xlfn.XLOOKUP('Data Source'!$H1817,'NW Mapping'!A:A,'NW Mapping'!C:C)</f>
        <v>Core NW</v>
      </c>
      <c r="K1817" s="154" t="str">
        <f>_xlfn.XLOOKUP(H1817,'NW Mapping'!A:A,'NW Mapping'!D:D)</f>
        <v>Core NW</v>
      </c>
      <c r="L1817" s="8" t="str">
        <f>_xlfn.XLOOKUP('Data Source'!$H1817,'NW Mapping'!A:A,'NW Mapping'!E:E)</f>
        <v>OTHER</v>
      </c>
      <c r="M1817" s="155">
        <v>105206.37</v>
      </c>
      <c r="N1817" s="155">
        <v>78000</v>
      </c>
    </row>
    <row r="1818" spans="2:14" s="1" customFormat="1" ht="19.7" customHeight="1">
      <c r="B1818" s="156">
        <v>2023</v>
      </c>
      <c r="C1818" s="154" t="s">
        <v>13</v>
      </c>
      <c r="D1818" s="154" t="s">
        <v>14</v>
      </c>
      <c r="E1818" s="154" t="s">
        <v>26</v>
      </c>
      <c r="F1818" s="154" t="s">
        <v>23</v>
      </c>
      <c r="G1818" s="154" t="s">
        <v>66</v>
      </c>
      <c r="H1818" s="154" t="s">
        <v>58</v>
      </c>
      <c r="I1818" s="154" t="str">
        <f>_xlfn.XLOOKUP('Data Source'!$H1818,'NW Mapping'!A:A,'NW Mapping'!B:B)</f>
        <v>Low</v>
      </c>
      <c r="J1818" s="154" t="str">
        <f>_xlfn.XLOOKUP('Data Source'!$H1818,'NW Mapping'!A:A,'NW Mapping'!C:C)</f>
        <v>Core NW</v>
      </c>
      <c r="K1818" s="154" t="str">
        <f>_xlfn.XLOOKUP(H1818,'NW Mapping'!A:A,'NW Mapping'!D:D)</f>
        <v>Core NW</v>
      </c>
      <c r="L1818" s="8" t="str">
        <f>_xlfn.XLOOKUP('Data Source'!$H1818,'NW Mapping'!A:A,'NW Mapping'!E:E)</f>
        <v>OTHER</v>
      </c>
      <c r="M1818" s="157">
        <v>6209.6</v>
      </c>
      <c r="N1818" s="157">
        <v>6209.6</v>
      </c>
    </row>
    <row r="1819" spans="2:14" s="1" customFormat="1" ht="19.7" hidden="1" customHeight="1">
      <c r="B1819" s="152">
        <v>2023</v>
      </c>
      <c r="C1819" s="153" t="s">
        <v>13</v>
      </c>
      <c r="D1819" s="153" t="s">
        <v>14</v>
      </c>
      <c r="E1819" s="153" t="s">
        <v>27</v>
      </c>
      <c r="F1819" s="153" t="s">
        <v>16</v>
      </c>
      <c r="G1819" s="153" t="s">
        <v>72</v>
      </c>
      <c r="H1819" s="153" t="s">
        <v>58</v>
      </c>
      <c r="I1819" s="154" t="str">
        <f>_xlfn.XLOOKUP('Data Source'!$H1819,'NW Mapping'!A:A,'NW Mapping'!B:B)</f>
        <v>Low</v>
      </c>
      <c r="J1819" s="154" t="str">
        <f>_xlfn.XLOOKUP('Data Source'!$H1819,'NW Mapping'!A:A,'NW Mapping'!C:C)</f>
        <v>Core NW</v>
      </c>
      <c r="K1819" s="154" t="str">
        <f>_xlfn.XLOOKUP(H1819,'NW Mapping'!A:A,'NW Mapping'!D:D)</f>
        <v>Core NW</v>
      </c>
      <c r="L1819" s="8" t="str">
        <f>_xlfn.XLOOKUP('Data Source'!$H1819,'NW Mapping'!A:A,'NW Mapping'!E:E)</f>
        <v>OTHER</v>
      </c>
      <c r="M1819" s="155">
        <v>0</v>
      </c>
      <c r="N1819" s="155">
        <v>0</v>
      </c>
    </row>
    <row r="1820" spans="2:14" s="1" customFormat="1" ht="19.7" hidden="1" customHeight="1">
      <c r="B1820" s="156">
        <v>2023</v>
      </c>
      <c r="C1820" s="154" t="s">
        <v>13</v>
      </c>
      <c r="D1820" s="154" t="s">
        <v>14</v>
      </c>
      <c r="E1820" s="154" t="s">
        <v>27</v>
      </c>
      <c r="F1820" s="154" t="s">
        <v>16</v>
      </c>
      <c r="G1820" s="154" t="s">
        <v>73</v>
      </c>
      <c r="H1820" s="154" t="s">
        <v>58</v>
      </c>
      <c r="I1820" s="154" t="str">
        <f>_xlfn.XLOOKUP('Data Source'!$H1820,'NW Mapping'!A:A,'NW Mapping'!B:B)</f>
        <v>Low</v>
      </c>
      <c r="J1820" s="154" t="str">
        <f>_xlfn.XLOOKUP('Data Source'!$H1820,'NW Mapping'!A:A,'NW Mapping'!C:C)</f>
        <v>Core NW</v>
      </c>
      <c r="K1820" s="154" t="str">
        <f>_xlfn.XLOOKUP(H1820,'NW Mapping'!A:A,'NW Mapping'!D:D)</f>
        <v>Core NW</v>
      </c>
      <c r="L1820" s="8" t="str">
        <f>_xlfn.XLOOKUP('Data Source'!$H1820,'NW Mapping'!A:A,'NW Mapping'!E:E)</f>
        <v>OTHER</v>
      </c>
      <c r="M1820" s="157">
        <v>156147.631111111</v>
      </c>
      <c r="N1820" s="157">
        <v>156147.54999999999</v>
      </c>
    </row>
    <row r="1821" spans="2:14" s="1" customFormat="1" ht="19.7" hidden="1" customHeight="1">
      <c r="B1821" s="152">
        <v>2023</v>
      </c>
      <c r="C1821" s="153" t="s">
        <v>13</v>
      </c>
      <c r="D1821" s="153" t="s">
        <v>14</v>
      </c>
      <c r="E1821" s="153" t="s">
        <v>27</v>
      </c>
      <c r="F1821" s="153" t="s">
        <v>16</v>
      </c>
      <c r="G1821" s="153" t="s">
        <v>74</v>
      </c>
      <c r="H1821" s="153" t="s">
        <v>58</v>
      </c>
      <c r="I1821" s="154" t="str">
        <f>_xlfn.XLOOKUP('Data Source'!$H1821,'NW Mapping'!A:A,'NW Mapping'!B:B)</f>
        <v>Low</v>
      </c>
      <c r="J1821" s="154" t="str">
        <f>_xlfn.XLOOKUP('Data Source'!$H1821,'NW Mapping'!A:A,'NW Mapping'!C:C)</f>
        <v>Core NW</v>
      </c>
      <c r="K1821" s="154" t="str">
        <f>_xlfn.XLOOKUP(H1821,'NW Mapping'!A:A,'NW Mapping'!D:D)</f>
        <v>Core NW</v>
      </c>
      <c r="L1821" s="8" t="str">
        <f>_xlfn.XLOOKUP('Data Source'!$H1821,'NW Mapping'!A:A,'NW Mapping'!E:E)</f>
        <v>OTHER</v>
      </c>
      <c r="M1821" s="155">
        <v>9122.76</v>
      </c>
      <c r="N1821" s="155">
        <v>9122.76</v>
      </c>
    </row>
    <row r="1822" spans="2:14" s="1" customFormat="1" ht="19.7" hidden="1" customHeight="1">
      <c r="B1822" s="156">
        <v>2023</v>
      </c>
      <c r="C1822" s="154" t="s">
        <v>13</v>
      </c>
      <c r="D1822" s="154" t="s">
        <v>14</v>
      </c>
      <c r="E1822" s="154" t="s">
        <v>27</v>
      </c>
      <c r="F1822" s="154" t="s">
        <v>16</v>
      </c>
      <c r="G1822" s="154" t="s">
        <v>75</v>
      </c>
      <c r="H1822" s="154" t="s">
        <v>58</v>
      </c>
      <c r="I1822" s="154" t="str">
        <f>_xlfn.XLOOKUP('Data Source'!$H1822,'NW Mapping'!A:A,'NW Mapping'!B:B)</f>
        <v>Low</v>
      </c>
      <c r="J1822" s="154" t="str">
        <f>_xlfn.XLOOKUP('Data Source'!$H1822,'NW Mapping'!A:A,'NW Mapping'!C:C)</f>
        <v>Core NW</v>
      </c>
      <c r="K1822" s="154" t="str">
        <f>_xlfn.XLOOKUP(H1822,'NW Mapping'!A:A,'NW Mapping'!D:D)</f>
        <v>Core NW</v>
      </c>
      <c r="L1822" s="8" t="str">
        <f>_xlfn.XLOOKUP('Data Source'!$H1822,'NW Mapping'!A:A,'NW Mapping'!E:E)</f>
        <v>OTHER</v>
      </c>
      <c r="M1822" s="157">
        <v>1080</v>
      </c>
      <c r="N1822" s="157">
        <v>1080</v>
      </c>
    </row>
    <row r="1823" spans="2:14" s="1" customFormat="1" ht="19.7" hidden="1" customHeight="1">
      <c r="B1823" s="152">
        <v>2023</v>
      </c>
      <c r="C1823" s="153" t="s">
        <v>13</v>
      </c>
      <c r="D1823" s="153" t="s">
        <v>14</v>
      </c>
      <c r="E1823" s="153" t="s">
        <v>27</v>
      </c>
      <c r="F1823" s="153" t="s">
        <v>16</v>
      </c>
      <c r="G1823" s="153" t="s">
        <v>76</v>
      </c>
      <c r="H1823" s="153" t="s">
        <v>58</v>
      </c>
      <c r="I1823" s="154" t="str">
        <f>_xlfn.XLOOKUP('Data Source'!$H1823,'NW Mapping'!A:A,'NW Mapping'!B:B)</f>
        <v>Low</v>
      </c>
      <c r="J1823" s="154" t="str">
        <f>_xlfn.XLOOKUP('Data Source'!$H1823,'NW Mapping'!A:A,'NW Mapping'!C:C)</f>
        <v>Core NW</v>
      </c>
      <c r="K1823" s="154" t="str">
        <f>_xlfn.XLOOKUP(H1823,'NW Mapping'!A:A,'NW Mapping'!D:D)</f>
        <v>Core NW</v>
      </c>
      <c r="L1823" s="8" t="str">
        <f>_xlfn.XLOOKUP('Data Source'!$H1823,'NW Mapping'!A:A,'NW Mapping'!E:E)</f>
        <v>OTHER</v>
      </c>
      <c r="M1823" s="155">
        <v>0</v>
      </c>
      <c r="N1823" s="155">
        <v>0</v>
      </c>
    </row>
    <row r="1824" spans="2:14" s="1" customFormat="1" ht="19.7" hidden="1" customHeight="1">
      <c r="B1824" s="156">
        <v>2023</v>
      </c>
      <c r="C1824" s="154" t="s">
        <v>13</v>
      </c>
      <c r="D1824" s="154" t="s">
        <v>14</v>
      </c>
      <c r="E1824" s="154" t="s">
        <v>27</v>
      </c>
      <c r="F1824" s="154" t="s">
        <v>21</v>
      </c>
      <c r="G1824" s="154" t="s">
        <v>22</v>
      </c>
      <c r="H1824" s="154" t="s">
        <v>58</v>
      </c>
      <c r="I1824" s="154" t="str">
        <f>_xlfn.XLOOKUP('Data Source'!$H1824,'NW Mapping'!A:A,'NW Mapping'!B:B)</f>
        <v>Low</v>
      </c>
      <c r="J1824" s="154" t="str">
        <f>_xlfn.XLOOKUP('Data Source'!$H1824,'NW Mapping'!A:A,'NW Mapping'!C:C)</f>
        <v>Core NW</v>
      </c>
      <c r="K1824" s="154" t="str">
        <f>_xlfn.XLOOKUP(H1824,'NW Mapping'!A:A,'NW Mapping'!D:D)</f>
        <v>Core NW</v>
      </c>
      <c r="L1824" s="8" t="str">
        <f>_xlfn.XLOOKUP('Data Source'!$H1824,'NW Mapping'!A:A,'NW Mapping'!E:E)</f>
        <v>OTHER</v>
      </c>
      <c r="M1824" s="157">
        <v>157750</v>
      </c>
      <c r="N1824" s="157">
        <v>157750</v>
      </c>
    </row>
    <row r="1825" spans="2:14" s="1" customFormat="1" ht="19.7" hidden="1" customHeight="1">
      <c r="B1825" s="152">
        <v>2023</v>
      </c>
      <c r="C1825" s="153" t="s">
        <v>13</v>
      </c>
      <c r="D1825" s="153" t="s">
        <v>14</v>
      </c>
      <c r="E1825" s="153" t="s">
        <v>27</v>
      </c>
      <c r="F1825" s="153" t="s">
        <v>21</v>
      </c>
      <c r="G1825" s="153" t="s">
        <v>65</v>
      </c>
      <c r="H1825" s="153" t="s">
        <v>58</v>
      </c>
      <c r="I1825" s="154" t="str">
        <f>_xlfn.XLOOKUP('Data Source'!$H1825,'NW Mapping'!A:A,'NW Mapping'!B:B)</f>
        <v>Low</v>
      </c>
      <c r="J1825" s="154" t="str">
        <f>_xlfn.XLOOKUP('Data Source'!$H1825,'NW Mapping'!A:A,'NW Mapping'!C:C)</f>
        <v>Core NW</v>
      </c>
      <c r="K1825" s="154" t="str">
        <f>_xlfn.XLOOKUP(H1825,'NW Mapping'!A:A,'NW Mapping'!D:D)</f>
        <v>Core NW</v>
      </c>
      <c r="L1825" s="8" t="str">
        <f>_xlfn.XLOOKUP('Data Source'!$H1825,'NW Mapping'!A:A,'NW Mapping'!E:E)</f>
        <v>OTHER</v>
      </c>
      <c r="M1825" s="155">
        <v>70275</v>
      </c>
      <c r="N1825" s="155">
        <v>70275</v>
      </c>
    </row>
    <row r="1826" spans="2:14" s="1" customFormat="1" ht="19.7" hidden="1" customHeight="1">
      <c r="B1826" s="156">
        <v>2023</v>
      </c>
      <c r="C1826" s="154" t="s">
        <v>13</v>
      </c>
      <c r="D1826" s="154" t="s">
        <v>14</v>
      </c>
      <c r="E1826" s="154" t="s">
        <v>27</v>
      </c>
      <c r="F1826" s="154" t="s">
        <v>23</v>
      </c>
      <c r="G1826" s="154" t="s">
        <v>24</v>
      </c>
      <c r="H1826" s="154" t="s">
        <v>58</v>
      </c>
      <c r="I1826" s="154" t="str">
        <f>_xlfn.XLOOKUP('Data Source'!$H1826,'NW Mapping'!A:A,'NW Mapping'!B:B)</f>
        <v>Low</v>
      </c>
      <c r="J1826" s="154" t="str">
        <f>_xlfn.XLOOKUP('Data Source'!$H1826,'NW Mapping'!A:A,'NW Mapping'!C:C)</f>
        <v>Core NW</v>
      </c>
      <c r="K1826" s="154" t="str">
        <f>_xlfn.XLOOKUP(H1826,'NW Mapping'!A:A,'NW Mapping'!D:D)</f>
        <v>Core NW</v>
      </c>
      <c r="L1826" s="8" t="str">
        <f>_xlfn.XLOOKUP('Data Source'!$H1826,'NW Mapping'!A:A,'NW Mapping'!E:E)</f>
        <v>OTHER</v>
      </c>
      <c r="M1826" s="157">
        <v>205579.5</v>
      </c>
      <c r="N1826" s="157">
        <v>205579.5</v>
      </c>
    </row>
    <row r="1827" spans="2:14" s="1" customFormat="1" ht="19.7" hidden="1" customHeight="1">
      <c r="B1827" s="152">
        <v>2023</v>
      </c>
      <c r="C1827" s="153" t="s">
        <v>13</v>
      </c>
      <c r="D1827" s="153" t="s">
        <v>14</v>
      </c>
      <c r="E1827" s="153" t="s">
        <v>27</v>
      </c>
      <c r="F1827" s="153" t="s">
        <v>23</v>
      </c>
      <c r="G1827" s="153" t="s">
        <v>66</v>
      </c>
      <c r="H1827" s="153" t="s">
        <v>58</v>
      </c>
      <c r="I1827" s="154" t="str">
        <f>_xlfn.XLOOKUP('Data Source'!$H1827,'NW Mapping'!A:A,'NW Mapping'!B:B)</f>
        <v>Low</v>
      </c>
      <c r="J1827" s="154" t="str">
        <f>_xlfn.XLOOKUP('Data Source'!$H1827,'NW Mapping'!A:A,'NW Mapping'!C:C)</f>
        <v>Core NW</v>
      </c>
      <c r="K1827" s="154" t="str">
        <f>_xlfn.XLOOKUP(H1827,'NW Mapping'!A:A,'NW Mapping'!D:D)</f>
        <v>Core NW</v>
      </c>
      <c r="L1827" s="8" t="str">
        <f>_xlfn.XLOOKUP('Data Source'!$H1827,'NW Mapping'!A:A,'NW Mapping'!E:E)</f>
        <v>OTHER</v>
      </c>
      <c r="M1827" s="155">
        <v>15870</v>
      </c>
      <c r="N1827" s="155">
        <v>15870</v>
      </c>
    </row>
    <row r="1828" spans="2:14" s="1" customFormat="1" ht="19.7" hidden="1" customHeight="1">
      <c r="B1828" s="156">
        <v>2023</v>
      </c>
      <c r="C1828" s="154" t="s">
        <v>13</v>
      </c>
      <c r="D1828" s="154" t="s">
        <v>14</v>
      </c>
      <c r="E1828" s="154" t="s">
        <v>25</v>
      </c>
      <c r="F1828" s="154" t="s">
        <v>16</v>
      </c>
      <c r="G1828" s="154" t="s">
        <v>72</v>
      </c>
      <c r="H1828" s="154" t="s">
        <v>59</v>
      </c>
      <c r="I1828" s="154" t="str">
        <f>_xlfn.XLOOKUP('Data Source'!$H1828,'NW Mapping'!A:A,'NW Mapping'!B:B)</f>
        <v>Low</v>
      </c>
      <c r="J1828" s="154" t="str">
        <f>_xlfn.XLOOKUP('Data Source'!$H1828,'NW Mapping'!A:A,'NW Mapping'!C:C)</f>
        <v>Core NW</v>
      </c>
      <c r="K1828" s="154" t="str">
        <f>_xlfn.XLOOKUP(H1828,'NW Mapping'!A:A,'NW Mapping'!D:D)</f>
        <v>Core NW</v>
      </c>
      <c r="L1828" s="8" t="str">
        <f>_xlfn.XLOOKUP('Data Source'!$H1828,'NW Mapping'!A:A,'NW Mapping'!E:E)</f>
        <v>OTHER</v>
      </c>
      <c r="M1828" s="157">
        <v>0</v>
      </c>
      <c r="N1828" s="157">
        <v>0</v>
      </c>
    </row>
    <row r="1829" spans="2:14" s="1" customFormat="1" ht="19.7" hidden="1" customHeight="1">
      <c r="B1829" s="152">
        <v>2023</v>
      </c>
      <c r="C1829" s="153" t="s">
        <v>13</v>
      </c>
      <c r="D1829" s="153" t="s">
        <v>14</v>
      </c>
      <c r="E1829" s="153" t="s">
        <v>25</v>
      </c>
      <c r="F1829" s="153" t="s">
        <v>16</v>
      </c>
      <c r="G1829" s="153" t="s">
        <v>73</v>
      </c>
      <c r="H1829" s="153" t="s">
        <v>59</v>
      </c>
      <c r="I1829" s="154" t="str">
        <f>_xlfn.XLOOKUP('Data Source'!$H1829,'NW Mapping'!A:A,'NW Mapping'!B:B)</f>
        <v>Low</v>
      </c>
      <c r="J1829" s="154" t="str">
        <f>_xlfn.XLOOKUP('Data Source'!$H1829,'NW Mapping'!A:A,'NW Mapping'!C:C)</f>
        <v>Core NW</v>
      </c>
      <c r="K1829" s="154" t="str">
        <f>_xlfn.XLOOKUP(H1829,'NW Mapping'!A:A,'NW Mapping'!D:D)</f>
        <v>Core NW</v>
      </c>
      <c r="L1829" s="8" t="str">
        <f>_xlfn.XLOOKUP('Data Source'!$H1829,'NW Mapping'!A:A,'NW Mapping'!E:E)</f>
        <v>OTHER</v>
      </c>
      <c r="M1829" s="155">
        <v>0</v>
      </c>
      <c r="N1829" s="155">
        <v>0</v>
      </c>
    </row>
    <row r="1830" spans="2:14" s="1" customFormat="1" ht="19.7" hidden="1" customHeight="1">
      <c r="B1830" s="156">
        <v>2023</v>
      </c>
      <c r="C1830" s="154" t="s">
        <v>13</v>
      </c>
      <c r="D1830" s="154" t="s">
        <v>14</v>
      </c>
      <c r="E1830" s="154" t="s">
        <v>25</v>
      </c>
      <c r="F1830" s="154" t="s">
        <v>16</v>
      </c>
      <c r="G1830" s="154" t="s">
        <v>76</v>
      </c>
      <c r="H1830" s="154" t="s">
        <v>59</v>
      </c>
      <c r="I1830" s="154" t="str">
        <f>_xlfn.XLOOKUP('Data Source'!$H1830,'NW Mapping'!A:A,'NW Mapping'!B:B)</f>
        <v>Low</v>
      </c>
      <c r="J1830" s="154" t="str">
        <f>_xlfn.XLOOKUP('Data Source'!$H1830,'NW Mapping'!A:A,'NW Mapping'!C:C)</f>
        <v>Core NW</v>
      </c>
      <c r="K1830" s="154" t="str">
        <f>_xlfn.XLOOKUP(H1830,'NW Mapping'!A:A,'NW Mapping'!D:D)</f>
        <v>Core NW</v>
      </c>
      <c r="L1830" s="8" t="str">
        <f>_xlfn.XLOOKUP('Data Source'!$H1830,'NW Mapping'!A:A,'NW Mapping'!E:E)</f>
        <v>OTHER</v>
      </c>
      <c r="M1830" s="157">
        <v>0</v>
      </c>
      <c r="N1830" s="157">
        <v>0</v>
      </c>
    </row>
    <row r="1831" spans="2:14" s="1" customFormat="1" ht="19.7" hidden="1" customHeight="1">
      <c r="B1831" s="152">
        <v>2023</v>
      </c>
      <c r="C1831" s="153" t="s">
        <v>13</v>
      </c>
      <c r="D1831" s="153" t="s">
        <v>14</v>
      </c>
      <c r="E1831" s="153" t="s">
        <v>25</v>
      </c>
      <c r="F1831" s="153" t="s">
        <v>21</v>
      </c>
      <c r="G1831" s="153" t="s">
        <v>22</v>
      </c>
      <c r="H1831" s="153" t="s">
        <v>59</v>
      </c>
      <c r="I1831" s="154" t="str">
        <f>_xlfn.XLOOKUP('Data Source'!$H1831,'NW Mapping'!A:A,'NW Mapping'!B:B)</f>
        <v>Low</v>
      </c>
      <c r="J1831" s="154" t="str">
        <f>_xlfn.XLOOKUP('Data Source'!$H1831,'NW Mapping'!A:A,'NW Mapping'!C:C)</f>
        <v>Core NW</v>
      </c>
      <c r="K1831" s="154" t="str">
        <f>_xlfn.XLOOKUP(H1831,'NW Mapping'!A:A,'NW Mapping'!D:D)</f>
        <v>Core NW</v>
      </c>
      <c r="L1831" s="8" t="str">
        <f>_xlfn.XLOOKUP('Data Source'!$H1831,'NW Mapping'!A:A,'NW Mapping'!E:E)</f>
        <v>OTHER</v>
      </c>
      <c r="M1831" s="155">
        <v>0</v>
      </c>
      <c r="N1831" s="155">
        <v>0</v>
      </c>
    </row>
    <row r="1832" spans="2:14" s="1" customFormat="1" ht="19.7" hidden="1" customHeight="1">
      <c r="B1832" s="156">
        <v>2023</v>
      </c>
      <c r="C1832" s="154" t="s">
        <v>13</v>
      </c>
      <c r="D1832" s="154" t="s">
        <v>14</v>
      </c>
      <c r="E1832" s="154" t="s">
        <v>25</v>
      </c>
      <c r="F1832" s="154" t="s">
        <v>21</v>
      </c>
      <c r="G1832" s="154" t="s">
        <v>65</v>
      </c>
      <c r="H1832" s="154" t="s">
        <v>59</v>
      </c>
      <c r="I1832" s="154" t="str">
        <f>_xlfn.XLOOKUP('Data Source'!$H1832,'NW Mapping'!A:A,'NW Mapping'!B:B)</f>
        <v>Low</v>
      </c>
      <c r="J1832" s="154" t="str">
        <f>_xlfn.XLOOKUP('Data Source'!$H1832,'NW Mapping'!A:A,'NW Mapping'!C:C)</f>
        <v>Core NW</v>
      </c>
      <c r="K1832" s="154" t="str">
        <f>_xlfn.XLOOKUP(H1832,'NW Mapping'!A:A,'NW Mapping'!D:D)</f>
        <v>Core NW</v>
      </c>
      <c r="L1832" s="8" t="str">
        <f>_xlfn.XLOOKUP('Data Source'!$H1832,'NW Mapping'!A:A,'NW Mapping'!E:E)</f>
        <v>OTHER</v>
      </c>
      <c r="M1832" s="157">
        <v>0</v>
      </c>
      <c r="N1832" s="157">
        <v>0</v>
      </c>
    </row>
    <row r="1833" spans="2:14" s="1" customFormat="1" ht="19.7" hidden="1" customHeight="1">
      <c r="B1833" s="152">
        <v>2023</v>
      </c>
      <c r="C1833" s="153" t="s">
        <v>13</v>
      </c>
      <c r="D1833" s="153" t="s">
        <v>14</v>
      </c>
      <c r="E1833" s="153" t="s">
        <v>25</v>
      </c>
      <c r="F1833" s="153" t="s">
        <v>23</v>
      </c>
      <c r="G1833" s="153" t="s">
        <v>24</v>
      </c>
      <c r="H1833" s="153" t="s">
        <v>59</v>
      </c>
      <c r="I1833" s="154" t="str">
        <f>_xlfn.XLOOKUP('Data Source'!$H1833,'NW Mapping'!A:A,'NW Mapping'!B:B)</f>
        <v>Low</v>
      </c>
      <c r="J1833" s="154" t="str">
        <f>_xlfn.XLOOKUP('Data Source'!$H1833,'NW Mapping'!A:A,'NW Mapping'!C:C)</f>
        <v>Core NW</v>
      </c>
      <c r="K1833" s="154" t="str">
        <f>_xlfn.XLOOKUP(H1833,'NW Mapping'!A:A,'NW Mapping'!D:D)</f>
        <v>Core NW</v>
      </c>
      <c r="L1833" s="8" t="str">
        <f>_xlfn.XLOOKUP('Data Source'!$H1833,'NW Mapping'!A:A,'NW Mapping'!E:E)</f>
        <v>OTHER</v>
      </c>
      <c r="M1833" s="155">
        <v>0</v>
      </c>
      <c r="N1833" s="155">
        <v>0</v>
      </c>
    </row>
    <row r="1834" spans="2:14" s="1" customFormat="1" ht="19.7" hidden="1" customHeight="1">
      <c r="B1834" s="156">
        <v>2023</v>
      </c>
      <c r="C1834" s="154" t="s">
        <v>13</v>
      </c>
      <c r="D1834" s="154" t="s">
        <v>14</v>
      </c>
      <c r="E1834" s="154" t="s">
        <v>27</v>
      </c>
      <c r="F1834" s="154" t="s">
        <v>16</v>
      </c>
      <c r="G1834" s="154" t="s">
        <v>71</v>
      </c>
      <c r="H1834" s="154" t="s">
        <v>59</v>
      </c>
      <c r="I1834" s="154" t="str">
        <f>_xlfn.XLOOKUP('Data Source'!$H1834,'NW Mapping'!A:A,'NW Mapping'!B:B)</f>
        <v>Low</v>
      </c>
      <c r="J1834" s="154" t="str">
        <f>_xlfn.XLOOKUP('Data Source'!$H1834,'NW Mapping'!A:A,'NW Mapping'!C:C)</f>
        <v>Core NW</v>
      </c>
      <c r="K1834" s="154" t="str">
        <f>_xlfn.XLOOKUP(H1834,'NW Mapping'!A:A,'NW Mapping'!D:D)</f>
        <v>Core NW</v>
      </c>
      <c r="L1834" s="8" t="str">
        <f>_xlfn.XLOOKUP('Data Source'!$H1834,'NW Mapping'!A:A,'NW Mapping'!E:E)</f>
        <v>OTHER</v>
      </c>
      <c r="M1834" s="157">
        <v>10799.997692307699</v>
      </c>
      <c r="N1834" s="157">
        <v>10799.88</v>
      </c>
    </row>
    <row r="1835" spans="2:14" s="1" customFormat="1" ht="19.7" hidden="1" customHeight="1">
      <c r="B1835" s="152">
        <v>2023</v>
      </c>
      <c r="C1835" s="153" t="s">
        <v>13</v>
      </c>
      <c r="D1835" s="153" t="s">
        <v>14</v>
      </c>
      <c r="E1835" s="153" t="s">
        <v>27</v>
      </c>
      <c r="F1835" s="153" t="s">
        <v>16</v>
      </c>
      <c r="G1835" s="153" t="s">
        <v>72</v>
      </c>
      <c r="H1835" s="153" t="s">
        <v>59</v>
      </c>
      <c r="I1835" s="154" t="str">
        <f>_xlfn.XLOOKUP('Data Source'!$H1835,'NW Mapping'!A:A,'NW Mapping'!B:B)</f>
        <v>Low</v>
      </c>
      <c r="J1835" s="154" t="str">
        <f>_xlfn.XLOOKUP('Data Source'!$H1835,'NW Mapping'!A:A,'NW Mapping'!C:C)</f>
        <v>Core NW</v>
      </c>
      <c r="K1835" s="154" t="str">
        <f>_xlfn.XLOOKUP(H1835,'NW Mapping'!A:A,'NW Mapping'!D:D)</f>
        <v>Core NW</v>
      </c>
      <c r="L1835" s="8" t="str">
        <f>_xlfn.XLOOKUP('Data Source'!$H1835,'NW Mapping'!A:A,'NW Mapping'!E:E)</f>
        <v>OTHER</v>
      </c>
      <c r="M1835" s="155">
        <v>900</v>
      </c>
      <c r="N1835" s="155">
        <v>900</v>
      </c>
    </row>
    <row r="1836" spans="2:14" s="1" customFormat="1" ht="19.7" hidden="1" customHeight="1">
      <c r="B1836" s="156">
        <v>2023</v>
      </c>
      <c r="C1836" s="154" t="s">
        <v>13</v>
      </c>
      <c r="D1836" s="154" t="s">
        <v>14</v>
      </c>
      <c r="E1836" s="154" t="s">
        <v>27</v>
      </c>
      <c r="F1836" s="154" t="s">
        <v>21</v>
      </c>
      <c r="G1836" s="154" t="s">
        <v>22</v>
      </c>
      <c r="H1836" s="154" t="s">
        <v>59</v>
      </c>
      <c r="I1836" s="154" t="str">
        <f>_xlfn.XLOOKUP('Data Source'!$H1836,'NW Mapping'!A:A,'NW Mapping'!B:B)</f>
        <v>Low</v>
      </c>
      <c r="J1836" s="154" t="str">
        <f>_xlfn.XLOOKUP('Data Source'!$H1836,'NW Mapping'!A:A,'NW Mapping'!C:C)</f>
        <v>Core NW</v>
      </c>
      <c r="K1836" s="154" t="str">
        <f>_xlfn.XLOOKUP(H1836,'NW Mapping'!A:A,'NW Mapping'!D:D)</f>
        <v>Core NW</v>
      </c>
      <c r="L1836" s="8" t="str">
        <f>_xlfn.XLOOKUP('Data Source'!$H1836,'NW Mapping'!A:A,'NW Mapping'!E:E)</f>
        <v>OTHER</v>
      </c>
      <c r="M1836" s="157">
        <v>26650</v>
      </c>
      <c r="N1836" s="157">
        <v>26650</v>
      </c>
    </row>
    <row r="1837" spans="2:14" s="1" customFormat="1" ht="19.7" hidden="1" customHeight="1">
      <c r="B1837" s="152">
        <v>2023</v>
      </c>
      <c r="C1837" s="153" t="s">
        <v>13</v>
      </c>
      <c r="D1837" s="153" t="s">
        <v>14</v>
      </c>
      <c r="E1837" s="153" t="s">
        <v>27</v>
      </c>
      <c r="F1837" s="153" t="s">
        <v>21</v>
      </c>
      <c r="G1837" s="153" t="s">
        <v>65</v>
      </c>
      <c r="H1837" s="153" t="s">
        <v>59</v>
      </c>
      <c r="I1837" s="154" t="str">
        <f>_xlfn.XLOOKUP('Data Source'!$H1837,'NW Mapping'!A:A,'NW Mapping'!B:B)</f>
        <v>Low</v>
      </c>
      <c r="J1837" s="154" t="str">
        <f>_xlfn.XLOOKUP('Data Source'!$H1837,'NW Mapping'!A:A,'NW Mapping'!C:C)</f>
        <v>Core NW</v>
      </c>
      <c r="K1837" s="154" t="str">
        <f>_xlfn.XLOOKUP(H1837,'NW Mapping'!A:A,'NW Mapping'!D:D)</f>
        <v>Core NW</v>
      </c>
      <c r="L1837" s="8" t="str">
        <f>_xlfn.XLOOKUP('Data Source'!$H1837,'NW Mapping'!A:A,'NW Mapping'!E:E)</f>
        <v>OTHER</v>
      </c>
      <c r="M1837" s="155">
        <v>0</v>
      </c>
      <c r="N1837" s="155">
        <v>0</v>
      </c>
    </row>
    <row r="1838" spans="2:14" s="1" customFormat="1" ht="19.7" hidden="1" customHeight="1">
      <c r="B1838" s="156">
        <v>2023</v>
      </c>
      <c r="C1838" s="154" t="s">
        <v>13</v>
      </c>
      <c r="D1838" s="154" t="s">
        <v>14</v>
      </c>
      <c r="E1838" s="154" t="s">
        <v>27</v>
      </c>
      <c r="F1838" s="154" t="s">
        <v>23</v>
      </c>
      <c r="G1838" s="154" t="s">
        <v>24</v>
      </c>
      <c r="H1838" s="154" t="s">
        <v>59</v>
      </c>
      <c r="I1838" s="154" t="str">
        <f>_xlfn.XLOOKUP('Data Source'!$H1838,'NW Mapping'!A:A,'NW Mapping'!B:B)</f>
        <v>Low</v>
      </c>
      <c r="J1838" s="154" t="str">
        <f>_xlfn.XLOOKUP('Data Source'!$H1838,'NW Mapping'!A:A,'NW Mapping'!C:C)</f>
        <v>Core NW</v>
      </c>
      <c r="K1838" s="154" t="str">
        <f>_xlfn.XLOOKUP(H1838,'NW Mapping'!A:A,'NW Mapping'!D:D)</f>
        <v>Core NW</v>
      </c>
      <c r="L1838" s="8" t="str">
        <f>_xlfn.XLOOKUP('Data Source'!$H1838,'NW Mapping'!A:A,'NW Mapping'!E:E)</f>
        <v>OTHER</v>
      </c>
      <c r="M1838" s="157">
        <v>22549.996153846201</v>
      </c>
      <c r="N1838" s="157">
        <v>22549.8</v>
      </c>
    </row>
    <row r="1839" spans="2:14" s="1" customFormat="1" ht="19.7" hidden="1" customHeight="1">
      <c r="B1839" s="152">
        <v>2023</v>
      </c>
      <c r="C1839" s="153" t="s">
        <v>13</v>
      </c>
      <c r="D1839" s="153" t="s">
        <v>14</v>
      </c>
      <c r="E1839" s="153" t="s">
        <v>27</v>
      </c>
      <c r="F1839" s="153" t="s">
        <v>23</v>
      </c>
      <c r="G1839" s="153" t="s">
        <v>66</v>
      </c>
      <c r="H1839" s="153" t="s">
        <v>59</v>
      </c>
      <c r="I1839" s="154" t="str">
        <f>_xlfn.XLOOKUP('Data Source'!$H1839,'NW Mapping'!A:A,'NW Mapping'!B:B)</f>
        <v>Low</v>
      </c>
      <c r="J1839" s="154" t="str">
        <f>_xlfn.XLOOKUP('Data Source'!$H1839,'NW Mapping'!A:A,'NW Mapping'!C:C)</f>
        <v>Core NW</v>
      </c>
      <c r="K1839" s="154" t="str">
        <f>_xlfn.XLOOKUP(H1839,'NW Mapping'!A:A,'NW Mapping'!D:D)</f>
        <v>Core NW</v>
      </c>
      <c r="L1839" s="8" t="str">
        <f>_xlfn.XLOOKUP('Data Source'!$H1839,'NW Mapping'!A:A,'NW Mapping'!E:E)</f>
        <v>OTHER</v>
      </c>
      <c r="M1839" s="155">
        <v>4100</v>
      </c>
      <c r="N1839" s="155">
        <v>4100.04</v>
      </c>
    </row>
    <row r="1840" spans="2:14" s="1" customFormat="1" ht="19.7" hidden="1" customHeight="1">
      <c r="B1840" s="156">
        <v>2023</v>
      </c>
      <c r="C1840" s="154" t="s">
        <v>83</v>
      </c>
      <c r="D1840" s="154" t="s">
        <v>14</v>
      </c>
      <c r="E1840" s="154" t="s">
        <v>15</v>
      </c>
      <c r="F1840" s="154" t="s">
        <v>16</v>
      </c>
      <c r="G1840" s="154" t="s">
        <v>73</v>
      </c>
      <c r="H1840" s="154" t="s">
        <v>31</v>
      </c>
      <c r="I1840" s="154" t="str">
        <f>_xlfn.XLOOKUP('Data Source'!$H1840,'NW Mapping'!A:A,'NW Mapping'!B:B)</f>
        <v>High</v>
      </c>
      <c r="J1840" s="154" t="str">
        <f>_xlfn.XLOOKUP('Data Source'!$H1840,'NW Mapping'!A:A,'NW Mapping'!C:C)</f>
        <v>Core NW</v>
      </c>
      <c r="K1840" s="154" t="str">
        <f>_xlfn.XLOOKUP(H1840,'NW Mapping'!A:A,'NW Mapping'!D:D)</f>
        <v>Core NW</v>
      </c>
      <c r="L1840" s="8" t="str">
        <f>_xlfn.XLOOKUP('Data Source'!$H1840,'NW Mapping'!A:A,'NW Mapping'!E:E)</f>
        <v>ADMIN</v>
      </c>
      <c r="M1840" s="157">
        <v>2214.0023076923098</v>
      </c>
      <c r="N1840" s="157">
        <v>2214.0300000000002</v>
      </c>
    </row>
    <row r="1841" spans="2:14" s="1" customFormat="1" ht="19.7" customHeight="1">
      <c r="B1841" s="156">
        <v>2023</v>
      </c>
      <c r="C1841" s="154" t="s">
        <v>83</v>
      </c>
      <c r="D1841" s="154" t="s">
        <v>14</v>
      </c>
      <c r="E1841" s="154" t="s">
        <v>26</v>
      </c>
      <c r="F1841" s="154" t="s">
        <v>21</v>
      </c>
      <c r="G1841" s="154" t="s">
        <v>22</v>
      </c>
      <c r="H1841" s="154" t="s">
        <v>34</v>
      </c>
      <c r="I1841" s="154" t="str">
        <f>_xlfn.XLOOKUP('Data Source'!$H1841,'NW Mapping'!A:A,'NW Mapping'!B:B)</f>
        <v>Low</v>
      </c>
      <c r="J1841" s="154" t="str">
        <f>_xlfn.XLOOKUP('Data Source'!$H1841,'NW Mapping'!A:A,'NW Mapping'!C:C)</f>
        <v>Non-Core NW</v>
      </c>
      <c r="K1841" s="154" t="str">
        <f>_xlfn.XLOOKUP(H1841,'NW Mapping'!A:A,'NW Mapping'!D:D)</f>
        <v>MERCH MENU</v>
      </c>
      <c r="L1841" s="8" t="str">
        <f>_xlfn.XLOOKUP('Data Source'!$H1841,'NW Mapping'!A:A,'NW Mapping'!E:E)</f>
        <v>MERCH MENU</v>
      </c>
      <c r="M1841" s="157">
        <v>46912.350000001199</v>
      </c>
      <c r="N1841" s="157">
        <v>0</v>
      </c>
    </row>
    <row r="1842" spans="2:14" s="1" customFormat="1" ht="19.7" hidden="1" customHeight="1">
      <c r="B1842" s="156">
        <v>2023</v>
      </c>
      <c r="C1842" s="154" t="s">
        <v>61</v>
      </c>
      <c r="D1842" s="154" t="s">
        <v>14</v>
      </c>
      <c r="E1842" s="154" t="s">
        <v>25</v>
      </c>
      <c r="F1842" s="154" t="s">
        <v>21</v>
      </c>
      <c r="G1842" s="154" t="s">
        <v>22</v>
      </c>
      <c r="H1842" s="154" t="s">
        <v>62</v>
      </c>
      <c r="I1842" s="154" t="str">
        <f>_xlfn.XLOOKUP('Data Source'!$H1842,'NW Mapping'!A:A,'NW Mapping'!B:B)</f>
        <v>Low</v>
      </c>
      <c r="J1842" s="154" t="str">
        <f>_xlfn.XLOOKUP('Data Source'!$H1842,'NW Mapping'!A:A,'NW Mapping'!C:C)</f>
        <v>Non-Core NW</v>
      </c>
      <c r="K1842" s="154" t="str">
        <f>_xlfn.XLOOKUP(H1842,'NW Mapping'!A:A,'NW Mapping'!D:D)</f>
        <v>MERCH MENU</v>
      </c>
      <c r="L1842" s="8" t="str">
        <f>_xlfn.XLOOKUP('Data Source'!$H1842,'NW Mapping'!A:A,'NW Mapping'!E:E)</f>
        <v>MERCH MENU</v>
      </c>
      <c r="M1842" s="157">
        <v>0</v>
      </c>
      <c r="N1842" s="157">
        <v>0</v>
      </c>
    </row>
    <row r="1843" spans="2:14" s="1" customFormat="1" ht="19.7" hidden="1" customHeight="1">
      <c r="B1843" s="152">
        <v>2023</v>
      </c>
      <c r="C1843" s="153" t="s">
        <v>61</v>
      </c>
      <c r="D1843" s="153" t="s">
        <v>14</v>
      </c>
      <c r="E1843" s="153" t="s">
        <v>25</v>
      </c>
      <c r="F1843" s="153" t="s">
        <v>23</v>
      </c>
      <c r="G1843" s="153" t="s">
        <v>24</v>
      </c>
      <c r="H1843" s="153" t="s">
        <v>62</v>
      </c>
      <c r="I1843" s="154" t="str">
        <f>_xlfn.XLOOKUP('Data Source'!$H1843,'NW Mapping'!A:A,'NW Mapping'!B:B)</f>
        <v>Low</v>
      </c>
      <c r="J1843" s="154" t="str">
        <f>_xlfn.XLOOKUP('Data Source'!$H1843,'NW Mapping'!A:A,'NW Mapping'!C:C)</f>
        <v>Non-Core NW</v>
      </c>
      <c r="K1843" s="154" t="str">
        <f>_xlfn.XLOOKUP(H1843,'NW Mapping'!A:A,'NW Mapping'!D:D)</f>
        <v>MERCH MENU</v>
      </c>
      <c r="L1843" s="8" t="str">
        <f>_xlfn.XLOOKUP('Data Source'!$H1843,'NW Mapping'!A:A,'NW Mapping'!E:E)</f>
        <v>MERCH MENU</v>
      </c>
      <c r="M1843" s="155">
        <v>0</v>
      </c>
      <c r="N1843" s="155">
        <v>0</v>
      </c>
    </row>
    <row r="1844" spans="2:14" s="1" customFormat="1" ht="19.7" hidden="1" customHeight="1">
      <c r="B1844" s="156">
        <v>2024</v>
      </c>
      <c r="C1844" s="154" t="s">
        <v>13</v>
      </c>
      <c r="D1844" s="154" t="s">
        <v>14</v>
      </c>
      <c r="E1844" s="154" t="s">
        <v>15</v>
      </c>
      <c r="F1844" s="154" t="s">
        <v>16</v>
      </c>
      <c r="G1844" s="154" t="s">
        <v>71</v>
      </c>
      <c r="H1844" s="154" t="s">
        <v>18</v>
      </c>
      <c r="I1844" s="154" t="str">
        <f>_xlfn.XLOOKUP('Data Source'!$H1844,'NW Mapping'!A:A,'NW Mapping'!B:B)</f>
        <v>Low</v>
      </c>
      <c r="J1844" s="154" t="str">
        <f>_xlfn.XLOOKUP('Data Source'!$H1844,'NW Mapping'!A:A,'NW Mapping'!C:C)</f>
        <v>Non-Core NW</v>
      </c>
      <c r="K1844" s="154" t="str">
        <f>_xlfn.XLOOKUP(H1844,'NW Mapping'!A:A,'NW Mapping'!D:D)</f>
        <v>MERCH MENU</v>
      </c>
      <c r="L1844" s="8" t="str">
        <f>_xlfn.XLOOKUP('Data Source'!$H1844,'NW Mapping'!A:A,'NW Mapping'!E:E)</f>
        <v>MERCH MENU</v>
      </c>
      <c r="M1844" s="157">
        <v>44719.221061753</v>
      </c>
      <c r="N1844" s="157">
        <v>0</v>
      </c>
    </row>
    <row r="1845" spans="2:14" s="1" customFormat="1" ht="19.7" hidden="1" customHeight="1">
      <c r="B1845" s="152">
        <v>2024</v>
      </c>
      <c r="C1845" s="153" t="s">
        <v>13</v>
      </c>
      <c r="D1845" s="153" t="s">
        <v>14</v>
      </c>
      <c r="E1845" s="153" t="s">
        <v>15</v>
      </c>
      <c r="F1845" s="153" t="s">
        <v>16</v>
      </c>
      <c r="G1845" s="153" t="s">
        <v>72</v>
      </c>
      <c r="H1845" s="153" t="s">
        <v>18</v>
      </c>
      <c r="I1845" s="154" t="str">
        <f>_xlfn.XLOOKUP('Data Source'!$H1845,'NW Mapping'!A:A,'NW Mapping'!B:B)</f>
        <v>Low</v>
      </c>
      <c r="J1845" s="154" t="str">
        <f>_xlfn.XLOOKUP('Data Source'!$H1845,'NW Mapping'!A:A,'NW Mapping'!C:C)</f>
        <v>Non-Core NW</v>
      </c>
      <c r="K1845" s="154" t="str">
        <f>_xlfn.XLOOKUP(H1845,'NW Mapping'!A:A,'NW Mapping'!D:D)</f>
        <v>MERCH MENU</v>
      </c>
      <c r="L1845" s="8" t="str">
        <f>_xlfn.XLOOKUP('Data Source'!$H1845,'NW Mapping'!A:A,'NW Mapping'!E:E)</f>
        <v>MERCH MENU</v>
      </c>
      <c r="M1845" s="155">
        <v>543338.04999999399</v>
      </c>
      <c r="N1845" s="155">
        <v>0</v>
      </c>
    </row>
    <row r="1846" spans="2:14" s="1" customFormat="1" ht="19.7" hidden="1" customHeight="1">
      <c r="B1846" s="156">
        <v>2024</v>
      </c>
      <c r="C1846" s="154" t="s">
        <v>13</v>
      </c>
      <c r="D1846" s="154" t="s">
        <v>14</v>
      </c>
      <c r="E1846" s="154" t="s">
        <v>15</v>
      </c>
      <c r="F1846" s="154" t="s">
        <v>16</v>
      </c>
      <c r="G1846" s="154" t="s">
        <v>73</v>
      </c>
      <c r="H1846" s="154" t="s">
        <v>18</v>
      </c>
      <c r="I1846" s="154" t="str">
        <f>_xlfn.XLOOKUP('Data Source'!$H1846,'NW Mapping'!A:A,'NW Mapping'!B:B)</f>
        <v>Low</v>
      </c>
      <c r="J1846" s="154" t="str">
        <f>_xlfn.XLOOKUP('Data Source'!$H1846,'NW Mapping'!A:A,'NW Mapping'!C:C)</f>
        <v>Non-Core NW</v>
      </c>
      <c r="K1846" s="154" t="str">
        <f>_xlfn.XLOOKUP(H1846,'NW Mapping'!A:A,'NW Mapping'!D:D)</f>
        <v>MERCH MENU</v>
      </c>
      <c r="L1846" s="8" t="str">
        <f>_xlfn.XLOOKUP('Data Source'!$H1846,'NW Mapping'!A:A,'NW Mapping'!E:E)</f>
        <v>MERCH MENU</v>
      </c>
      <c r="M1846" s="157">
        <v>26131.951999999001</v>
      </c>
      <c r="N1846" s="157">
        <v>0</v>
      </c>
    </row>
    <row r="1847" spans="2:14" s="1" customFormat="1" ht="19.7" hidden="1" customHeight="1">
      <c r="B1847" s="152">
        <v>2024</v>
      </c>
      <c r="C1847" s="153" t="s">
        <v>13</v>
      </c>
      <c r="D1847" s="153" t="s">
        <v>14</v>
      </c>
      <c r="E1847" s="153" t="s">
        <v>15</v>
      </c>
      <c r="F1847" s="153" t="s">
        <v>16</v>
      </c>
      <c r="G1847" s="153" t="s">
        <v>74</v>
      </c>
      <c r="H1847" s="153" t="s">
        <v>18</v>
      </c>
      <c r="I1847" s="154" t="str">
        <f>_xlfn.XLOOKUP('Data Source'!$H1847,'NW Mapping'!A:A,'NW Mapping'!B:B)</f>
        <v>Low</v>
      </c>
      <c r="J1847" s="154" t="str">
        <f>_xlfn.XLOOKUP('Data Source'!$H1847,'NW Mapping'!A:A,'NW Mapping'!C:C)</f>
        <v>Non-Core NW</v>
      </c>
      <c r="K1847" s="154" t="str">
        <f>_xlfn.XLOOKUP(H1847,'NW Mapping'!A:A,'NW Mapping'!D:D)</f>
        <v>MERCH MENU</v>
      </c>
      <c r="L1847" s="8" t="str">
        <f>_xlfn.XLOOKUP('Data Source'!$H1847,'NW Mapping'!A:A,'NW Mapping'!E:E)</f>
        <v>MERCH MENU</v>
      </c>
      <c r="M1847" s="155">
        <v>40863.1328000008</v>
      </c>
      <c r="N1847" s="155">
        <v>0</v>
      </c>
    </row>
    <row r="1848" spans="2:14" s="1" customFormat="1" ht="19.7" hidden="1" customHeight="1">
      <c r="B1848" s="156">
        <v>2024</v>
      </c>
      <c r="C1848" s="154" t="s">
        <v>13</v>
      </c>
      <c r="D1848" s="154" t="s">
        <v>14</v>
      </c>
      <c r="E1848" s="154" t="s">
        <v>15</v>
      </c>
      <c r="F1848" s="154" t="s">
        <v>16</v>
      </c>
      <c r="G1848" s="154" t="s">
        <v>75</v>
      </c>
      <c r="H1848" s="154" t="s">
        <v>18</v>
      </c>
      <c r="I1848" s="154" t="str">
        <f>_xlfn.XLOOKUP('Data Source'!$H1848,'NW Mapping'!A:A,'NW Mapping'!B:B)</f>
        <v>Low</v>
      </c>
      <c r="J1848" s="154" t="str">
        <f>_xlfn.XLOOKUP('Data Source'!$H1848,'NW Mapping'!A:A,'NW Mapping'!C:C)</f>
        <v>Non-Core NW</v>
      </c>
      <c r="K1848" s="154" t="str">
        <f>_xlfn.XLOOKUP(H1848,'NW Mapping'!A:A,'NW Mapping'!D:D)</f>
        <v>MERCH MENU</v>
      </c>
      <c r="L1848" s="8" t="str">
        <f>_xlfn.XLOOKUP('Data Source'!$H1848,'NW Mapping'!A:A,'NW Mapping'!E:E)</f>
        <v>MERCH MENU</v>
      </c>
      <c r="M1848" s="157">
        <v>0</v>
      </c>
      <c r="N1848" s="157">
        <v>0</v>
      </c>
    </row>
    <row r="1849" spans="2:14" s="1" customFormat="1" ht="19.7" hidden="1" customHeight="1">
      <c r="B1849" s="152">
        <v>2024</v>
      </c>
      <c r="C1849" s="153" t="s">
        <v>13</v>
      </c>
      <c r="D1849" s="153" t="s">
        <v>14</v>
      </c>
      <c r="E1849" s="153" t="s">
        <v>15</v>
      </c>
      <c r="F1849" s="153" t="s">
        <v>21</v>
      </c>
      <c r="G1849" s="153" t="s">
        <v>22</v>
      </c>
      <c r="H1849" s="153" t="s">
        <v>18</v>
      </c>
      <c r="I1849" s="154" t="str">
        <f>_xlfn.XLOOKUP('Data Source'!$H1849,'NW Mapping'!A:A,'NW Mapping'!B:B)</f>
        <v>Low</v>
      </c>
      <c r="J1849" s="154" t="str">
        <f>_xlfn.XLOOKUP('Data Source'!$H1849,'NW Mapping'!A:A,'NW Mapping'!C:C)</f>
        <v>Non-Core NW</v>
      </c>
      <c r="K1849" s="154" t="str">
        <f>_xlfn.XLOOKUP(H1849,'NW Mapping'!A:A,'NW Mapping'!D:D)</f>
        <v>MERCH MENU</v>
      </c>
      <c r="L1849" s="8" t="str">
        <f>_xlfn.XLOOKUP('Data Source'!$H1849,'NW Mapping'!A:A,'NW Mapping'!E:E)</f>
        <v>MERCH MENU</v>
      </c>
      <c r="M1849" s="155">
        <v>76275.899999999296</v>
      </c>
      <c r="N1849" s="155">
        <v>0</v>
      </c>
    </row>
    <row r="1850" spans="2:14" s="1" customFormat="1" ht="19.7" hidden="1" customHeight="1">
      <c r="B1850" s="156">
        <v>2024</v>
      </c>
      <c r="C1850" s="154" t="s">
        <v>13</v>
      </c>
      <c r="D1850" s="154" t="s">
        <v>14</v>
      </c>
      <c r="E1850" s="154" t="s">
        <v>15</v>
      </c>
      <c r="F1850" s="154" t="s">
        <v>21</v>
      </c>
      <c r="G1850" s="154" t="s">
        <v>65</v>
      </c>
      <c r="H1850" s="154" t="s">
        <v>18</v>
      </c>
      <c r="I1850" s="154" t="str">
        <f>_xlfn.XLOOKUP('Data Source'!$H1850,'NW Mapping'!A:A,'NW Mapping'!B:B)</f>
        <v>Low</v>
      </c>
      <c r="J1850" s="154" t="str">
        <f>_xlfn.XLOOKUP('Data Source'!$H1850,'NW Mapping'!A:A,'NW Mapping'!C:C)</f>
        <v>Non-Core NW</v>
      </c>
      <c r="K1850" s="154" t="str">
        <f>_xlfn.XLOOKUP(H1850,'NW Mapping'!A:A,'NW Mapping'!D:D)</f>
        <v>MERCH MENU</v>
      </c>
      <c r="L1850" s="8" t="str">
        <f>_xlfn.XLOOKUP('Data Source'!$H1850,'NW Mapping'!A:A,'NW Mapping'!E:E)</f>
        <v>MERCH MENU</v>
      </c>
      <c r="M1850" s="157">
        <v>10174.3399999993</v>
      </c>
      <c r="N1850" s="157">
        <v>0</v>
      </c>
    </row>
    <row r="1851" spans="2:14" s="1" customFormat="1" ht="19.7" hidden="1" customHeight="1">
      <c r="B1851" s="152">
        <v>2024</v>
      </c>
      <c r="C1851" s="153" t="s">
        <v>13</v>
      </c>
      <c r="D1851" s="153" t="s">
        <v>14</v>
      </c>
      <c r="E1851" s="153" t="s">
        <v>15</v>
      </c>
      <c r="F1851" s="153" t="s">
        <v>23</v>
      </c>
      <c r="G1851" s="153" t="s">
        <v>24</v>
      </c>
      <c r="H1851" s="153" t="s">
        <v>18</v>
      </c>
      <c r="I1851" s="154" t="str">
        <f>_xlfn.XLOOKUP('Data Source'!$H1851,'NW Mapping'!A:A,'NW Mapping'!B:B)</f>
        <v>Low</v>
      </c>
      <c r="J1851" s="154" t="str">
        <f>_xlfn.XLOOKUP('Data Source'!$H1851,'NW Mapping'!A:A,'NW Mapping'!C:C)</f>
        <v>Non-Core NW</v>
      </c>
      <c r="K1851" s="154" t="str">
        <f>_xlfn.XLOOKUP(H1851,'NW Mapping'!A:A,'NW Mapping'!D:D)</f>
        <v>MERCH MENU</v>
      </c>
      <c r="L1851" s="8" t="str">
        <f>_xlfn.XLOOKUP('Data Source'!$H1851,'NW Mapping'!A:A,'NW Mapping'!E:E)</f>
        <v>MERCH MENU</v>
      </c>
      <c r="M1851" s="155">
        <v>67572.321833939306</v>
      </c>
      <c r="N1851" s="155">
        <v>0</v>
      </c>
    </row>
    <row r="1852" spans="2:14" s="1" customFormat="1" ht="19.7" hidden="1" customHeight="1">
      <c r="B1852" s="156">
        <v>2024</v>
      </c>
      <c r="C1852" s="154" t="s">
        <v>13</v>
      </c>
      <c r="D1852" s="154" t="s">
        <v>14</v>
      </c>
      <c r="E1852" s="154" t="s">
        <v>15</v>
      </c>
      <c r="F1852" s="154" t="s">
        <v>23</v>
      </c>
      <c r="G1852" s="154" t="s">
        <v>66</v>
      </c>
      <c r="H1852" s="154" t="s">
        <v>18</v>
      </c>
      <c r="I1852" s="154" t="str">
        <f>_xlfn.XLOOKUP('Data Source'!$H1852,'NW Mapping'!A:A,'NW Mapping'!B:B)</f>
        <v>Low</v>
      </c>
      <c r="J1852" s="154" t="str">
        <f>_xlfn.XLOOKUP('Data Source'!$H1852,'NW Mapping'!A:A,'NW Mapping'!C:C)</f>
        <v>Non-Core NW</v>
      </c>
      <c r="K1852" s="154" t="str">
        <f>_xlfn.XLOOKUP(H1852,'NW Mapping'!A:A,'NW Mapping'!D:D)</f>
        <v>MERCH MENU</v>
      </c>
      <c r="L1852" s="8" t="str">
        <f>_xlfn.XLOOKUP('Data Source'!$H1852,'NW Mapping'!A:A,'NW Mapping'!E:E)</f>
        <v>MERCH MENU</v>
      </c>
      <c r="M1852" s="157">
        <v>336869.83600000298</v>
      </c>
      <c r="N1852" s="157">
        <v>42787.54</v>
      </c>
    </row>
    <row r="1853" spans="2:14" s="1" customFormat="1" ht="19.7" hidden="1" customHeight="1">
      <c r="B1853" s="152">
        <v>2024</v>
      </c>
      <c r="C1853" s="153" t="s">
        <v>13</v>
      </c>
      <c r="D1853" s="153" t="s">
        <v>14</v>
      </c>
      <c r="E1853" s="153" t="s">
        <v>25</v>
      </c>
      <c r="F1853" s="153" t="s">
        <v>16</v>
      </c>
      <c r="G1853" s="153" t="s">
        <v>71</v>
      </c>
      <c r="H1853" s="153" t="s">
        <v>18</v>
      </c>
      <c r="I1853" s="154" t="str">
        <f>_xlfn.XLOOKUP('Data Source'!$H1853,'NW Mapping'!A:A,'NW Mapping'!B:B)</f>
        <v>Low</v>
      </c>
      <c r="J1853" s="154" t="str">
        <f>_xlfn.XLOOKUP('Data Source'!$H1853,'NW Mapping'!A:A,'NW Mapping'!C:C)</f>
        <v>Non-Core NW</v>
      </c>
      <c r="K1853" s="154" t="str">
        <f>_xlfn.XLOOKUP(H1853,'NW Mapping'!A:A,'NW Mapping'!D:D)</f>
        <v>MERCH MENU</v>
      </c>
      <c r="L1853" s="8" t="str">
        <f>_xlfn.XLOOKUP('Data Source'!$H1853,'NW Mapping'!A:A,'NW Mapping'!E:E)</f>
        <v>MERCH MENU</v>
      </c>
      <c r="M1853" s="155">
        <v>347746.71</v>
      </c>
      <c r="N1853" s="155">
        <v>10100</v>
      </c>
    </row>
    <row r="1854" spans="2:14" s="1" customFormat="1" ht="19.7" hidden="1" customHeight="1">
      <c r="B1854" s="156">
        <v>2024</v>
      </c>
      <c r="C1854" s="154" t="s">
        <v>13</v>
      </c>
      <c r="D1854" s="154" t="s">
        <v>14</v>
      </c>
      <c r="E1854" s="154" t="s">
        <v>25</v>
      </c>
      <c r="F1854" s="154" t="s">
        <v>16</v>
      </c>
      <c r="G1854" s="154" t="s">
        <v>72</v>
      </c>
      <c r="H1854" s="154" t="s">
        <v>18</v>
      </c>
      <c r="I1854" s="154" t="str">
        <f>_xlfn.XLOOKUP('Data Source'!$H1854,'NW Mapping'!A:A,'NW Mapping'!B:B)</f>
        <v>Low</v>
      </c>
      <c r="J1854" s="154" t="str">
        <f>_xlfn.XLOOKUP('Data Source'!$H1854,'NW Mapping'!A:A,'NW Mapping'!C:C)</f>
        <v>Non-Core NW</v>
      </c>
      <c r="K1854" s="154" t="str">
        <f>_xlfn.XLOOKUP(H1854,'NW Mapping'!A:A,'NW Mapping'!D:D)</f>
        <v>MERCH MENU</v>
      </c>
      <c r="L1854" s="8" t="str">
        <f>_xlfn.XLOOKUP('Data Source'!$H1854,'NW Mapping'!A:A,'NW Mapping'!E:E)</f>
        <v>MERCH MENU</v>
      </c>
      <c r="M1854" s="157">
        <v>2175606.98000103</v>
      </c>
      <c r="N1854" s="157">
        <v>59827.77</v>
      </c>
    </row>
    <row r="1855" spans="2:14" s="1" customFormat="1" ht="19.7" hidden="1" customHeight="1">
      <c r="B1855" s="152">
        <v>2024</v>
      </c>
      <c r="C1855" s="153" t="s">
        <v>13</v>
      </c>
      <c r="D1855" s="153" t="s">
        <v>14</v>
      </c>
      <c r="E1855" s="153" t="s">
        <v>25</v>
      </c>
      <c r="F1855" s="153" t="s">
        <v>16</v>
      </c>
      <c r="G1855" s="153" t="s">
        <v>73</v>
      </c>
      <c r="H1855" s="153" t="s">
        <v>18</v>
      </c>
      <c r="I1855" s="154" t="str">
        <f>_xlfn.XLOOKUP('Data Source'!$H1855,'NW Mapping'!A:A,'NW Mapping'!B:B)</f>
        <v>Low</v>
      </c>
      <c r="J1855" s="154" t="str">
        <f>_xlfn.XLOOKUP('Data Source'!$H1855,'NW Mapping'!A:A,'NW Mapping'!C:C)</f>
        <v>Non-Core NW</v>
      </c>
      <c r="K1855" s="154" t="str">
        <f>_xlfn.XLOOKUP(H1855,'NW Mapping'!A:A,'NW Mapping'!D:D)</f>
        <v>MERCH MENU</v>
      </c>
      <c r="L1855" s="8" t="str">
        <f>_xlfn.XLOOKUP('Data Source'!$H1855,'NW Mapping'!A:A,'NW Mapping'!E:E)</f>
        <v>MERCH MENU</v>
      </c>
      <c r="M1855" s="155">
        <v>1234171.36000028</v>
      </c>
      <c r="N1855" s="155">
        <v>16300</v>
      </c>
    </row>
    <row r="1856" spans="2:14" s="1" customFormat="1" ht="19.7" hidden="1" customHeight="1">
      <c r="B1856" s="156">
        <v>2024</v>
      </c>
      <c r="C1856" s="154" t="s">
        <v>13</v>
      </c>
      <c r="D1856" s="154" t="s">
        <v>14</v>
      </c>
      <c r="E1856" s="154" t="s">
        <v>25</v>
      </c>
      <c r="F1856" s="154" t="s">
        <v>16</v>
      </c>
      <c r="G1856" s="154" t="s">
        <v>74</v>
      </c>
      <c r="H1856" s="154" t="s">
        <v>18</v>
      </c>
      <c r="I1856" s="154" t="str">
        <f>_xlfn.XLOOKUP('Data Source'!$H1856,'NW Mapping'!A:A,'NW Mapping'!B:B)</f>
        <v>Low</v>
      </c>
      <c r="J1856" s="154" t="str">
        <f>_xlfn.XLOOKUP('Data Source'!$H1856,'NW Mapping'!A:A,'NW Mapping'!C:C)</f>
        <v>Non-Core NW</v>
      </c>
      <c r="K1856" s="154" t="str">
        <f>_xlfn.XLOOKUP(H1856,'NW Mapping'!A:A,'NW Mapping'!D:D)</f>
        <v>MERCH MENU</v>
      </c>
      <c r="L1856" s="8" t="str">
        <f>_xlfn.XLOOKUP('Data Source'!$H1856,'NW Mapping'!A:A,'NW Mapping'!E:E)</f>
        <v>MERCH MENU</v>
      </c>
      <c r="M1856" s="157">
        <v>917519.07000022102</v>
      </c>
      <c r="N1856" s="157">
        <v>46000</v>
      </c>
    </row>
    <row r="1857" spans="2:14" s="1" customFormat="1" ht="19.7" hidden="1" customHeight="1">
      <c r="B1857" s="152">
        <v>2024</v>
      </c>
      <c r="C1857" s="153" t="s">
        <v>13</v>
      </c>
      <c r="D1857" s="153" t="s">
        <v>14</v>
      </c>
      <c r="E1857" s="153" t="s">
        <v>25</v>
      </c>
      <c r="F1857" s="153" t="s">
        <v>16</v>
      </c>
      <c r="G1857" s="153" t="s">
        <v>75</v>
      </c>
      <c r="H1857" s="153" t="s">
        <v>18</v>
      </c>
      <c r="I1857" s="154" t="str">
        <f>_xlfn.XLOOKUP('Data Source'!$H1857,'NW Mapping'!A:A,'NW Mapping'!B:B)</f>
        <v>Low</v>
      </c>
      <c r="J1857" s="154" t="str">
        <f>_xlfn.XLOOKUP('Data Source'!$H1857,'NW Mapping'!A:A,'NW Mapping'!C:C)</f>
        <v>Non-Core NW</v>
      </c>
      <c r="K1857" s="154" t="str">
        <f>_xlfn.XLOOKUP(H1857,'NW Mapping'!A:A,'NW Mapping'!D:D)</f>
        <v>MERCH MENU</v>
      </c>
      <c r="L1857" s="8" t="str">
        <f>_xlfn.XLOOKUP('Data Source'!$H1857,'NW Mapping'!A:A,'NW Mapping'!E:E)</f>
        <v>MERCH MENU</v>
      </c>
      <c r="M1857" s="155">
        <v>156061.85</v>
      </c>
      <c r="N1857" s="155">
        <v>16950</v>
      </c>
    </row>
    <row r="1858" spans="2:14" s="1" customFormat="1" ht="19.7" hidden="1" customHeight="1">
      <c r="B1858" s="156">
        <v>2024</v>
      </c>
      <c r="C1858" s="154" t="s">
        <v>13</v>
      </c>
      <c r="D1858" s="154" t="s">
        <v>14</v>
      </c>
      <c r="E1858" s="154" t="s">
        <v>25</v>
      </c>
      <c r="F1858" s="154" t="s">
        <v>16</v>
      </c>
      <c r="G1858" s="154" t="s">
        <v>76</v>
      </c>
      <c r="H1858" s="154" t="s">
        <v>18</v>
      </c>
      <c r="I1858" s="154" t="str">
        <f>_xlfn.XLOOKUP('Data Source'!$H1858,'NW Mapping'!A:A,'NW Mapping'!B:B)</f>
        <v>Low</v>
      </c>
      <c r="J1858" s="154" t="str">
        <f>_xlfn.XLOOKUP('Data Source'!$H1858,'NW Mapping'!A:A,'NW Mapping'!C:C)</f>
        <v>Non-Core NW</v>
      </c>
      <c r="K1858" s="154" t="str">
        <f>_xlfn.XLOOKUP(H1858,'NW Mapping'!A:A,'NW Mapping'!D:D)</f>
        <v>MERCH MENU</v>
      </c>
      <c r="L1858" s="8" t="str">
        <f>_xlfn.XLOOKUP('Data Source'!$H1858,'NW Mapping'!A:A,'NW Mapping'!E:E)</f>
        <v>MERCH MENU</v>
      </c>
      <c r="M1858" s="157">
        <v>34524.439999993199</v>
      </c>
      <c r="N1858" s="157">
        <v>7450</v>
      </c>
    </row>
    <row r="1859" spans="2:14" s="1" customFormat="1" ht="19.7" hidden="1" customHeight="1">
      <c r="B1859" s="152">
        <v>2024</v>
      </c>
      <c r="C1859" s="153" t="s">
        <v>13</v>
      </c>
      <c r="D1859" s="153" t="s">
        <v>14</v>
      </c>
      <c r="E1859" s="153" t="s">
        <v>25</v>
      </c>
      <c r="F1859" s="153" t="s">
        <v>21</v>
      </c>
      <c r="G1859" s="153" t="s">
        <v>22</v>
      </c>
      <c r="H1859" s="153" t="s">
        <v>18</v>
      </c>
      <c r="I1859" s="154" t="str">
        <f>_xlfn.XLOOKUP('Data Source'!$H1859,'NW Mapping'!A:A,'NW Mapping'!B:B)</f>
        <v>Low</v>
      </c>
      <c r="J1859" s="154" t="str">
        <f>_xlfn.XLOOKUP('Data Source'!$H1859,'NW Mapping'!A:A,'NW Mapping'!C:C)</f>
        <v>Non-Core NW</v>
      </c>
      <c r="K1859" s="154" t="str">
        <f>_xlfn.XLOOKUP(H1859,'NW Mapping'!A:A,'NW Mapping'!D:D)</f>
        <v>MERCH MENU</v>
      </c>
      <c r="L1859" s="8" t="str">
        <f>_xlfn.XLOOKUP('Data Source'!$H1859,'NW Mapping'!A:A,'NW Mapping'!E:E)</f>
        <v>MERCH MENU</v>
      </c>
      <c r="M1859" s="155">
        <v>473427.35</v>
      </c>
      <c r="N1859" s="155">
        <v>10885.56</v>
      </c>
    </row>
    <row r="1860" spans="2:14" s="1" customFormat="1" ht="19.7" hidden="1" customHeight="1">
      <c r="B1860" s="156">
        <v>2024</v>
      </c>
      <c r="C1860" s="154" t="s">
        <v>13</v>
      </c>
      <c r="D1860" s="154" t="s">
        <v>14</v>
      </c>
      <c r="E1860" s="154" t="s">
        <v>25</v>
      </c>
      <c r="F1860" s="154" t="s">
        <v>21</v>
      </c>
      <c r="G1860" s="154" t="s">
        <v>65</v>
      </c>
      <c r="H1860" s="154" t="s">
        <v>18</v>
      </c>
      <c r="I1860" s="154" t="str">
        <f>_xlfn.XLOOKUP('Data Source'!$H1860,'NW Mapping'!A:A,'NW Mapping'!B:B)</f>
        <v>Low</v>
      </c>
      <c r="J1860" s="154" t="str">
        <f>_xlfn.XLOOKUP('Data Source'!$H1860,'NW Mapping'!A:A,'NW Mapping'!C:C)</f>
        <v>Non-Core NW</v>
      </c>
      <c r="K1860" s="154" t="str">
        <f>_xlfn.XLOOKUP(H1860,'NW Mapping'!A:A,'NW Mapping'!D:D)</f>
        <v>MERCH MENU</v>
      </c>
      <c r="L1860" s="8" t="str">
        <f>_xlfn.XLOOKUP('Data Source'!$H1860,'NW Mapping'!A:A,'NW Mapping'!E:E)</f>
        <v>MERCH MENU</v>
      </c>
      <c r="M1860" s="157">
        <v>87010.5600000431</v>
      </c>
      <c r="N1860" s="157">
        <v>500</v>
      </c>
    </row>
    <row r="1861" spans="2:14" s="1" customFormat="1" ht="19.7" hidden="1" customHeight="1">
      <c r="B1861" s="152">
        <v>2024</v>
      </c>
      <c r="C1861" s="153" t="s">
        <v>13</v>
      </c>
      <c r="D1861" s="153" t="s">
        <v>14</v>
      </c>
      <c r="E1861" s="153" t="s">
        <v>25</v>
      </c>
      <c r="F1861" s="153" t="s">
        <v>23</v>
      </c>
      <c r="G1861" s="153" t="s">
        <v>24</v>
      </c>
      <c r="H1861" s="153" t="s">
        <v>18</v>
      </c>
      <c r="I1861" s="154" t="str">
        <f>_xlfn.XLOOKUP('Data Source'!$H1861,'NW Mapping'!A:A,'NW Mapping'!B:B)</f>
        <v>Low</v>
      </c>
      <c r="J1861" s="154" t="str">
        <f>_xlfn.XLOOKUP('Data Source'!$H1861,'NW Mapping'!A:A,'NW Mapping'!C:C)</f>
        <v>Non-Core NW</v>
      </c>
      <c r="K1861" s="154" t="str">
        <f>_xlfn.XLOOKUP(H1861,'NW Mapping'!A:A,'NW Mapping'!D:D)</f>
        <v>MERCH MENU</v>
      </c>
      <c r="L1861" s="8" t="str">
        <f>_xlfn.XLOOKUP('Data Source'!$H1861,'NW Mapping'!A:A,'NW Mapping'!E:E)</f>
        <v>MERCH MENU</v>
      </c>
      <c r="M1861" s="155">
        <v>62799.720000000103</v>
      </c>
      <c r="N1861" s="155">
        <v>12795.2</v>
      </c>
    </row>
    <row r="1862" spans="2:14" s="1" customFormat="1" ht="19.7" hidden="1" customHeight="1">
      <c r="B1862" s="156">
        <v>2024</v>
      </c>
      <c r="C1862" s="154" t="s">
        <v>13</v>
      </c>
      <c r="D1862" s="154" t="s">
        <v>14</v>
      </c>
      <c r="E1862" s="154" t="s">
        <v>25</v>
      </c>
      <c r="F1862" s="154" t="s">
        <v>23</v>
      </c>
      <c r="G1862" s="154" t="s">
        <v>66</v>
      </c>
      <c r="H1862" s="154" t="s">
        <v>18</v>
      </c>
      <c r="I1862" s="154" t="str">
        <f>_xlfn.XLOOKUP('Data Source'!$H1862,'NW Mapping'!A:A,'NW Mapping'!B:B)</f>
        <v>Low</v>
      </c>
      <c r="J1862" s="154" t="str">
        <f>_xlfn.XLOOKUP('Data Source'!$H1862,'NW Mapping'!A:A,'NW Mapping'!C:C)</f>
        <v>Non-Core NW</v>
      </c>
      <c r="K1862" s="154" t="str">
        <f>_xlfn.XLOOKUP(H1862,'NW Mapping'!A:A,'NW Mapping'!D:D)</f>
        <v>MERCH MENU</v>
      </c>
      <c r="L1862" s="8" t="str">
        <f>_xlfn.XLOOKUP('Data Source'!$H1862,'NW Mapping'!A:A,'NW Mapping'!E:E)</f>
        <v>MERCH MENU</v>
      </c>
      <c r="M1862" s="157">
        <v>763885.10999940604</v>
      </c>
      <c r="N1862" s="157">
        <v>5503.64</v>
      </c>
    </row>
    <row r="1863" spans="2:14" s="1" customFormat="1" ht="19.7" customHeight="1">
      <c r="B1863" s="152">
        <v>2024</v>
      </c>
      <c r="C1863" s="153" t="s">
        <v>13</v>
      </c>
      <c r="D1863" s="153" t="s">
        <v>14</v>
      </c>
      <c r="E1863" s="153" t="s">
        <v>26</v>
      </c>
      <c r="F1863" s="153" t="s">
        <v>16</v>
      </c>
      <c r="G1863" s="153" t="s">
        <v>71</v>
      </c>
      <c r="H1863" s="153" t="s">
        <v>18</v>
      </c>
      <c r="I1863" s="154" t="str">
        <f>_xlfn.XLOOKUP('Data Source'!$H1863,'NW Mapping'!A:A,'NW Mapping'!B:B)</f>
        <v>Low</v>
      </c>
      <c r="J1863" s="154" t="str">
        <f>_xlfn.XLOOKUP('Data Source'!$H1863,'NW Mapping'!A:A,'NW Mapping'!C:C)</f>
        <v>Non-Core NW</v>
      </c>
      <c r="K1863" s="154" t="str">
        <f>_xlfn.XLOOKUP(H1863,'NW Mapping'!A:A,'NW Mapping'!D:D)</f>
        <v>MERCH MENU</v>
      </c>
      <c r="L1863" s="8" t="str">
        <f>_xlfn.XLOOKUP('Data Source'!$H1863,'NW Mapping'!A:A,'NW Mapping'!E:E)</f>
        <v>MERCH MENU</v>
      </c>
      <c r="M1863" s="155">
        <v>457274.10200058401</v>
      </c>
      <c r="N1863" s="155">
        <v>0</v>
      </c>
    </row>
    <row r="1864" spans="2:14" s="1" customFormat="1" ht="19.7" customHeight="1">
      <c r="B1864" s="156">
        <v>2024</v>
      </c>
      <c r="C1864" s="154" t="s">
        <v>13</v>
      </c>
      <c r="D1864" s="154" t="s">
        <v>14</v>
      </c>
      <c r="E1864" s="154" t="s">
        <v>26</v>
      </c>
      <c r="F1864" s="154" t="s">
        <v>16</v>
      </c>
      <c r="G1864" s="154" t="s">
        <v>72</v>
      </c>
      <c r="H1864" s="154" t="s">
        <v>18</v>
      </c>
      <c r="I1864" s="154" t="str">
        <f>_xlfn.XLOOKUP('Data Source'!$H1864,'NW Mapping'!A:A,'NW Mapping'!B:B)</f>
        <v>Low</v>
      </c>
      <c r="J1864" s="154" t="str">
        <f>_xlfn.XLOOKUP('Data Source'!$H1864,'NW Mapping'!A:A,'NW Mapping'!C:C)</f>
        <v>Non-Core NW</v>
      </c>
      <c r="K1864" s="154" t="str">
        <f>_xlfn.XLOOKUP(H1864,'NW Mapping'!A:A,'NW Mapping'!D:D)</f>
        <v>MERCH MENU</v>
      </c>
      <c r="L1864" s="8" t="str">
        <f>_xlfn.XLOOKUP('Data Source'!$H1864,'NW Mapping'!A:A,'NW Mapping'!E:E)</f>
        <v>MERCH MENU</v>
      </c>
      <c r="M1864" s="157">
        <v>1884027.0399997199</v>
      </c>
      <c r="N1864" s="157">
        <v>500</v>
      </c>
    </row>
    <row r="1865" spans="2:14" s="1" customFormat="1" ht="19.7" customHeight="1">
      <c r="B1865" s="152">
        <v>2024</v>
      </c>
      <c r="C1865" s="153" t="s">
        <v>13</v>
      </c>
      <c r="D1865" s="153" t="s">
        <v>14</v>
      </c>
      <c r="E1865" s="153" t="s">
        <v>26</v>
      </c>
      <c r="F1865" s="153" t="s">
        <v>16</v>
      </c>
      <c r="G1865" s="153" t="s">
        <v>73</v>
      </c>
      <c r="H1865" s="153" t="s">
        <v>18</v>
      </c>
      <c r="I1865" s="154" t="str">
        <f>_xlfn.XLOOKUP('Data Source'!$H1865,'NW Mapping'!A:A,'NW Mapping'!B:B)</f>
        <v>Low</v>
      </c>
      <c r="J1865" s="154" t="str">
        <f>_xlfn.XLOOKUP('Data Source'!$H1865,'NW Mapping'!A:A,'NW Mapping'!C:C)</f>
        <v>Non-Core NW</v>
      </c>
      <c r="K1865" s="154" t="str">
        <f>_xlfn.XLOOKUP(H1865,'NW Mapping'!A:A,'NW Mapping'!D:D)</f>
        <v>MERCH MENU</v>
      </c>
      <c r="L1865" s="8" t="str">
        <f>_xlfn.XLOOKUP('Data Source'!$H1865,'NW Mapping'!A:A,'NW Mapping'!E:E)</f>
        <v>MERCH MENU</v>
      </c>
      <c r="M1865" s="155">
        <v>306258.17559990601</v>
      </c>
      <c r="N1865" s="155">
        <v>0</v>
      </c>
    </row>
    <row r="1866" spans="2:14" s="1" customFormat="1" ht="19.7" customHeight="1">
      <c r="B1866" s="156">
        <v>2024</v>
      </c>
      <c r="C1866" s="154" t="s">
        <v>13</v>
      </c>
      <c r="D1866" s="154" t="s">
        <v>14</v>
      </c>
      <c r="E1866" s="154" t="s">
        <v>26</v>
      </c>
      <c r="F1866" s="154" t="s">
        <v>16</v>
      </c>
      <c r="G1866" s="154" t="s">
        <v>74</v>
      </c>
      <c r="H1866" s="154" t="s">
        <v>18</v>
      </c>
      <c r="I1866" s="154" t="str">
        <f>_xlfn.XLOOKUP('Data Source'!$H1866,'NW Mapping'!A:A,'NW Mapping'!B:B)</f>
        <v>Low</v>
      </c>
      <c r="J1866" s="154" t="str">
        <f>_xlfn.XLOOKUP('Data Source'!$H1866,'NW Mapping'!A:A,'NW Mapping'!C:C)</f>
        <v>Non-Core NW</v>
      </c>
      <c r="K1866" s="154" t="str">
        <f>_xlfn.XLOOKUP(H1866,'NW Mapping'!A:A,'NW Mapping'!D:D)</f>
        <v>MERCH MENU</v>
      </c>
      <c r="L1866" s="8" t="str">
        <f>_xlfn.XLOOKUP('Data Source'!$H1866,'NW Mapping'!A:A,'NW Mapping'!E:E)</f>
        <v>MERCH MENU</v>
      </c>
      <c r="M1866" s="157">
        <v>1015102.52499992</v>
      </c>
      <c r="N1866" s="157">
        <v>0</v>
      </c>
    </row>
    <row r="1867" spans="2:14" s="1" customFormat="1" ht="19.7" customHeight="1">
      <c r="B1867" s="152">
        <v>2024</v>
      </c>
      <c r="C1867" s="153" t="s">
        <v>13</v>
      </c>
      <c r="D1867" s="153" t="s">
        <v>14</v>
      </c>
      <c r="E1867" s="153" t="s">
        <v>26</v>
      </c>
      <c r="F1867" s="153" t="s">
        <v>16</v>
      </c>
      <c r="G1867" s="153" t="s">
        <v>75</v>
      </c>
      <c r="H1867" s="153" t="s">
        <v>18</v>
      </c>
      <c r="I1867" s="154" t="str">
        <f>_xlfn.XLOOKUP('Data Source'!$H1867,'NW Mapping'!A:A,'NW Mapping'!B:B)</f>
        <v>Low</v>
      </c>
      <c r="J1867" s="154" t="str">
        <f>_xlfn.XLOOKUP('Data Source'!$H1867,'NW Mapping'!A:A,'NW Mapping'!C:C)</f>
        <v>Non-Core NW</v>
      </c>
      <c r="K1867" s="154" t="str">
        <f>_xlfn.XLOOKUP(H1867,'NW Mapping'!A:A,'NW Mapping'!D:D)</f>
        <v>MERCH MENU</v>
      </c>
      <c r="L1867" s="8" t="str">
        <f>_xlfn.XLOOKUP('Data Source'!$H1867,'NW Mapping'!A:A,'NW Mapping'!E:E)</f>
        <v>MERCH MENU</v>
      </c>
      <c r="M1867" s="155">
        <v>0</v>
      </c>
      <c r="N1867" s="155">
        <v>0</v>
      </c>
    </row>
    <row r="1868" spans="2:14" s="1" customFormat="1" ht="19.7" customHeight="1">
      <c r="B1868" s="156">
        <v>2024</v>
      </c>
      <c r="C1868" s="154" t="s">
        <v>13</v>
      </c>
      <c r="D1868" s="154" t="s">
        <v>14</v>
      </c>
      <c r="E1868" s="154" t="s">
        <v>26</v>
      </c>
      <c r="F1868" s="154" t="s">
        <v>21</v>
      </c>
      <c r="G1868" s="154" t="s">
        <v>22</v>
      </c>
      <c r="H1868" s="154" t="s">
        <v>18</v>
      </c>
      <c r="I1868" s="154" t="str">
        <f>_xlfn.XLOOKUP('Data Source'!$H1868,'NW Mapping'!A:A,'NW Mapping'!B:B)</f>
        <v>Low</v>
      </c>
      <c r="J1868" s="154" t="str">
        <f>_xlfn.XLOOKUP('Data Source'!$H1868,'NW Mapping'!A:A,'NW Mapping'!C:C)</f>
        <v>Non-Core NW</v>
      </c>
      <c r="K1868" s="154" t="str">
        <f>_xlfn.XLOOKUP(H1868,'NW Mapping'!A:A,'NW Mapping'!D:D)</f>
        <v>MERCH MENU</v>
      </c>
      <c r="L1868" s="8" t="str">
        <f>_xlfn.XLOOKUP('Data Source'!$H1868,'NW Mapping'!A:A,'NW Mapping'!E:E)</f>
        <v>MERCH MENU</v>
      </c>
      <c r="M1868" s="157">
        <v>1601894.7769094</v>
      </c>
      <c r="N1868" s="157">
        <v>8235</v>
      </c>
    </row>
    <row r="1869" spans="2:14" s="1" customFormat="1" ht="19.7" customHeight="1">
      <c r="B1869" s="152">
        <v>2024</v>
      </c>
      <c r="C1869" s="153" t="s">
        <v>13</v>
      </c>
      <c r="D1869" s="153" t="s">
        <v>14</v>
      </c>
      <c r="E1869" s="153" t="s">
        <v>26</v>
      </c>
      <c r="F1869" s="153" t="s">
        <v>21</v>
      </c>
      <c r="G1869" s="153" t="s">
        <v>65</v>
      </c>
      <c r="H1869" s="153" t="s">
        <v>18</v>
      </c>
      <c r="I1869" s="154" t="str">
        <f>_xlfn.XLOOKUP('Data Source'!$H1869,'NW Mapping'!A:A,'NW Mapping'!B:B)</f>
        <v>Low</v>
      </c>
      <c r="J1869" s="154" t="str">
        <f>_xlfn.XLOOKUP('Data Source'!$H1869,'NW Mapping'!A:A,'NW Mapping'!C:C)</f>
        <v>Non-Core NW</v>
      </c>
      <c r="K1869" s="154" t="str">
        <f>_xlfn.XLOOKUP(H1869,'NW Mapping'!A:A,'NW Mapping'!D:D)</f>
        <v>MERCH MENU</v>
      </c>
      <c r="L1869" s="8" t="str">
        <f>_xlfn.XLOOKUP('Data Source'!$H1869,'NW Mapping'!A:A,'NW Mapping'!E:E)</f>
        <v>MERCH MENU</v>
      </c>
      <c r="M1869" s="155">
        <v>694597.30600112199</v>
      </c>
      <c r="N1869" s="155">
        <v>0</v>
      </c>
    </row>
    <row r="1870" spans="2:14" s="1" customFormat="1" ht="19.7" customHeight="1">
      <c r="B1870" s="156">
        <v>2024</v>
      </c>
      <c r="C1870" s="154" t="s">
        <v>13</v>
      </c>
      <c r="D1870" s="154" t="s">
        <v>14</v>
      </c>
      <c r="E1870" s="154" t="s">
        <v>26</v>
      </c>
      <c r="F1870" s="154" t="s">
        <v>23</v>
      </c>
      <c r="G1870" s="154" t="s">
        <v>24</v>
      </c>
      <c r="H1870" s="154" t="s">
        <v>18</v>
      </c>
      <c r="I1870" s="154" t="str">
        <f>_xlfn.XLOOKUP('Data Source'!$H1870,'NW Mapping'!A:A,'NW Mapping'!B:B)</f>
        <v>Low</v>
      </c>
      <c r="J1870" s="154" t="str">
        <f>_xlfn.XLOOKUP('Data Source'!$H1870,'NW Mapping'!A:A,'NW Mapping'!C:C)</f>
        <v>Non-Core NW</v>
      </c>
      <c r="K1870" s="154" t="str">
        <f>_xlfn.XLOOKUP(H1870,'NW Mapping'!A:A,'NW Mapping'!D:D)</f>
        <v>MERCH MENU</v>
      </c>
      <c r="L1870" s="8" t="str">
        <f>_xlfn.XLOOKUP('Data Source'!$H1870,'NW Mapping'!A:A,'NW Mapping'!E:E)</f>
        <v>MERCH MENU</v>
      </c>
      <c r="M1870" s="157">
        <v>1273378.3120001</v>
      </c>
      <c r="N1870" s="157">
        <v>0</v>
      </c>
    </row>
    <row r="1871" spans="2:14" s="1" customFormat="1" ht="19.7" customHeight="1">
      <c r="B1871" s="152">
        <v>2024</v>
      </c>
      <c r="C1871" s="153" t="s">
        <v>13</v>
      </c>
      <c r="D1871" s="153" t="s">
        <v>14</v>
      </c>
      <c r="E1871" s="153" t="s">
        <v>26</v>
      </c>
      <c r="F1871" s="153" t="s">
        <v>23</v>
      </c>
      <c r="G1871" s="153" t="s">
        <v>66</v>
      </c>
      <c r="H1871" s="153" t="s">
        <v>18</v>
      </c>
      <c r="I1871" s="154" t="str">
        <f>_xlfn.XLOOKUP('Data Source'!$H1871,'NW Mapping'!A:A,'NW Mapping'!B:B)</f>
        <v>Low</v>
      </c>
      <c r="J1871" s="154" t="str">
        <f>_xlfn.XLOOKUP('Data Source'!$H1871,'NW Mapping'!A:A,'NW Mapping'!C:C)</f>
        <v>Non-Core NW</v>
      </c>
      <c r="K1871" s="154" t="str">
        <f>_xlfn.XLOOKUP(H1871,'NW Mapping'!A:A,'NW Mapping'!D:D)</f>
        <v>MERCH MENU</v>
      </c>
      <c r="L1871" s="8" t="str">
        <f>_xlfn.XLOOKUP('Data Source'!$H1871,'NW Mapping'!A:A,'NW Mapping'!E:E)</f>
        <v>MERCH MENU</v>
      </c>
      <c r="M1871" s="155">
        <v>1392424.81999991</v>
      </c>
      <c r="N1871" s="155">
        <v>0</v>
      </c>
    </row>
    <row r="1872" spans="2:14" s="1" customFormat="1" ht="19.7" hidden="1" customHeight="1">
      <c r="B1872" s="152">
        <v>2024</v>
      </c>
      <c r="C1872" s="153" t="s">
        <v>13</v>
      </c>
      <c r="D1872" s="153" t="s">
        <v>14</v>
      </c>
      <c r="E1872" s="153" t="s">
        <v>27</v>
      </c>
      <c r="F1872" s="153" t="s">
        <v>16</v>
      </c>
      <c r="G1872" s="153" t="s">
        <v>71</v>
      </c>
      <c r="H1872" s="153" t="s">
        <v>18</v>
      </c>
      <c r="I1872" s="154" t="str">
        <f>_xlfn.XLOOKUP('Data Source'!$H1872,'NW Mapping'!A:A,'NW Mapping'!B:B)</f>
        <v>Low</v>
      </c>
      <c r="J1872" s="154" t="str">
        <f>_xlfn.XLOOKUP('Data Source'!$H1872,'NW Mapping'!A:A,'NW Mapping'!C:C)</f>
        <v>Non-Core NW</v>
      </c>
      <c r="K1872" s="154" t="str">
        <f>_xlfn.XLOOKUP(H1872,'NW Mapping'!A:A,'NW Mapping'!D:D)</f>
        <v>MERCH MENU</v>
      </c>
      <c r="L1872" s="8" t="str">
        <f>_xlfn.XLOOKUP('Data Source'!$H1872,'NW Mapping'!A:A,'NW Mapping'!E:E)</f>
        <v>MERCH MENU</v>
      </c>
      <c r="M1872" s="155">
        <v>22962.959999999701</v>
      </c>
      <c r="N1872" s="155">
        <v>132</v>
      </c>
    </row>
    <row r="1873" spans="2:14" s="1" customFormat="1" ht="19.7" hidden="1" customHeight="1">
      <c r="B1873" s="156">
        <v>2024</v>
      </c>
      <c r="C1873" s="154" t="s">
        <v>13</v>
      </c>
      <c r="D1873" s="154" t="s">
        <v>14</v>
      </c>
      <c r="E1873" s="154" t="s">
        <v>27</v>
      </c>
      <c r="F1873" s="154" t="s">
        <v>16</v>
      </c>
      <c r="G1873" s="154" t="s">
        <v>72</v>
      </c>
      <c r="H1873" s="154" t="s">
        <v>18</v>
      </c>
      <c r="I1873" s="154" t="str">
        <f>_xlfn.XLOOKUP('Data Source'!$H1873,'NW Mapping'!A:A,'NW Mapping'!B:B)</f>
        <v>Low</v>
      </c>
      <c r="J1873" s="154" t="str">
        <f>_xlfn.XLOOKUP('Data Source'!$H1873,'NW Mapping'!A:A,'NW Mapping'!C:C)</f>
        <v>Non-Core NW</v>
      </c>
      <c r="K1873" s="154" t="str">
        <f>_xlfn.XLOOKUP(H1873,'NW Mapping'!A:A,'NW Mapping'!D:D)</f>
        <v>MERCH MENU</v>
      </c>
      <c r="L1873" s="8" t="str">
        <f>_xlfn.XLOOKUP('Data Source'!$H1873,'NW Mapping'!A:A,'NW Mapping'!E:E)</f>
        <v>MERCH MENU</v>
      </c>
      <c r="M1873" s="157">
        <v>553191.35316666996</v>
      </c>
      <c r="N1873" s="157">
        <v>1834</v>
      </c>
    </row>
    <row r="1874" spans="2:14" s="1" customFormat="1" ht="19.7" hidden="1" customHeight="1">
      <c r="B1874" s="152">
        <v>2024</v>
      </c>
      <c r="C1874" s="153" t="s">
        <v>13</v>
      </c>
      <c r="D1874" s="153" t="s">
        <v>14</v>
      </c>
      <c r="E1874" s="153" t="s">
        <v>27</v>
      </c>
      <c r="F1874" s="153" t="s">
        <v>16</v>
      </c>
      <c r="G1874" s="153" t="s">
        <v>73</v>
      </c>
      <c r="H1874" s="153" t="s">
        <v>18</v>
      </c>
      <c r="I1874" s="154" t="str">
        <f>_xlfn.XLOOKUP('Data Source'!$H1874,'NW Mapping'!A:A,'NW Mapping'!B:B)</f>
        <v>Low</v>
      </c>
      <c r="J1874" s="154" t="str">
        <f>_xlfn.XLOOKUP('Data Source'!$H1874,'NW Mapping'!A:A,'NW Mapping'!C:C)</f>
        <v>Non-Core NW</v>
      </c>
      <c r="K1874" s="154" t="str">
        <f>_xlfn.XLOOKUP(H1874,'NW Mapping'!A:A,'NW Mapping'!D:D)</f>
        <v>MERCH MENU</v>
      </c>
      <c r="L1874" s="8" t="str">
        <f>_xlfn.XLOOKUP('Data Source'!$H1874,'NW Mapping'!A:A,'NW Mapping'!E:E)</f>
        <v>MERCH MENU</v>
      </c>
      <c r="M1874" s="155">
        <v>18226.0800000001</v>
      </c>
      <c r="N1874" s="155">
        <v>82</v>
      </c>
    </row>
    <row r="1875" spans="2:14" s="1" customFormat="1" ht="19.7" hidden="1" customHeight="1">
      <c r="B1875" s="156">
        <v>2024</v>
      </c>
      <c r="C1875" s="154" t="s">
        <v>13</v>
      </c>
      <c r="D1875" s="154" t="s">
        <v>14</v>
      </c>
      <c r="E1875" s="154" t="s">
        <v>27</v>
      </c>
      <c r="F1875" s="154" t="s">
        <v>16</v>
      </c>
      <c r="G1875" s="154" t="s">
        <v>74</v>
      </c>
      <c r="H1875" s="154" t="s">
        <v>18</v>
      </c>
      <c r="I1875" s="154" t="str">
        <f>_xlfn.XLOOKUP('Data Source'!$H1875,'NW Mapping'!A:A,'NW Mapping'!B:B)</f>
        <v>Low</v>
      </c>
      <c r="J1875" s="154" t="str">
        <f>_xlfn.XLOOKUP('Data Source'!$H1875,'NW Mapping'!A:A,'NW Mapping'!C:C)</f>
        <v>Non-Core NW</v>
      </c>
      <c r="K1875" s="154" t="str">
        <f>_xlfn.XLOOKUP(H1875,'NW Mapping'!A:A,'NW Mapping'!D:D)</f>
        <v>MERCH MENU</v>
      </c>
      <c r="L1875" s="8" t="str">
        <f>_xlfn.XLOOKUP('Data Source'!$H1875,'NW Mapping'!A:A,'NW Mapping'!E:E)</f>
        <v>MERCH MENU</v>
      </c>
      <c r="M1875" s="157">
        <v>55094.630000000303</v>
      </c>
      <c r="N1875" s="157">
        <v>980</v>
      </c>
    </row>
    <row r="1876" spans="2:14" s="1" customFormat="1" ht="19.7" hidden="1" customHeight="1">
      <c r="B1876" s="152">
        <v>2024</v>
      </c>
      <c r="C1876" s="153" t="s">
        <v>13</v>
      </c>
      <c r="D1876" s="153" t="s">
        <v>14</v>
      </c>
      <c r="E1876" s="153" t="s">
        <v>27</v>
      </c>
      <c r="F1876" s="153" t="s">
        <v>16</v>
      </c>
      <c r="G1876" s="153" t="s">
        <v>75</v>
      </c>
      <c r="H1876" s="153" t="s">
        <v>18</v>
      </c>
      <c r="I1876" s="154" t="str">
        <f>_xlfn.XLOOKUP('Data Source'!$H1876,'NW Mapping'!A:A,'NW Mapping'!B:B)</f>
        <v>Low</v>
      </c>
      <c r="J1876" s="154" t="str">
        <f>_xlfn.XLOOKUP('Data Source'!$H1876,'NW Mapping'!A:A,'NW Mapping'!C:C)</f>
        <v>Non-Core NW</v>
      </c>
      <c r="K1876" s="154" t="str">
        <f>_xlfn.XLOOKUP(H1876,'NW Mapping'!A:A,'NW Mapping'!D:D)</f>
        <v>MERCH MENU</v>
      </c>
      <c r="L1876" s="8" t="str">
        <f>_xlfn.XLOOKUP('Data Source'!$H1876,'NW Mapping'!A:A,'NW Mapping'!E:E)</f>
        <v>MERCH MENU</v>
      </c>
      <c r="M1876" s="155">
        <v>78488.910000001197</v>
      </c>
      <c r="N1876" s="155">
        <v>682</v>
      </c>
    </row>
    <row r="1877" spans="2:14" s="1" customFormat="1" ht="19.7" hidden="1" customHeight="1">
      <c r="B1877" s="156">
        <v>2024</v>
      </c>
      <c r="C1877" s="154" t="s">
        <v>13</v>
      </c>
      <c r="D1877" s="154" t="s">
        <v>14</v>
      </c>
      <c r="E1877" s="154" t="s">
        <v>27</v>
      </c>
      <c r="F1877" s="154" t="s">
        <v>21</v>
      </c>
      <c r="G1877" s="154" t="s">
        <v>22</v>
      </c>
      <c r="H1877" s="154" t="s">
        <v>18</v>
      </c>
      <c r="I1877" s="154" t="str">
        <f>_xlfn.XLOOKUP('Data Source'!$H1877,'NW Mapping'!A:A,'NW Mapping'!B:B)</f>
        <v>Low</v>
      </c>
      <c r="J1877" s="154" t="str">
        <f>_xlfn.XLOOKUP('Data Source'!$H1877,'NW Mapping'!A:A,'NW Mapping'!C:C)</f>
        <v>Non-Core NW</v>
      </c>
      <c r="K1877" s="154" t="str">
        <f>_xlfn.XLOOKUP(H1877,'NW Mapping'!A:A,'NW Mapping'!D:D)</f>
        <v>MERCH MENU</v>
      </c>
      <c r="L1877" s="8" t="str">
        <f>_xlfn.XLOOKUP('Data Source'!$H1877,'NW Mapping'!A:A,'NW Mapping'!E:E)</f>
        <v>MERCH MENU</v>
      </c>
      <c r="M1877" s="157">
        <v>3611626.8596000099</v>
      </c>
      <c r="N1877" s="157">
        <v>1834</v>
      </c>
    </row>
    <row r="1878" spans="2:14" s="1" customFormat="1" ht="19.7" hidden="1" customHeight="1">
      <c r="B1878" s="152">
        <v>2024</v>
      </c>
      <c r="C1878" s="153" t="s">
        <v>13</v>
      </c>
      <c r="D1878" s="153" t="s">
        <v>14</v>
      </c>
      <c r="E1878" s="153" t="s">
        <v>27</v>
      </c>
      <c r="F1878" s="153" t="s">
        <v>21</v>
      </c>
      <c r="G1878" s="153" t="s">
        <v>65</v>
      </c>
      <c r="H1878" s="153" t="s">
        <v>18</v>
      </c>
      <c r="I1878" s="154" t="str">
        <f>_xlfn.XLOOKUP('Data Source'!$H1878,'NW Mapping'!A:A,'NW Mapping'!B:B)</f>
        <v>Low</v>
      </c>
      <c r="J1878" s="154" t="str">
        <f>_xlfn.XLOOKUP('Data Source'!$H1878,'NW Mapping'!A:A,'NW Mapping'!C:C)</f>
        <v>Non-Core NW</v>
      </c>
      <c r="K1878" s="154" t="str">
        <f>_xlfn.XLOOKUP(H1878,'NW Mapping'!A:A,'NW Mapping'!D:D)</f>
        <v>MERCH MENU</v>
      </c>
      <c r="L1878" s="8" t="str">
        <f>_xlfn.XLOOKUP('Data Source'!$H1878,'NW Mapping'!A:A,'NW Mapping'!E:E)</f>
        <v>MERCH MENU</v>
      </c>
      <c r="M1878" s="155">
        <v>500386.99000000098</v>
      </c>
      <c r="N1878" s="155">
        <v>1262</v>
      </c>
    </row>
    <row r="1879" spans="2:14" s="1" customFormat="1" ht="19.7" hidden="1" customHeight="1">
      <c r="B1879" s="156">
        <v>2024</v>
      </c>
      <c r="C1879" s="154" t="s">
        <v>13</v>
      </c>
      <c r="D1879" s="154" t="s">
        <v>14</v>
      </c>
      <c r="E1879" s="154" t="s">
        <v>27</v>
      </c>
      <c r="F1879" s="154" t="s">
        <v>23</v>
      </c>
      <c r="G1879" s="154" t="s">
        <v>24</v>
      </c>
      <c r="H1879" s="154" t="s">
        <v>18</v>
      </c>
      <c r="I1879" s="154" t="str">
        <f>_xlfn.XLOOKUP('Data Source'!$H1879,'NW Mapping'!A:A,'NW Mapping'!B:B)</f>
        <v>Low</v>
      </c>
      <c r="J1879" s="154" t="str">
        <f>_xlfn.XLOOKUP('Data Source'!$H1879,'NW Mapping'!A:A,'NW Mapping'!C:C)</f>
        <v>Non-Core NW</v>
      </c>
      <c r="K1879" s="154" t="str">
        <f>_xlfn.XLOOKUP(H1879,'NW Mapping'!A:A,'NW Mapping'!D:D)</f>
        <v>MERCH MENU</v>
      </c>
      <c r="L1879" s="8" t="str">
        <f>_xlfn.XLOOKUP('Data Source'!$H1879,'NW Mapping'!A:A,'NW Mapping'!E:E)</f>
        <v>MERCH MENU</v>
      </c>
      <c r="M1879" s="157">
        <v>1511387.2728666801</v>
      </c>
      <c r="N1879" s="157">
        <v>10199.85</v>
      </c>
    </row>
    <row r="1880" spans="2:14" s="1" customFormat="1" ht="19.7" hidden="1" customHeight="1">
      <c r="B1880" s="152">
        <v>2024</v>
      </c>
      <c r="C1880" s="153" t="s">
        <v>13</v>
      </c>
      <c r="D1880" s="153" t="s">
        <v>14</v>
      </c>
      <c r="E1880" s="153" t="s">
        <v>27</v>
      </c>
      <c r="F1880" s="153" t="s">
        <v>23</v>
      </c>
      <c r="G1880" s="153" t="s">
        <v>66</v>
      </c>
      <c r="H1880" s="153" t="s">
        <v>18</v>
      </c>
      <c r="I1880" s="154" t="str">
        <f>_xlfn.XLOOKUP('Data Source'!$H1880,'NW Mapping'!A:A,'NW Mapping'!B:B)</f>
        <v>Low</v>
      </c>
      <c r="J1880" s="154" t="str">
        <f>_xlfn.XLOOKUP('Data Source'!$H1880,'NW Mapping'!A:A,'NW Mapping'!C:C)</f>
        <v>Non-Core NW</v>
      </c>
      <c r="K1880" s="154" t="str">
        <f>_xlfn.XLOOKUP(H1880,'NW Mapping'!A:A,'NW Mapping'!D:D)</f>
        <v>MERCH MENU</v>
      </c>
      <c r="L1880" s="8" t="str">
        <f>_xlfn.XLOOKUP('Data Source'!$H1880,'NW Mapping'!A:A,'NW Mapping'!E:E)</f>
        <v>MERCH MENU</v>
      </c>
      <c r="M1880" s="155">
        <v>318870.76000004</v>
      </c>
      <c r="N1880" s="155">
        <v>272</v>
      </c>
    </row>
    <row r="1881" spans="2:14" s="1" customFormat="1" ht="19.7" hidden="1" customHeight="1">
      <c r="B1881" s="156">
        <v>2024</v>
      </c>
      <c r="C1881" s="154" t="s">
        <v>13</v>
      </c>
      <c r="D1881" s="154" t="s">
        <v>14</v>
      </c>
      <c r="E1881" s="154" t="s">
        <v>15</v>
      </c>
      <c r="F1881" s="154" t="s">
        <v>16</v>
      </c>
      <c r="G1881" s="154" t="s">
        <v>71</v>
      </c>
      <c r="H1881" s="154" t="s">
        <v>28</v>
      </c>
      <c r="I1881" s="154" t="str">
        <f>_xlfn.XLOOKUP('Data Source'!$H1881,'NW Mapping'!A:A,'NW Mapping'!B:B)</f>
        <v>Low</v>
      </c>
      <c r="J1881" s="154" t="str">
        <f>_xlfn.XLOOKUP('Data Source'!$H1881,'NW Mapping'!A:A,'NW Mapping'!C:C)</f>
        <v>Non-Core NW</v>
      </c>
      <c r="K1881" s="154" t="str">
        <f>_xlfn.XLOOKUP(H1881,'NW Mapping'!A:A,'NW Mapping'!D:D)</f>
        <v>MERCH MENU</v>
      </c>
      <c r="L1881" s="8" t="str">
        <f>_xlfn.XLOOKUP('Data Source'!$H1881,'NW Mapping'!A:A,'NW Mapping'!E:E)</f>
        <v>MERCH MENU</v>
      </c>
      <c r="M1881" s="157">
        <v>0</v>
      </c>
      <c r="N1881" s="157">
        <v>0</v>
      </c>
    </row>
    <row r="1882" spans="2:14" s="1" customFormat="1" ht="19.7" hidden="1" customHeight="1">
      <c r="B1882" s="152">
        <v>2024</v>
      </c>
      <c r="C1882" s="153" t="s">
        <v>13</v>
      </c>
      <c r="D1882" s="153" t="s">
        <v>14</v>
      </c>
      <c r="E1882" s="153" t="s">
        <v>15</v>
      </c>
      <c r="F1882" s="153" t="s">
        <v>16</v>
      </c>
      <c r="G1882" s="153" t="s">
        <v>74</v>
      </c>
      <c r="H1882" s="153" t="s">
        <v>28</v>
      </c>
      <c r="I1882" s="154" t="str">
        <f>_xlfn.XLOOKUP('Data Source'!$H1882,'NW Mapping'!A:A,'NW Mapping'!B:B)</f>
        <v>Low</v>
      </c>
      <c r="J1882" s="154" t="str">
        <f>_xlfn.XLOOKUP('Data Source'!$H1882,'NW Mapping'!A:A,'NW Mapping'!C:C)</f>
        <v>Non-Core NW</v>
      </c>
      <c r="K1882" s="154" t="str">
        <f>_xlfn.XLOOKUP(H1882,'NW Mapping'!A:A,'NW Mapping'!D:D)</f>
        <v>MERCH MENU</v>
      </c>
      <c r="L1882" s="8" t="str">
        <f>_xlfn.XLOOKUP('Data Source'!$H1882,'NW Mapping'!A:A,'NW Mapping'!E:E)</f>
        <v>MERCH MENU</v>
      </c>
      <c r="M1882" s="155">
        <v>61723.81</v>
      </c>
      <c r="N1882" s="155">
        <v>0</v>
      </c>
    </row>
    <row r="1883" spans="2:14" s="1" customFormat="1" ht="19.7" hidden="1" customHeight="1">
      <c r="B1883" s="156">
        <v>2024</v>
      </c>
      <c r="C1883" s="154" t="s">
        <v>13</v>
      </c>
      <c r="D1883" s="154" t="s">
        <v>14</v>
      </c>
      <c r="E1883" s="154" t="s">
        <v>15</v>
      </c>
      <c r="F1883" s="154" t="s">
        <v>21</v>
      </c>
      <c r="G1883" s="154" t="s">
        <v>22</v>
      </c>
      <c r="H1883" s="154" t="s">
        <v>28</v>
      </c>
      <c r="I1883" s="154" t="str">
        <f>_xlfn.XLOOKUP('Data Source'!$H1883,'NW Mapping'!A:A,'NW Mapping'!B:B)</f>
        <v>Low</v>
      </c>
      <c r="J1883" s="154" t="str">
        <f>_xlfn.XLOOKUP('Data Source'!$H1883,'NW Mapping'!A:A,'NW Mapping'!C:C)</f>
        <v>Non-Core NW</v>
      </c>
      <c r="K1883" s="154" t="str">
        <f>_xlfn.XLOOKUP(H1883,'NW Mapping'!A:A,'NW Mapping'!D:D)</f>
        <v>MERCH MENU</v>
      </c>
      <c r="L1883" s="8" t="str">
        <f>_xlfn.XLOOKUP('Data Source'!$H1883,'NW Mapping'!A:A,'NW Mapping'!E:E)</f>
        <v>MERCH MENU</v>
      </c>
      <c r="M1883" s="157">
        <v>0</v>
      </c>
      <c r="N1883" s="157">
        <v>0</v>
      </c>
    </row>
    <row r="1884" spans="2:14" s="1" customFormat="1" ht="19.7" hidden="1" customHeight="1">
      <c r="B1884" s="152">
        <v>2024</v>
      </c>
      <c r="C1884" s="153" t="s">
        <v>13</v>
      </c>
      <c r="D1884" s="153" t="s">
        <v>14</v>
      </c>
      <c r="E1884" s="153" t="s">
        <v>15</v>
      </c>
      <c r="F1884" s="153" t="s">
        <v>23</v>
      </c>
      <c r="G1884" s="153" t="s">
        <v>24</v>
      </c>
      <c r="H1884" s="153" t="s">
        <v>28</v>
      </c>
      <c r="I1884" s="154" t="str">
        <f>_xlfn.XLOOKUP('Data Source'!$H1884,'NW Mapping'!A:A,'NW Mapping'!B:B)</f>
        <v>Low</v>
      </c>
      <c r="J1884" s="154" t="str">
        <f>_xlfn.XLOOKUP('Data Source'!$H1884,'NW Mapping'!A:A,'NW Mapping'!C:C)</f>
        <v>Non-Core NW</v>
      </c>
      <c r="K1884" s="154" t="str">
        <f>_xlfn.XLOOKUP(H1884,'NW Mapping'!A:A,'NW Mapping'!D:D)</f>
        <v>MERCH MENU</v>
      </c>
      <c r="L1884" s="8" t="str">
        <f>_xlfn.XLOOKUP('Data Source'!$H1884,'NW Mapping'!A:A,'NW Mapping'!E:E)</f>
        <v>MERCH MENU</v>
      </c>
      <c r="M1884" s="155">
        <v>0</v>
      </c>
      <c r="N1884" s="155">
        <v>0</v>
      </c>
    </row>
    <row r="1885" spans="2:14" s="1" customFormat="1" ht="19.7" hidden="1" customHeight="1">
      <c r="B1885" s="156">
        <v>2024</v>
      </c>
      <c r="C1885" s="154" t="s">
        <v>13</v>
      </c>
      <c r="D1885" s="154" t="s">
        <v>14</v>
      </c>
      <c r="E1885" s="154" t="s">
        <v>15</v>
      </c>
      <c r="F1885" s="154" t="s">
        <v>23</v>
      </c>
      <c r="G1885" s="154" t="s">
        <v>66</v>
      </c>
      <c r="H1885" s="154" t="s">
        <v>28</v>
      </c>
      <c r="I1885" s="154" t="str">
        <f>_xlfn.XLOOKUP('Data Source'!$H1885,'NW Mapping'!A:A,'NW Mapping'!B:B)</f>
        <v>Low</v>
      </c>
      <c r="J1885" s="154" t="str">
        <f>_xlfn.XLOOKUP('Data Source'!$H1885,'NW Mapping'!A:A,'NW Mapping'!C:C)</f>
        <v>Non-Core NW</v>
      </c>
      <c r="K1885" s="154" t="str">
        <f>_xlfn.XLOOKUP(H1885,'NW Mapping'!A:A,'NW Mapping'!D:D)</f>
        <v>MERCH MENU</v>
      </c>
      <c r="L1885" s="8" t="str">
        <f>_xlfn.XLOOKUP('Data Source'!$H1885,'NW Mapping'!A:A,'NW Mapping'!E:E)</f>
        <v>MERCH MENU</v>
      </c>
      <c r="M1885" s="157">
        <v>0</v>
      </c>
      <c r="N1885" s="157">
        <v>0</v>
      </c>
    </row>
    <row r="1886" spans="2:14" s="1" customFormat="1" ht="19.7" hidden="1" customHeight="1">
      <c r="B1886" s="152">
        <v>2024</v>
      </c>
      <c r="C1886" s="153" t="s">
        <v>13</v>
      </c>
      <c r="D1886" s="153" t="s">
        <v>14</v>
      </c>
      <c r="E1886" s="153" t="s">
        <v>25</v>
      </c>
      <c r="F1886" s="153" t="s">
        <v>16</v>
      </c>
      <c r="G1886" s="153" t="s">
        <v>71</v>
      </c>
      <c r="H1886" s="153" t="s">
        <v>28</v>
      </c>
      <c r="I1886" s="154" t="str">
        <f>_xlfn.XLOOKUP('Data Source'!$H1886,'NW Mapping'!A:A,'NW Mapping'!B:B)</f>
        <v>Low</v>
      </c>
      <c r="J1886" s="154" t="str">
        <f>_xlfn.XLOOKUP('Data Source'!$H1886,'NW Mapping'!A:A,'NW Mapping'!C:C)</f>
        <v>Non-Core NW</v>
      </c>
      <c r="K1886" s="154" t="str">
        <f>_xlfn.XLOOKUP(H1886,'NW Mapping'!A:A,'NW Mapping'!D:D)</f>
        <v>MERCH MENU</v>
      </c>
      <c r="L1886" s="8" t="str">
        <f>_xlfn.XLOOKUP('Data Source'!$H1886,'NW Mapping'!A:A,'NW Mapping'!E:E)</f>
        <v>MERCH MENU</v>
      </c>
      <c r="M1886" s="155">
        <v>0</v>
      </c>
      <c r="N1886" s="155">
        <v>0</v>
      </c>
    </row>
    <row r="1887" spans="2:14" s="1" customFormat="1" ht="19.7" hidden="1" customHeight="1">
      <c r="B1887" s="156">
        <v>2024</v>
      </c>
      <c r="C1887" s="154" t="s">
        <v>13</v>
      </c>
      <c r="D1887" s="154" t="s">
        <v>14</v>
      </c>
      <c r="E1887" s="154" t="s">
        <v>25</v>
      </c>
      <c r="F1887" s="154" t="s">
        <v>16</v>
      </c>
      <c r="G1887" s="154" t="s">
        <v>72</v>
      </c>
      <c r="H1887" s="154" t="s">
        <v>28</v>
      </c>
      <c r="I1887" s="154" t="str">
        <f>_xlfn.XLOOKUP('Data Source'!$H1887,'NW Mapping'!A:A,'NW Mapping'!B:B)</f>
        <v>Low</v>
      </c>
      <c r="J1887" s="154" t="str">
        <f>_xlfn.XLOOKUP('Data Source'!$H1887,'NW Mapping'!A:A,'NW Mapping'!C:C)</f>
        <v>Non-Core NW</v>
      </c>
      <c r="K1887" s="154" t="str">
        <f>_xlfn.XLOOKUP(H1887,'NW Mapping'!A:A,'NW Mapping'!D:D)</f>
        <v>MERCH MENU</v>
      </c>
      <c r="L1887" s="8" t="str">
        <f>_xlfn.XLOOKUP('Data Source'!$H1887,'NW Mapping'!A:A,'NW Mapping'!E:E)</f>
        <v>MERCH MENU</v>
      </c>
      <c r="M1887" s="157">
        <v>1356.730000002</v>
      </c>
      <c r="N1887" s="157">
        <v>0</v>
      </c>
    </row>
    <row r="1888" spans="2:14" s="1" customFormat="1" ht="19.7" hidden="1" customHeight="1">
      <c r="B1888" s="152">
        <v>2024</v>
      </c>
      <c r="C1888" s="153" t="s">
        <v>13</v>
      </c>
      <c r="D1888" s="153" t="s">
        <v>14</v>
      </c>
      <c r="E1888" s="153" t="s">
        <v>25</v>
      </c>
      <c r="F1888" s="153" t="s">
        <v>16</v>
      </c>
      <c r="G1888" s="153" t="s">
        <v>73</v>
      </c>
      <c r="H1888" s="153" t="s">
        <v>28</v>
      </c>
      <c r="I1888" s="154" t="str">
        <f>_xlfn.XLOOKUP('Data Source'!$H1888,'NW Mapping'!A:A,'NW Mapping'!B:B)</f>
        <v>Low</v>
      </c>
      <c r="J1888" s="154" t="str">
        <f>_xlfn.XLOOKUP('Data Source'!$H1888,'NW Mapping'!A:A,'NW Mapping'!C:C)</f>
        <v>Non-Core NW</v>
      </c>
      <c r="K1888" s="154" t="str">
        <f>_xlfn.XLOOKUP(H1888,'NW Mapping'!A:A,'NW Mapping'!D:D)</f>
        <v>MERCH MENU</v>
      </c>
      <c r="L1888" s="8" t="str">
        <f>_xlfn.XLOOKUP('Data Source'!$H1888,'NW Mapping'!A:A,'NW Mapping'!E:E)</f>
        <v>MERCH MENU</v>
      </c>
      <c r="M1888" s="155">
        <v>2966328.5700003402</v>
      </c>
      <c r="N1888" s="155">
        <v>15600</v>
      </c>
    </row>
    <row r="1889" spans="2:14" s="1" customFormat="1" ht="19.7" hidden="1" customHeight="1">
      <c r="B1889" s="156">
        <v>2024</v>
      </c>
      <c r="C1889" s="154" t="s">
        <v>13</v>
      </c>
      <c r="D1889" s="154" t="s">
        <v>14</v>
      </c>
      <c r="E1889" s="154" t="s">
        <v>25</v>
      </c>
      <c r="F1889" s="154" t="s">
        <v>16</v>
      </c>
      <c r="G1889" s="154" t="s">
        <v>74</v>
      </c>
      <c r="H1889" s="154" t="s">
        <v>28</v>
      </c>
      <c r="I1889" s="154" t="str">
        <f>_xlfn.XLOOKUP('Data Source'!$H1889,'NW Mapping'!A:A,'NW Mapping'!B:B)</f>
        <v>Low</v>
      </c>
      <c r="J1889" s="154" t="str">
        <f>_xlfn.XLOOKUP('Data Source'!$H1889,'NW Mapping'!A:A,'NW Mapping'!C:C)</f>
        <v>Non-Core NW</v>
      </c>
      <c r="K1889" s="154" t="str">
        <f>_xlfn.XLOOKUP(H1889,'NW Mapping'!A:A,'NW Mapping'!D:D)</f>
        <v>MERCH MENU</v>
      </c>
      <c r="L1889" s="8" t="str">
        <f>_xlfn.XLOOKUP('Data Source'!$H1889,'NW Mapping'!A:A,'NW Mapping'!E:E)</f>
        <v>MERCH MENU</v>
      </c>
      <c r="M1889" s="157">
        <v>528725.31000001403</v>
      </c>
      <c r="N1889" s="157">
        <v>4384.3999999999996</v>
      </c>
    </row>
    <row r="1890" spans="2:14" s="1" customFormat="1" ht="19.7" hidden="1" customHeight="1">
      <c r="B1890" s="152">
        <v>2024</v>
      </c>
      <c r="C1890" s="153" t="s">
        <v>13</v>
      </c>
      <c r="D1890" s="153" t="s">
        <v>14</v>
      </c>
      <c r="E1890" s="153" t="s">
        <v>25</v>
      </c>
      <c r="F1890" s="153" t="s">
        <v>16</v>
      </c>
      <c r="G1890" s="153" t="s">
        <v>75</v>
      </c>
      <c r="H1890" s="153" t="s">
        <v>28</v>
      </c>
      <c r="I1890" s="154" t="str">
        <f>_xlfn.XLOOKUP('Data Source'!$H1890,'NW Mapping'!A:A,'NW Mapping'!B:B)</f>
        <v>Low</v>
      </c>
      <c r="J1890" s="154" t="str">
        <f>_xlfn.XLOOKUP('Data Source'!$H1890,'NW Mapping'!A:A,'NW Mapping'!C:C)</f>
        <v>Non-Core NW</v>
      </c>
      <c r="K1890" s="154" t="str">
        <f>_xlfn.XLOOKUP(H1890,'NW Mapping'!A:A,'NW Mapping'!D:D)</f>
        <v>MERCH MENU</v>
      </c>
      <c r="L1890" s="8" t="str">
        <f>_xlfn.XLOOKUP('Data Source'!$H1890,'NW Mapping'!A:A,'NW Mapping'!E:E)</f>
        <v>MERCH MENU</v>
      </c>
      <c r="M1890" s="155">
        <v>294968.48</v>
      </c>
      <c r="N1890" s="155">
        <v>400</v>
      </c>
    </row>
    <row r="1891" spans="2:14" s="1" customFormat="1" ht="19.7" hidden="1" customHeight="1">
      <c r="B1891" s="156">
        <v>2024</v>
      </c>
      <c r="C1891" s="154" t="s">
        <v>13</v>
      </c>
      <c r="D1891" s="154" t="s">
        <v>14</v>
      </c>
      <c r="E1891" s="154" t="s">
        <v>25</v>
      </c>
      <c r="F1891" s="154" t="s">
        <v>21</v>
      </c>
      <c r="G1891" s="154" t="s">
        <v>22</v>
      </c>
      <c r="H1891" s="154" t="s">
        <v>28</v>
      </c>
      <c r="I1891" s="154" t="str">
        <f>_xlfn.XLOOKUP('Data Source'!$H1891,'NW Mapping'!A:A,'NW Mapping'!B:B)</f>
        <v>Low</v>
      </c>
      <c r="J1891" s="154" t="str">
        <f>_xlfn.XLOOKUP('Data Source'!$H1891,'NW Mapping'!A:A,'NW Mapping'!C:C)</f>
        <v>Non-Core NW</v>
      </c>
      <c r="K1891" s="154" t="str">
        <f>_xlfn.XLOOKUP(H1891,'NW Mapping'!A:A,'NW Mapping'!D:D)</f>
        <v>MERCH MENU</v>
      </c>
      <c r="L1891" s="8" t="str">
        <f>_xlfn.XLOOKUP('Data Source'!$H1891,'NW Mapping'!A:A,'NW Mapping'!E:E)</f>
        <v>MERCH MENU</v>
      </c>
      <c r="M1891" s="157">
        <v>6896197.0610285699</v>
      </c>
      <c r="N1891" s="157">
        <v>42246.76</v>
      </c>
    </row>
    <row r="1892" spans="2:14" s="1" customFormat="1" ht="19.7" hidden="1" customHeight="1">
      <c r="B1892" s="152">
        <v>2024</v>
      </c>
      <c r="C1892" s="153" t="s">
        <v>13</v>
      </c>
      <c r="D1892" s="153" t="s">
        <v>14</v>
      </c>
      <c r="E1892" s="153" t="s">
        <v>25</v>
      </c>
      <c r="F1892" s="153" t="s">
        <v>21</v>
      </c>
      <c r="G1892" s="153" t="s">
        <v>65</v>
      </c>
      <c r="H1892" s="153" t="s">
        <v>28</v>
      </c>
      <c r="I1892" s="154" t="str">
        <f>_xlfn.XLOOKUP('Data Source'!$H1892,'NW Mapping'!A:A,'NW Mapping'!B:B)</f>
        <v>Low</v>
      </c>
      <c r="J1892" s="154" t="str">
        <f>_xlfn.XLOOKUP('Data Source'!$H1892,'NW Mapping'!A:A,'NW Mapping'!C:C)</f>
        <v>Non-Core NW</v>
      </c>
      <c r="K1892" s="154" t="str">
        <f>_xlfn.XLOOKUP(H1892,'NW Mapping'!A:A,'NW Mapping'!D:D)</f>
        <v>MERCH MENU</v>
      </c>
      <c r="L1892" s="8" t="str">
        <f>_xlfn.XLOOKUP('Data Source'!$H1892,'NW Mapping'!A:A,'NW Mapping'!E:E)</f>
        <v>MERCH MENU</v>
      </c>
      <c r="M1892" s="155">
        <v>1772491.9400007899</v>
      </c>
      <c r="N1892" s="155">
        <v>40040.800000000003</v>
      </c>
    </row>
    <row r="1893" spans="2:14" s="1" customFormat="1" ht="19.7" hidden="1" customHeight="1">
      <c r="B1893" s="156">
        <v>2024</v>
      </c>
      <c r="C1893" s="154" t="s">
        <v>13</v>
      </c>
      <c r="D1893" s="154" t="s">
        <v>14</v>
      </c>
      <c r="E1893" s="154" t="s">
        <v>25</v>
      </c>
      <c r="F1893" s="154" t="s">
        <v>23</v>
      </c>
      <c r="G1893" s="154" t="s">
        <v>24</v>
      </c>
      <c r="H1893" s="154" t="s">
        <v>28</v>
      </c>
      <c r="I1893" s="154" t="str">
        <f>_xlfn.XLOOKUP('Data Source'!$H1893,'NW Mapping'!A:A,'NW Mapping'!B:B)</f>
        <v>Low</v>
      </c>
      <c r="J1893" s="154" t="str">
        <f>_xlfn.XLOOKUP('Data Source'!$H1893,'NW Mapping'!A:A,'NW Mapping'!C:C)</f>
        <v>Non-Core NW</v>
      </c>
      <c r="K1893" s="154" t="str">
        <f>_xlfn.XLOOKUP(H1893,'NW Mapping'!A:A,'NW Mapping'!D:D)</f>
        <v>MERCH MENU</v>
      </c>
      <c r="L1893" s="8" t="str">
        <f>_xlfn.XLOOKUP('Data Source'!$H1893,'NW Mapping'!A:A,'NW Mapping'!E:E)</f>
        <v>MERCH MENU</v>
      </c>
      <c r="M1893" s="157">
        <v>4199609.3200000701</v>
      </c>
      <c r="N1893" s="157">
        <v>51267.6</v>
      </c>
    </row>
    <row r="1894" spans="2:14" s="1" customFormat="1" ht="19.7" hidden="1" customHeight="1">
      <c r="B1894" s="152">
        <v>2024</v>
      </c>
      <c r="C1894" s="153" t="s">
        <v>13</v>
      </c>
      <c r="D1894" s="153" t="s">
        <v>14</v>
      </c>
      <c r="E1894" s="153" t="s">
        <v>25</v>
      </c>
      <c r="F1894" s="153" t="s">
        <v>23</v>
      </c>
      <c r="G1894" s="153" t="s">
        <v>66</v>
      </c>
      <c r="H1894" s="153" t="s">
        <v>28</v>
      </c>
      <c r="I1894" s="154" t="str">
        <f>_xlfn.XLOOKUP('Data Source'!$H1894,'NW Mapping'!A:A,'NW Mapping'!B:B)</f>
        <v>Low</v>
      </c>
      <c r="J1894" s="154" t="str">
        <f>_xlfn.XLOOKUP('Data Source'!$H1894,'NW Mapping'!A:A,'NW Mapping'!C:C)</f>
        <v>Non-Core NW</v>
      </c>
      <c r="K1894" s="154" t="str">
        <f>_xlfn.XLOOKUP(H1894,'NW Mapping'!A:A,'NW Mapping'!D:D)</f>
        <v>MERCH MENU</v>
      </c>
      <c r="L1894" s="8" t="str">
        <f>_xlfn.XLOOKUP('Data Source'!$H1894,'NW Mapping'!A:A,'NW Mapping'!E:E)</f>
        <v>MERCH MENU</v>
      </c>
      <c r="M1894" s="155">
        <v>611785.60000011197</v>
      </c>
      <c r="N1894" s="155">
        <v>3955.39</v>
      </c>
    </row>
    <row r="1895" spans="2:14" s="1" customFormat="1" ht="19.7" hidden="1" customHeight="1">
      <c r="B1895" s="156">
        <v>2024</v>
      </c>
      <c r="C1895" s="154" t="s">
        <v>13</v>
      </c>
      <c r="D1895" s="154" t="s">
        <v>14</v>
      </c>
      <c r="E1895" s="154" t="s">
        <v>27</v>
      </c>
      <c r="F1895" s="154" t="s">
        <v>16</v>
      </c>
      <c r="G1895" s="154" t="s">
        <v>72</v>
      </c>
      <c r="H1895" s="154" t="s">
        <v>28</v>
      </c>
      <c r="I1895" s="154" t="str">
        <f>_xlfn.XLOOKUP('Data Source'!$H1895,'NW Mapping'!A:A,'NW Mapping'!B:B)</f>
        <v>Low</v>
      </c>
      <c r="J1895" s="154" t="str">
        <f>_xlfn.XLOOKUP('Data Source'!$H1895,'NW Mapping'!A:A,'NW Mapping'!C:C)</f>
        <v>Non-Core NW</v>
      </c>
      <c r="K1895" s="154" t="str">
        <f>_xlfn.XLOOKUP(H1895,'NW Mapping'!A:A,'NW Mapping'!D:D)</f>
        <v>MERCH MENU</v>
      </c>
      <c r="L1895" s="8" t="str">
        <f>_xlfn.XLOOKUP('Data Source'!$H1895,'NW Mapping'!A:A,'NW Mapping'!E:E)</f>
        <v>MERCH MENU</v>
      </c>
      <c r="M1895" s="157">
        <v>1109.59000000012</v>
      </c>
      <c r="N1895" s="157">
        <v>0</v>
      </c>
    </row>
    <row r="1896" spans="2:14" s="1" customFormat="1" ht="19.7" hidden="1" customHeight="1">
      <c r="B1896" s="152">
        <v>2024</v>
      </c>
      <c r="C1896" s="153" t="s">
        <v>13</v>
      </c>
      <c r="D1896" s="153" t="s">
        <v>14</v>
      </c>
      <c r="E1896" s="153" t="s">
        <v>27</v>
      </c>
      <c r="F1896" s="153" t="s">
        <v>16</v>
      </c>
      <c r="G1896" s="153" t="s">
        <v>73</v>
      </c>
      <c r="H1896" s="153" t="s">
        <v>28</v>
      </c>
      <c r="I1896" s="154" t="str">
        <f>_xlfn.XLOOKUP('Data Source'!$H1896,'NW Mapping'!A:A,'NW Mapping'!B:B)</f>
        <v>Low</v>
      </c>
      <c r="J1896" s="154" t="str">
        <f>_xlfn.XLOOKUP('Data Source'!$H1896,'NW Mapping'!A:A,'NW Mapping'!C:C)</f>
        <v>Non-Core NW</v>
      </c>
      <c r="K1896" s="154" t="str">
        <f>_xlfn.XLOOKUP(H1896,'NW Mapping'!A:A,'NW Mapping'!D:D)</f>
        <v>MERCH MENU</v>
      </c>
      <c r="L1896" s="8" t="str">
        <f>_xlfn.XLOOKUP('Data Source'!$H1896,'NW Mapping'!A:A,'NW Mapping'!E:E)</f>
        <v>MERCH MENU</v>
      </c>
      <c r="M1896" s="155">
        <v>1251895.2195000199</v>
      </c>
      <c r="N1896" s="155">
        <v>1110</v>
      </c>
    </row>
    <row r="1897" spans="2:14" s="1" customFormat="1" ht="19.7" hidden="1" customHeight="1">
      <c r="B1897" s="156">
        <v>2024</v>
      </c>
      <c r="C1897" s="154" t="s">
        <v>13</v>
      </c>
      <c r="D1897" s="154" t="s">
        <v>14</v>
      </c>
      <c r="E1897" s="154" t="s">
        <v>27</v>
      </c>
      <c r="F1897" s="154" t="s">
        <v>16</v>
      </c>
      <c r="G1897" s="154" t="s">
        <v>74</v>
      </c>
      <c r="H1897" s="154" t="s">
        <v>28</v>
      </c>
      <c r="I1897" s="154" t="str">
        <f>_xlfn.XLOOKUP('Data Source'!$H1897,'NW Mapping'!A:A,'NW Mapping'!B:B)</f>
        <v>Low</v>
      </c>
      <c r="J1897" s="154" t="str">
        <f>_xlfn.XLOOKUP('Data Source'!$H1897,'NW Mapping'!A:A,'NW Mapping'!C:C)</f>
        <v>Non-Core NW</v>
      </c>
      <c r="K1897" s="154" t="str">
        <f>_xlfn.XLOOKUP(H1897,'NW Mapping'!A:A,'NW Mapping'!D:D)</f>
        <v>MERCH MENU</v>
      </c>
      <c r="L1897" s="8" t="str">
        <f>_xlfn.XLOOKUP('Data Source'!$H1897,'NW Mapping'!A:A,'NW Mapping'!E:E)</f>
        <v>MERCH MENU</v>
      </c>
      <c r="M1897" s="157">
        <v>388366.09323313599</v>
      </c>
      <c r="N1897" s="157">
        <v>7390</v>
      </c>
    </row>
    <row r="1898" spans="2:14" s="1" customFormat="1" ht="19.7" hidden="1" customHeight="1">
      <c r="B1898" s="152">
        <v>2024</v>
      </c>
      <c r="C1898" s="153" t="s">
        <v>13</v>
      </c>
      <c r="D1898" s="153" t="s">
        <v>14</v>
      </c>
      <c r="E1898" s="153" t="s">
        <v>27</v>
      </c>
      <c r="F1898" s="153" t="s">
        <v>16</v>
      </c>
      <c r="G1898" s="153" t="s">
        <v>75</v>
      </c>
      <c r="H1898" s="153" t="s">
        <v>28</v>
      </c>
      <c r="I1898" s="154" t="str">
        <f>_xlfn.XLOOKUP('Data Source'!$H1898,'NW Mapping'!A:A,'NW Mapping'!B:B)</f>
        <v>Low</v>
      </c>
      <c r="J1898" s="154" t="str">
        <f>_xlfn.XLOOKUP('Data Source'!$H1898,'NW Mapping'!A:A,'NW Mapping'!C:C)</f>
        <v>Non-Core NW</v>
      </c>
      <c r="K1898" s="154" t="str">
        <f>_xlfn.XLOOKUP(H1898,'NW Mapping'!A:A,'NW Mapping'!D:D)</f>
        <v>MERCH MENU</v>
      </c>
      <c r="L1898" s="8" t="str">
        <f>_xlfn.XLOOKUP('Data Source'!$H1898,'NW Mapping'!A:A,'NW Mapping'!E:E)</f>
        <v>MERCH MENU</v>
      </c>
      <c r="M1898" s="155">
        <v>66840.688000000606</v>
      </c>
      <c r="N1898" s="155">
        <v>2284</v>
      </c>
    </row>
    <row r="1899" spans="2:14" s="1" customFormat="1" ht="19.7" hidden="1" customHeight="1">
      <c r="B1899" s="156">
        <v>2024</v>
      </c>
      <c r="C1899" s="154" t="s">
        <v>13</v>
      </c>
      <c r="D1899" s="154" t="s">
        <v>14</v>
      </c>
      <c r="E1899" s="154" t="s">
        <v>27</v>
      </c>
      <c r="F1899" s="154" t="s">
        <v>21</v>
      </c>
      <c r="G1899" s="154" t="s">
        <v>22</v>
      </c>
      <c r="H1899" s="154" t="s">
        <v>28</v>
      </c>
      <c r="I1899" s="154" t="str">
        <f>_xlfn.XLOOKUP('Data Source'!$H1899,'NW Mapping'!A:A,'NW Mapping'!B:B)</f>
        <v>Low</v>
      </c>
      <c r="J1899" s="154" t="str">
        <f>_xlfn.XLOOKUP('Data Source'!$H1899,'NW Mapping'!A:A,'NW Mapping'!C:C)</f>
        <v>Non-Core NW</v>
      </c>
      <c r="K1899" s="154" t="str">
        <f>_xlfn.XLOOKUP(H1899,'NW Mapping'!A:A,'NW Mapping'!D:D)</f>
        <v>MERCH MENU</v>
      </c>
      <c r="L1899" s="8" t="str">
        <f>_xlfn.XLOOKUP('Data Source'!$H1899,'NW Mapping'!A:A,'NW Mapping'!E:E)</f>
        <v>MERCH MENU</v>
      </c>
      <c r="M1899" s="157">
        <v>38664.6</v>
      </c>
      <c r="N1899" s="157">
        <v>0</v>
      </c>
    </row>
    <row r="1900" spans="2:14" s="1" customFormat="1" ht="19.7" hidden="1" customHeight="1">
      <c r="B1900" s="152">
        <v>2024</v>
      </c>
      <c r="C1900" s="153" t="s">
        <v>13</v>
      </c>
      <c r="D1900" s="153" t="s">
        <v>14</v>
      </c>
      <c r="E1900" s="153" t="s">
        <v>27</v>
      </c>
      <c r="F1900" s="153" t="s">
        <v>21</v>
      </c>
      <c r="G1900" s="153" t="s">
        <v>65</v>
      </c>
      <c r="H1900" s="153" t="s">
        <v>28</v>
      </c>
      <c r="I1900" s="154" t="str">
        <f>_xlfn.XLOOKUP('Data Source'!$H1900,'NW Mapping'!A:A,'NW Mapping'!B:B)</f>
        <v>Low</v>
      </c>
      <c r="J1900" s="154" t="str">
        <f>_xlfn.XLOOKUP('Data Source'!$H1900,'NW Mapping'!A:A,'NW Mapping'!C:C)</f>
        <v>Non-Core NW</v>
      </c>
      <c r="K1900" s="154" t="str">
        <f>_xlfn.XLOOKUP(H1900,'NW Mapping'!A:A,'NW Mapping'!D:D)</f>
        <v>MERCH MENU</v>
      </c>
      <c r="L1900" s="8" t="str">
        <f>_xlfn.XLOOKUP('Data Source'!$H1900,'NW Mapping'!A:A,'NW Mapping'!E:E)</f>
        <v>MERCH MENU</v>
      </c>
      <c r="M1900" s="155">
        <v>30447.919999999998</v>
      </c>
      <c r="N1900" s="155">
        <v>0</v>
      </c>
    </row>
    <row r="1901" spans="2:14" s="1" customFormat="1" ht="19.7" hidden="1" customHeight="1">
      <c r="B1901" s="156">
        <v>2024</v>
      </c>
      <c r="C1901" s="154" t="s">
        <v>13</v>
      </c>
      <c r="D1901" s="154" t="s">
        <v>14</v>
      </c>
      <c r="E1901" s="154" t="s">
        <v>27</v>
      </c>
      <c r="F1901" s="154" t="s">
        <v>23</v>
      </c>
      <c r="G1901" s="154" t="s">
        <v>24</v>
      </c>
      <c r="H1901" s="154" t="s">
        <v>28</v>
      </c>
      <c r="I1901" s="154" t="str">
        <f>_xlfn.XLOOKUP('Data Source'!$H1901,'NW Mapping'!A:A,'NW Mapping'!B:B)</f>
        <v>Low</v>
      </c>
      <c r="J1901" s="154" t="str">
        <f>_xlfn.XLOOKUP('Data Source'!$H1901,'NW Mapping'!A:A,'NW Mapping'!C:C)</f>
        <v>Non-Core NW</v>
      </c>
      <c r="K1901" s="154" t="str">
        <f>_xlfn.XLOOKUP(H1901,'NW Mapping'!A:A,'NW Mapping'!D:D)</f>
        <v>MERCH MENU</v>
      </c>
      <c r="L1901" s="8" t="str">
        <f>_xlfn.XLOOKUP('Data Source'!$H1901,'NW Mapping'!A:A,'NW Mapping'!E:E)</f>
        <v>MERCH MENU</v>
      </c>
      <c r="M1901" s="157">
        <v>332278.90000000002</v>
      </c>
      <c r="N1901" s="157">
        <v>0</v>
      </c>
    </row>
    <row r="1902" spans="2:14" s="1" customFormat="1" ht="19.7" hidden="1" customHeight="1">
      <c r="B1902" s="152">
        <v>2024</v>
      </c>
      <c r="C1902" s="153" t="s">
        <v>13</v>
      </c>
      <c r="D1902" s="153" t="s">
        <v>14</v>
      </c>
      <c r="E1902" s="153" t="s">
        <v>27</v>
      </c>
      <c r="F1902" s="153" t="s">
        <v>23</v>
      </c>
      <c r="G1902" s="153" t="s">
        <v>66</v>
      </c>
      <c r="H1902" s="153" t="s">
        <v>28</v>
      </c>
      <c r="I1902" s="154" t="str">
        <f>_xlfn.XLOOKUP('Data Source'!$H1902,'NW Mapping'!A:A,'NW Mapping'!B:B)</f>
        <v>Low</v>
      </c>
      <c r="J1902" s="154" t="str">
        <f>_xlfn.XLOOKUP('Data Source'!$H1902,'NW Mapping'!A:A,'NW Mapping'!C:C)</f>
        <v>Non-Core NW</v>
      </c>
      <c r="K1902" s="154" t="str">
        <f>_xlfn.XLOOKUP(H1902,'NW Mapping'!A:A,'NW Mapping'!D:D)</f>
        <v>MERCH MENU</v>
      </c>
      <c r="L1902" s="8" t="str">
        <f>_xlfn.XLOOKUP('Data Source'!$H1902,'NW Mapping'!A:A,'NW Mapping'!E:E)</f>
        <v>MERCH MENU</v>
      </c>
      <c r="M1902" s="155">
        <v>1786.5199999998799</v>
      </c>
      <c r="N1902" s="155">
        <v>0</v>
      </c>
    </row>
    <row r="1903" spans="2:14" s="1" customFormat="1" ht="19.7" hidden="1" customHeight="1">
      <c r="B1903" s="156">
        <v>2024</v>
      </c>
      <c r="C1903" s="154" t="s">
        <v>13</v>
      </c>
      <c r="D1903" s="154" t="s">
        <v>14</v>
      </c>
      <c r="E1903" s="154" t="s">
        <v>15</v>
      </c>
      <c r="F1903" s="154" t="s">
        <v>16</v>
      </c>
      <c r="G1903" s="154" t="s">
        <v>73</v>
      </c>
      <c r="H1903" s="154" t="s">
        <v>29</v>
      </c>
      <c r="I1903" s="154" t="str">
        <f>_xlfn.XLOOKUP('Data Source'!$H1903,'NW Mapping'!A:A,'NW Mapping'!B:B)</f>
        <v>Low</v>
      </c>
      <c r="J1903" s="154" t="str">
        <f>_xlfn.XLOOKUP('Data Source'!$H1903,'NW Mapping'!A:A,'NW Mapping'!C:C)</f>
        <v>Non-Core NW</v>
      </c>
      <c r="K1903" s="154" t="str">
        <f>_xlfn.XLOOKUP(H1903,'NW Mapping'!A:A,'NW Mapping'!D:D)</f>
        <v>MERCH MENU</v>
      </c>
      <c r="L1903" s="8" t="str">
        <f>_xlfn.XLOOKUP('Data Source'!$H1903,'NW Mapping'!A:A,'NW Mapping'!E:E)</f>
        <v>MERCH MENU</v>
      </c>
      <c r="M1903" s="157">
        <v>193010.21999999799</v>
      </c>
      <c r="N1903" s="157">
        <v>0</v>
      </c>
    </row>
    <row r="1904" spans="2:14" s="1" customFormat="1" ht="19.7" hidden="1" customHeight="1">
      <c r="B1904" s="152">
        <v>2024</v>
      </c>
      <c r="C1904" s="153" t="s">
        <v>13</v>
      </c>
      <c r="D1904" s="153" t="s">
        <v>14</v>
      </c>
      <c r="E1904" s="153" t="s">
        <v>25</v>
      </c>
      <c r="F1904" s="153" t="s">
        <v>23</v>
      </c>
      <c r="G1904" s="153" t="s">
        <v>24</v>
      </c>
      <c r="H1904" s="153" t="s">
        <v>29</v>
      </c>
      <c r="I1904" s="154" t="str">
        <f>_xlfn.XLOOKUP('Data Source'!$H1904,'NW Mapping'!A:A,'NW Mapping'!B:B)</f>
        <v>Low</v>
      </c>
      <c r="J1904" s="154" t="str">
        <f>_xlfn.XLOOKUP('Data Source'!$H1904,'NW Mapping'!A:A,'NW Mapping'!C:C)</f>
        <v>Non-Core NW</v>
      </c>
      <c r="K1904" s="154" t="str">
        <f>_xlfn.XLOOKUP(H1904,'NW Mapping'!A:A,'NW Mapping'!D:D)</f>
        <v>MERCH MENU</v>
      </c>
      <c r="L1904" s="8" t="str">
        <f>_xlfn.XLOOKUP('Data Source'!$H1904,'NW Mapping'!A:A,'NW Mapping'!E:E)</f>
        <v>MERCH MENU</v>
      </c>
      <c r="M1904" s="155">
        <v>0</v>
      </c>
      <c r="N1904" s="155">
        <v>0</v>
      </c>
    </row>
    <row r="1905" spans="2:14" s="1" customFormat="1" ht="19.7" hidden="1" customHeight="1">
      <c r="B1905" s="156">
        <v>2024</v>
      </c>
      <c r="C1905" s="154" t="s">
        <v>13</v>
      </c>
      <c r="D1905" s="154" t="s">
        <v>14</v>
      </c>
      <c r="E1905" s="154" t="s">
        <v>27</v>
      </c>
      <c r="F1905" s="154" t="s">
        <v>16</v>
      </c>
      <c r="G1905" s="154" t="s">
        <v>75</v>
      </c>
      <c r="H1905" s="154" t="s">
        <v>29</v>
      </c>
      <c r="I1905" s="154" t="str">
        <f>_xlfn.XLOOKUP('Data Source'!$H1905,'NW Mapping'!A:A,'NW Mapping'!B:B)</f>
        <v>Low</v>
      </c>
      <c r="J1905" s="154" t="str">
        <f>_xlfn.XLOOKUP('Data Source'!$H1905,'NW Mapping'!A:A,'NW Mapping'!C:C)</f>
        <v>Non-Core NW</v>
      </c>
      <c r="K1905" s="154" t="str">
        <f>_xlfn.XLOOKUP(H1905,'NW Mapping'!A:A,'NW Mapping'!D:D)</f>
        <v>MERCH MENU</v>
      </c>
      <c r="L1905" s="8" t="str">
        <f>_xlfn.XLOOKUP('Data Source'!$H1905,'NW Mapping'!A:A,'NW Mapping'!E:E)</f>
        <v>MERCH MENU</v>
      </c>
      <c r="M1905" s="157">
        <v>6232.9880000000003</v>
      </c>
      <c r="N1905" s="157">
        <v>0</v>
      </c>
    </row>
    <row r="1906" spans="2:14" s="1" customFormat="1" ht="19.7" hidden="1" customHeight="1">
      <c r="B1906" s="152">
        <v>2024</v>
      </c>
      <c r="C1906" s="153" t="s">
        <v>13</v>
      </c>
      <c r="D1906" s="153" t="s">
        <v>14</v>
      </c>
      <c r="E1906" s="153" t="s">
        <v>27</v>
      </c>
      <c r="F1906" s="153" t="s">
        <v>21</v>
      </c>
      <c r="G1906" s="153" t="s">
        <v>22</v>
      </c>
      <c r="H1906" s="153" t="s">
        <v>29</v>
      </c>
      <c r="I1906" s="154" t="str">
        <f>_xlfn.XLOOKUP('Data Source'!$H1906,'NW Mapping'!A:A,'NW Mapping'!B:B)</f>
        <v>Low</v>
      </c>
      <c r="J1906" s="154" t="str">
        <f>_xlfn.XLOOKUP('Data Source'!$H1906,'NW Mapping'!A:A,'NW Mapping'!C:C)</f>
        <v>Non-Core NW</v>
      </c>
      <c r="K1906" s="154" t="str">
        <f>_xlfn.XLOOKUP(H1906,'NW Mapping'!A:A,'NW Mapping'!D:D)</f>
        <v>MERCH MENU</v>
      </c>
      <c r="L1906" s="8" t="str">
        <f>_xlfn.XLOOKUP('Data Source'!$H1906,'NW Mapping'!A:A,'NW Mapping'!E:E)</f>
        <v>MERCH MENU</v>
      </c>
      <c r="M1906" s="155">
        <v>26064.2</v>
      </c>
      <c r="N1906" s="155">
        <v>500</v>
      </c>
    </row>
    <row r="1907" spans="2:14" s="1" customFormat="1" ht="19.7" hidden="1" customHeight="1">
      <c r="B1907" s="156">
        <v>2024</v>
      </c>
      <c r="C1907" s="154" t="s">
        <v>13</v>
      </c>
      <c r="D1907" s="154" t="s">
        <v>14</v>
      </c>
      <c r="E1907" s="154" t="s">
        <v>27</v>
      </c>
      <c r="F1907" s="154" t="s">
        <v>23</v>
      </c>
      <c r="G1907" s="154" t="s">
        <v>24</v>
      </c>
      <c r="H1907" s="154" t="s">
        <v>29</v>
      </c>
      <c r="I1907" s="154" t="str">
        <f>_xlfn.XLOOKUP('Data Source'!$H1907,'NW Mapping'!A:A,'NW Mapping'!B:B)</f>
        <v>Low</v>
      </c>
      <c r="J1907" s="154" t="str">
        <f>_xlfn.XLOOKUP('Data Source'!$H1907,'NW Mapping'!A:A,'NW Mapping'!C:C)</f>
        <v>Non-Core NW</v>
      </c>
      <c r="K1907" s="154" t="str">
        <f>_xlfn.XLOOKUP(H1907,'NW Mapping'!A:A,'NW Mapping'!D:D)</f>
        <v>MERCH MENU</v>
      </c>
      <c r="L1907" s="8" t="str">
        <f>_xlfn.XLOOKUP('Data Source'!$H1907,'NW Mapping'!A:A,'NW Mapping'!E:E)</f>
        <v>MERCH MENU</v>
      </c>
      <c r="M1907" s="157">
        <v>101657.200000001</v>
      </c>
      <c r="N1907" s="157">
        <v>1310</v>
      </c>
    </row>
    <row r="1908" spans="2:14" s="1" customFormat="1" ht="19.7" hidden="1" customHeight="1">
      <c r="B1908" s="152">
        <v>2024</v>
      </c>
      <c r="C1908" s="153" t="s">
        <v>13</v>
      </c>
      <c r="D1908" s="153" t="s">
        <v>14</v>
      </c>
      <c r="E1908" s="153" t="s">
        <v>25</v>
      </c>
      <c r="F1908" s="153" t="s">
        <v>21</v>
      </c>
      <c r="G1908" s="153" t="s">
        <v>22</v>
      </c>
      <c r="H1908" s="153" t="s">
        <v>30</v>
      </c>
      <c r="I1908" s="154" t="str">
        <f>_xlfn.XLOOKUP('Data Source'!$H1908,'NW Mapping'!A:A,'NW Mapping'!B:B)</f>
        <v>Low</v>
      </c>
      <c r="J1908" s="154" t="str">
        <f>_xlfn.XLOOKUP('Data Source'!$H1908,'NW Mapping'!A:A,'NW Mapping'!C:C)</f>
        <v>Non-Core NW</v>
      </c>
      <c r="K1908" s="154" t="str">
        <f>_xlfn.XLOOKUP(H1908,'NW Mapping'!A:A,'NW Mapping'!D:D)</f>
        <v>MERCH MENU</v>
      </c>
      <c r="L1908" s="8" t="str">
        <f>_xlfn.XLOOKUP('Data Source'!$H1908,'NW Mapping'!A:A,'NW Mapping'!E:E)</f>
        <v>MERCH MENU</v>
      </c>
      <c r="M1908" s="155">
        <v>0</v>
      </c>
      <c r="N1908" s="155">
        <v>0</v>
      </c>
    </row>
    <row r="1909" spans="2:14" s="1" customFormat="1" ht="19.7" hidden="1" customHeight="1">
      <c r="B1909" s="156">
        <v>2024</v>
      </c>
      <c r="C1909" s="154" t="s">
        <v>13</v>
      </c>
      <c r="D1909" s="154" t="s">
        <v>14</v>
      </c>
      <c r="E1909" s="154" t="s">
        <v>25</v>
      </c>
      <c r="F1909" s="154" t="s">
        <v>21</v>
      </c>
      <c r="G1909" s="154" t="s">
        <v>65</v>
      </c>
      <c r="H1909" s="154" t="s">
        <v>30</v>
      </c>
      <c r="I1909" s="154" t="str">
        <f>_xlfn.XLOOKUP('Data Source'!$H1909,'NW Mapping'!A:A,'NW Mapping'!B:B)</f>
        <v>Low</v>
      </c>
      <c r="J1909" s="154" t="str">
        <f>_xlfn.XLOOKUP('Data Source'!$H1909,'NW Mapping'!A:A,'NW Mapping'!C:C)</f>
        <v>Non-Core NW</v>
      </c>
      <c r="K1909" s="154" t="str">
        <f>_xlfn.XLOOKUP(H1909,'NW Mapping'!A:A,'NW Mapping'!D:D)</f>
        <v>MERCH MENU</v>
      </c>
      <c r="L1909" s="8" t="str">
        <f>_xlfn.XLOOKUP('Data Source'!$H1909,'NW Mapping'!A:A,'NW Mapping'!E:E)</f>
        <v>MERCH MENU</v>
      </c>
      <c r="M1909" s="157">
        <v>0</v>
      </c>
      <c r="N1909" s="157">
        <v>0</v>
      </c>
    </row>
    <row r="1910" spans="2:14" s="1" customFormat="1" ht="19.7" hidden="1" customHeight="1">
      <c r="B1910" s="152">
        <v>2024</v>
      </c>
      <c r="C1910" s="153" t="s">
        <v>13</v>
      </c>
      <c r="D1910" s="153" t="s">
        <v>14</v>
      </c>
      <c r="E1910" s="153" t="s">
        <v>25</v>
      </c>
      <c r="F1910" s="153" t="s">
        <v>23</v>
      </c>
      <c r="G1910" s="153" t="s">
        <v>24</v>
      </c>
      <c r="H1910" s="153" t="s">
        <v>30</v>
      </c>
      <c r="I1910" s="154" t="str">
        <f>_xlfn.XLOOKUP('Data Source'!$H1910,'NW Mapping'!A:A,'NW Mapping'!B:B)</f>
        <v>Low</v>
      </c>
      <c r="J1910" s="154" t="str">
        <f>_xlfn.XLOOKUP('Data Source'!$H1910,'NW Mapping'!A:A,'NW Mapping'!C:C)</f>
        <v>Non-Core NW</v>
      </c>
      <c r="K1910" s="154" t="str">
        <f>_xlfn.XLOOKUP(H1910,'NW Mapping'!A:A,'NW Mapping'!D:D)</f>
        <v>MERCH MENU</v>
      </c>
      <c r="L1910" s="8" t="str">
        <f>_xlfn.XLOOKUP('Data Source'!$H1910,'NW Mapping'!A:A,'NW Mapping'!E:E)</f>
        <v>MERCH MENU</v>
      </c>
      <c r="M1910" s="155">
        <v>7557.9</v>
      </c>
      <c r="N1910" s="155">
        <v>0</v>
      </c>
    </row>
    <row r="1911" spans="2:14" s="1" customFormat="1" ht="19.7" hidden="1" customHeight="1">
      <c r="B1911" s="156">
        <v>2024</v>
      </c>
      <c r="C1911" s="154" t="s">
        <v>13</v>
      </c>
      <c r="D1911" s="154" t="s">
        <v>14</v>
      </c>
      <c r="E1911" s="154" t="s">
        <v>27</v>
      </c>
      <c r="F1911" s="154" t="s">
        <v>16</v>
      </c>
      <c r="G1911" s="154" t="s">
        <v>73</v>
      </c>
      <c r="H1911" s="154" t="s">
        <v>30</v>
      </c>
      <c r="I1911" s="154" t="str">
        <f>_xlfn.XLOOKUP('Data Source'!$H1911,'NW Mapping'!A:A,'NW Mapping'!B:B)</f>
        <v>Low</v>
      </c>
      <c r="J1911" s="154" t="str">
        <f>_xlfn.XLOOKUP('Data Source'!$H1911,'NW Mapping'!A:A,'NW Mapping'!C:C)</f>
        <v>Non-Core NW</v>
      </c>
      <c r="K1911" s="154" t="str">
        <f>_xlfn.XLOOKUP(H1911,'NW Mapping'!A:A,'NW Mapping'!D:D)</f>
        <v>MERCH MENU</v>
      </c>
      <c r="L1911" s="8" t="str">
        <f>_xlfn.XLOOKUP('Data Source'!$H1911,'NW Mapping'!A:A,'NW Mapping'!E:E)</f>
        <v>MERCH MENU</v>
      </c>
      <c r="M1911" s="157">
        <v>0</v>
      </c>
      <c r="N1911" s="157">
        <v>0</v>
      </c>
    </row>
    <row r="1912" spans="2:14" s="1" customFormat="1" ht="19.7" hidden="1" customHeight="1">
      <c r="B1912" s="152">
        <v>2024</v>
      </c>
      <c r="C1912" s="153" t="s">
        <v>13</v>
      </c>
      <c r="D1912" s="153" t="s">
        <v>14</v>
      </c>
      <c r="E1912" s="153" t="s">
        <v>27</v>
      </c>
      <c r="F1912" s="153" t="s">
        <v>16</v>
      </c>
      <c r="G1912" s="153" t="s">
        <v>75</v>
      </c>
      <c r="H1912" s="153" t="s">
        <v>30</v>
      </c>
      <c r="I1912" s="154" t="str">
        <f>_xlfn.XLOOKUP('Data Source'!$H1912,'NW Mapping'!A:A,'NW Mapping'!B:B)</f>
        <v>Low</v>
      </c>
      <c r="J1912" s="154" t="str">
        <f>_xlfn.XLOOKUP('Data Source'!$H1912,'NW Mapping'!A:A,'NW Mapping'!C:C)</f>
        <v>Non-Core NW</v>
      </c>
      <c r="K1912" s="154" t="str">
        <f>_xlfn.XLOOKUP(H1912,'NW Mapping'!A:A,'NW Mapping'!D:D)</f>
        <v>MERCH MENU</v>
      </c>
      <c r="L1912" s="8" t="str">
        <f>_xlfn.XLOOKUP('Data Source'!$H1912,'NW Mapping'!A:A,'NW Mapping'!E:E)</f>
        <v>MERCH MENU</v>
      </c>
      <c r="M1912" s="155">
        <v>0</v>
      </c>
      <c r="N1912" s="155">
        <v>0</v>
      </c>
    </row>
    <row r="1913" spans="2:14" s="1" customFormat="1" ht="19.7" hidden="1" customHeight="1">
      <c r="B1913" s="156">
        <v>2024</v>
      </c>
      <c r="C1913" s="154" t="s">
        <v>13</v>
      </c>
      <c r="D1913" s="154" t="s">
        <v>14</v>
      </c>
      <c r="E1913" s="154" t="s">
        <v>27</v>
      </c>
      <c r="F1913" s="154" t="s">
        <v>21</v>
      </c>
      <c r="G1913" s="154" t="s">
        <v>22</v>
      </c>
      <c r="H1913" s="154" t="s">
        <v>30</v>
      </c>
      <c r="I1913" s="154" t="str">
        <f>_xlfn.XLOOKUP('Data Source'!$H1913,'NW Mapping'!A:A,'NW Mapping'!B:B)</f>
        <v>Low</v>
      </c>
      <c r="J1913" s="154" t="str">
        <f>_xlfn.XLOOKUP('Data Source'!$H1913,'NW Mapping'!A:A,'NW Mapping'!C:C)</f>
        <v>Non-Core NW</v>
      </c>
      <c r="K1913" s="154" t="str">
        <f>_xlfn.XLOOKUP(H1913,'NW Mapping'!A:A,'NW Mapping'!D:D)</f>
        <v>MERCH MENU</v>
      </c>
      <c r="L1913" s="8" t="str">
        <f>_xlfn.XLOOKUP('Data Source'!$H1913,'NW Mapping'!A:A,'NW Mapping'!E:E)</f>
        <v>MERCH MENU</v>
      </c>
      <c r="M1913" s="157">
        <v>500</v>
      </c>
      <c r="N1913" s="157">
        <v>500</v>
      </c>
    </row>
    <row r="1914" spans="2:14" s="1" customFormat="1" ht="19.7" hidden="1" customHeight="1">
      <c r="B1914" s="152">
        <v>2024</v>
      </c>
      <c r="C1914" s="153" t="s">
        <v>13</v>
      </c>
      <c r="D1914" s="153" t="s">
        <v>14</v>
      </c>
      <c r="E1914" s="153" t="s">
        <v>27</v>
      </c>
      <c r="F1914" s="153" t="s">
        <v>23</v>
      </c>
      <c r="G1914" s="153" t="s">
        <v>24</v>
      </c>
      <c r="H1914" s="153" t="s">
        <v>30</v>
      </c>
      <c r="I1914" s="154" t="str">
        <f>_xlfn.XLOOKUP('Data Source'!$H1914,'NW Mapping'!A:A,'NW Mapping'!B:B)</f>
        <v>Low</v>
      </c>
      <c r="J1914" s="154" t="str">
        <f>_xlfn.XLOOKUP('Data Source'!$H1914,'NW Mapping'!A:A,'NW Mapping'!C:C)</f>
        <v>Non-Core NW</v>
      </c>
      <c r="K1914" s="154" t="str">
        <f>_xlfn.XLOOKUP(H1914,'NW Mapping'!A:A,'NW Mapping'!D:D)</f>
        <v>MERCH MENU</v>
      </c>
      <c r="L1914" s="8" t="str">
        <f>_xlfn.XLOOKUP('Data Source'!$H1914,'NW Mapping'!A:A,'NW Mapping'!E:E)</f>
        <v>MERCH MENU</v>
      </c>
      <c r="M1914" s="155">
        <v>29390.839999999102</v>
      </c>
      <c r="N1914" s="155">
        <v>0</v>
      </c>
    </row>
    <row r="1915" spans="2:14" s="1" customFormat="1" ht="19.7" hidden="1" customHeight="1">
      <c r="B1915" s="156">
        <v>2024</v>
      </c>
      <c r="C1915" s="154" t="s">
        <v>13</v>
      </c>
      <c r="D1915" s="154" t="s">
        <v>14</v>
      </c>
      <c r="E1915" s="154" t="s">
        <v>15</v>
      </c>
      <c r="F1915" s="154" t="s">
        <v>16</v>
      </c>
      <c r="G1915" s="154" t="s">
        <v>71</v>
      </c>
      <c r="H1915" s="154" t="s">
        <v>31</v>
      </c>
      <c r="I1915" s="154" t="str">
        <f>_xlfn.XLOOKUP('Data Source'!$H1915,'NW Mapping'!A:A,'NW Mapping'!B:B)</f>
        <v>High</v>
      </c>
      <c r="J1915" s="154" t="str">
        <f>_xlfn.XLOOKUP('Data Source'!$H1915,'NW Mapping'!A:A,'NW Mapping'!C:C)</f>
        <v>Core NW</v>
      </c>
      <c r="K1915" s="154" t="str">
        <f>_xlfn.XLOOKUP(H1915,'NW Mapping'!A:A,'NW Mapping'!D:D)</f>
        <v>Core NW</v>
      </c>
      <c r="L1915" s="8" t="str">
        <f>_xlfn.XLOOKUP('Data Source'!$H1915,'NW Mapping'!A:A,'NW Mapping'!E:E)</f>
        <v>ADMIN</v>
      </c>
      <c r="M1915" s="157">
        <v>0</v>
      </c>
      <c r="N1915" s="157">
        <v>0</v>
      </c>
    </row>
    <row r="1916" spans="2:14" s="1" customFormat="1" ht="19.7" hidden="1" customHeight="1">
      <c r="B1916" s="152">
        <v>2024</v>
      </c>
      <c r="C1916" s="153" t="s">
        <v>13</v>
      </c>
      <c r="D1916" s="153" t="s">
        <v>14</v>
      </c>
      <c r="E1916" s="153" t="s">
        <v>15</v>
      </c>
      <c r="F1916" s="153" t="s">
        <v>16</v>
      </c>
      <c r="G1916" s="153" t="s">
        <v>72</v>
      </c>
      <c r="H1916" s="153" t="s">
        <v>31</v>
      </c>
      <c r="I1916" s="154" t="str">
        <f>_xlfn.XLOOKUP('Data Source'!$H1916,'NW Mapping'!A:A,'NW Mapping'!B:B)</f>
        <v>High</v>
      </c>
      <c r="J1916" s="154" t="str">
        <f>_xlfn.XLOOKUP('Data Source'!$H1916,'NW Mapping'!A:A,'NW Mapping'!C:C)</f>
        <v>Core NW</v>
      </c>
      <c r="K1916" s="154" t="str">
        <f>_xlfn.XLOOKUP(H1916,'NW Mapping'!A:A,'NW Mapping'!D:D)</f>
        <v>Core NW</v>
      </c>
      <c r="L1916" s="8" t="str">
        <f>_xlfn.XLOOKUP('Data Source'!$H1916,'NW Mapping'!A:A,'NW Mapping'!E:E)</f>
        <v>ADMIN</v>
      </c>
      <c r="M1916" s="155">
        <v>0</v>
      </c>
      <c r="N1916" s="155">
        <v>0</v>
      </c>
    </row>
    <row r="1917" spans="2:14" s="1" customFormat="1" ht="19.7" hidden="1" customHeight="1">
      <c r="B1917" s="156">
        <v>2024</v>
      </c>
      <c r="C1917" s="154" t="s">
        <v>13</v>
      </c>
      <c r="D1917" s="154" t="s">
        <v>14</v>
      </c>
      <c r="E1917" s="154" t="s">
        <v>15</v>
      </c>
      <c r="F1917" s="154" t="s">
        <v>16</v>
      </c>
      <c r="G1917" s="154" t="s">
        <v>73</v>
      </c>
      <c r="H1917" s="154" t="s">
        <v>31</v>
      </c>
      <c r="I1917" s="154" t="str">
        <f>_xlfn.XLOOKUP('Data Source'!$H1917,'NW Mapping'!A:A,'NW Mapping'!B:B)</f>
        <v>High</v>
      </c>
      <c r="J1917" s="154" t="str">
        <f>_xlfn.XLOOKUP('Data Source'!$H1917,'NW Mapping'!A:A,'NW Mapping'!C:C)</f>
        <v>Core NW</v>
      </c>
      <c r="K1917" s="154" t="str">
        <f>_xlfn.XLOOKUP(H1917,'NW Mapping'!A:A,'NW Mapping'!D:D)</f>
        <v>Core NW</v>
      </c>
      <c r="L1917" s="8" t="str">
        <f>_xlfn.XLOOKUP('Data Source'!$H1917,'NW Mapping'!A:A,'NW Mapping'!E:E)</f>
        <v>ADMIN</v>
      </c>
      <c r="M1917" s="157">
        <v>0</v>
      </c>
      <c r="N1917" s="157">
        <v>0</v>
      </c>
    </row>
    <row r="1918" spans="2:14" s="1" customFormat="1" ht="19.7" hidden="1" customHeight="1">
      <c r="B1918" s="152">
        <v>2024</v>
      </c>
      <c r="C1918" s="153" t="s">
        <v>13</v>
      </c>
      <c r="D1918" s="153" t="s">
        <v>14</v>
      </c>
      <c r="E1918" s="153" t="s">
        <v>15</v>
      </c>
      <c r="F1918" s="153" t="s">
        <v>16</v>
      </c>
      <c r="G1918" s="153" t="s">
        <v>74</v>
      </c>
      <c r="H1918" s="153" t="s">
        <v>31</v>
      </c>
      <c r="I1918" s="154" t="str">
        <f>_xlfn.XLOOKUP('Data Source'!$H1918,'NW Mapping'!A:A,'NW Mapping'!B:B)</f>
        <v>High</v>
      </c>
      <c r="J1918" s="154" t="str">
        <f>_xlfn.XLOOKUP('Data Source'!$H1918,'NW Mapping'!A:A,'NW Mapping'!C:C)</f>
        <v>Core NW</v>
      </c>
      <c r="K1918" s="154" t="str">
        <f>_xlfn.XLOOKUP(H1918,'NW Mapping'!A:A,'NW Mapping'!D:D)</f>
        <v>Core NW</v>
      </c>
      <c r="L1918" s="8" t="str">
        <f>_xlfn.XLOOKUP('Data Source'!$H1918,'NW Mapping'!A:A,'NW Mapping'!E:E)</f>
        <v>ADMIN</v>
      </c>
      <c r="M1918" s="155">
        <v>0</v>
      </c>
      <c r="N1918" s="155">
        <v>0</v>
      </c>
    </row>
    <row r="1919" spans="2:14" s="1" customFormat="1" ht="19.7" hidden="1" customHeight="1">
      <c r="B1919" s="156">
        <v>2024</v>
      </c>
      <c r="C1919" s="154" t="s">
        <v>13</v>
      </c>
      <c r="D1919" s="154" t="s">
        <v>14</v>
      </c>
      <c r="E1919" s="154" t="s">
        <v>15</v>
      </c>
      <c r="F1919" s="154" t="s">
        <v>21</v>
      </c>
      <c r="G1919" s="154" t="s">
        <v>22</v>
      </c>
      <c r="H1919" s="154" t="s">
        <v>31</v>
      </c>
      <c r="I1919" s="154" t="str">
        <f>_xlfn.XLOOKUP('Data Source'!$H1919,'NW Mapping'!A:A,'NW Mapping'!B:B)</f>
        <v>High</v>
      </c>
      <c r="J1919" s="154" t="str">
        <f>_xlfn.XLOOKUP('Data Source'!$H1919,'NW Mapping'!A:A,'NW Mapping'!C:C)</f>
        <v>Core NW</v>
      </c>
      <c r="K1919" s="154" t="str">
        <f>_xlfn.XLOOKUP(H1919,'NW Mapping'!A:A,'NW Mapping'!D:D)</f>
        <v>Core NW</v>
      </c>
      <c r="L1919" s="8" t="str">
        <f>_xlfn.XLOOKUP('Data Source'!$H1919,'NW Mapping'!A:A,'NW Mapping'!E:E)</f>
        <v>ADMIN</v>
      </c>
      <c r="M1919" s="157">
        <v>6197.55</v>
      </c>
      <c r="N1919" s="157">
        <v>6197.55</v>
      </c>
    </row>
    <row r="1920" spans="2:14" s="1" customFormat="1" ht="19.7" hidden="1" customHeight="1">
      <c r="B1920" s="152">
        <v>2024</v>
      </c>
      <c r="C1920" s="153" t="s">
        <v>13</v>
      </c>
      <c r="D1920" s="153" t="s">
        <v>14</v>
      </c>
      <c r="E1920" s="153" t="s">
        <v>15</v>
      </c>
      <c r="F1920" s="153" t="s">
        <v>21</v>
      </c>
      <c r="G1920" s="153" t="s">
        <v>65</v>
      </c>
      <c r="H1920" s="153" t="s">
        <v>31</v>
      </c>
      <c r="I1920" s="154" t="str">
        <f>_xlfn.XLOOKUP('Data Source'!$H1920,'NW Mapping'!A:A,'NW Mapping'!B:B)</f>
        <v>High</v>
      </c>
      <c r="J1920" s="154" t="str">
        <f>_xlfn.XLOOKUP('Data Source'!$H1920,'NW Mapping'!A:A,'NW Mapping'!C:C)</f>
        <v>Core NW</v>
      </c>
      <c r="K1920" s="154" t="str">
        <f>_xlfn.XLOOKUP(H1920,'NW Mapping'!A:A,'NW Mapping'!D:D)</f>
        <v>Core NW</v>
      </c>
      <c r="L1920" s="8" t="str">
        <f>_xlfn.XLOOKUP('Data Source'!$H1920,'NW Mapping'!A:A,'NW Mapping'!E:E)</f>
        <v>ADMIN</v>
      </c>
      <c r="M1920" s="155">
        <v>0</v>
      </c>
      <c r="N1920" s="155">
        <v>0</v>
      </c>
    </row>
    <row r="1921" spans="2:14" s="1" customFormat="1" ht="19.7" hidden="1" customHeight="1">
      <c r="B1921" s="156">
        <v>2024</v>
      </c>
      <c r="C1921" s="154" t="s">
        <v>13</v>
      </c>
      <c r="D1921" s="154" t="s">
        <v>14</v>
      </c>
      <c r="E1921" s="154" t="s">
        <v>15</v>
      </c>
      <c r="F1921" s="154" t="s">
        <v>23</v>
      </c>
      <c r="G1921" s="154" t="s">
        <v>24</v>
      </c>
      <c r="H1921" s="154" t="s">
        <v>31</v>
      </c>
      <c r="I1921" s="154" t="str">
        <f>_xlfn.XLOOKUP('Data Source'!$H1921,'NW Mapping'!A:A,'NW Mapping'!B:B)</f>
        <v>High</v>
      </c>
      <c r="J1921" s="154" t="str">
        <f>_xlfn.XLOOKUP('Data Source'!$H1921,'NW Mapping'!A:A,'NW Mapping'!C:C)</f>
        <v>Core NW</v>
      </c>
      <c r="K1921" s="154" t="str">
        <f>_xlfn.XLOOKUP(H1921,'NW Mapping'!A:A,'NW Mapping'!D:D)</f>
        <v>Core NW</v>
      </c>
      <c r="L1921" s="8" t="str">
        <f>_xlfn.XLOOKUP('Data Source'!$H1921,'NW Mapping'!A:A,'NW Mapping'!E:E)</f>
        <v>ADMIN</v>
      </c>
      <c r="M1921" s="157">
        <v>21878</v>
      </c>
      <c r="N1921" s="157">
        <v>21878</v>
      </c>
    </row>
    <row r="1922" spans="2:14" s="1" customFormat="1" ht="19.7" hidden="1" customHeight="1">
      <c r="B1922" s="152">
        <v>2024</v>
      </c>
      <c r="C1922" s="153" t="s">
        <v>13</v>
      </c>
      <c r="D1922" s="153" t="s">
        <v>14</v>
      </c>
      <c r="E1922" s="153" t="s">
        <v>15</v>
      </c>
      <c r="F1922" s="153" t="s">
        <v>23</v>
      </c>
      <c r="G1922" s="153" t="s">
        <v>66</v>
      </c>
      <c r="H1922" s="153" t="s">
        <v>31</v>
      </c>
      <c r="I1922" s="154" t="str">
        <f>_xlfn.XLOOKUP('Data Source'!$H1922,'NW Mapping'!A:A,'NW Mapping'!B:B)</f>
        <v>High</v>
      </c>
      <c r="J1922" s="154" t="str">
        <f>_xlfn.XLOOKUP('Data Source'!$H1922,'NW Mapping'!A:A,'NW Mapping'!C:C)</f>
        <v>Core NW</v>
      </c>
      <c r="K1922" s="154" t="str">
        <f>_xlfn.XLOOKUP(H1922,'NW Mapping'!A:A,'NW Mapping'!D:D)</f>
        <v>Core NW</v>
      </c>
      <c r="L1922" s="8" t="str">
        <f>_xlfn.XLOOKUP('Data Source'!$H1922,'NW Mapping'!A:A,'NW Mapping'!E:E)</f>
        <v>ADMIN</v>
      </c>
      <c r="M1922" s="155">
        <v>5370.42</v>
      </c>
      <c r="N1922" s="155">
        <v>5370.42</v>
      </c>
    </row>
    <row r="1923" spans="2:14" s="1" customFormat="1" ht="19.7" hidden="1" customHeight="1">
      <c r="B1923" s="156">
        <v>2024</v>
      </c>
      <c r="C1923" s="154" t="s">
        <v>13</v>
      </c>
      <c r="D1923" s="154" t="s">
        <v>14</v>
      </c>
      <c r="E1923" s="154" t="s">
        <v>25</v>
      </c>
      <c r="F1923" s="154" t="s">
        <v>16</v>
      </c>
      <c r="G1923" s="154" t="s">
        <v>71</v>
      </c>
      <c r="H1923" s="154" t="s">
        <v>31</v>
      </c>
      <c r="I1923" s="154" t="str">
        <f>_xlfn.XLOOKUP('Data Source'!$H1923,'NW Mapping'!A:A,'NW Mapping'!B:B)</f>
        <v>High</v>
      </c>
      <c r="J1923" s="154" t="str">
        <f>_xlfn.XLOOKUP('Data Source'!$H1923,'NW Mapping'!A:A,'NW Mapping'!C:C)</f>
        <v>Core NW</v>
      </c>
      <c r="K1923" s="154" t="str">
        <f>_xlfn.XLOOKUP(H1923,'NW Mapping'!A:A,'NW Mapping'!D:D)</f>
        <v>Core NW</v>
      </c>
      <c r="L1923" s="8" t="str">
        <f>_xlfn.XLOOKUP('Data Source'!$H1923,'NW Mapping'!A:A,'NW Mapping'!E:E)</f>
        <v>ADMIN</v>
      </c>
      <c r="M1923" s="157">
        <v>2999.9954545454498</v>
      </c>
      <c r="N1923" s="157">
        <v>2999.9</v>
      </c>
    </row>
    <row r="1924" spans="2:14" s="1" customFormat="1" ht="19.7" hidden="1" customHeight="1">
      <c r="B1924" s="152">
        <v>2024</v>
      </c>
      <c r="C1924" s="153" t="s">
        <v>13</v>
      </c>
      <c r="D1924" s="153" t="s">
        <v>14</v>
      </c>
      <c r="E1924" s="153" t="s">
        <v>25</v>
      </c>
      <c r="F1924" s="153" t="s">
        <v>16</v>
      </c>
      <c r="G1924" s="153" t="s">
        <v>72</v>
      </c>
      <c r="H1924" s="153" t="s">
        <v>31</v>
      </c>
      <c r="I1924" s="154" t="str">
        <f>_xlfn.XLOOKUP('Data Source'!$H1924,'NW Mapping'!A:A,'NW Mapping'!B:B)</f>
        <v>High</v>
      </c>
      <c r="J1924" s="154" t="str">
        <f>_xlfn.XLOOKUP('Data Source'!$H1924,'NW Mapping'!A:A,'NW Mapping'!C:C)</f>
        <v>Core NW</v>
      </c>
      <c r="K1924" s="154" t="str">
        <f>_xlfn.XLOOKUP(H1924,'NW Mapping'!A:A,'NW Mapping'!D:D)</f>
        <v>Core NW</v>
      </c>
      <c r="L1924" s="8" t="str">
        <f>_xlfn.XLOOKUP('Data Source'!$H1924,'NW Mapping'!A:A,'NW Mapping'!E:E)</f>
        <v>ADMIN</v>
      </c>
      <c r="M1924" s="155">
        <v>0</v>
      </c>
      <c r="N1924" s="155">
        <v>0</v>
      </c>
    </row>
    <row r="1925" spans="2:14" s="1" customFormat="1" ht="19.7" hidden="1" customHeight="1">
      <c r="B1925" s="156">
        <v>2024</v>
      </c>
      <c r="C1925" s="154" t="s">
        <v>13</v>
      </c>
      <c r="D1925" s="154" t="s">
        <v>14</v>
      </c>
      <c r="E1925" s="154" t="s">
        <v>25</v>
      </c>
      <c r="F1925" s="154" t="s">
        <v>16</v>
      </c>
      <c r="G1925" s="154" t="s">
        <v>73</v>
      </c>
      <c r="H1925" s="154" t="s">
        <v>31</v>
      </c>
      <c r="I1925" s="154" t="str">
        <f>_xlfn.XLOOKUP('Data Source'!$H1925,'NW Mapping'!A:A,'NW Mapping'!B:B)</f>
        <v>High</v>
      </c>
      <c r="J1925" s="154" t="str">
        <f>_xlfn.XLOOKUP('Data Source'!$H1925,'NW Mapping'!A:A,'NW Mapping'!C:C)</f>
        <v>Core NW</v>
      </c>
      <c r="K1925" s="154" t="str">
        <f>_xlfn.XLOOKUP(H1925,'NW Mapping'!A:A,'NW Mapping'!D:D)</f>
        <v>Core NW</v>
      </c>
      <c r="L1925" s="8" t="str">
        <f>_xlfn.XLOOKUP('Data Source'!$H1925,'NW Mapping'!A:A,'NW Mapping'!E:E)</f>
        <v>ADMIN</v>
      </c>
      <c r="M1925" s="157">
        <v>0</v>
      </c>
      <c r="N1925" s="157">
        <v>0</v>
      </c>
    </row>
    <row r="1926" spans="2:14" s="1" customFormat="1" ht="19.7" hidden="1" customHeight="1">
      <c r="B1926" s="152">
        <v>2024</v>
      </c>
      <c r="C1926" s="153" t="s">
        <v>13</v>
      </c>
      <c r="D1926" s="153" t="s">
        <v>14</v>
      </c>
      <c r="E1926" s="153" t="s">
        <v>25</v>
      </c>
      <c r="F1926" s="153" t="s">
        <v>16</v>
      </c>
      <c r="G1926" s="153" t="s">
        <v>74</v>
      </c>
      <c r="H1926" s="153" t="s">
        <v>31</v>
      </c>
      <c r="I1926" s="154" t="str">
        <f>_xlfn.XLOOKUP('Data Source'!$H1926,'NW Mapping'!A:A,'NW Mapping'!B:B)</f>
        <v>High</v>
      </c>
      <c r="J1926" s="154" t="str">
        <f>_xlfn.XLOOKUP('Data Source'!$H1926,'NW Mapping'!A:A,'NW Mapping'!C:C)</f>
        <v>Core NW</v>
      </c>
      <c r="K1926" s="154" t="str">
        <f>_xlfn.XLOOKUP(H1926,'NW Mapping'!A:A,'NW Mapping'!D:D)</f>
        <v>Core NW</v>
      </c>
      <c r="L1926" s="8" t="str">
        <f>_xlfn.XLOOKUP('Data Source'!$H1926,'NW Mapping'!A:A,'NW Mapping'!E:E)</f>
        <v>ADMIN</v>
      </c>
      <c r="M1926" s="155">
        <v>0</v>
      </c>
      <c r="N1926" s="155">
        <v>0</v>
      </c>
    </row>
    <row r="1927" spans="2:14" s="1" customFormat="1" ht="19.7" hidden="1" customHeight="1">
      <c r="B1927" s="156">
        <v>2024</v>
      </c>
      <c r="C1927" s="154" t="s">
        <v>13</v>
      </c>
      <c r="D1927" s="154" t="s">
        <v>14</v>
      </c>
      <c r="E1927" s="154" t="s">
        <v>25</v>
      </c>
      <c r="F1927" s="154" t="s">
        <v>16</v>
      </c>
      <c r="G1927" s="154" t="s">
        <v>75</v>
      </c>
      <c r="H1927" s="154" t="s">
        <v>31</v>
      </c>
      <c r="I1927" s="154" t="str">
        <f>_xlfn.XLOOKUP('Data Source'!$H1927,'NW Mapping'!A:A,'NW Mapping'!B:B)</f>
        <v>High</v>
      </c>
      <c r="J1927" s="154" t="str">
        <f>_xlfn.XLOOKUP('Data Source'!$H1927,'NW Mapping'!A:A,'NW Mapping'!C:C)</f>
        <v>Core NW</v>
      </c>
      <c r="K1927" s="154" t="str">
        <f>_xlfn.XLOOKUP(H1927,'NW Mapping'!A:A,'NW Mapping'!D:D)</f>
        <v>Core NW</v>
      </c>
      <c r="L1927" s="8" t="str">
        <f>_xlfn.XLOOKUP('Data Source'!$H1927,'NW Mapping'!A:A,'NW Mapping'!E:E)</f>
        <v>ADMIN</v>
      </c>
      <c r="M1927" s="157">
        <v>0</v>
      </c>
      <c r="N1927" s="157">
        <v>0</v>
      </c>
    </row>
    <row r="1928" spans="2:14" s="1" customFormat="1" ht="19.7" hidden="1" customHeight="1">
      <c r="B1928" s="152">
        <v>2024</v>
      </c>
      <c r="C1928" s="153" t="s">
        <v>13</v>
      </c>
      <c r="D1928" s="153" t="s">
        <v>14</v>
      </c>
      <c r="E1928" s="153" t="s">
        <v>25</v>
      </c>
      <c r="F1928" s="153" t="s">
        <v>16</v>
      </c>
      <c r="G1928" s="153" t="s">
        <v>76</v>
      </c>
      <c r="H1928" s="153" t="s">
        <v>31</v>
      </c>
      <c r="I1928" s="154" t="str">
        <f>_xlfn.XLOOKUP('Data Source'!$H1928,'NW Mapping'!A:A,'NW Mapping'!B:B)</f>
        <v>High</v>
      </c>
      <c r="J1928" s="154" t="str">
        <f>_xlfn.XLOOKUP('Data Source'!$H1928,'NW Mapping'!A:A,'NW Mapping'!C:C)</f>
        <v>Core NW</v>
      </c>
      <c r="K1928" s="154" t="str">
        <f>_xlfn.XLOOKUP(H1928,'NW Mapping'!A:A,'NW Mapping'!D:D)</f>
        <v>Core NW</v>
      </c>
      <c r="L1928" s="8" t="str">
        <f>_xlfn.XLOOKUP('Data Source'!$H1928,'NW Mapping'!A:A,'NW Mapping'!E:E)</f>
        <v>ADMIN</v>
      </c>
      <c r="M1928" s="155">
        <v>0</v>
      </c>
      <c r="N1928" s="155">
        <v>0</v>
      </c>
    </row>
    <row r="1929" spans="2:14" s="1" customFormat="1" ht="19.7" hidden="1" customHeight="1">
      <c r="B1929" s="156">
        <v>2024</v>
      </c>
      <c r="C1929" s="154" t="s">
        <v>13</v>
      </c>
      <c r="D1929" s="154" t="s">
        <v>14</v>
      </c>
      <c r="E1929" s="154" t="s">
        <v>25</v>
      </c>
      <c r="F1929" s="154" t="s">
        <v>21</v>
      </c>
      <c r="G1929" s="154" t="s">
        <v>22</v>
      </c>
      <c r="H1929" s="154" t="s">
        <v>31</v>
      </c>
      <c r="I1929" s="154" t="str">
        <f>_xlfn.XLOOKUP('Data Source'!$H1929,'NW Mapping'!A:A,'NW Mapping'!B:B)</f>
        <v>High</v>
      </c>
      <c r="J1929" s="154" t="str">
        <f>_xlfn.XLOOKUP('Data Source'!$H1929,'NW Mapping'!A:A,'NW Mapping'!C:C)</f>
        <v>Core NW</v>
      </c>
      <c r="K1929" s="154" t="str">
        <f>_xlfn.XLOOKUP(H1929,'NW Mapping'!A:A,'NW Mapping'!D:D)</f>
        <v>Core NW</v>
      </c>
      <c r="L1929" s="8" t="str">
        <f>_xlfn.XLOOKUP('Data Source'!$H1929,'NW Mapping'!A:A,'NW Mapping'!E:E)</f>
        <v>ADMIN</v>
      </c>
      <c r="M1929" s="157">
        <v>0</v>
      </c>
      <c r="N1929" s="157">
        <v>0</v>
      </c>
    </row>
    <row r="1930" spans="2:14" s="1" customFormat="1" ht="19.7" hidden="1" customHeight="1">
      <c r="B1930" s="152">
        <v>2024</v>
      </c>
      <c r="C1930" s="153" t="s">
        <v>13</v>
      </c>
      <c r="D1930" s="153" t="s">
        <v>14</v>
      </c>
      <c r="E1930" s="153" t="s">
        <v>25</v>
      </c>
      <c r="F1930" s="153" t="s">
        <v>21</v>
      </c>
      <c r="G1930" s="153" t="s">
        <v>65</v>
      </c>
      <c r="H1930" s="153" t="s">
        <v>31</v>
      </c>
      <c r="I1930" s="154" t="str">
        <f>_xlfn.XLOOKUP('Data Source'!$H1930,'NW Mapping'!A:A,'NW Mapping'!B:B)</f>
        <v>High</v>
      </c>
      <c r="J1930" s="154" t="str">
        <f>_xlfn.XLOOKUP('Data Source'!$H1930,'NW Mapping'!A:A,'NW Mapping'!C:C)</f>
        <v>Core NW</v>
      </c>
      <c r="K1930" s="154" t="str">
        <f>_xlfn.XLOOKUP(H1930,'NW Mapping'!A:A,'NW Mapping'!D:D)</f>
        <v>Core NW</v>
      </c>
      <c r="L1930" s="8" t="str">
        <f>_xlfn.XLOOKUP('Data Source'!$H1930,'NW Mapping'!A:A,'NW Mapping'!E:E)</f>
        <v>ADMIN</v>
      </c>
      <c r="M1930" s="155">
        <v>0</v>
      </c>
      <c r="N1930" s="155">
        <v>0</v>
      </c>
    </row>
    <row r="1931" spans="2:14" s="1" customFormat="1" ht="19.7" hidden="1" customHeight="1">
      <c r="B1931" s="156">
        <v>2024</v>
      </c>
      <c r="C1931" s="154" t="s">
        <v>13</v>
      </c>
      <c r="D1931" s="154" t="s">
        <v>14</v>
      </c>
      <c r="E1931" s="154" t="s">
        <v>25</v>
      </c>
      <c r="F1931" s="154" t="s">
        <v>23</v>
      </c>
      <c r="G1931" s="154" t="s">
        <v>24</v>
      </c>
      <c r="H1931" s="154" t="s">
        <v>31</v>
      </c>
      <c r="I1931" s="154" t="str">
        <f>_xlfn.XLOOKUP('Data Source'!$H1931,'NW Mapping'!A:A,'NW Mapping'!B:B)</f>
        <v>High</v>
      </c>
      <c r="J1931" s="154" t="str">
        <f>_xlfn.XLOOKUP('Data Source'!$H1931,'NW Mapping'!A:A,'NW Mapping'!C:C)</f>
        <v>Core NW</v>
      </c>
      <c r="K1931" s="154" t="str">
        <f>_xlfn.XLOOKUP(H1931,'NW Mapping'!A:A,'NW Mapping'!D:D)</f>
        <v>Core NW</v>
      </c>
      <c r="L1931" s="8" t="str">
        <f>_xlfn.XLOOKUP('Data Source'!$H1931,'NW Mapping'!A:A,'NW Mapping'!E:E)</f>
        <v>ADMIN</v>
      </c>
      <c r="M1931" s="157">
        <v>0</v>
      </c>
      <c r="N1931" s="157">
        <v>0</v>
      </c>
    </row>
    <row r="1932" spans="2:14" s="1" customFormat="1" ht="19.7" hidden="1" customHeight="1">
      <c r="B1932" s="152">
        <v>2024</v>
      </c>
      <c r="C1932" s="153" t="s">
        <v>13</v>
      </c>
      <c r="D1932" s="153" t="s">
        <v>14</v>
      </c>
      <c r="E1932" s="153" t="s">
        <v>25</v>
      </c>
      <c r="F1932" s="153" t="s">
        <v>23</v>
      </c>
      <c r="G1932" s="153" t="s">
        <v>66</v>
      </c>
      <c r="H1932" s="153" t="s">
        <v>31</v>
      </c>
      <c r="I1932" s="154" t="str">
        <f>_xlfn.XLOOKUP('Data Source'!$H1932,'NW Mapping'!A:A,'NW Mapping'!B:B)</f>
        <v>High</v>
      </c>
      <c r="J1932" s="154" t="str">
        <f>_xlfn.XLOOKUP('Data Source'!$H1932,'NW Mapping'!A:A,'NW Mapping'!C:C)</f>
        <v>Core NW</v>
      </c>
      <c r="K1932" s="154" t="str">
        <f>_xlfn.XLOOKUP(H1932,'NW Mapping'!A:A,'NW Mapping'!D:D)</f>
        <v>Core NW</v>
      </c>
      <c r="L1932" s="8" t="str">
        <f>_xlfn.XLOOKUP('Data Source'!$H1932,'NW Mapping'!A:A,'NW Mapping'!E:E)</f>
        <v>ADMIN</v>
      </c>
      <c r="M1932" s="155">
        <v>0</v>
      </c>
      <c r="N1932" s="155">
        <v>0</v>
      </c>
    </row>
    <row r="1933" spans="2:14" s="1" customFormat="1" ht="19.7" customHeight="1">
      <c r="B1933" s="156">
        <v>2024</v>
      </c>
      <c r="C1933" s="154" t="s">
        <v>13</v>
      </c>
      <c r="D1933" s="154" t="s">
        <v>14</v>
      </c>
      <c r="E1933" s="154" t="s">
        <v>26</v>
      </c>
      <c r="F1933" s="154" t="s">
        <v>16</v>
      </c>
      <c r="G1933" s="154" t="s">
        <v>71</v>
      </c>
      <c r="H1933" s="154" t="s">
        <v>31</v>
      </c>
      <c r="I1933" s="154" t="str">
        <f>_xlfn.XLOOKUP('Data Source'!$H1933,'NW Mapping'!A:A,'NW Mapping'!B:B)</f>
        <v>High</v>
      </c>
      <c r="J1933" s="154" t="str">
        <f>_xlfn.XLOOKUP('Data Source'!$H1933,'NW Mapping'!A:A,'NW Mapping'!C:C)</f>
        <v>Core NW</v>
      </c>
      <c r="K1933" s="154" t="str">
        <f>_xlfn.XLOOKUP(H1933,'NW Mapping'!A:A,'NW Mapping'!D:D)</f>
        <v>Core NW</v>
      </c>
      <c r="L1933" s="8" t="str">
        <f>_xlfn.XLOOKUP('Data Source'!$H1933,'NW Mapping'!A:A,'NW Mapping'!E:E)</f>
        <v>ADMIN</v>
      </c>
      <c r="M1933" s="157">
        <v>25000</v>
      </c>
      <c r="N1933" s="157">
        <v>25000.16</v>
      </c>
    </row>
    <row r="1934" spans="2:14" s="1" customFormat="1" ht="19.7" customHeight="1">
      <c r="B1934" s="152">
        <v>2024</v>
      </c>
      <c r="C1934" s="153" t="s">
        <v>13</v>
      </c>
      <c r="D1934" s="153" t="s">
        <v>14</v>
      </c>
      <c r="E1934" s="153" t="s">
        <v>26</v>
      </c>
      <c r="F1934" s="153" t="s">
        <v>16</v>
      </c>
      <c r="G1934" s="153" t="s">
        <v>72</v>
      </c>
      <c r="H1934" s="153" t="s">
        <v>31</v>
      </c>
      <c r="I1934" s="154" t="str">
        <f>_xlfn.XLOOKUP('Data Source'!$H1934,'NW Mapping'!A:A,'NW Mapping'!B:B)</f>
        <v>High</v>
      </c>
      <c r="J1934" s="154" t="str">
        <f>_xlfn.XLOOKUP('Data Source'!$H1934,'NW Mapping'!A:A,'NW Mapping'!C:C)</f>
        <v>Core NW</v>
      </c>
      <c r="K1934" s="154" t="str">
        <f>_xlfn.XLOOKUP(H1934,'NW Mapping'!A:A,'NW Mapping'!D:D)</f>
        <v>Core NW</v>
      </c>
      <c r="L1934" s="8" t="str">
        <f>_xlfn.XLOOKUP('Data Source'!$H1934,'NW Mapping'!A:A,'NW Mapping'!E:E)</f>
        <v>ADMIN</v>
      </c>
      <c r="M1934" s="155">
        <v>39999.995961538501</v>
      </c>
      <c r="N1934" s="155">
        <v>39999.79</v>
      </c>
    </row>
    <row r="1935" spans="2:14" s="1" customFormat="1" ht="19.7" customHeight="1">
      <c r="B1935" s="156">
        <v>2024</v>
      </c>
      <c r="C1935" s="154" t="s">
        <v>13</v>
      </c>
      <c r="D1935" s="154" t="s">
        <v>14</v>
      </c>
      <c r="E1935" s="154" t="s">
        <v>26</v>
      </c>
      <c r="F1935" s="154" t="s">
        <v>16</v>
      </c>
      <c r="G1935" s="154" t="s">
        <v>73</v>
      </c>
      <c r="H1935" s="154" t="s">
        <v>31</v>
      </c>
      <c r="I1935" s="154" t="str">
        <f>_xlfn.XLOOKUP('Data Source'!$H1935,'NW Mapping'!A:A,'NW Mapping'!B:B)</f>
        <v>High</v>
      </c>
      <c r="J1935" s="154" t="str">
        <f>_xlfn.XLOOKUP('Data Source'!$H1935,'NW Mapping'!A:A,'NW Mapping'!C:C)</f>
        <v>Core NW</v>
      </c>
      <c r="K1935" s="154" t="str">
        <f>_xlfn.XLOOKUP(H1935,'NW Mapping'!A:A,'NW Mapping'!D:D)</f>
        <v>Core NW</v>
      </c>
      <c r="L1935" s="8" t="str">
        <f>_xlfn.XLOOKUP('Data Source'!$H1935,'NW Mapping'!A:A,'NW Mapping'!E:E)</f>
        <v>ADMIN</v>
      </c>
      <c r="M1935" s="157">
        <v>50000.003846153799</v>
      </c>
      <c r="N1935" s="157">
        <v>50000.2</v>
      </c>
    </row>
    <row r="1936" spans="2:14" s="1" customFormat="1" ht="19.7" customHeight="1">
      <c r="B1936" s="152">
        <v>2024</v>
      </c>
      <c r="C1936" s="153" t="s">
        <v>13</v>
      </c>
      <c r="D1936" s="153" t="s">
        <v>14</v>
      </c>
      <c r="E1936" s="153" t="s">
        <v>26</v>
      </c>
      <c r="F1936" s="153" t="s">
        <v>16</v>
      </c>
      <c r="G1936" s="153" t="s">
        <v>74</v>
      </c>
      <c r="H1936" s="153" t="s">
        <v>31</v>
      </c>
      <c r="I1936" s="154" t="str">
        <f>_xlfn.XLOOKUP('Data Source'!$H1936,'NW Mapping'!A:A,'NW Mapping'!B:B)</f>
        <v>High</v>
      </c>
      <c r="J1936" s="154" t="str">
        <f>_xlfn.XLOOKUP('Data Source'!$H1936,'NW Mapping'!A:A,'NW Mapping'!C:C)</f>
        <v>Core NW</v>
      </c>
      <c r="K1936" s="154" t="str">
        <f>_xlfn.XLOOKUP(H1936,'NW Mapping'!A:A,'NW Mapping'!D:D)</f>
        <v>Core NW</v>
      </c>
      <c r="L1936" s="8" t="str">
        <f>_xlfn.XLOOKUP('Data Source'!$H1936,'NW Mapping'!A:A,'NW Mapping'!E:E)</f>
        <v>ADMIN</v>
      </c>
      <c r="M1936" s="155">
        <v>25000</v>
      </c>
      <c r="N1936" s="155">
        <v>24999.94</v>
      </c>
    </row>
    <row r="1937" spans="2:14" s="1" customFormat="1" ht="19.7" customHeight="1">
      <c r="B1937" s="156">
        <v>2024</v>
      </c>
      <c r="C1937" s="154" t="s">
        <v>13</v>
      </c>
      <c r="D1937" s="154" t="s">
        <v>14</v>
      </c>
      <c r="E1937" s="154" t="s">
        <v>26</v>
      </c>
      <c r="F1937" s="154" t="s">
        <v>21</v>
      </c>
      <c r="G1937" s="154" t="s">
        <v>22</v>
      </c>
      <c r="H1937" s="154" t="s">
        <v>31</v>
      </c>
      <c r="I1937" s="154" t="str">
        <f>_xlfn.XLOOKUP('Data Source'!$H1937,'NW Mapping'!A:A,'NW Mapping'!B:B)</f>
        <v>High</v>
      </c>
      <c r="J1937" s="154" t="str">
        <f>_xlfn.XLOOKUP('Data Source'!$H1937,'NW Mapping'!A:A,'NW Mapping'!C:C)</f>
        <v>Core NW</v>
      </c>
      <c r="K1937" s="154" t="str">
        <f>_xlfn.XLOOKUP(H1937,'NW Mapping'!A:A,'NW Mapping'!D:D)</f>
        <v>Core NW</v>
      </c>
      <c r="L1937" s="8" t="str">
        <f>_xlfn.XLOOKUP('Data Source'!$H1937,'NW Mapping'!A:A,'NW Mapping'!E:E)</f>
        <v>ADMIN</v>
      </c>
      <c r="M1937" s="157">
        <v>55000.003653846201</v>
      </c>
      <c r="N1937" s="157">
        <v>55000.19</v>
      </c>
    </row>
    <row r="1938" spans="2:14" s="1" customFormat="1" ht="19.7" customHeight="1">
      <c r="B1938" s="152">
        <v>2024</v>
      </c>
      <c r="C1938" s="153" t="s">
        <v>13</v>
      </c>
      <c r="D1938" s="153" t="s">
        <v>14</v>
      </c>
      <c r="E1938" s="153" t="s">
        <v>26</v>
      </c>
      <c r="F1938" s="153" t="s">
        <v>21</v>
      </c>
      <c r="G1938" s="153" t="s">
        <v>65</v>
      </c>
      <c r="H1938" s="153" t="s">
        <v>31</v>
      </c>
      <c r="I1938" s="154" t="str">
        <f>_xlfn.XLOOKUP('Data Source'!$H1938,'NW Mapping'!A:A,'NW Mapping'!B:B)</f>
        <v>High</v>
      </c>
      <c r="J1938" s="154" t="str">
        <f>_xlfn.XLOOKUP('Data Source'!$H1938,'NW Mapping'!A:A,'NW Mapping'!C:C)</f>
        <v>Core NW</v>
      </c>
      <c r="K1938" s="154" t="str">
        <f>_xlfn.XLOOKUP(H1938,'NW Mapping'!A:A,'NW Mapping'!D:D)</f>
        <v>Core NW</v>
      </c>
      <c r="L1938" s="8" t="str">
        <f>_xlfn.XLOOKUP('Data Source'!$H1938,'NW Mapping'!A:A,'NW Mapping'!E:E)</f>
        <v>ADMIN</v>
      </c>
      <c r="M1938" s="155">
        <v>40000.003269230801</v>
      </c>
      <c r="N1938" s="155">
        <v>40000.17</v>
      </c>
    </row>
    <row r="1939" spans="2:14" s="1" customFormat="1" ht="19.7" customHeight="1">
      <c r="B1939" s="156">
        <v>2024</v>
      </c>
      <c r="C1939" s="154" t="s">
        <v>13</v>
      </c>
      <c r="D1939" s="154" t="s">
        <v>14</v>
      </c>
      <c r="E1939" s="154" t="s">
        <v>26</v>
      </c>
      <c r="F1939" s="154" t="s">
        <v>23</v>
      </c>
      <c r="G1939" s="154" t="s">
        <v>24</v>
      </c>
      <c r="H1939" s="154" t="s">
        <v>31</v>
      </c>
      <c r="I1939" s="154" t="str">
        <f>_xlfn.XLOOKUP('Data Source'!$H1939,'NW Mapping'!A:A,'NW Mapping'!B:B)</f>
        <v>High</v>
      </c>
      <c r="J1939" s="154" t="str">
        <f>_xlfn.XLOOKUP('Data Source'!$H1939,'NW Mapping'!A:A,'NW Mapping'!C:C)</f>
        <v>Core NW</v>
      </c>
      <c r="K1939" s="154" t="str">
        <f>_xlfn.XLOOKUP(H1939,'NW Mapping'!A:A,'NW Mapping'!D:D)</f>
        <v>Core NW</v>
      </c>
      <c r="L1939" s="8" t="str">
        <f>_xlfn.XLOOKUP('Data Source'!$H1939,'NW Mapping'!A:A,'NW Mapping'!E:E)</f>
        <v>ADMIN</v>
      </c>
      <c r="M1939" s="157">
        <v>54763.02</v>
      </c>
      <c r="N1939" s="157">
        <v>54763.02</v>
      </c>
    </row>
    <row r="1940" spans="2:14" s="1" customFormat="1" ht="19.7" customHeight="1">
      <c r="B1940" s="152">
        <v>2024</v>
      </c>
      <c r="C1940" s="153" t="s">
        <v>13</v>
      </c>
      <c r="D1940" s="153" t="s">
        <v>14</v>
      </c>
      <c r="E1940" s="153" t="s">
        <v>26</v>
      </c>
      <c r="F1940" s="153" t="s">
        <v>23</v>
      </c>
      <c r="G1940" s="153" t="s">
        <v>66</v>
      </c>
      <c r="H1940" s="153" t="s">
        <v>31</v>
      </c>
      <c r="I1940" s="154" t="str">
        <f>_xlfn.XLOOKUP('Data Source'!$H1940,'NW Mapping'!A:A,'NW Mapping'!B:B)</f>
        <v>High</v>
      </c>
      <c r="J1940" s="154" t="str">
        <f>_xlfn.XLOOKUP('Data Source'!$H1940,'NW Mapping'!A:A,'NW Mapping'!C:C)</f>
        <v>Core NW</v>
      </c>
      <c r="K1940" s="154" t="str">
        <f>_xlfn.XLOOKUP(H1940,'NW Mapping'!A:A,'NW Mapping'!D:D)</f>
        <v>Core NW</v>
      </c>
      <c r="L1940" s="8" t="str">
        <f>_xlfn.XLOOKUP('Data Source'!$H1940,'NW Mapping'!A:A,'NW Mapping'!E:E)</f>
        <v>ADMIN</v>
      </c>
      <c r="M1940" s="155">
        <v>23395.634615384599</v>
      </c>
      <c r="N1940" s="155">
        <v>23395.87</v>
      </c>
    </row>
    <row r="1941" spans="2:14" s="1" customFormat="1" ht="19.7" hidden="1" customHeight="1">
      <c r="B1941" s="156">
        <v>2024</v>
      </c>
      <c r="C1941" s="154" t="s">
        <v>13</v>
      </c>
      <c r="D1941" s="154" t="s">
        <v>14</v>
      </c>
      <c r="E1941" s="154" t="s">
        <v>27</v>
      </c>
      <c r="F1941" s="154" t="s">
        <v>16</v>
      </c>
      <c r="G1941" s="154" t="s">
        <v>71</v>
      </c>
      <c r="H1941" s="154" t="s">
        <v>31</v>
      </c>
      <c r="I1941" s="154" t="str">
        <f>_xlfn.XLOOKUP('Data Source'!$H1941,'NW Mapping'!A:A,'NW Mapping'!B:B)</f>
        <v>High</v>
      </c>
      <c r="J1941" s="154" t="str">
        <f>_xlfn.XLOOKUP('Data Source'!$H1941,'NW Mapping'!A:A,'NW Mapping'!C:C)</f>
        <v>Core NW</v>
      </c>
      <c r="K1941" s="154" t="str">
        <f>_xlfn.XLOOKUP(H1941,'NW Mapping'!A:A,'NW Mapping'!D:D)</f>
        <v>Core NW</v>
      </c>
      <c r="L1941" s="8" t="str">
        <f>_xlfn.XLOOKUP('Data Source'!$H1941,'NW Mapping'!A:A,'NW Mapping'!E:E)</f>
        <v>ADMIN</v>
      </c>
      <c r="M1941" s="157">
        <v>0</v>
      </c>
      <c r="N1941" s="157">
        <v>0</v>
      </c>
    </row>
    <row r="1942" spans="2:14" s="1" customFormat="1" ht="19.7" hidden="1" customHeight="1">
      <c r="B1942" s="152">
        <v>2024</v>
      </c>
      <c r="C1942" s="153" t="s">
        <v>13</v>
      </c>
      <c r="D1942" s="153" t="s">
        <v>14</v>
      </c>
      <c r="E1942" s="153" t="s">
        <v>27</v>
      </c>
      <c r="F1942" s="153" t="s">
        <v>16</v>
      </c>
      <c r="G1942" s="153" t="s">
        <v>72</v>
      </c>
      <c r="H1942" s="153" t="s">
        <v>31</v>
      </c>
      <c r="I1942" s="154" t="str">
        <f>_xlfn.XLOOKUP('Data Source'!$H1942,'NW Mapping'!A:A,'NW Mapping'!B:B)</f>
        <v>High</v>
      </c>
      <c r="J1942" s="154" t="str">
        <f>_xlfn.XLOOKUP('Data Source'!$H1942,'NW Mapping'!A:A,'NW Mapping'!C:C)</f>
        <v>Core NW</v>
      </c>
      <c r="K1942" s="154" t="str">
        <f>_xlfn.XLOOKUP(H1942,'NW Mapping'!A:A,'NW Mapping'!D:D)</f>
        <v>Core NW</v>
      </c>
      <c r="L1942" s="8" t="str">
        <f>_xlfn.XLOOKUP('Data Source'!$H1942,'NW Mapping'!A:A,'NW Mapping'!E:E)</f>
        <v>ADMIN</v>
      </c>
      <c r="M1942" s="155">
        <v>0</v>
      </c>
      <c r="N1942" s="155">
        <v>0</v>
      </c>
    </row>
    <row r="1943" spans="2:14" s="1" customFormat="1" ht="19.7" hidden="1" customHeight="1">
      <c r="B1943" s="156">
        <v>2024</v>
      </c>
      <c r="C1943" s="154" t="s">
        <v>13</v>
      </c>
      <c r="D1943" s="154" t="s">
        <v>14</v>
      </c>
      <c r="E1943" s="154" t="s">
        <v>27</v>
      </c>
      <c r="F1943" s="154" t="s">
        <v>16</v>
      </c>
      <c r="G1943" s="154" t="s">
        <v>73</v>
      </c>
      <c r="H1943" s="154" t="s">
        <v>31</v>
      </c>
      <c r="I1943" s="154" t="str">
        <f>_xlfn.XLOOKUP('Data Source'!$H1943,'NW Mapping'!A:A,'NW Mapping'!B:B)</f>
        <v>High</v>
      </c>
      <c r="J1943" s="154" t="str">
        <f>_xlfn.XLOOKUP('Data Source'!$H1943,'NW Mapping'!A:A,'NW Mapping'!C:C)</f>
        <v>Core NW</v>
      </c>
      <c r="K1943" s="154" t="str">
        <f>_xlfn.XLOOKUP(H1943,'NW Mapping'!A:A,'NW Mapping'!D:D)</f>
        <v>Core NW</v>
      </c>
      <c r="L1943" s="8" t="str">
        <f>_xlfn.XLOOKUP('Data Source'!$H1943,'NW Mapping'!A:A,'NW Mapping'!E:E)</f>
        <v>ADMIN</v>
      </c>
      <c r="M1943" s="157">
        <v>550</v>
      </c>
      <c r="N1943" s="157">
        <v>550</v>
      </c>
    </row>
    <row r="1944" spans="2:14" s="1" customFormat="1" ht="19.7" hidden="1" customHeight="1">
      <c r="B1944" s="152">
        <v>2024</v>
      </c>
      <c r="C1944" s="153" t="s">
        <v>13</v>
      </c>
      <c r="D1944" s="153" t="s">
        <v>14</v>
      </c>
      <c r="E1944" s="153" t="s">
        <v>27</v>
      </c>
      <c r="F1944" s="153" t="s">
        <v>16</v>
      </c>
      <c r="G1944" s="153" t="s">
        <v>74</v>
      </c>
      <c r="H1944" s="153" t="s">
        <v>31</v>
      </c>
      <c r="I1944" s="154" t="str">
        <f>_xlfn.XLOOKUP('Data Source'!$H1944,'NW Mapping'!A:A,'NW Mapping'!B:B)</f>
        <v>High</v>
      </c>
      <c r="J1944" s="154" t="str">
        <f>_xlfn.XLOOKUP('Data Source'!$H1944,'NW Mapping'!A:A,'NW Mapping'!C:C)</f>
        <v>Core NW</v>
      </c>
      <c r="K1944" s="154" t="str">
        <f>_xlfn.XLOOKUP(H1944,'NW Mapping'!A:A,'NW Mapping'!D:D)</f>
        <v>Core NW</v>
      </c>
      <c r="L1944" s="8" t="str">
        <f>_xlfn.XLOOKUP('Data Source'!$H1944,'NW Mapping'!A:A,'NW Mapping'!E:E)</f>
        <v>ADMIN</v>
      </c>
      <c r="M1944" s="155">
        <v>0</v>
      </c>
      <c r="N1944" s="155">
        <v>0</v>
      </c>
    </row>
    <row r="1945" spans="2:14" s="1" customFormat="1" ht="19.7" hidden="1" customHeight="1">
      <c r="B1945" s="156">
        <v>2024</v>
      </c>
      <c r="C1945" s="154" t="s">
        <v>13</v>
      </c>
      <c r="D1945" s="154" t="s">
        <v>14</v>
      </c>
      <c r="E1945" s="154" t="s">
        <v>27</v>
      </c>
      <c r="F1945" s="154" t="s">
        <v>16</v>
      </c>
      <c r="G1945" s="154" t="s">
        <v>75</v>
      </c>
      <c r="H1945" s="154" t="s">
        <v>31</v>
      </c>
      <c r="I1945" s="154" t="str">
        <f>_xlfn.XLOOKUP('Data Source'!$H1945,'NW Mapping'!A:A,'NW Mapping'!B:B)</f>
        <v>High</v>
      </c>
      <c r="J1945" s="154" t="str">
        <f>_xlfn.XLOOKUP('Data Source'!$H1945,'NW Mapping'!A:A,'NW Mapping'!C:C)</f>
        <v>Core NW</v>
      </c>
      <c r="K1945" s="154" t="str">
        <f>_xlfn.XLOOKUP(H1945,'NW Mapping'!A:A,'NW Mapping'!D:D)</f>
        <v>Core NW</v>
      </c>
      <c r="L1945" s="8" t="str">
        <f>_xlfn.XLOOKUP('Data Source'!$H1945,'NW Mapping'!A:A,'NW Mapping'!E:E)</f>
        <v>ADMIN</v>
      </c>
      <c r="M1945" s="157">
        <v>0</v>
      </c>
      <c r="N1945" s="157">
        <v>0</v>
      </c>
    </row>
    <row r="1946" spans="2:14" s="1" customFormat="1" ht="19.7" hidden="1" customHeight="1">
      <c r="B1946" s="152">
        <v>2024</v>
      </c>
      <c r="C1946" s="153" t="s">
        <v>13</v>
      </c>
      <c r="D1946" s="153" t="s">
        <v>14</v>
      </c>
      <c r="E1946" s="153" t="s">
        <v>27</v>
      </c>
      <c r="F1946" s="153" t="s">
        <v>21</v>
      </c>
      <c r="G1946" s="153" t="s">
        <v>22</v>
      </c>
      <c r="H1946" s="153" t="s">
        <v>31</v>
      </c>
      <c r="I1946" s="154" t="str">
        <f>_xlfn.XLOOKUP('Data Source'!$H1946,'NW Mapping'!A:A,'NW Mapping'!B:B)</f>
        <v>High</v>
      </c>
      <c r="J1946" s="154" t="str">
        <f>_xlfn.XLOOKUP('Data Source'!$H1946,'NW Mapping'!A:A,'NW Mapping'!C:C)</f>
        <v>Core NW</v>
      </c>
      <c r="K1946" s="154" t="str">
        <f>_xlfn.XLOOKUP(H1946,'NW Mapping'!A:A,'NW Mapping'!D:D)</f>
        <v>Core NW</v>
      </c>
      <c r="L1946" s="8" t="str">
        <f>_xlfn.XLOOKUP('Data Source'!$H1946,'NW Mapping'!A:A,'NW Mapping'!E:E)</f>
        <v>ADMIN</v>
      </c>
      <c r="M1946" s="155">
        <v>24993.3</v>
      </c>
      <c r="N1946" s="155">
        <v>24993.3</v>
      </c>
    </row>
    <row r="1947" spans="2:14" s="1" customFormat="1" ht="19.7" hidden="1" customHeight="1">
      <c r="B1947" s="156">
        <v>2024</v>
      </c>
      <c r="C1947" s="154" t="s">
        <v>13</v>
      </c>
      <c r="D1947" s="154" t="s">
        <v>14</v>
      </c>
      <c r="E1947" s="154" t="s">
        <v>27</v>
      </c>
      <c r="F1947" s="154" t="s">
        <v>21</v>
      </c>
      <c r="G1947" s="154" t="s">
        <v>65</v>
      </c>
      <c r="H1947" s="154" t="s">
        <v>31</v>
      </c>
      <c r="I1947" s="154" t="str">
        <f>_xlfn.XLOOKUP('Data Source'!$H1947,'NW Mapping'!A:A,'NW Mapping'!B:B)</f>
        <v>High</v>
      </c>
      <c r="J1947" s="154" t="str">
        <f>_xlfn.XLOOKUP('Data Source'!$H1947,'NW Mapping'!A:A,'NW Mapping'!C:C)</f>
        <v>Core NW</v>
      </c>
      <c r="K1947" s="154" t="str">
        <f>_xlfn.XLOOKUP(H1947,'NW Mapping'!A:A,'NW Mapping'!D:D)</f>
        <v>Core NW</v>
      </c>
      <c r="L1947" s="8" t="str">
        <f>_xlfn.XLOOKUP('Data Source'!$H1947,'NW Mapping'!A:A,'NW Mapping'!E:E)</f>
        <v>ADMIN</v>
      </c>
      <c r="M1947" s="157">
        <v>0</v>
      </c>
      <c r="N1947" s="157">
        <v>0</v>
      </c>
    </row>
    <row r="1948" spans="2:14" s="1" customFormat="1" ht="19.7" hidden="1" customHeight="1">
      <c r="B1948" s="152">
        <v>2024</v>
      </c>
      <c r="C1948" s="153" t="s">
        <v>13</v>
      </c>
      <c r="D1948" s="153" t="s">
        <v>14</v>
      </c>
      <c r="E1948" s="153" t="s">
        <v>27</v>
      </c>
      <c r="F1948" s="153" t="s">
        <v>23</v>
      </c>
      <c r="G1948" s="153" t="s">
        <v>24</v>
      </c>
      <c r="H1948" s="153" t="s">
        <v>31</v>
      </c>
      <c r="I1948" s="154" t="str">
        <f>_xlfn.XLOOKUP('Data Source'!$H1948,'NW Mapping'!A:A,'NW Mapping'!B:B)</f>
        <v>High</v>
      </c>
      <c r="J1948" s="154" t="str">
        <f>_xlfn.XLOOKUP('Data Source'!$H1948,'NW Mapping'!A:A,'NW Mapping'!C:C)</f>
        <v>Core NW</v>
      </c>
      <c r="K1948" s="154" t="str">
        <f>_xlfn.XLOOKUP(H1948,'NW Mapping'!A:A,'NW Mapping'!D:D)</f>
        <v>Core NW</v>
      </c>
      <c r="L1948" s="8" t="str">
        <f>_xlfn.XLOOKUP('Data Source'!$H1948,'NW Mapping'!A:A,'NW Mapping'!E:E)</f>
        <v>ADMIN</v>
      </c>
      <c r="M1948" s="155">
        <v>45715.26</v>
      </c>
      <c r="N1948" s="155">
        <v>45715.040000000001</v>
      </c>
    </row>
    <row r="1949" spans="2:14" s="1" customFormat="1" ht="19.7" hidden="1" customHeight="1">
      <c r="B1949" s="156">
        <v>2024</v>
      </c>
      <c r="C1949" s="154" t="s">
        <v>13</v>
      </c>
      <c r="D1949" s="154" t="s">
        <v>14</v>
      </c>
      <c r="E1949" s="154" t="s">
        <v>27</v>
      </c>
      <c r="F1949" s="154" t="s">
        <v>23</v>
      </c>
      <c r="G1949" s="154" t="s">
        <v>66</v>
      </c>
      <c r="H1949" s="154" t="s">
        <v>31</v>
      </c>
      <c r="I1949" s="154" t="str">
        <f>_xlfn.XLOOKUP('Data Source'!$H1949,'NW Mapping'!A:A,'NW Mapping'!B:B)</f>
        <v>High</v>
      </c>
      <c r="J1949" s="154" t="str">
        <f>_xlfn.XLOOKUP('Data Source'!$H1949,'NW Mapping'!A:A,'NW Mapping'!C:C)</f>
        <v>Core NW</v>
      </c>
      <c r="K1949" s="154" t="str">
        <f>_xlfn.XLOOKUP(H1949,'NW Mapping'!A:A,'NW Mapping'!D:D)</f>
        <v>Core NW</v>
      </c>
      <c r="L1949" s="8" t="str">
        <f>_xlfn.XLOOKUP('Data Source'!$H1949,'NW Mapping'!A:A,'NW Mapping'!E:E)</f>
        <v>ADMIN</v>
      </c>
      <c r="M1949" s="157">
        <v>17568</v>
      </c>
      <c r="N1949" s="157">
        <v>17568</v>
      </c>
    </row>
    <row r="1950" spans="2:14" s="1" customFormat="1" ht="19.7" hidden="1" customHeight="1">
      <c r="B1950" s="152">
        <v>2024</v>
      </c>
      <c r="C1950" s="153" t="s">
        <v>13</v>
      </c>
      <c r="D1950" s="153" t="s">
        <v>14</v>
      </c>
      <c r="E1950" s="153" t="s">
        <v>27</v>
      </c>
      <c r="F1950" s="153" t="s">
        <v>21</v>
      </c>
      <c r="G1950" s="153" t="s">
        <v>65</v>
      </c>
      <c r="H1950" s="153" t="s">
        <v>77</v>
      </c>
      <c r="I1950" s="154" t="str">
        <f>_xlfn.XLOOKUP('Data Source'!$H1950,'NW Mapping'!A:A,'NW Mapping'!B:B)</f>
        <v>Low</v>
      </c>
      <c r="J1950" s="154" t="str">
        <f>_xlfn.XLOOKUP('Data Source'!$H1950,'NW Mapping'!A:A,'NW Mapping'!C:C)</f>
        <v>Core NW</v>
      </c>
      <c r="K1950" s="154" t="str">
        <f>_xlfn.XLOOKUP(H1950,'NW Mapping'!A:A,'NW Mapping'!D:D)</f>
        <v>Core NW</v>
      </c>
      <c r="L1950" s="8" t="str">
        <f>_xlfn.XLOOKUP('Data Source'!$H1950,'NW Mapping'!A:A,'NW Mapping'!E:E)</f>
        <v>OTHER</v>
      </c>
      <c r="M1950" s="155">
        <v>0</v>
      </c>
      <c r="N1950" s="155">
        <v>0</v>
      </c>
    </row>
    <row r="1951" spans="2:14" s="1" customFormat="1" ht="19.7" hidden="1" customHeight="1">
      <c r="B1951" s="156">
        <v>2024</v>
      </c>
      <c r="C1951" s="154" t="s">
        <v>13</v>
      </c>
      <c r="D1951" s="154" t="s">
        <v>14</v>
      </c>
      <c r="E1951" s="154" t="s">
        <v>15</v>
      </c>
      <c r="F1951" s="154" t="s">
        <v>16</v>
      </c>
      <c r="G1951" s="154" t="s">
        <v>71</v>
      </c>
      <c r="H1951" s="154" t="s">
        <v>32</v>
      </c>
      <c r="I1951" s="154" t="str">
        <f>_xlfn.XLOOKUP('Data Source'!$H1951,'NW Mapping'!A:A,'NW Mapping'!B:B)</f>
        <v>Low</v>
      </c>
      <c r="J1951" s="154" t="str">
        <f>_xlfn.XLOOKUP('Data Source'!$H1951,'NW Mapping'!A:A,'NW Mapping'!C:C)</f>
        <v>Non-Core NW</v>
      </c>
      <c r="K1951" s="154" t="str">
        <f>_xlfn.XLOOKUP(H1951,'NW Mapping'!A:A,'NW Mapping'!D:D)</f>
        <v>MERCH MENU</v>
      </c>
      <c r="L1951" s="8" t="str">
        <f>_xlfn.XLOOKUP('Data Source'!$H1951,'NW Mapping'!A:A,'NW Mapping'!E:E)</f>
        <v>MERCH MENU</v>
      </c>
      <c r="M1951" s="157">
        <v>2000</v>
      </c>
      <c r="N1951" s="157">
        <v>0</v>
      </c>
    </row>
    <row r="1952" spans="2:14" s="1" customFormat="1" ht="19.7" hidden="1" customHeight="1">
      <c r="B1952" s="152">
        <v>2024</v>
      </c>
      <c r="C1952" s="153" t="s">
        <v>13</v>
      </c>
      <c r="D1952" s="153" t="s">
        <v>14</v>
      </c>
      <c r="E1952" s="153" t="s">
        <v>15</v>
      </c>
      <c r="F1952" s="153" t="s">
        <v>16</v>
      </c>
      <c r="G1952" s="153" t="s">
        <v>72</v>
      </c>
      <c r="H1952" s="153" t="s">
        <v>32</v>
      </c>
      <c r="I1952" s="154" t="str">
        <f>_xlfn.XLOOKUP('Data Source'!$H1952,'NW Mapping'!A:A,'NW Mapping'!B:B)</f>
        <v>Low</v>
      </c>
      <c r="J1952" s="154" t="str">
        <f>_xlfn.XLOOKUP('Data Source'!$H1952,'NW Mapping'!A:A,'NW Mapping'!C:C)</f>
        <v>Non-Core NW</v>
      </c>
      <c r="K1952" s="154" t="str">
        <f>_xlfn.XLOOKUP(H1952,'NW Mapping'!A:A,'NW Mapping'!D:D)</f>
        <v>MERCH MENU</v>
      </c>
      <c r="L1952" s="8" t="str">
        <f>_xlfn.XLOOKUP('Data Source'!$H1952,'NW Mapping'!A:A,'NW Mapping'!E:E)</f>
        <v>MERCH MENU</v>
      </c>
      <c r="M1952" s="155">
        <v>64607.11</v>
      </c>
      <c r="N1952" s="155">
        <v>64607.11</v>
      </c>
    </row>
    <row r="1953" spans="2:14" s="1" customFormat="1" ht="19.7" hidden="1" customHeight="1">
      <c r="B1953" s="156">
        <v>2024</v>
      </c>
      <c r="C1953" s="154" t="s">
        <v>13</v>
      </c>
      <c r="D1953" s="154" t="s">
        <v>14</v>
      </c>
      <c r="E1953" s="154" t="s">
        <v>15</v>
      </c>
      <c r="F1953" s="154" t="s">
        <v>16</v>
      </c>
      <c r="G1953" s="154" t="s">
        <v>73</v>
      </c>
      <c r="H1953" s="154" t="s">
        <v>32</v>
      </c>
      <c r="I1953" s="154" t="str">
        <f>_xlfn.XLOOKUP('Data Source'!$H1953,'NW Mapping'!A:A,'NW Mapping'!B:B)</f>
        <v>Low</v>
      </c>
      <c r="J1953" s="154" t="str">
        <f>_xlfn.XLOOKUP('Data Source'!$H1953,'NW Mapping'!A:A,'NW Mapping'!C:C)</f>
        <v>Non-Core NW</v>
      </c>
      <c r="K1953" s="154" t="str">
        <f>_xlfn.XLOOKUP(H1953,'NW Mapping'!A:A,'NW Mapping'!D:D)</f>
        <v>MERCH MENU</v>
      </c>
      <c r="L1953" s="8" t="str">
        <f>_xlfn.XLOOKUP('Data Source'!$H1953,'NW Mapping'!A:A,'NW Mapping'!E:E)</f>
        <v>MERCH MENU</v>
      </c>
      <c r="M1953" s="157">
        <v>21465.3</v>
      </c>
      <c r="N1953" s="157">
        <v>21465.3</v>
      </c>
    </row>
    <row r="1954" spans="2:14" s="1" customFormat="1" ht="19.7" hidden="1" customHeight="1">
      <c r="B1954" s="152">
        <v>2024</v>
      </c>
      <c r="C1954" s="153" t="s">
        <v>13</v>
      </c>
      <c r="D1954" s="153" t="s">
        <v>14</v>
      </c>
      <c r="E1954" s="153" t="s">
        <v>15</v>
      </c>
      <c r="F1954" s="153" t="s">
        <v>16</v>
      </c>
      <c r="G1954" s="153" t="s">
        <v>74</v>
      </c>
      <c r="H1954" s="153" t="s">
        <v>32</v>
      </c>
      <c r="I1954" s="154" t="str">
        <f>_xlfn.XLOOKUP('Data Source'!$H1954,'NW Mapping'!A:A,'NW Mapping'!B:B)</f>
        <v>Low</v>
      </c>
      <c r="J1954" s="154" t="str">
        <f>_xlfn.XLOOKUP('Data Source'!$H1954,'NW Mapping'!A:A,'NW Mapping'!C:C)</f>
        <v>Non-Core NW</v>
      </c>
      <c r="K1954" s="154" t="str">
        <f>_xlfn.XLOOKUP(H1954,'NW Mapping'!A:A,'NW Mapping'!D:D)</f>
        <v>MERCH MENU</v>
      </c>
      <c r="L1954" s="8" t="str">
        <f>_xlfn.XLOOKUP('Data Source'!$H1954,'NW Mapping'!A:A,'NW Mapping'!E:E)</f>
        <v>MERCH MENU</v>
      </c>
      <c r="M1954" s="155">
        <v>8086.3</v>
      </c>
      <c r="N1954" s="155">
        <v>8086.3</v>
      </c>
    </row>
    <row r="1955" spans="2:14" s="1" customFormat="1" ht="19.7" hidden="1" customHeight="1">
      <c r="B1955" s="156">
        <v>2024</v>
      </c>
      <c r="C1955" s="154" t="s">
        <v>13</v>
      </c>
      <c r="D1955" s="154" t="s">
        <v>14</v>
      </c>
      <c r="E1955" s="154" t="s">
        <v>15</v>
      </c>
      <c r="F1955" s="154" t="s">
        <v>21</v>
      </c>
      <c r="G1955" s="154" t="s">
        <v>22</v>
      </c>
      <c r="H1955" s="154" t="s">
        <v>32</v>
      </c>
      <c r="I1955" s="154" t="str">
        <f>_xlfn.XLOOKUP('Data Source'!$H1955,'NW Mapping'!A:A,'NW Mapping'!B:B)</f>
        <v>Low</v>
      </c>
      <c r="J1955" s="154" t="str">
        <f>_xlfn.XLOOKUP('Data Source'!$H1955,'NW Mapping'!A:A,'NW Mapping'!C:C)</f>
        <v>Non-Core NW</v>
      </c>
      <c r="K1955" s="154" t="str">
        <f>_xlfn.XLOOKUP(H1955,'NW Mapping'!A:A,'NW Mapping'!D:D)</f>
        <v>MERCH MENU</v>
      </c>
      <c r="L1955" s="8" t="str">
        <f>_xlfn.XLOOKUP('Data Source'!$H1955,'NW Mapping'!A:A,'NW Mapping'!E:E)</f>
        <v>MERCH MENU</v>
      </c>
      <c r="M1955" s="157">
        <v>2881.86</v>
      </c>
      <c r="N1955" s="157">
        <v>2881.86</v>
      </c>
    </row>
    <row r="1956" spans="2:14" s="1" customFormat="1" ht="19.7" hidden="1" customHeight="1">
      <c r="B1956" s="152">
        <v>2024</v>
      </c>
      <c r="C1956" s="153" t="s">
        <v>13</v>
      </c>
      <c r="D1956" s="153" t="s">
        <v>14</v>
      </c>
      <c r="E1956" s="153" t="s">
        <v>15</v>
      </c>
      <c r="F1956" s="153" t="s">
        <v>23</v>
      </c>
      <c r="G1956" s="153" t="s">
        <v>24</v>
      </c>
      <c r="H1956" s="153" t="s">
        <v>32</v>
      </c>
      <c r="I1956" s="154" t="str">
        <f>_xlfn.XLOOKUP('Data Source'!$H1956,'NW Mapping'!A:A,'NW Mapping'!B:B)</f>
        <v>Low</v>
      </c>
      <c r="J1956" s="154" t="str">
        <f>_xlfn.XLOOKUP('Data Source'!$H1956,'NW Mapping'!A:A,'NW Mapping'!C:C)</f>
        <v>Non-Core NW</v>
      </c>
      <c r="K1956" s="154" t="str">
        <f>_xlfn.XLOOKUP(H1956,'NW Mapping'!A:A,'NW Mapping'!D:D)</f>
        <v>MERCH MENU</v>
      </c>
      <c r="L1956" s="8" t="str">
        <f>_xlfn.XLOOKUP('Data Source'!$H1956,'NW Mapping'!A:A,'NW Mapping'!E:E)</f>
        <v>MERCH MENU</v>
      </c>
      <c r="M1956" s="155">
        <v>3247.75</v>
      </c>
      <c r="N1956" s="155">
        <v>747.75</v>
      </c>
    </row>
    <row r="1957" spans="2:14" s="1" customFormat="1" ht="19.7" hidden="1" customHeight="1">
      <c r="B1957" s="156">
        <v>2024</v>
      </c>
      <c r="C1957" s="154" t="s">
        <v>13</v>
      </c>
      <c r="D1957" s="154" t="s">
        <v>14</v>
      </c>
      <c r="E1957" s="154" t="s">
        <v>15</v>
      </c>
      <c r="F1957" s="154" t="s">
        <v>23</v>
      </c>
      <c r="G1957" s="154" t="s">
        <v>66</v>
      </c>
      <c r="H1957" s="154" t="s">
        <v>32</v>
      </c>
      <c r="I1957" s="154" t="str">
        <f>_xlfn.XLOOKUP('Data Source'!$H1957,'NW Mapping'!A:A,'NW Mapping'!B:B)</f>
        <v>Low</v>
      </c>
      <c r="J1957" s="154" t="str">
        <f>_xlfn.XLOOKUP('Data Source'!$H1957,'NW Mapping'!A:A,'NW Mapping'!C:C)</f>
        <v>Non-Core NW</v>
      </c>
      <c r="K1957" s="154" t="str">
        <f>_xlfn.XLOOKUP(H1957,'NW Mapping'!A:A,'NW Mapping'!D:D)</f>
        <v>MERCH MENU</v>
      </c>
      <c r="L1957" s="8" t="str">
        <f>_xlfn.XLOOKUP('Data Source'!$H1957,'NW Mapping'!A:A,'NW Mapping'!E:E)</f>
        <v>MERCH MENU</v>
      </c>
      <c r="M1957" s="157">
        <v>16000</v>
      </c>
      <c r="N1957" s="157">
        <v>0</v>
      </c>
    </row>
    <row r="1958" spans="2:14" s="1" customFormat="1" ht="19.7" hidden="1" customHeight="1">
      <c r="B1958" s="152">
        <v>2024</v>
      </c>
      <c r="C1958" s="153" t="s">
        <v>13</v>
      </c>
      <c r="D1958" s="153" t="s">
        <v>14</v>
      </c>
      <c r="E1958" s="153" t="s">
        <v>25</v>
      </c>
      <c r="F1958" s="153" t="s">
        <v>16</v>
      </c>
      <c r="G1958" s="153" t="s">
        <v>72</v>
      </c>
      <c r="H1958" s="153" t="s">
        <v>32</v>
      </c>
      <c r="I1958" s="154" t="str">
        <f>_xlfn.XLOOKUP('Data Source'!$H1958,'NW Mapping'!A:A,'NW Mapping'!B:B)</f>
        <v>Low</v>
      </c>
      <c r="J1958" s="154" t="str">
        <f>_xlfn.XLOOKUP('Data Source'!$H1958,'NW Mapping'!A:A,'NW Mapping'!C:C)</f>
        <v>Non-Core NW</v>
      </c>
      <c r="K1958" s="154" t="str">
        <f>_xlfn.XLOOKUP(H1958,'NW Mapping'!A:A,'NW Mapping'!D:D)</f>
        <v>MERCH MENU</v>
      </c>
      <c r="L1958" s="8" t="str">
        <f>_xlfn.XLOOKUP('Data Source'!$H1958,'NW Mapping'!A:A,'NW Mapping'!E:E)</f>
        <v>MERCH MENU</v>
      </c>
      <c r="M1958" s="155">
        <v>22514.799999999999</v>
      </c>
      <c r="N1958" s="155">
        <v>18635.8</v>
      </c>
    </row>
    <row r="1959" spans="2:14" s="1" customFormat="1" ht="19.7" hidden="1" customHeight="1">
      <c r="B1959" s="156">
        <v>2024</v>
      </c>
      <c r="C1959" s="154" t="s">
        <v>13</v>
      </c>
      <c r="D1959" s="154" t="s">
        <v>14</v>
      </c>
      <c r="E1959" s="154" t="s">
        <v>25</v>
      </c>
      <c r="F1959" s="154" t="s">
        <v>16</v>
      </c>
      <c r="G1959" s="154" t="s">
        <v>74</v>
      </c>
      <c r="H1959" s="154" t="s">
        <v>32</v>
      </c>
      <c r="I1959" s="154" t="str">
        <f>_xlfn.XLOOKUP('Data Source'!$H1959,'NW Mapping'!A:A,'NW Mapping'!B:B)</f>
        <v>Low</v>
      </c>
      <c r="J1959" s="154" t="str">
        <f>_xlfn.XLOOKUP('Data Source'!$H1959,'NW Mapping'!A:A,'NW Mapping'!C:C)</f>
        <v>Non-Core NW</v>
      </c>
      <c r="K1959" s="154" t="str">
        <f>_xlfn.XLOOKUP(H1959,'NW Mapping'!A:A,'NW Mapping'!D:D)</f>
        <v>MERCH MENU</v>
      </c>
      <c r="L1959" s="8" t="str">
        <f>_xlfn.XLOOKUP('Data Source'!$H1959,'NW Mapping'!A:A,'NW Mapping'!E:E)</f>
        <v>MERCH MENU</v>
      </c>
      <c r="M1959" s="157">
        <v>0</v>
      </c>
      <c r="N1959" s="157">
        <v>0</v>
      </c>
    </row>
    <row r="1960" spans="2:14" s="1" customFormat="1" ht="19.7" customHeight="1">
      <c r="B1960" s="152">
        <v>2024</v>
      </c>
      <c r="C1960" s="153" t="s">
        <v>13</v>
      </c>
      <c r="D1960" s="153" t="s">
        <v>14</v>
      </c>
      <c r="E1960" s="153" t="s">
        <v>26</v>
      </c>
      <c r="F1960" s="153" t="s">
        <v>21</v>
      </c>
      <c r="G1960" s="153" t="s">
        <v>22</v>
      </c>
      <c r="H1960" s="153" t="s">
        <v>32</v>
      </c>
      <c r="I1960" s="154" t="str">
        <f>_xlfn.XLOOKUP('Data Source'!$H1960,'NW Mapping'!A:A,'NW Mapping'!B:B)</f>
        <v>Low</v>
      </c>
      <c r="J1960" s="154" t="str">
        <f>_xlfn.XLOOKUP('Data Source'!$H1960,'NW Mapping'!A:A,'NW Mapping'!C:C)</f>
        <v>Non-Core NW</v>
      </c>
      <c r="K1960" s="154" t="str">
        <f>_xlfn.XLOOKUP(H1960,'NW Mapping'!A:A,'NW Mapping'!D:D)</f>
        <v>MERCH MENU</v>
      </c>
      <c r="L1960" s="8" t="str">
        <f>_xlfn.XLOOKUP('Data Source'!$H1960,'NW Mapping'!A:A,'NW Mapping'!E:E)</f>
        <v>MERCH MENU</v>
      </c>
      <c r="M1960" s="155">
        <v>0</v>
      </c>
      <c r="N1960" s="155">
        <v>0</v>
      </c>
    </row>
    <row r="1961" spans="2:14" s="1" customFormat="1" ht="19.7" hidden="1" customHeight="1">
      <c r="B1961" s="156">
        <v>2024</v>
      </c>
      <c r="C1961" s="154" t="s">
        <v>13</v>
      </c>
      <c r="D1961" s="154" t="s">
        <v>14</v>
      </c>
      <c r="E1961" s="154" t="s">
        <v>27</v>
      </c>
      <c r="F1961" s="154" t="s">
        <v>16</v>
      </c>
      <c r="G1961" s="154" t="s">
        <v>72</v>
      </c>
      <c r="H1961" s="154" t="s">
        <v>32</v>
      </c>
      <c r="I1961" s="154" t="str">
        <f>_xlfn.XLOOKUP('Data Source'!$H1961,'NW Mapping'!A:A,'NW Mapping'!B:B)</f>
        <v>Low</v>
      </c>
      <c r="J1961" s="154" t="str">
        <f>_xlfn.XLOOKUP('Data Source'!$H1961,'NW Mapping'!A:A,'NW Mapping'!C:C)</f>
        <v>Non-Core NW</v>
      </c>
      <c r="K1961" s="154" t="str">
        <f>_xlfn.XLOOKUP(H1961,'NW Mapping'!A:A,'NW Mapping'!D:D)</f>
        <v>MERCH MENU</v>
      </c>
      <c r="L1961" s="8" t="str">
        <f>_xlfn.XLOOKUP('Data Source'!$H1961,'NW Mapping'!A:A,'NW Mapping'!E:E)</f>
        <v>MERCH MENU</v>
      </c>
      <c r="M1961" s="157">
        <v>0</v>
      </c>
      <c r="N1961" s="157">
        <v>0</v>
      </c>
    </row>
    <row r="1962" spans="2:14" s="1" customFormat="1" ht="19.7" hidden="1" customHeight="1">
      <c r="B1962" s="152">
        <v>2024</v>
      </c>
      <c r="C1962" s="153" t="s">
        <v>13</v>
      </c>
      <c r="D1962" s="153" t="s">
        <v>14</v>
      </c>
      <c r="E1962" s="153" t="s">
        <v>27</v>
      </c>
      <c r="F1962" s="153" t="s">
        <v>16</v>
      </c>
      <c r="G1962" s="153" t="s">
        <v>73</v>
      </c>
      <c r="H1962" s="153" t="s">
        <v>32</v>
      </c>
      <c r="I1962" s="154" t="str">
        <f>_xlfn.XLOOKUP('Data Source'!$H1962,'NW Mapping'!A:A,'NW Mapping'!B:B)</f>
        <v>Low</v>
      </c>
      <c r="J1962" s="154" t="str">
        <f>_xlfn.XLOOKUP('Data Source'!$H1962,'NW Mapping'!A:A,'NW Mapping'!C:C)</f>
        <v>Non-Core NW</v>
      </c>
      <c r="K1962" s="154" t="str">
        <f>_xlfn.XLOOKUP(H1962,'NW Mapping'!A:A,'NW Mapping'!D:D)</f>
        <v>MERCH MENU</v>
      </c>
      <c r="L1962" s="8" t="str">
        <f>_xlfn.XLOOKUP('Data Source'!$H1962,'NW Mapping'!A:A,'NW Mapping'!E:E)</f>
        <v>MERCH MENU</v>
      </c>
      <c r="M1962" s="155">
        <v>233926</v>
      </c>
      <c r="N1962" s="155">
        <v>0</v>
      </c>
    </row>
    <row r="1963" spans="2:14" s="1" customFormat="1" ht="19.7" hidden="1" customHeight="1">
      <c r="B1963" s="156">
        <v>2024</v>
      </c>
      <c r="C1963" s="154" t="s">
        <v>13</v>
      </c>
      <c r="D1963" s="154" t="s">
        <v>14</v>
      </c>
      <c r="E1963" s="154" t="s">
        <v>27</v>
      </c>
      <c r="F1963" s="154" t="s">
        <v>16</v>
      </c>
      <c r="G1963" s="154" t="s">
        <v>74</v>
      </c>
      <c r="H1963" s="154" t="s">
        <v>32</v>
      </c>
      <c r="I1963" s="154" t="str">
        <f>_xlfn.XLOOKUP('Data Source'!$H1963,'NW Mapping'!A:A,'NW Mapping'!B:B)</f>
        <v>Low</v>
      </c>
      <c r="J1963" s="154" t="str">
        <f>_xlfn.XLOOKUP('Data Source'!$H1963,'NW Mapping'!A:A,'NW Mapping'!C:C)</f>
        <v>Non-Core NW</v>
      </c>
      <c r="K1963" s="154" t="str">
        <f>_xlfn.XLOOKUP(H1963,'NW Mapping'!A:A,'NW Mapping'!D:D)</f>
        <v>MERCH MENU</v>
      </c>
      <c r="L1963" s="8" t="str">
        <f>_xlfn.XLOOKUP('Data Source'!$H1963,'NW Mapping'!A:A,'NW Mapping'!E:E)</f>
        <v>MERCH MENU</v>
      </c>
      <c r="M1963" s="157">
        <v>0</v>
      </c>
      <c r="N1963" s="157">
        <v>0</v>
      </c>
    </row>
    <row r="1964" spans="2:14" s="1" customFormat="1" ht="19.7" hidden="1" customHeight="1">
      <c r="B1964" s="152">
        <v>2024</v>
      </c>
      <c r="C1964" s="153" t="s">
        <v>13</v>
      </c>
      <c r="D1964" s="153" t="s">
        <v>14</v>
      </c>
      <c r="E1964" s="153" t="s">
        <v>27</v>
      </c>
      <c r="F1964" s="153" t="s">
        <v>21</v>
      </c>
      <c r="G1964" s="153" t="s">
        <v>22</v>
      </c>
      <c r="H1964" s="153" t="s">
        <v>32</v>
      </c>
      <c r="I1964" s="154" t="str">
        <f>_xlfn.XLOOKUP('Data Source'!$H1964,'NW Mapping'!A:A,'NW Mapping'!B:B)</f>
        <v>Low</v>
      </c>
      <c r="J1964" s="154" t="str">
        <f>_xlfn.XLOOKUP('Data Source'!$H1964,'NW Mapping'!A:A,'NW Mapping'!C:C)</f>
        <v>Non-Core NW</v>
      </c>
      <c r="K1964" s="154" t="str">
        <f>_xlfn.XLOOKUP(H1964,'NW Mapping'!A:A,'NW Mapping'!D:D)</f>
        <v>MERCH MENU</v>
      </c>
      <c r="L1964" s="8" t="str">
        <f>_xlfn.XLOOKUP('Data Source'!$H1964,'NW Mapping'!A:A,'NW Mapping'!E:E)</f>
        <v>MERCH MENU</v>
      </c>
      <c r="M1964" s="155">
        <v>400502.69000082102</v>
      </c>
      <c r="N1964" s="155">
        <v>38294</v>
      </c>
    </row>
    <row r="1965" spans="2:14" s="1" customFormat="1" ht="19.7" hidden="1" customHeight="1">
      <c r="B1965" s="156">
        <v>2024</v>
      </c>
      <c r="C1965" s="154" t="s">
        <v>13</v>
      </c>
      <c r="D1965" s="154" t="s">
        <v>14</v>
      </c>
      <c r="E1965" s="154" t="s">
        <v>27</v>
      </c>
      <c r="F1965" s="154" t="s">
        <v>21</v>
      </c>
      <c r="G1965" s="154" t="s">
        <v>65</v>
      </c>
      <c r="H1965" s="154" t="s">
        <v>32</v>
      </c>
      <c r="I1965" s="154" t="str">
        <f>_xlfn.XLOOKUP('Data Source'!$H1965,'NW Mapping'!A:A,'NW Mapping'!B:B)</f>
        <v>Low</v>
      </c>
      <c r="J1965" s="154" t="str">
        <f>_xlfn.XLOOKUP('Data Source'!$H1965,'NW Mapping'!A:A,'NW Mapping'!C:C)</f>
        <v>Non-Core NW</v>
      </c>
      <c r="K1965" s="154" t="str">
        <f>_xlfn.XLOOKUP(H1965,'NW Mapping'!A:A,'NW Mapping'!D:D)</f>
        <v>MERCH MENU</v>
      </c>
      <c r="L1965" s="8" t="str">
        <f>_xlfn.XLOOKUP('Data Source'!$H1965,'NW Mapping'!A:A,'NW Mapping'!E:E)</f>
        <v>MERCH MENU</v>
      </c>
      <c r="M1965" s="157">
        <v>5929.8599999642502</v>
      </c>
      <c r="N1965" s="157">
        <v>0</v>
      </c>
    </row>
    <row r="1966" spans="2:14" s="1" customFormat="1" ht="19.7" hidden="1" customHeight="1">
      <c r="B1966" s="152">
        <v>2024</v>
      </c>
      <c r="C1966" s="153" t="s">
        <v>13</v>
      </c>
      <c r="D1966" s="153" t="s">
        <v>14</v>
      </c>
      <c r="E1966" s="153" t="s">
        <v>27</v>
      </c>
      <c r="F1966" s="153" t="s">
        <v>23</v>
      </c>
      <c r="G1966" s="153" t="s">
        <v>24</v>
      </c>
      <c r="H1966" s="153" t="s">
        <v>32</v>
      </c>
      <c r="I1966" s="154" t="str">
        <f>_xlfn.XLOOKUP('Data Source'!$H1966,'NW Mapping'!A:A,'NW Mapping'!B:B)</f>
        <v>Low</v>
      </c>
      <c r="J1966" s="154" t="str">
        <f>_xlfn.XLOOKUP('Data Source'!$H1966,'NW Mapping'!A:A,'NW Mapping'!C:C)</f>
        <v>Non-Core NW</v>
      </c>
      <c r="K1966" s="154" t="str">
        <f>_xlfn.XLOOKUP(H1966,'NW Mapping'!A:A,'NW Mapping'!D:D)</f>
        <v>MERCH MENU</v>
      </c>
      <c r="L1966" s="8" t="str">
        <f>_xlfn.XLOOKUP('Data Source'!$H1966,'NW Mapping'!A:A,'NW Mapping'!E:E)</f>
        <v>MERCH MENU</v>
      </c>
      <c r="M1966" s="155">
        <v>44124.1900000268</v>
      </c>
      <c r="N1966" s="155">
        <v>12445</v>
      </c>
    </row>
    <row r="1967" spans="2:14" s="1" customFormat="1" ht="19.7" hidden="1" customHeight="1">
      <c r="B1967" s="156">
        <v>2024</v>
      </c>
      <c r="C1967" s="154" t="s">
        <v>13</v>
      </c>
      <c r="D1967" s="154" t="s">
        <v>14</v>
      </c>
      <c r="E1967" s="154" t="s">
        <v>27</v>
      </c>
      <c r="F1967" s="154" t="s">
        <v>23</v>
      </c>
      <c r="G1967" s="154" t="s">
        <v>66</v>
      </c>
      <c r="H1967" s="154" t="s">
        <v>32</v>
      </c>
      <c r="I1967" s="154" t="str">
        <f>_xlfn.XLOOKUP('Data Source'!$H1967,'NW Mapping'!A:A,'NW Mapping'!B:B)</f>
        <v>Low</v>
      </c>
      <c r="J1967" s="154" t="str">
        <f>_xlfn.XLOOKUP('Data Source'!$H1967,'NW Mapping'!A:A,'NW Mapping'!C:C)</f>
        <v>Non-Core NW</v>
      </c>
      <c r="K1967" s="154" t="str">
        <f>_xlfn.XLOOKUP(H1967,'NW Mapping'!A:A,'NW Mapping'!D:D)</f>
        <v>MERCH MENU</v>
      </c>
      <c r="L1967" s="8" t="str">
        <f>_xlfn.XLOOKUP('Data Source'!$H1967,'NW Mapping'!A:A,'NW Mapping'!E:E)</f>
        <v>MERCH MENU</v>
      </c>
      <c r="M1967" s="157">
        <v>0</v>
      </c>
      <c r="N1967" s="157">
        <v>0</v>
      </c>
    </row>
    <row r="1968" spans="2:14" s="1" customFormat="1" ht="19.7" hidden="1" customHeight="1">
      <c r="B1968" s="152">
        <v>2024</v>
      </c>
      <c r="C1968" s="153" t="s">
        <v>13</v>
      </c>
      <c r="D1968" s="153" t="s">
        <v>14</v>
      </c>
      <c r="E1968" s="153" t="s">
        <v>15</v>
      </c>
      <c r="F1968" s="153" t="s">
        <v>16</v>
      </c>
      <c r="G1968" s="153" t="s">
        <v>72</v>
      </c>
      <c r="H1968" s="153" t="s">
        <v>34</v>
      </c>
      <c r="I1968" s="154" t="str">
        <f>_xlfn.XLOOKUP('Data Source'!$H1968,'NW Mapping'!A:A,'NW Mapping'!B:B)</f>
        <v>Low</v>
      </c>
      <c r="J1968" s="154" t="str">
        <f>_xlfn.XLOOKUP('Data Source'!$H1968,'NW Mapping'!A:A,'NW Mapping'!C:C)</f>
        <v>Non-Core NW</v>
      </c>
      <c r="K1968" s="154" t="str">
        <f>_xlfn.XLOOKUP(H1968,'NW Mapping'!A:A,'NW Mapping'!D:D)</f>
        <v>MERCH MENU</v>
      </c>
      <c r="L1968" s="8" t="str">
        <f>_xlfn.XLOOKUP('Data Source'!$H1968,'NW Mapping'!A:A,'NW Mapping'!E:E)</f>
        <v>MERCH MENU</v>
      </c>
      <c r="M1968" s="155">
        <v>0</v>
      </c>
      <c r="N1968" s="155">
        <v>0</v>
      </c>
    </row>
    <row r="1969" spans="2:14" s="1" customFormat="1" ht="19.7" hidden="1" customHeight="1">
      <c r="B1969" s="156">
        <v>2024</v>
      </c>
      <c r="C1969" s="154" t="s">
        <v>13</v>
      </c>
      <c r="D1969" s="154" t="s">
        <v>14</v>
      </c>
      <c r="E1969" s="154" t="s">
        <v>15</v>
      </c>
      <c r="F1969" s="154" t="s">
        <v>16</v>
      </c>
      <c r="G1969" s="154" t="s">
        <v>73</v>
      </c>
      <c r="H1969" s="154" t="s">
        <v>34</v>
      </c>
      <c r="I1969" s="154" t="str">
        <f>_xlfn.XLOOKUP('Data Source'!$H1969,'NW Mapping'!A:A,'NW Mapping'!B:B)</f>
        <v>Low</v>
      </c>
      <c r="J1969" s="154" t="str">
        <f>_xlfn.XLOOKUP('Data Source'!$H1969,'NW Mapping'!A:A,'NW Mapping'!C:C)</f>
        <v>Non-Core NW</v>
      </c>
      <c r="K1969" s="154" t="str">
        <f>_xlfn.XLOOKUP(H1969,'NW Mapping'!A:A,'NW Mapping'!D:D)</f>
        <v>MERCH MENU</v>
      </c>
      <c r="L1969" s="8" t="str">
        <f>_xlfn.XLOOKUP('Data Source'!$H1969,'NW Mapping'!A:A,'NW Mapping'!E:E)</f>
        <v>MERCH MENU</v>
      </c>
      <c r="M1969" s="157">
        <v>0</v>
      </c>
      <c r="N1969" s="157">
        <v>0</v>
      </c>
    </row>
    <row r="1970" spans="2:14" s="1" customFormat="1" ht="19.7" hidden="1" customHeight="1">
      <c r="B1970" s="152">
        <v>2024</v>
      </c>
      <c r="C1970" s="153" t="s">
        <v>13</v>
      </c>
      <c r="D1970" s="153" t="s">
        <v>14</v>
      </c>
      <c r="E1970" s="153" t="s">
        <v>15</v>
      </c>
      <c r="F1970" s="153" t="s">
        <v>16</v>
      </c>
      <c r="G1970" s="153" t="s">
        <v>74</v>
      </c>
      <c r="H1970" s="153" t="s">
        <v>34</v>
      </c>
      <c r="I1970" s="154" t="str">
        <f>_xlfn.XLOOKUP('Data Source'!$H1970,'NW Mapping'!A:A,'NW Mapping'!B:B)</f>
        <v>Low</v>
      </c>
      <c r="J1970" s="154" t="str">
        <f>_xlfn.XLOOKUP('Data Source'!$H1970,'NW Mapping'!A:A,'NW Mapping'!C:C)</f>
        <v>Non-Core NW</v>
      </c>
      <c r="K1970" s="154" t="str">
        <f>_xlfn.XLOOKUP(H1970,'NW Mapping'!A:A,'NW Mapping'!D:D)</f>
        <v>MERCH MENU</v>
      </c>
      <c r="L1970" s="8" t="str">
        <f>_xlfn.XLOOKUP('Data Source'!$H1970,'NW Mapping'!A:A,'NW Mapping'!E:E)</f>
        <v>MERCH MENU</v>
      </c>
      <c r="M1970" s="155">
        <v>0</v>
      </c>
      <c r="N1970" s="155">
        <v>0</v>
      </c>
    </row>
    <row r="1971" spans="2:14" s="1" customFormat="1" ht="19.7" hidden="1" customHeight="1">
      <c r="B1971" s="156">
        <v>2024</v>
      </c>
      <c r="C1971" s="154" t="s">
        <v>13</v>
      </c>
      <c r="D1971" s="154" t="s">
        <v>14</v>
      </c>
      <c r="E1971" s="154" t="s">
        <v>15</v>
      </c>
      <c r="F1971" s="154" t="s">
        <v>21</v>
      </c>
      <c r="G1971" s="154" t="s">
        <v>22</v>
      </c>
      <c r="H1971" s="154" t="s">
        <v>34</v>
      </c>
      <c r="I1971" s="154" t="str">
        <f>_xlfn.XLOOKUP('Data Source'!$H1971,'NW Mapping'!A:A,'NW Mapping'!B:B)</f>
        <v>Low</v>
      </c>
      <c r="J1971" s="154" t="str">
        <f>_xlfn.XLOOKUP('Data Source'!$H1971,'NW Mapping'!A:A,'NW Mapping'!C:C)</f>
        <v>Non-Core NW</v>
      </c>
      <c r="K1971" s="154" t="str">
        <f>_xlfn.XLOOKUP(H1971,'NW Mapping'!A:A,'NW Mapping'!D:D)</f>
        <v>MERCH MENU</v>
      </c>
      <c r="L1971" s="8" t="str">
        <f>_xlfn.XLOOKUP('Data Source'!$H1971,'NW Mapping'!A:A,'NW Mapping'!E:E)</f>
        <v>MERCH MENU</v>
      </c>
      <c r="M1971" s="157">
        <v>0</v>
      </c>
      <c r="N1971" s="157">
        <v>0</v>
      </c>
    </row>
    <row r="1972" spans="2:14" s="1" customFormat="1" ht="19.7" hidden="1" customHeight="1">
      <c r="B1972" s="152">
        <v>2024</v>
      </c>
      <c r="C1972" s="153" t="s">
        <v>13</v>
      </c>
      <c r="D1972" s="153" t="s">
        <v>14</v>
      </c>
      <c r="E1972" s="153" t="s">
        <v>15</v>
      </c>
      <c r="F1972" s="153" t="s">
        <v>21</v>
      </c>
      <c r="G1972" s="153" t="s">
        <v>65</v>
      </c>
      <c r="H1972" s="153" t="s">
        <v>34</v>
      </c>
      <c r="I1972" s="154" t="str">
        <f>_xlfn.XLOOKUP('Data Source'!$H1972,'NW Mapping'!A:A,'NW Mapping'!B:B)</f>
        <v>Low</v>
      </c>
      <c r="J1972" s="154" t="str">
        <f>_xlfn.XLOOKUP('Data Source'!$H1972,'NW Mapping'!A:A,'NW Mapping'!C:C)</f>
        <v>Non-Core NW</v>
      </c>
      <c r="K1972" s="154" t="str">
        <f>_xlfn.XLOOKUP(H1972,'NW Mapping'!A:A,'NW Mapping'!D:D)</f>
        <v>MERCH MENU</v>
      </c>
      <c r="L1972" s="8" t="str">
        <f>_xlfn.XLOOKUP('Data Source'!$H1972,'NW Mapping'!A:A,'NW Mapping'!E:E)</f>
        <v>MERCH MENU</v>
      </c>
      <c r="M1972" s="155">
        <v>0</v>
      </c>
      <c r="N1972" s="155">
        <v>0</v>
      </c>
    </row>
    <row r="1973" spans="2:14" s="1" customFormat="1" ht="19.7" hidden="1" customHeight="1">
      <c r="B1973" s="156">
        <v>2024</v>
      </c>
      <c r="C1973" s="154" t="s">
        <v>13</v>
      </c>
      <c r="D1973" s="154" t="s">
        <v>14</v>
      </c>
      <c r="E1973" s="154" t="s">
        <v>15</v>
      </c>
      <c r="F1973" s="154" t="s">
        <v>23</v>
      </c>
      <c r="G1973" s="154" t="s">
        <v>24</v>
      </c>
      <c r="H1973" s="154" t="s">
        <v>34</v>
      </c>
      <c r="I1973" s="154" t="str">
        <f>_xlfn.XLOOKUP('Data Source'!$H1973,'NW Mapping'!A:A,'NW Mapping'!B:B)</f>
        <v>Low</v>
      </c>
      <c r="J1973" s="154" t="str">
        <f>_xlfn.XLOOKUP('Data Source'!$H1973,'NW Mapping'!A:A,'NW Mapping'!C:C)</f>
        <v>Non-Core NW</v>
      </c>
      <c r="K1973" s="154" t="str">
        <f>_xlfn.XLOOKUP(H1973,'NW Mapping'!A:A,'NW Mapping'!D:D)</f>
        <v>MERCH MENU</v>
      </c>
      <c r="L1973" s="8" t="str">
        <f>_xlfn.XLOOKUP('Data Source'!$H1973,'NW Mapping'!A:A,'NW Mapping'!E:E)</f>
        <v>MERCH MENU</v>
      </c>
      <c r="M1973" s="157">
        <v>0</v>
      </c>
      <c r="N1973" s="157">
        <v>0</v>
      </c>
    </row>
    <row r="1974" spans="2:14" s="1" customFormat="1" ht="19.7" hidden="1" customHeight="1">
      <c r="B1974" s="152">
        <v>2024</v>
      </c>
      <c r="C1974" s="153" t="s">
        <v>13</v>
      </c>
      <c r="D1974" s="153" t="s">
        <v>14</v>
      </c>
      <c r="E1974" s="153" t="s">
        <v>25</v>
      </c>
      <c r="F1974" s="153" t="s">
        <v>16</v>
      </c>
      <c r="G1974" s="153" t="s">
        <v>71</v>
      </c>
      <c r="H1974" s="153" t="s">
        <v>34</v>
      </c>
      <c r="I1974" s="154" t="str">
        <f>_xlfn.XLOOKUP('Data Source'!$H1974,'NW Mapping'!A:A,'NW Mapping'!B:B)</f>
        <v>Low</v>
      </c>
      <c r="J1974" s="154" t="str">
        <f>_xlfn.XLOOKUP('Data Source'!$H1974,'NW Mapping'!A:A,'NW Mapping'!C:C)</f>
        <v>Non-Core NW</v>
      </c>
      <c r="K1974" s="154" t="str">
        <f>_xlfn.XLOOKUP(H1974,'NW Mapping'!A:A,'NW Mapping'!D:D)</f>
        <v>MERCH MENU</v>
      </c>
      <c r="L1974" s="8" t="str">
        <f>_xlfn.XLOOKUP('Data Source'!$H1974,'NW Mapping'!A:A,'NW Mapping'!E:E)</f>
        <v>MERCH MENU</v>
      </c>
      <c r="M1974" s="155">
        <v>0</v>
      </c>
      <c r="N1974" s="155">
        <v>0</v>
      </c>
    </row>
    <row r="1975" spans="2:14" s="1" customFormat="1" ht="19.7" hidden="1" customHeight="1">
      <c r="B1975" s="156">
        <v>2024</v>
      </c>
      <c r="C1975" s="154" t="s">
        <v>13</v>
      </c>
      <c r="D1975" s="154" t="s">
        <v>14</v>
      </c>
      <c r="E1975" s="154" t="s">
        <v>25</v>
      </c>
      <c r="F1975" s="154" t="s">
        <v>16</v>
      </c>
      <c r="G1975" s="154" t="s">
        <v>72</v>
      </c>
      <c r="H1975" s="154" t="s">
        <v>34</v>
      </c>
      <c r="I1975" s="154" t="str">
        <f>_xlfn.XLOOKUP('Data Source'!$H1975,'NW Mapping'!A:A,'NW Mapping'!B:B)</f>
        <v>Low</v>
      </c>
      <c r="J1975" s="154" t="str">
        <f>_xlfn.XLOOKUP('Data Source'!$H1975,'NW Mapping'!A:A,'NW Mapping'!C:C)</f>
        <v>Non-Core NW</v>
      </c>
      <c r="K1975" s="154" t="str">
        <f>_xlfn.XLOOKUP(H1975,'NW Mapping'!A:A,'NW Mapping'!D:D)</f>
        <v>MERCH MENU</v>
      </c>
      <c r="L1975" s="8" t="str">
        <f>_xlfn.XLOOKUP('Data Source'!$H1975,'NW Mapping'!A:A,'NW Mapping'!E:E)</f>
        <v>MERCH MENU</v>
      </c>
      <c r="M1975" s="157">
        <v>0</v>
      </c>
      <c r="N1975" s="157">
        <v>0</v>
      </c>
    </row>
    <row r="1976" spans="2:14" s="1" customFormat="1" ht="19.7" hidden="1" customHeight="1">
      <c r="B1976" s="152">
        <v>2024</v>
      </c>
      <c r="C1976" s="153" t="s">
        <v>13</v>
      </c>
      <c r="D1976" s="153" t="s">
        <v>14</v>
      </c>
      <c r="E1976" s="153" t="s">
        <v>25</v>
      </c>
      <c r="F1976" s="153" t="s">
        <v>16</v>
      </c>
      <c r="G1976" s="153" t="s">
        <v>74</v>
      </c>
      <c r="H1976" s="153" t="s">
        <v>34</v>
      </c>
      <c r="I1976" s="154" t="str">
        <f>_xlfn.XLOOKUP('Data Source'!$H1976,'NW Mapping'!A:A,'NW Mapping'!B:B)</f>
        <v>Low</v>
      </c>
      <c r="J1976" s="154" t="str">
        <f>_xlfn.XLOOKUP('Data Source'!$H1976,'NW Mapping'!A:A,'NW Mapping'!C:C)</f>
        <v>Non-Core NW</v>
      </c>
      <c r="K1976" s="154" t="str">
        <f>_xlfn.XLOOKUP(H1976,'NW Mapping'!A:A,'NW Mapping'!D:D)</f>
        <v>MERCH MENU</v>
      </c>
      <c r="L1976" s="8" t="str">
        <f>_xlfn.XLOOKUP('Data Source'!$H1976,'NW Mapping'!A:A,'NW Mapping'!E:E)</f>
        <v>MERCH MENU</v>
      </c>
      <c r="M1976" s="155">
        <v>211.65</v>
      </c>
      <c r="N1976" s="155">
        <v>0</v>
      </c>
    </row>
    <row r="1977" spans="2:14" s="1" customFormat="1" ht="19.7" hidden="1" customHeight="1">
      <c r="B1977" s="156">
        <v>2024</v>
      </c>
      <c r="C1977" s="154" t="s">
        <v>13</v>
      </c>
      <c r="D1977" s="154" t="s">
        <v>14</v>
      </c>
      <c r="E1977" s="154" t="s">
        <v>25</v>
      </c>
      <c r="F1977" s="154" t="s">
        <v>16</v>
      </c>
      <c r="G1977" s="154" t="s">
        <v>75</v>
      </c>
      <c r="H1977" s="154" t="s">
        <v>34</v>
      </c>
      <c r="I1977" s="154" t="str">
        <f>_xlfn.XLOOKUP('Data Source'!$H1977,'NW Mapping'!A:A,'NW Mapping'!B:B)</f>
        <v>Low</v>
      </c>
      <c r="J1977" s="154" t="str">
        <f>_xlfn.XLOOKUP('Data Source'!$H1977,'NW Mapping'!A:A,'NW Mapping'!C:C)</f>
        <v>Non-Core NW</v>
      </c>
      <c r="K1977" s="154" t="str">
        <f>_xlfn.XLOOKUP(H1977,'NW Mapping'!A:A,'NW Mapping'!D:D)</f>
        <v>MERCH MENU</v>
      </c>
      <c r="L1977" s="8" t="str">
        <f>_xlfn.XLOOKUP('Data Source'!$H1977,'NW Mapping'!A:A,'NW Mapping'!E:E)</f>
        <v>MERCH MENU</v>
      </c>
      <c r="M1977" s="157">
        <v>24536.400000000001</v>
      </c>
      <c r="N1977" s="157">
        <v>0</v>
      </c>
    </row>
    <row r="1978" spans="2:14" s="1" customFormat="1" ht="19.7" hidden="1" customHeight="1">
      <c r="B1978" s="152">
        <v>2024</v>
      </c>
      <c r="C1978" s="153" t="s">
        <v>13</v>
      </c>
      <c r="D1978" s="153" t="s">
        <v>14</v>
      </c>
      <c r="E1978" s="153" t="s">
        <v>25</v>
      </c>
      <c r="F1978" s="153" t="s">
        <v>21</v>
      </c>
      <c r="G1978" s="153" t="s">
        <v>22</v>
      </c>
      <c r="H1978" s="153" t="s">
        <v>34</v>
      </c>
      <c r="I1978" s="154" t="str">
        <f>_xlfn.XLOOKUP('Data Source'!$H1978,'NW Mapping'!A:A,'NW Mapping'!B:B)</f>
        <v>Low</v>
      </c>
      <c r="J1978" s="154" t="str">
        <f>_xlfn.XLOOKUP('Data Source'!$H1978,'NW Mapping'!A:A,'NW Mapping'!C:C)</f>
        <v>Non-Core NW</v>
      </c>
      <c r="K1978" s="154" t="str">
        <f>_xlfn.XLOOKUP(H1978,'NW Mapping'!A:A,'NW Mapping'!D:D)</f>
        <v>MERCH MENU</v>
      </c>
      <c r="L1978" s="8" t="str">
        <f>_xlfn.XLOOKUP('Data Source'!$H1978,'NW Mapping'!A:A,'NW Mapping'!E:E)</f>
        <v>MERCH MENU</v>
      </c>
      <c r="M1978" s="155">
        <v>20940.3</v>
      </c>
      <c r="N1978" s="155">
        <v>0</v>
      </c>
    </row>
    <row r="1979" spans="2:14" s="1" customFormat="1" ht="19.7" hidden="1" customHeight="1">
      <c r="B1979" s="156">
        <v>2024</v>
      </c>
      <c r="C1979" s="154" t="s">
        <v>13</v>
      </c>
      <c r="D1979" s="154" t="s">
        <v>14</v>
      </c>
      <c r="E1979" s="154" t="s">
        <v>25</v>
      </c>
      <c r="F1979" s="154" t="s">
        <v>21</v>
      </c>
      <c r="G1979" s="154" t="s">
        <v>65</v>
      </c>
      <c r="H1979" s="154" t="s">
        <v>34</v>
      </c>
      <c r="I1979" s="154" t="str">
        <f>_xlfn.XLOOKUP('Data Source'!$H1979,'NW Mapping'!A:A,'NW Mapping'!B:B)</f>
        <v>Low</v>
      </c>
      <c r="J1979" s="154" t="str">
        <f>_xlfn.XLOOKUP('Data Source'!$H1979,'NW Mapping'!A:A,'NW Mapping'!C:C)</f>
        <v>Non-Core NW</v>
      </c>
      <c r="K1979" s="154" t="str">
        <f>_xlfn.XLOOKUP(H1979,'NW Mapping'!A:A,'NW Mapping'!D:D)</f>
        <v>MERCH MENU</v>
      </c>
      <c r="L1979" s="8" t="str">
        <f>_xlfn.XLOOKUP('Data Source'!$H1979,'NW Mapping'!A:A,'NW Mapping'!E:E)</f>
        <v>MERCH MENU</v>
      </c>
      <c r="M1979" s="157">
        <v>0</v>
      </c>
      <c r="N1979" s="157">
        <v>0</v>
      </c>
    </row>
    <row r="1980" spans="2:14" s="1" customFormat="1" ht="19.7" hidden="1" customHeight="1">
      <c r="B1980" s="152">
        <v>2024</v>
      </c>
      <c r="C1980" s="153" t="s">
        <v>13</v>
      </c>
      <c r="D1980" s="153" t="s">
        <v>14</v>
      </c>
      <c r="E1980" s="153" t="s">
        <v>25</v>
      </c>
      <c r="F1980" s="153" t="s">
        <v>23</v>
      </c>
      <c r="G1980" s="153" t="s">
        <v>24</v>
      </c>
      <c r="H1980" s="153" t="s">
        <v>34</v>
      </c>
      <c r="I1980" s="154" t="str">
        <f>_xlfn.XLOOKUP('Data Source'!$H1980,'NW Mapping'!A:A,'NW Mapping'!B:B)</f>
        <v>Low</v>
      </c>
      <c r="J1980" s="154" t="str">
        <f>_xlfn.XLOOKUP('Data Source'!$H1980,'NW Mapping'!A:A,'NW Mapping'!C:C)</f>
        <v>Non-Core NW</v>
      </c>
      <c r="K1980" s="154" t="str">
        <f>_xlfn.XLOOKUP(H1980,'NW Mapping'!A:A,'NW Mapping'!D:D)</f>
        <v>MERCH MENU</v>
      </c>
      <c r="L1980" s="8" t="str">
        <f>_xlfn.XLOOKUP('Data Source'!$H1980,'NW Mapping'!A:A,'NW Mapping'!E:E)</f>
        <v>MERCH MENU</v>
      </c>
      <c r="M1980" s="155">
        <v>208448.51</v>
      </c>
      <c r="N1980" s="155">
        <v>16860.080000000002</v>
      </c>
    </row>
    <row r="1981" spans="2:14" s="1" customFormat="1" ht="19.7" hidden="1" customHeight="1">
      <c r="B1981" s="156">
        <v>2024</v>
      </c>
      <c r="C1981" s="154" t="s">
        <v>13</v>
      </c>
      <c r="D1981" s="154" t="s">
        <v>14</v>
      </c>
      <c r="E1981" s="154" t="s">
        <v>25</v>
      </c>
      <c r="F1981" s="154" t="s">
        <v>23</v>
      </c>
      <c r="G1981" s="154" t="s">
        <v>66</v>
      </c>
      <c r="H1981" s="154" t="s">
        <v>34</v>
      </c>
      <c r="I1981" s="154" t="str">
        <f>_xlfn.XLOOKUP('Data Source'!$H1981,'NW Mapping'!A:A,'NW Mapping'!B:B)</f>
        <v>Low</v>
      </c>
      <c r="J1981" s="154" t="str">
        <f>_xlfn.XLOOKUP('Data Source'!$H1981,'NW Mapping'!A:A,'NW Mapping'!C:C)</f>
        <v>Non-Core NW</v>
      </c>
      <c r="K1981" s="154" t="str">
        <f>_xlfn.XLOOKUP(H1981,'NW Mapping'!A:A,'NW Mapping'!D:D)</f>
        <v>MERCH MENU</v>
      </c>
      <c r="L1981" s="8" t="str">
        <f>_xlfn.XLOOKUP('Data Source'!$H1981,'NW Mapping'!A:A,'NW Mapping'!E:E)</f>
        <v>MERCH MENU</v>
      </c>
      <c r="M1981" s="157">
        <v>35449.619999934701</v>
      </c>
      <c r="N1981" s="157">
        <v>0</v>
      </c>
    </row>
    <row r="1982" spans="2:14" s="1" customFormat="1" ht="19.7" customHeight="1">
      <c r="B1982" s="156">
        <v>2024</v>
      </c>
      <c r="C1982" s="154" t="s">
        <v>13</v>
      </c>
      <c r="D1982" s="154" t="s">
        <v>14</v>
      </c>
      <c r="E1982" s="154" t="s">
        <v>26</v>
      </c>
      <c r="F1982" s="154" t="s">
        <v>16</v>
      </c>
      <c r="G1982" s="154" t="s">
        <v>72</v>
      </c>
      <c r="H1982" s="154" t="s">
        <v>34</v>
      </c>
      <c r="I1982" s="154" t="str">
        <f>_xlfn.XLOOKUP('Data Source'!$H1982,'NW Mapping'!A:A,'NW Mapping'!B:B)</f>
        <v>Low</v>
      </c>
      <c r="J1982" s="154" t="str">
        <f>_xlfn.XLOOKUP('Data Source'!$H1982,'NW Mapping'!A:A,'NW Mapping'!C:C)</f>
        <v>Non-Core NW</v>
      </c>
      <c r="K1982" s="154" t="str">
        <f>_xlfn.XLOOKUP(H1982,'NW Mapping'!A:A,'NW Mapping'!D:D)</f>
        <v>MERCH MENU</v>
      </c>
      <c r="L1982" s="8" t="str">
        <f>_xlfn.XLOOKUP('Data Source'!$H1982,'NW Mapping'!A:A,'NW Mapping'!E:E)</f>
        <v>MERCH MENU</v>
      </c>
      <c r="M1982" s="157">
        <v>0</v>
      </c>
      <c r="N1982" s="157">
        <v>0</v>
      </c>
    </row>
    <row r="1983" spans="2:14" s="1" customFormat="1" ht="19.7" customHeight="1">
      <c r="B1983" s="152">
        <v>2024</v>
      </c>
      <c r="C1983" s="153" t="s">
        <v>13</v>
      </c>
      <c r="D1983" s="153" t="s">
        <v>14</v>
      </c>
      <c r="E1983" s="153" t="s">
        <v>26</v>
      </c>
      <c r="F1983" s="153" t="s">
        <v>16</v>
      </c>
      <c r="G1983" s="153" t="s">
        <v>73</v>
      </c>
      <c r="H1983" s="153" t="s">
        <v>34</v>
      </c>
      <c r="I1983" s="154" t="str">
        <f>_xlfn.XLOOKUP('Data Source'!$H1983,'NW Mapping'!A:A,'NW Mapping'!B:B)</f>
        <v>Low</v>
      </c>
      <c r="J1983" s="154" t="str">
        <f>_xlfn.XLOOKUP('Data Source'!$H1983,'NW Mapping'!A:A,'NW Mapping'!C:C)</f>
        <v>Non-Core NW</v>
      </c>
      <c r="K1983" s="154" t="str">
        <f>_xlfn.XLOOKUP(H1983,'NW Mapping'!A:A,'NW Mapping'!D:D)</f>
        <v>MERCH MENU</v>
      </c>
      <c r="L1983" s="8" t="str">
        <f>_xlfn.XLOOKUP('Data Source'!$H1983,'NW Mapping'!A:A,'NW Mapping'!E:E)</f>
        <v>MERCH MENU</v>
      </c>
      <c r="M1983" s="155">
        <v>121299.84</v>
      </c>
      <c r="N1983" s="155">
        <v>0</v>
      </c>
    </row>
    <row r="1984" spans="2:14" s="1" customFormat="1" ht="19.7" customHeight="1">
      <c r="B1984" s="156">
        <v>2024</v>
      </c>
      <c r="C1984" s="154" t="s">
        <v>13</v>
      </c>
      <c r="D1984" s="154" t="s">
        <v>14</v>
      </c>
      <c r="E1984" s="154" t="s">
        <v>26</v>
      </c>
      <c r="F1984" s="154" t="s">
        <v>16</v>
      </c>
      <c r="G1984" s="154" t="s">
        <v>74</v>
      </c>
      <c r="H1984" s="154" t="s">
        <v>34</v>
      </c>
      <c r="I1984" s="154" t="str">
        <f>_xlfn.XLOOKUP('Data Source'!$H1984,'NW Mapping'!A:A,'NW Mapping'!B:B)</f>
        <v>Low</v>
      </c>
      <c r="J1984" s="154" t="str">
        <f>_xlfn.XLOOKUP('Data Source'!$H1984,'NW Mapping'!A:A,'NW Mapping'!C:C)</f>
        <v>Non-Core NW</v>
      </c>
      <c r="K1984" s="154" t="str">
        <f>_xlfn.XLOOKUP(H1984,'NW Mapping'!A:A,'NW Mapping'!D:D)</f>
        <v>MERCH MENU</v>
      </c>
      <c r="L1984" s="8" t="str">
        <f>_xlfn.XLOOKUP('Data Source'!$H1984,'NW Mapping'!A:A,'NW Mapping'!E:E)</f>
        <v>MERCH MENU</v>
      </c>
      <c r="M1984" s="157">
        <v>101582.14</v>
      </c>
      <c r="N1984" s="157">
        <v>0</v>
      </c>
    </row>
    <row r="1985" spans="2:14" s="1" customFormat="1" ht="19.7" customHeight="1">
      <c r="B1985" s="152">
        <v>2024</v>
      </c>
      <c r="C1985" s="153" t="s">
        <v>13</v>
      </c>
      <c r="D1985" s="153" t="s">
        <v>14</v>
      </c>
      <c r="E1985" s="153" t="s">
        <v>26</v>
      </c>
      <c r="F1985" s="153" t="s">
        <v>21</v>
      </c>
      <c r="G1985" s="153" t="s">
        <v>22</v>
      </c>
      <c r="H1985" s="153" t="s">
        <v>34</v>
      </c>
      <c r="I1985" s="154" t="str">
        <f>_xlfn.XLOOKUP('Data Source'!$H1985,'NW Mapping'!A:A,'NW Mapping'!B:B)</f>
        <v>Low</v>
      </c>
      <c r="J1985" s="154" t="str">
        <f>_xlfn.XLOOKUP('Data Source'!$H1985,'NW Mapping'!A:A,'NW Mapping'!C:C)</f>
        <v>Non-Core NW</v>
      </c>
      <c r="K1985" s="154" t="str">
        <f>_xlfn.XLOOKUP(H1985,'NW Mapping'!A:A,'NW Mapping'!D:D)</f>
        <v>MERCH MENU</v>
      </c>
      <c r="L1985" s="8" t="str">
        <f>_xlfn.XLOOKUP('Data Source'!$H1985,'NW Mapping'!A:A,'NW Mapping'!E:E)</f>
        <v>MERCH MENU</v>
      </c>
      <c r="M1985" s="155">
        <v>777336.64</v>
      </c>
      <c r="N1985" s="155">
        <v>0</v>
      </c>
    </row>
    <row r="1986" spans="2:14" s="1" customFormat="1" ht="19.7" customHeight="1">
      <c r="B1986" s="156">
        <v>2024</v>
      </c>
      <c r="C1986" s="154" t="s">
        <v>13</v>
      </c>
      <c r="D1986" s="154" t="s">
        <v>14</v>
      </c>
      <c r="E1986" s="154" t="s">
        <v>26</v>
      </c>
      <c r="F1986" s="154" t="s">
        <v>23</v>
      </c>
      <c r="G1986" s="154" t="s">
        <v>24</v>
      </c>
      <c r="H1986" s="154" t="s">
        <v>34</v>
      </c>
      <c r="I1986" s="154" t="str">
        <f>_xlfn.XLOOKUP('Data Source'!$H1986,'NW Mapping'!A:A,'NW Mapping'!B:B)</f>
        <v>Low</v>
      </c>
      <c r="J1986" s="154" t="str">
        <f>_xlfn.XLOOKUP('Data Source'!$H1986,'NW Mapping'!A:A,'NW Mapping'!C:C)</f>
        <v>Non-Core NW</v>
      </c>
      <c r="K1986" s="154" t="str">
        <f>_xlfn.XLOOKUP(H1986,'NW Mapping'!A:A,'NW Mapping'!D:D)</f>
        <v>MERCH MENU</v>
      </c>
      <c r="L1986" s="8" t="str">
        <f>_xlfn.XLOOKUP('Data Source'!$H1986,'NW Mapping'!A:A,'NW Mapping'!E:E)</f>
        <v>MERCH MENU</v>
      </c>
      <c r="M1986" s="157">
        <v>166536.09999999899</v>
      </c>
      <c r="N1986" s="157">
        <v>0</v>
      </c>
    </row>
    <row r="1987" spans="2:14" s="1" customFormat="1" ht="19.7" hidden="1" customHeight="1">
      <c r="B1987" s="152">
        <v>2024</v>
      </c>
      <c r="C1987" s="153" t="s">
        <v>13</v>
      </c>
      <c r="D1987" s="153" t="s">
        <v>14</v>
      </c>
      <c r="E1987" s="153" t="s">
        <v>27</v>
      </c>
      <c r="F1987" s="153" t="s">
        <v>16</v>
      </c>
      <c r="G1987" s="153" t="s">
        <v>73</v>
      </c>
      <c r="H1987" s="153" t="s">
        <v>34</v>
      </c>
      <c r="I1987" s="154" t="str">
        <f>_xlfn.XLOOKUP('Data Source'!$H1987,'NW Mapping'!A:A,'NW Mapping'!B:B)</f>
        <v>Low</v>
      </c>
      <c r="J1987" s="154" t="str">
        <f>_xlfn.XLOOKUP('Data Source'!$H1987,'NW Mapping'!A:A,'NW Mapping'!C:C)</f>
        <v>Non-Core NW</v>
      </c>
      <c r="K1987" s="154" t="str">
        <f>_xlfn.XLOOKUP(H1987,'NW Mapping'!A:A,'NW Mapping'!D:D)</f>
        <v>MERCH MENU</v>
      </c>
      <c r="L1987" s="8" t="str">
        <f>_xlfn.XLOOKUP('Data Source'!$H1987,'NW Mapping'!A:A,'NW Mapping'!E:E)</f>
        <v>MERCH MENU</v>
      </c>
      <c r="M1987" s="155">
        <v>1432.08</v>
      </c>
      <c r="N1987" s="155">
        <v>0</v>
      </c>
    </row>
    <row r="1988" spans="2:14" s="1" customFormat="1" ht="19.7" hidden="1" customHeight="1">
      <c r="B1988" s="156">
        <v>2024</v>
      </c>
      <c r="C1988" s="154" t="s">
        <v>13</v>
      </c>
      <c r="D1988" s="154" t="s">
        <v>14</v>
      </c>
      <c r="E1988" s="154" t="s">
        <v>27</v>
      </c>
      <c r="F1988" s="154" t="s">
        <v>16</v>
      </c>
      <c r="G1988" s="154" t="s">
        <v>74</v>
      </c>
      <c r="H1988" s="154" t="s">
        <v>34</v>
      </c>
      <c r="I1988" s="154" t="str">
        <f>_xlfn.XLOOKUP('Data Source'!$H1988,'NW Mapping'!A:A,'NW Mapping'!B:B)</f>
        <v>Low</v>
      </c>
      <c r="J1988" s="154" t="str">
        <f>_xlfn.XLOOKUP('Data Source'!$H1988,'NW Mapping'!A:A,'NW Mapping'!C:C)</f>
        <v>Non-Core NW</v>
      </c>
      <c r="K1988" s="154" t="str">
        <f>_xlfn.XLOOKUP(H1988,'NW Mapping'!A:A,'NW Mapping'!D:D)</f>
        <v>MERCH MENU</v>
      </c>
      <c r="L1988" s="8" t="str">
        <f>_xlfn.XLOOKUP('Data Source'!$H1988,'NW Mapping'!A:A,'NW Mapping'!E:E)</f>
        <v>MERCH MENU</v>
      </c>
      <c r="M1988" s="157">
        <v>165792.70000000001</v>
      </c>
      <c r="N1988" s="157">
        <v>0</v>
      </c>
    </row>
    <row r="1989" spans="2:14" s="1" customFormat="1" ht="19.7" hidden="1" customHeight="1">
      <c r="B1989" s="152">
        <v>2024</v>
      </c>
      <c r="C1989" s="153" t="s">
        <v>13</v>
      </c>
      <c r="D1989" s="153" t="s">
        <v>14</v>
      </c>
      <c r="E1989" s="153" t="s">
        <v>27</v>
      </c>
      <c r="F1989" s="153" t="s">
        <v>16</v>
      </c>
      <c r="G1989" s="153" t="s">
        <v>75</v>
      </c>
      <c r="H1989" s="153" t="s">
        <v>34</v>
      </c>
      <c r="I1989" s="154" t="str">
        <f>_xlfn.XLOOKUP('Data Source'!$H1989,'NW Mapping'!A:A,'NW Mapping'!B:B)</f>
        <v>Low</v>
      </c>
      <c r="J1989" s="154" t="str">
        <f>_xlfn.XLOOKUP('Data Source'!$H1989,'NW Mapping'!A:A,'NW Mapping'!C:C)</f>
        <v>Non-Core NW</v>
      </c>
      <c r="K1989" s="154" t="str">
        <f>_xlfn.XLOOKUP(H1989,'NW Mapping'!A:A,'NW Mapping'!D:D)</f>
        <v>MERCH MENU</v>
      </c>
      <c r="L1989" s="8" t="str">
        <f>_xlfn.XLOOKUP('Data Source'!$H1989,'NW Mapping'!A:A,'NW Mapping'!E:E)</f>
        <v>MERCH MENU</v>
      </c>
      <c r="M1989" s="155">
        <v>7826.2500000003001</v>
      </c>
      <c r="N1989" s="155">
        <v>576</v>
      </c>
    </row>
    <row r="1990" spans="2:14" s="1" customFormat="1" ht="19.7" hidden="1" customHeight="1">
      <c r="B1990" s="156">
        <v>2024</v>
      </c>
      <c r="C1990" s="154" t="s">
        <v>13</v>
      </c>
      <c r="D1990" s="154" t="s">
        <v>14</v>
      </c>
      <c r="E1990" s="154" t="s">
        <v>27</v>
      </c>
      <c r="F1990" s="154" t="s">
        <v>21</v>
      </c>
      <c r="G1990" s="154" t="s">
        <v>22</v>
      </c>
      <c r="H1990" s="154" t="s">
        <v>34</v>
      </c>
      <c r="I1990" s="154" t="str">
        <f>_xlfn.XLOOKUP('Data Source'!$H1990,'NW Mapping'!A:A,'NW Mapping'!B:B)</f>
        <v>Low</v>
      </c>
      <c r="J1990" s="154" t="str">
        <f>_xlfn.XLOOKUP('Data Source'!$H1990,'NW Mapping'!A:A,'NW Mapping'!C:C)</f>
        <v>Non-Core NW</v>
      </c>
      <c r="K1990" s="154" t="str">
        <f>_xlfn.XLOOKUP(H1990,'NW Mapping'!A:A,'NW Mapping'!D:D)</f>
        <v>MERCH MENU</v>
      </c>
      <c r="L1990" s="8" t="str">
        <f>_xlfn.XLOOKUP('Data Source'!$H1990,'NW Mapping'!A:A,'NW Mapping'!E:E)</f>
        <v>MERCH MENU</v>
      </c>
      <c r="M1990" s="157">
        <v>13261.92</v>
      </c>
      <c r="N1990" s="157">
        <v>0</v>
      </c>
    </row>
    <row r="1991" spans="2:14" s="1" customFormat="1" ht="19.7" hidden="1" customHeight="1">
      <c r="B1991" s="152">
        <v>2024</v>
      </c>
      <c r="C1991" s="153" t="s">
        <v>13</v>
      </c>
      <c r="D1991" s="153" t="s">
        <v>14</v>
      </c>
      <c r="E1991" s="153" t="s">
        <v>27</v>
      </c>
      <c r="F1991" s="153" t="s">
        <v>21</v>
      </c>
      <c r="G1991" s="153" t="s">
        <v>65</v>
      </c>
      <c r="H1991" s="153" t="s">
        <v>34</v>
      </c>
      <c r="I1991" s="154" t="str">
        <f>_xlfn.XLOOKUP('Data Source'!$H1991,'NW Mapping'!A:A,'NW Mapping'!B:B)</f>
        <v>Low</v>
      </c>
      <c r="J1991" s="154" t="str">
        <f>_xlfn.XLOOKUP('Data Source'!$H1991,'NW Mapping'!A:A,'NW Mapping'!C:C)</f>
        <v>Non-Core NW</v>
      </c>
      <c r="K1991" s="154" t="str">
        <f>_xlfn.XLOOKUP(H1991,'NW Mapping'!A:A,'NW Mapping'!D:D)</f>
        <v>MERCH MENU</v>
      </c>
      <c r="L1991" s="8" t="str">
        <f>_xlfn.XLOOKUP('Data Source'!$H1991,'NW Mapping'!A:A,'NW Mapping'!E:E)</f>
        <v>MERCH MENU</v>
      </c>
      <c r="M1991" s="155">
        <v>3500</v>
      </c>
      <c r="N1991" s="155">
        <v>3500</v>
      </c>
    </row>
    <row r="1992" spans="2:14" s="1" customFormat="1" ht="19.7" hidden="1" customHeight="1">
      <c r="B1992" s="156">
        <v>2024</v>
      </c>
      <c r="C1992" s="154" t="s">
        <v>13</v>
      </c>
      <c r="D1992" s="154" t="s">
        <v>14</v>
      </c>
      <c r="E1992" s="154" t="s">
        <v>15</v>
      </c>
      <c r="F1992" s="154" t="s">
        <v>16</v>
      </c>
      <c r="G1992" s="154" t="s">
        <v>72</v>
      </c>
      <c r="H1992" s="154" t="s">
        <v>35</v>
      </c>
      <c r="I1992" s="154" t="str">
        <f>_xlfn.XLOOKUP('Data Source'!$H1992,'NW Mapping'!A:A,'NW Mapping'!B:B)</f>
        <v>Low</v>
      </c>
      <c r="J1992" s="154" t="str">
        <f>_xlfn.XLOOKUP('Data Source'!$H1992,'NW Mapping'!A:A,'NW Mapping'!C:C)</f>
        <v>Non-Core NW</v>
      </c>
      <c r="K1992" s="154" t="str">
        <f>_xlfn.XLOOKUP(H1992,'NW Mapping'!A:A,'NW Mapping'!D:D)</f>
        <v>MERCH MENU</v>
      </c>
      <c r="L1992" s="8" t="str">
        <f>_xlfn.XLOOKUP('Data Source'!$H1992,'NW Mapping'!A:A,'NW Mapping'!E:E)</f>
        <v>MERCH MENU</v>
      </c>
      <c r="M1992" s="157">
        <v>0</v>
      </c>
      <c r="N1992" s="157">
        <v>0</v>
      </c>
    </row>
    <row r="1993" spans="2:14" s="1" customFormat="1" ht="19.7" hidden="1" customHeight="1">
      <c r="B1993" s="152">
        <v>2024</v>
      </c>
      <c r="C1993" s="153" t="s">
        <v>13</v>
      </c>
      <c r="D1993" s="153" t="s">
        <v>14</v>
      </c>
      <c r="E1993" s="153" t="s">
        <v>15</v>
      </c>
      <c r="F1993" s="153" t="s">
        <v>16</v>
      </c>
      <c r="G1993" s="153" t="s">
        <v>73</v>
      </c>
      <c r="H1993" s="153" t="s">
        <v>35</v>
      </c>
      <c r="I1993" s="154" t="str">
        <f>_xlfn.XLOOKUP('Data Source'!$H1993,'NW Mapping'!A:A,'NW Mapping'!B:B)</f>
        <v>Low</v>
      </c>
      <c r="J1993" s="154" t="str">
        <f>_xlfn.XLOOKUP('Data Source'!$H1993,'NW Mapping'!A:A,'NW Mapping'!C:C)</f>
        <v>Non-Core NW</v>
      </c>
      <c r="K1993" s="154" t="str">
        <f>_xlfn.XLOOKUP(H1993,'NW Mapping'!A:A,'NW Mapping'!D:D)</f>
        <v>MERCH MENU</v>
      </c>
      <c r="L1993" s="8" t="str">
        <f>_xlfn.XLOOKUP('Data Source'!$H1993,'NW Mapping'!A:A,'NW Mapping'!E:E)</f>
        <v>MERCH MENU</v>
      </c>
      <c r="M1993" s="155">
        <v>3009.0000000005998</v>
      </c>
      <c r="N1993" s="155">
        <v>0</v>
      </c>
    </row>
    <row r="1994" spans="2:14" s="1" customFormat="1" ht="19.7" hidden="1" customHeight="1">
      <c r="B1994" s="156">
        <v>2024</v>
      </c>
      <c r="C1994" s="154" t="s">
        <v>13</v>
      </c>
      <c r="D1994" s="154" t="s">
        <v>14</v>
      </c>
      <c r="E1994" s="154" t="s">
        <v>15</v>
      </c>
      <c r="F1994" s="154" t="s">
        <v>16</v>
      </c>
      <c r="G1994" s="154" t="s">
        <v>74</v>
      </c>
      <c r="H1994" s="154" t="s">
        <v>35</v>
      </c>
      <c r="I1994" s="154" t="str">
        <f>_xlfn.XLOOKUP('Data Source'!$H1994,'NW Mapping'!A:A,'NW Mapping'!B:B)</f>
        <v>Low</v>
      </c>
      <c r="J1994" s="154" t="str">
        <f>_xlfn.XLOOKUP('Data Source'!$H1994,'NW Mapping'!A:A,'NW Mapping'!C:C)</f>
        <v>Non-Core NW</v>
      </c>
      <c r="K1994" s="154" t="str">
        <f>_xlfn.XLOOKUP(H1994,'NW Mapping'!A:A,'NW Mapping'!D:D)</f>
        <v>MERCH MENU</v>
      </c>
      <c r="L1994" s="8" t="str">
        <f>_xlfn.XLOOKUP('Data Source'!$H1994,'NW Mapping'!A:A,'NW Mapping'!E:E)</f>
        <v>MERCH MENU</v>
      </c>
      <c r="M1994" s="157">
        <v>3670.47</v>
      </c>
      <c r="N1994" s="157">
        <v>0</v>
      </c>
    </row>
    <row r="1995" spans="2:14" s="1" customFormat="1" ht="19.7" hidden="1" customHeight="1">
      <c r="B1995" s="152">
        <v>2024</v>
      </c>
      <c r="C1995" s="153" t="s">
        <v>13</v>
      </c>
      <c r="D1995" s="153" t="s">
        <v>14</v>
      </c>
      <c r="E1995" s="153" t="s">
        <v>15</v>
      </c>
      <c r="F1995" s="153" t="s">
        <v>21</v>
      </c>
      <c r="G1995" s="153" t="s">
        <v>22</v>
      </c>
      <c r="H1995" s="153" t="s">
        <v>35</v>
      </c>
      <c r="I1995" s="154" t="str">
        <f>_xlfn.XLOOKUP('Data Source'!$H1995,'NW Mapping'!A:A,'NW Mapping'!B:B)</f>
        <v>Low</v>
      </c>
      <c r="J1995" s="154" t="str">
        <f>_xlfn.XLOOKUP('Data Source'!$H1995,'NW Mapping'!A:A,'NW Mapping'!C:C)</f>
        <v>Non-Core NW</v>
      </c>
      <c r="K1995" s="154" t="str">
        <f>_xlfn.XLOOKUP(H1995,'NW Mapping'!A:A,'NW Mapping'!D:D)</f>
        <v>MERCH MENU</v>
      </c>
      <c r="L1995" s="8" t="str">
        <f>_xlfn.XLOOKUP('Data Source'!$H1995,'NW Mapping'!A:A,'NW Mapping'!E:E)</f>
        <v>MERCH MENU</v>
      </c>
      <c r="M1995" s="155">
        <v>41668.32</v>
      </c>
      <c r="N1995" s="155">
        <v>0</v>
      </c>
    </row>
    <row r="1996" spans="2:14" s="1" customFormat="1" ht="19.7" hidden="1" customHeight="1">
      <c r="B1996" s="156">
        <v>2024</v>
      </c>
      <c r="C1996" s="154" t="s">
        <v>13</v>
      </c>
      <c r="D1996" s="154" t="s">
        <v>14</v>
      </c>
      <c r="E1996" s="154" t="s">
        <v>15</v>
      </c>
      <c r="F1996" s="154" t="s">
        <v>23</v>
      </c>
      <c r="G1996" s="154" t="s">
        <v>24</v>
      </c>
      <c r="H1996" s="154" t="s">
        <v>35</v>
      </c>
      <c r="I1996" s="154" t="str">
        <f>_xlfn.XLOOKUP('Data Source'!$H1996,'NW Mapping'!A:A,'NW Mapping'!B:B)</f>
        <v>Low</v>
      </c>
      <c r="J1996" s="154" t="str">
        <f>_xlfn.XLOOKUP('Data Source'!$H1996,'NW Mapping'!A:A,'NW Mapping'!C:C)</f>
        <v>Non-Core NW</v>
      </c>
      <c r="K1996" s="154" t="str">
        <f>_xlfn.XLOOKUP(H1996,'NW Mapping'!A:A,'NW Mapping'!D:D)</f>
        <v>MERCH MENU</v>
      </c>
      <c r="L1996" s="8" t="str">
        <f>_xlfn.XLOOKUP('Data Source'!$H1996,'NW Mapping'!A:A,'NW Mapping'!E:E)</f>
        <v>MERCH MENU</v>
      </c>
      <c r="M1996" s="157">
        <v>2520</v>
      </c>
      <c r="N1996" s="157">
        <v>0</v>
      </c>
    </row>
    <row r="1997" spans="2:14" s="1" customFormat="1" ht="19.7" hidden="1" customHeight="1">
      <c r="B1997" s="152">
        <v>2024</v>
      </c>
      <c r="C1997" s="153" t="s">
        <v>13</v>
      </c>
      <c r="D1997" s="153" t="s">
        <v>14</v>
      </c>
      <c r="E1997" s="153" t="s">
        <v>15</v>
      </c>
      <c r="F1997" s="153" t="s">
        <v>23</v>
      </c>
      <c r="G1997" s="153" t="s">
        <v>66</v>
      </c>
      <c r="H1997" s="153" t="s">
        <v>35</v>
      </c>
      <c r="I1997" s="154" t="str">
        <f>_xlfn.XLOOKUP('Data Source'!$H1997,'NW Mapping'!A:A,'NW Mapping'!B:B)</f>
        <v>Low</v>
      </c>
      <c r="J1997" s="154" t="str">
        <f>_xlfn.XLOOKUP('Data Source'!$H1997,'NW Mapping'!A:A,'NW Mapping'!C:C)</f>
        <v>Non-Core NW</v>
      </c>
      <c r="K1997" s="154" t="str">
        <f>_xlfn.XLOOKUP(H1997,'NW Mapping'!A:A,'NW Mapping'!D:D)</f>
        <v>MERCH MENU</v>
      </c>
      <c r="L1997" s="8" t="str">
        <f>_xlfn.XLOOKUP('Data Source'!$H1997,'NW Mapping'!A:A,'NW Mapping'!E:E)</f>
        <v>MERCH MENU</v>
      </c>
      <c r="M1997" s="155">
        <v>78797.8040000006</v>
      </c>
      <c r="N1997" s="155">
        <v>0</v>
      </c>
    </row>
    <row r="1998" spans="2:14" s="1" customFormat="1" ht="19.7" hidden="1" customHeight="1">
      <c r="B1998" s="156">
        <v>2024</v>
      </c>
      <c r="C1998" s="154" t="s">
        <v>13</v>
      </c>
      <c r="D1998" s="154" t="s">
        <v>14</v>
      </c>
      <c r="E1998" s="154" t="s">
        <v>25</v>
      </c>
      <c r="F1998" s="154" t="s">
        <v>16</v>
      </c>
      <c r="G1998" s="154" t="s">
        <v>72</v>
      </c>
      <c r="H1998" s="154" t="s">
        <v>35</v>
      </c>
      <c r="I1998" s="154" t="str">
        <f>_xlfn.XLOOKUP('Data Source'!$H1998,'NW Mapping'!A:A,'NW Mapping'!B:B)</f>
        <v>Low</v>
      </c>
      <c r="J1998" s="154" t="str">
        <f>_xlfn.XLOOKUP('Data Source'!$H1998,'NW Mapping'!A:A,'NW Mapping'!C:C)</f>
        <v>Non-Core NW</v>
      </c>
      <c r="K1998" s="154" t="str">
        <f>_xlfn.XLOOKUP(H1998,'NW Mapping'!A:A,'NW Mapping'!D:D)</f>
        <v>MERCH MENU</v>
      </c>
      <c r="L1998" s="8" t="str">
        <f>_xlfn.XLOOKUP('Data Source'!$H1998,'NW Mapping'!A:A,'NW Mapping'!E:E)</f>
        <v>MERCH MENU</v>
      </c>
      <c r="M1998" s="157">
        <v>65057.019999989898</v>
      </c>
      <c r="N1998" s="157">
        <v>0</v>
      </c>
    </row>
    <row r="1999" spans="2:14" s="1" customFormat="1" ht="19.7" hidden="1" customHeight="1">
      <c r="B1999" s="152">
        <v>2024</v>
      </c>
      <c r="C1999" s="153" t="s">
        <v>13</v>
      </c>
      <c r="D1999" s="153" t="s">
        <v>14</v>
      </c>
      <c r="E1999" s="153" t="s">
        <v>25</v>
      </c>
      <c r="F1999" s="153" t="s">
        <v>16</v>
      </c>
      <c r="G1999" s="153" t="s">
        <v>74</v>
      </c>
      <c r="H1999" s="153" t="s">
        <v>35</v>
      </c>
      <c r="I1999" s="154" t="str">
        <f>_xlfn.XLOOKUP('Data Source'!$H1999,'NW Mapping'!A:A,'NW Mapping'!B:B)</f>
        <v>Low</v>
      </c>
      <c r="J1999" s="154" t="str">
        <f>_xlfn.XLOOKUP('Data Source'!$H1999,'NW Mapping'!A:A,'NW Mapping'!C:C)</f>
        <v>Non-Core NW</v>
      </c>
      <c r="K1999" s="154" t="str">
        <f>_xlfn.XLOOKUP(H1999,'NW Mapping'!A:A,'NW Mapping'!D:D)</f>
        <v>MERCH MENU</v>
      </c>
      <c r="L1999" s="8" t="str">
        <f>_xlfn.XLOOKUP('Data Source'!$H1999,'NW Mapping'!A:A,'NW Mapping'!E:E)</f>
        <v>MERCH MENU</v>
      </c>
      <c r="M1999" s="155">
        <v>50921.94</v>
      </c>
      <c r="N1999" s="155">
        <v>1800</v>
      </c>
    </row>
    <row r="2000" spans="2:14" s="1" customFormat="1" ht="19.7" hidden="1" customHeight="1">
      <c r="B2000" s="156">
        <v>2024</v>
      </c>
      <c r="C2000" s="154" t="s">
        <v>13</v>
      </c>
      <c r="D2000" s="154" t="s">
        <v>14</v>
      </c>
      <c r="E2000" s="154" t="s">
        <v>25</v>
      </c>
      <c r="F2000" s="154" t="s">
        <v>16</v>
      </c>
      <c r="G2000" s="154" t="s">
        <v>75</v>
      </c>
      <c r="H2000" s="154" t="s">
        <v>35</v>
      </c>
      <c r="I2000" s="154" t="str">
        <f>_xlfn.XLOOKUP('Data Source'!$H2000,'NW Mapping'!A:A,'NW Mapping'!B:B)</f>
        <v>Low</v>
      </c>
      <c r="J2000" s="154" t="str">
        <f>_xlfn.XLOOKUP('Data Source'!$H2000,'NW Mapping'!A:A,'NW Mapping'!C:C)</f>
        <v>Non-Core NW</v>
      </c>
      <c r="K2000" s="154" t="str">
        <f>_xlfn.XLOOKUP(H2000,'NW Mapping'!A:A,'NW Mapping'!D:D)</f>
        <v>MERCH MENU</v>
      </c>
      <c r="L2000" s="8" t="str">
        <f>_xlfn.XLOOKUP('Data Source'!$H2000,'NW Mapping'!A:A,'NW Mapping'!E:E)</f>
        <v>MERCH MENU</v>
      </c>
      <c r="M2000" s="157">
        <v>14628.9</v>
      </c>
      <c r="N2000" s="157">
        <v>0</v>
      </c>
    </row>
    <row r="2001" spans="2:14" s="1" customFormat="1" ht="19.7" hidden="1" customHeight="1">
      <c r="B2001" s="152">
        <v>2024</v>
      </c>
      <c r="C2001" s="153" t="s">
        <v>13</v>
      </c>
      <c r="D2001" s="153" t="s">
        <v>14</v>
      </c>
      <c r="E2001" s="153" t="s">
        <v>25</v>
      </c>
      <c r="F2001" s="153" t="s">
        <v>16</v>
      </c>
      <c r="G2001" s="153" t="s">
        <v>76</v>
      </c>
      <c r="H2001" s="153" t="s">
        <v>35</v>
      </c>
      <c r="I2001" s="154" t="str">
        <f>_xlfn.XLOOKUP('Data Source'!$H2001,'NW Mapping'!A:A,'NW Mapping'!B:B)</f>
        <v>Low</v>
      </c>
      <c r="J2001" s="154" t="str">
        <f>_xlfn.XLOOKUP('Data Source'!$H2001,'NW Mapping'!A:A,'NW Mapping'!C:C)</f>
        <v>Non-Core NW</v>
      </c>
      <c r="K2001" s="154" t="str">
        <f>_xlfn.XLOOKUP(H2001,'NW Mapping'!A:A,'NW Mapping'!D:D)</f>
        <v>MERCH MENU</v>
      </c>
      <c r="L2001" s="8" t="str">
        <f>_xlfn.XLOOKUP('Data Source'!$H2001,'NW Mapping'!A:A,'NW Mapping'!E:E)</f>
        <v>MERCH MENU</v>
      </c>
      <c r="M2001" s="155">
        <v>0</v>
      </c>
      <c r="N2001" s="155">
        <v>0</v>
      </c>
    </row>
    <row r="2002" spans="2:14" s="1" customFormat="1" ht="19.7" hidden="1" customHeight="1">
      <c r="B2002" s="156">
        <v>2024</v>
      </c>
      <c r="C2002" s="154" t="s">
        <v>13</v>
      </c>
      <c r="D2002" s="154" t="s">
        <v>14</v>
      </c>
      <c r="E2002" s="154" t="s">
        <v>25</v>
      </c>
      <c r="F2002" s="154" t="s">
        <v>21</v>
      </c>
      <c r="G2002" s="154" t="s">
        <v>22</v>
      </c>
      <c r="H2002" s="154" t="s">
        <v>35</v>
      </c>
      <c r="I2002" s="154" t="str">
        <f>_xlfn.XLOOKUP('Data Source'!$H2002,'NW Mapping'!A:A,'NW Mapping'!B:B)</f>
        <v>Low</v>
      </c>
      <c r="J2002" s="154" t="str">
        <f>_xlfn.XLOOKUP('Data Source'!$H2002,'NW Mapping'!A:A,'NW Mapping'!C:C)</f>
        <v>Non-Core NW</v>
      </c>
      <c r="K2002" s="154" t="str">
        <f>_xlfn.XLOOKUP(H2002,'NW Mapping'!A:A,'NW Mapping'!D:D)</f>
        <v>MERCH MENU</v>
      </c>
      <c r="L2002" s="8" t="str">
        <f>_xlfn.XLOOKUP('Data Source'!$H2002,'NW Mapping'!A:A,'NW Mapping'!E:E)</f>
        <v>MERCH MENU</v>
      </c>
      <c r="M2002" s="157">
        <v>687558.95</v>
      </c>
      <c r="N2002" s="157">
        <v>0</v>
      </c>
    </row>
    <row r="2003" spans="2:14" s="1" customFormat="1" ht="19.7" hidden="1" customHeight="1">
      <c r="B2003" s="152">
        <v>2024</v>
      </c>
      <c r="C2003" s="153" t="s">
        <v>13</v>
      </c>
      <c r="D2003" s="153" t="s">
        <v>14</v>
      </c>
      <c r="E2003" s="153" t="s">
        <v>25</v>
      </c>
      <c r="F2003" s="153" t="s">
        <v>21</v>
      </c>
      <c r="G2003" s="153" t="s">
        <v>65</v>
      </c>
      <c r="H2003" s="153" t="s">
        <v>35</v>
      </c>
      <c r="I2003" s="154" t="str">
        <f>_xlfn.XLOOKUP('Data Source'!$H2003,'NW Mapping'!A:A,'NW Mapping'!B:B)</f>
        <v>Low</v>
      </c>
      <c r="J2003" s="154" t="str">
        <f>_xlfn.XLOOKUP('Data Source'!$H2003,'NW Mapping'!A:A,'NW Mapping'!C:C)</f>
        <v>Non-Core NW</v>
      </c>
      <c r="K2003" s="154" t="str">
        <f>_xlfn.XLOOKUP(H2003,'NW Mapping'!A:A,'NW Mapping'!D:D)</f>
        <v>MERCH MENU</v>
      </c>
      <c r="L2003" s="8" t="str">
        <f>_xlfn.XLOOKUP('Data Source'!$H2003,'NW Mapping'!A:A,'NW Mapping'!E:E)</f>
        <v>MERCH MENU</v>
      </c>
      <c r="M2003" s="155">
        <v>16906.2400000095</v>
      </c>
      <c r="N2003" s="155">
        <v>1.86</v>
      </c>
    </row>
    <row r="2004" spans="2:14" s="1" customFormat="1" ht="19.7" hidden="1" customHeight="1">
      <c r="B2004" s="156">
        <v>2024</v>
      </c>
      <c r="C2004" s="154" t="s">
        <v>13</v>
      </c>
      <c r="D2004" s="154" t="s">
        <v>14</v>
      </c>
      <c r="E2004" s="154" t="s">
        <v>25</v>
      </c>
      <c r="F2004" s="154" t="s">
        <v>23</v>
      </c>
      <c r="G2004" s="154" t="s">
        <v>24</v>
      </c>
      <c r="H2004" s="154" t="s">
        <v>35</v>
      </c>
      <c r="I2004" s="154" t="str">
        <f>_xlfn.XLOOKUP('Data Source'!$H2004,'NW Mapping'!A:A,'NW Mapping'!B:B)</f>
        <v>Low</v>
      </c>
      <c r="J2004" s="154" t="str">
        <f>_xlfn.XLOOKUP('Data Source'!$H2004,'NW Mapping'!A:A,'NW Mapping'!C:C)</f>
        <v>Non-Core NW</v>
      </c>
      <c r="K2004" s="154" t="str">
        <f>_xlfn.XLOOKUP(H2004,'NW Mapping'!A:A,'NW Mapping'!D:D)</f>
        <v>MERCH MENU</v>
      </c>
      <c r="L2004" s="8" t="str">
        <f>_xlfn.XLOOKUP('Data Source'!$H2004,'NW Mapping'!A:A,'NW Mapping'!E:E)</f>
        <v>MERCH MENU</v>
      </c>
      <c r="M2004" s="157">
        <v>146425.57</v>
      </c>
      <c r="N2004" s="157">
        <v>0</v>
      </c>
    </row>
    <row r="2005" spans="2:14" s="1" customFormat="1" ht="19.7" hidden="1" customHeight="1">
      <c r="B2005" s="152">
        <v>2024</v>
      </c>
      <c r="C2005" s="153" t="s">
        <v>13</v>
      </c>
      <c r="D2005" s="153" t="s">
        <v>14</v>
      </c>
      <c r="E2005" s="153" t="s">
        <v>25</v>
      </c>
      <c r="F2005" s="153" t="s">
        <v>23</v>
      </c>
      <c r="G2005" s="153" t="s">
        <v>66</v>
      </c>
      <c r="H2005" s="153" t="s">
        <v>35</v>
      </c>
      <c r="I2005" s="154" t="str">
        <f>_xlfn.XLOOKUP('Data Source'!$H2005,'NW Mapping'!A:A,'NW Mapping'!B:B)</f>
        <v>Low</v>
      </c>
      <c r="J2005" s="154" t="str">
        <f>_xlfn.XLOOKUP('Data Source'!$H2005,'NW Mapping'!A:A,'NW Mapping'!C:C)</f>
        <v>Non-Core NW</v>
      </c>
      <c r="K2005" s="154" t="str">
        <f>_xlfn.XLOOKUP(H2005,'NW Mapping'!A:A,'NW Mapping'!D:D)</f>
        <v>MERCH MENU</v>
      </c>
      <c r="L2005" s="8" t="str">
        <f>_xlfn.XLOOKUP('Data Source'!$H2005,'NW Mapping'!A:A,'NW Mapping'!E:E)</f>
        <v>MERCH MENU</v>
      </c>
      <c r="M2005" s="155">
        <v>164714.06999999701</v>
      </c>
      <c r="N2005" s="155">
        <v>2.4500000000000002</v>
      </c>
    </row>
    <row r="2006" spans="2:14" s="1" customFormat="1" ht="19.7" customHeight="1">
      <c r="B2006" s="156">
        <v>2024</v>
      </c>
      <c r="C2006" s="154" t="s">
        <v>13</v>
      </c>
      <c r="D2006" s="154" t="s">
        <v>14</v>
      </c>
      <c r="E2006" s="154" t="s">
        <v>26</v>
      </c>
      <c r="F2006" s="154" t="s">
        <v>16</v>
      </c>
      <c r="G2006" s="154" t="s">
        <v>73</v>
      </c>
      <c r="H2006" s="154" t="s">
        <v>35</v>
      </c>
      <c r="I2006" s="154" t="str">
        <f>_xlfn.XLOOKUP('Data Source'!$H2006,'NW Mapping'!A:A,'NW Mapping'!B:B)</f>
        <v>Low</v>
      </c>
      <c r="J2006" s="154" t="str">
        <f>_xlfn.XLOOKUP('Data Source'!$H2006,'NW Mapping'!A:A,'NW Mapping'!C:C)</f>
        <v>Non-Core NW</v>
      </c>
      <c r="K2006" s="154" t="str">
        <f>_xlfn.XLOOKUP(H2006,'NW Mapping'!A:A,'NW Mapping'!D:D)</f>
        <v>MERCH MENU</v>
      </c>
      <c r="L2006" s="8" t="str">
        <f>_xlfn.XLOOKUP('Data Source'!$H2006,'NW Mapping'!A:A,'NW Mapping'!E:E)</f>
        <v>MERCH MENU</v>
      </c>
      <c r="M2006" s="157">
        <v>0</v>
      </c>
      <c r="N2006" s="157">
        <v>0</v>
      </c>
    </row>
    <row r="2007" spans="2:14" s="1" customFormat="1" ht="19.7" customHeight="1">
      <c r="B2007" s="152">
        <v>2024</v>
      </c>
      <c r="C2007" s="153" t="s">
        <v>13</v>
      </c>
      <c r="D2007" s="153" t="s">
        <v>14</v>
      </c>
      <c r="E2007" s="153" t="s">
        <v>26</v>
      </c>
      <c r="F2007" s="153" t="s">
        <v>16</v>
      </c>
      <c r="G2007" s="153" t="s">
        <v>74</v>
      </c>
      <c r="H2007" s="153" t="s">
        <v>35</v>
      </c>
      <c r="I2007" s="154" t="str">
        <f>_xlfn.XLOOKUP('Data Source'!$H2007,'NW Mapping'!A:A,'NW Mapping'!B:B)</f>
        <v>Low</v>
      </c>
      <c r="J2007" s="154" t="str">
        <f>_xlfn.XLOOKUP('Data Source'!$H2007,'NW Mapping'!A:A,'NW Mapping'!C:C)</f>
        <v>Non-Core NW</v>
      </c>
      <c r="K2007" s="154" t="str">
        <f>_xlfn.XLOOKUP(H2007,'NW Mapping'!A:A,'NW Mapping'!D:D)</f>
        <v>MERCH MENU</v>
      </c>
      <c r="L2007" s="8" t="str">
        <f>_xlfn.XLOOKUP('Data Source'!$H2007,'NW Mapping'!A:A,'NW Mapping'!E:E)</f>
        <v>MERCH MENU</v>
      </c>
      <c r="M2007" s="155">
        <v>0</v>
      </c>
      <c r="N2007" s="155">
        <v>0</v>
      </c>
    </row>
    <row r="2008" spans="2:14" s="1" customFormat="1" ht="19.7" customHeight="1">
      <c r="B2008" s="156">
        <v>2024</v>
      </c>
      <c r="C2008" s="154" t="s">
        <v>13</v>
      </c>
      <c r="D2008" s="154" t="s">
        <v>14</v>
      </c>
      <c r="E2008" s="154" t="s">
        <v>26</v>
      </c>
      <c r="F2008" s="154" t="s">
        <v>21</v>
      </c>
      <c r="G2008" s="154" t="s">
        <v>22</v>
      </c>
      <c r="H2008" s="154" t="s">
        <v>35</v>
      </c>
      <c r="I2008" s="154" t="str">
        <f>_xlfn.XLOOKUP('Data Source'!$H2008,'NW Mapping'!A:A,'NW Mapping'!B:B)</f>
        <v>Low</v>
      </c>
      <c r="J2008" s="154" t="str">
        <f>_xlfn.XLOOKUP('Data Source'!$H2008,'NW Mapping'!A:A,'NW Mapping'!C:C)</f>
        <v>Non-Core NW</v>
      </c>
      <c r="K2008" s="154" t="str">
        <f>_xlfn.XLOOKUP(H2008,'NW Mapping'!A:A,'NW Mapping'!D:D)</f>
        <v>MERCH MENU</v>
      </c>
      <c r="L2008" s="8" t="str">
        <f>_xlfn.XLOOKUP('Data Source'!$H2008,'NW Mapping'!A:A,'NW Mapping'!E:E)</f>
        <v>MERCH MENU</v>
      </c>
      <c r="M2008" s="157">
        <v>0</v>
      </c>
      <c r="N2008" s="157">
        <v>0</v>
      </c>
    </row>
    <row r="2009" spans="2:14" s="1" customFormat="1" ht="19.7" customHeight="1">
      <c r="B2009" s="152">
        <v>2024</v>
      </c>
      <c r="C2009" s="153" t="s">
        <v>13</v>
      </c>
      <c r="D2009" s="153" t="s">
        <v>14</v>
      </c>
      <c r="E2009" s="153" t="s">
        <v>26</v>
      </c>
      <c r="F2009" s="153" t="s">
        <v>23</v>
      </c>
      <c r="G2009" s="153" t="s">
        <v>24</v>
      </c>
      <c r="H2009" s="153" t="s">
        <v>35</v>
      </c>
      <c r="I2009" s="154" t="str">
        <f>_xlfn.XLOOKUP('Data Source'!$H2009,'NW Mapping'!A:A,'NW Mapping'!B:B)</f>
        <v>Low</v>
      </c>
      <c r="J2009" s="154" t="str">
        <f>_xlfn.XLOOKUP('Data Source'!$H2009,'NW Mapping'!A:A,'NW Mapping'!C:C)</f>
        <v>Non-Core NW</v>
      </c>
      <c r="K2009" s="154" t="str">
        <f>_xlfn.XLOOKUP(H2009,'NW Mapping'!A:A,'NW Mapping'!D:D)</f>
        <v>MERCH MENU</v>
      </c>
      <c r="L2009" s="8" t="str">
        <f>_xlfn.XLOOKUP('Data Source'!$H2009,'NW Mapping'!A:A,'NW Mapping'!E:E)</f>
        <v>MERCH MENU</v>
      </c>
      <c r="M2009" s="155">
        <v>0</v>
      </c>
      <c r="N2009" s="155">
        <v>0</v>
      </c>
    </row>
    <row r="2010" spans="2:14" s="1" customFormat="1" ht="19.7" hidden="1" customHeight="1">
      <c r="B2010" s="156">
        <v>2024</v>
      </c>
      <c r="C2010" s="154" t="s">
        <v>13</v>
      </c>
      <c r="D2010" s="154" t="s">
        <v>14</v>
      </c>
      <c r="E2010" s="154" t="s">
        <v>27</v>
      </c>
      <c r="F2010" s="154" t="s">
        <v>16</v>
      </c>
      <c r="G2010" s="154" t="s">
        <v>72</v>
      </c>
      <c r="H2010" s="154" t="s">
        <v>35</v>
      </c>
      <c r="I2010" s="154" t="str">
        <f>_xlfn.XLOOKUP('Data Source'!$H2010,'NW Mapping'!A:A,'NW Mapping'!B:B)</f>
        <v>Low</v>
      </c>
      <c r="J2010" s="154" t="str">
        <f>_xlfn.XLOOKUP('Data Source'!$H2010,'NW Mapping'!A:A,'NW Mapping'!C:C)</f>
        <v>Non-Core NW</v>
      </c>
      <c r="K2010" s="154" t="str">
        <f>_xlfn.XLOOKUP(H2010,'NW Mapping'!A:A,'NW Mapping'!D:D)</f>
        <v>MERCH MENU</v>
      </c>
      <c r="L2010" s="8" t="str">
        <f>_xlfn.XLOOKUP('Data Source'!$H2010,'NW Mapping'!A:A,'NW Mapping'!E:E)</f>
        <v>MERCH MENU</v>
      </c>
      <c r="M2010" s="157">
        <v>31456.11</v>
      </c>
      <c r="N2010" s="157">
        <v>0</v>
      </c>
    </row>
    <row r="2011" spans="2:14" s="1" customFormat="1" ht="19.7" hidden="1" customHeight="1">
      <c r="B2011" s="152">
        <v>2024</v>
      </c>
      <c r="C2011" s="153" t="s">
        <v>13</v>
      </c>
      <c r="D2011" s="153" t="s">
        <v>14</v>
      </c>
      <c r="E2011" s="153" t="s">
        <v>27</v>
      </c>
      <c r="F2011" s="153" t="s">
        <v>16</v>
      </c>
      <c r="G2011" s="153" t="s">
        <v>73</v>
      </c>
      <c r="H2011" s="153" t="s">
        <v>35</v>
      </c>
      <c r="I2011" s="154" t="str">
        <f>_xlfn.XLOOKUP('Data Source'!$H2011,'NW Mapping'!A:A,'NW Mapping'!B:B)</f>
        <v>Low</v>
      </c>
      <c r="J2011" s="154" t="str">
        <f>_xlfn.XLOOKUP('Data Source'!$H2011,'NW Mapping'!A:A,'NW Mapping'!C:C)</f>
        <v>Non-Core NW</v>
      </c>
      <c r="K2011" s="154" t="str">
        <f>_xlfn.XLOOKUP(H2011,'NW Mapping'!A:A,'NW Mapping'!D:D)</f>
        <v>MERCH MENU</v>
      </c>
      <c r="L2011" s="8" t="str">
        <f>_xlfn.XLOOKUP('Data Source'!$H2011,'NW Mapping'!A:A,'NW Mapping'!E:E)</f>
        <v>MERCH MENU</v>
      </c>
      <c r="M2011" s="155">
        <v>283582.56</v>
      </c>
      <c r="N2011" s="155">
        <v>0</v>
      </c>
    </row>
    <row r="2012" spans="2:14" s="1" customFormat="1" ht="19.7" hidden="1" customHeight="1">
      <c r="B2012" s="156">
        <v>2024</v>
      </c>
      <c r="C2012" s="154" t="s">
        <v>13</v>
      </c>
      <c r="D2012" s="154" t="s">
        <v>14</v>
      </c>
      <c r="E2012" s="154" t="s">
        <v>27</v>
      </c>
      <c r="F2012" s="154" t="s">
        <v>16</v>
      </c>
      <c r="G2012" s="154" t="s">
        <v>74</v>
      </c>
      <c r="H2012" s="154" t="s">
        <v>35</v>
      </c>
      <c r="I2012" s="154" t="str">
        <f>_xlfn.XLOOKUP('Data Source'!$H2012,'NW Mapping'!A:A,'NW Mapping'!B:B)</f>
        <v>Low</v>
      </c>
      <c r="J2012" s="154" t="str">
        <f>_xlfn.XLOOKUP('Data Source'!$H2012,'NW Mapping'!A:A,'NW Mapping'!C:C)</f>
        <v>Non-Core NW</v>
      </c>
      <c r="K2012" s="154" t="str">
        <f>_xlfn.XLOOKUP(H2012,'NW Mapping'!A:A,'NW Mapping'!D:D)</f>
        <v>MERCH MENU</v>
      </c>
      <c r="L2012" s="8" t="str">
        <f>_xlfn.XLOOKUP('Data Source'!$H2012,'NW Mapping'!A:A,'NW Mapping'!E:E)</f>
        <v>MERCH MENU</v>
      </c>
      <c r="M2012" s="157">
        <v>112557.450333332</v>
      </c>
      <c r="N2012" s="157">
        <v>606</v>
      </c>
    </row>
    <row r="2013" spans="2:14" s="1" customFormat="1" ht="19.7" hidden="1" customHeight="1">
      <c r="B2013" s="152">
        <v>2024</v>
      </c>
      <c r="C2013" s="153" t="s">
        <v>13</v>
      </c>
      <c r="D2013" s="153" t="s">
        <v>14</v>
      </c>
      <c r="E2013" s="153" t="s">
        <v>27</v>
      </c>
      <c r="F2013" s="153" t="s">
        <v>16</v>
      </c>
      <c r="G2013" s="153" t="s">
        <v>75</v>
      </c>
      <c r="H2013" s="153" t="s">
        <v>35</v>
      </c>
      <c r="I2013" s="154" t="str">
        <f>_xlfn.XLOOKUP('Data Source'!$H2013,'NW Mapping'!A:A,'NW Mapping'!B:B)</f>
        <v>Low</v>
      </c>
      <c r="J2013" s="154" t="str">
        <f>_xlfn.XLOOKUP('Data Source'!$H2013,'NW Mapping'!A:A,'NW Mapping'!C:C)</f>
        <v>Non-Core NW</v>
      </c>
      <c r="K2013" s="154" t="str">
        <f>_xlfn.XLOOKUP(H2013,'NW Mapping'!A:A,'NW Mapping'!D:D)</f>
        <v>MERCH MENU</v>
      </c>
      <c r="L2013" s="8" t="str">
        <f>_xlfn.XLOOKUP('Data Source'!$H2013,'NW Mapping'!A:A,'NW Mapping'!E:E)</f>
        <v>MERCH MENU</v>
      </c>
      <c r="M2013" s="155">
        <v>24293.040000000401</v>
      </c>
      <c r="N2013" s="155">
        <v>1327.97</v>
      </c>
    </row>
    <row r="2014" spans="2:14" s="1" customFormat="1" ht="19.7" hidden="1" customHeight="1">
      <c r="B2014" s="156">
        <v>2024</v>
      </c>
      <c r="C2014" s="154" t="s">
        <v>13</v>
      </c>
      <c r="D2014" s="154" t="s">
        <v>14</v>
      </c>
      <c r="E2014" s="154" t="s">
        <v>27</v>
      </c>
      <c r="F2014" s="154" t="s">
        <v>21</v>
      </c>
      <c r="G2014" s="154" t="s">
        <v>22</v>
      </c>
      <c r="H2014" s="154" t="s">
        <v>35</v>
      </c>
      <c r="I2014" s="154" t="str">
        <f>_xlfn.XLOOKUP('Data Source'!$H2014,'NW Mapping'!A:A,'NW Mapping'!B:B)</f>
        <v>Low</v>
      </c>
      <c r="J2014" s="154" t="str">
        <f>_xlfn.XLOOKUP('Data Source'!$H2014,'NW Mapping'!A:A,'NW Mapping'!C:C)</f>
        <v>Non-Core NW</v>
      </c>
      <c r="K2014" s="154" t="str">
        <f>_xlfn.XLOOKUP(H2014,'NW Mapping'!A:A,'NW Mapping'!D:D)</f>
        <v>MERCH MENU</v>
      </c>
      <c r="L2014" s="8" t="str">
        <f>_xlfn.XLOOKUP('Data Source'!$H2014,'NW Mapping'!A:A,'NW Mapping'!E:E)</f>
        <v>MERCH MENU</v>
      </c>
      <c r="M2014" s="157">
        <v>7865.44</v>
      </c>
      <c r="N2014" s="157">
        <v>0</v>
      </c>
    </row>
    <row r="2015" spans="2:14" s="1" customFormat="1" ht="19.7" hidden="1" customHeight="1">
      <c r="B2015" s="152">
        <v>2024</v>
      </c>
      <c r="C2015" s="153" t="s">
        <v>13</v>
      </c>
      <c r="D2015" s="153" t="s">
        <v>14</v>
      </c>
      <c r="E2015" s="153" t="s">
        <v>27</v>
      </c>
      <c r="F2015" s="153" t="s">
        <v>21</v>
      </c>
      <c r="G2015" s="153" t="s">
        <v>65</v>
      </c>
      <c r="H2015" s="153" t="s">
        <v>35</v>
      </c>
      <c r="I2015" s="154" t="str">
        <f>_xlfn.XLOOKUP('Data Source'!$H2015,'NW Mapping'!A:A,'NW Mapping'!B:B)</f>
        <v>Low</v>
      </c>
      <c r="J2015" s="154" t="str">
        <f>_xlfn.XLOOKUP('Data Source'!$H2015,'NW Mapping'!A:A,'NW Mapping'!C:C)</f>
        <v>Non-Core NW</v>
      </c>
      <c r="K2015" s="154" t="str">
        <f>_xlfn.XLOOKUP(H2015,'NW Mapping'!A:A,'NW Mapping'!D:D)</f>
        <v>MERCH MENU</v>
      </c>
      <c r="L2015" s="8" t="str">
        <f>_xlfn.XLOOKUP('Data Source'!$H2015,'NW Mapping'!A:A,'NW Mapping'!E:E)</f>
        <v>MERCH MENU</v>
      </c>
      <c r="M2015" s="155">
        <v>66351.059999998804</v>
      </c>
      <c r="N2015" s="155">
        <v>5218</v>
      </c>
    </row>
    <row r="2016" spans="2:14" s="1" customFormat="1" ht="19.7" hidden="1" customHeight="1">
      <c r="B2016" s="156">
        <v>2024</v>
      </c>
      <c r="C2016" s="154" t="s">
        <v>13</v>
      </c>
      <c r="D2016" s="154" t="s">
        <v>14</v>
      </c>
      <c r="E2016" s="154" t="s">
        <v>27</v>
      </c>
      <c r="F2016" s="154" t="s">
        <v>23</v>
      </c>
      <c r="G2016" s="154" t="s">
        <v>24</v>
      </c>
      <c r="H2016" s="154" t="s">
        <v>35</v>
      </c>
      <c r="I2016" s="154" t="str">
        <f>_xlfn.XLOOKUP('Data Source'!$H2016,'NW Mapping'!A:A,'NW Mapping'!B:B)</f>
        <v>Low</v>
      </c>
      <c r="J2016" s="154" t="str">
        <f>_xlfn.XLOOKUP('Data Source'!$H2016,'NW Mapping'!A:A,'NW Mapping'!C:C)</f>
        <v>Non-Core NW</v>
      </c>
      <c r="K2016" s="154" t="str">
        <f>_xlfn.XLOOKUP(H2016,'NW Mapping'!A:A,'NW Mapping'!D:D)</f>
        <v>MERCH MENU</v>
      </c>
      <c r="L2016" s="8" t="str">
        <f>_xlfn.XLOOKUP('Data Source'!$H2016,'NW Mapping'!A:A,'NW Mapping'!E:E)</f>
        <v>MERCH MENU</v>
      </c>
      <c r="M2016" s="157">
        <v>0</v>
      </c>
      <c r="N2016" s="157">
        <v>0</v>
      </c>
    </row>
    <row r="2017" spans="2:14" s="1" customFormat="1" ht="19.7" hidden="1" customHeight="1">
      <c r="B2017" s="152">
        <v>2024</v>
      </c>
      <c r="C2017" s="153" t="s">
        <v>13</v>
      </c>
      <c r="D2017" s="153" t="s">
        <v>14</v>
      </c>
      <c r="E2017" s="153" t="s">
        <v>27</v>
      </c>
      <c r="F2017" s="153" t="s">
        <v>21</v>
      </c>
      <c r="G2017" s="153" t="s">
        <v>22</v>
      </c>
      <c r="H2017" s="153" t="s">
        <v>36</v>
      </c>
      <c r="I2017" s="154" t="str">
        <f>_xlfn.XLOOKUP('Data Source'!$H2017,'NW Mapping'!A:A,'NW Mapping'!B:B)</f>
        <v>Low</v>
      </c>
      <c r="J2017" s="154" t="str">
        <f>_xlfn.XLOOKUP('Data Source'!$H2017,'NW Mapping'!A:A,'NW Mapping'!C:C)</f>
        <v>Core NW</v>
      </c>
      <c r="K2017" s="154" t="str">
        <f>_xlfn.XLOOKUP(H2017,'NW Mapping'!A:A,'NW Mapping'!D:D)</f>
        <v>Core NW</v>
      </c>
      <c r="L2017" s="8" t="str">
        <f>_xlfn.XLOOKUP('Data Source'!$H2017,'NW Mapping'!A:A,'NW Mapping'!E:E)</f>
        <v>OTHER</v>
      </c>
      <c r="M2017" s="155">
        <v>0</v>
      </c>
      <c r="N2017" s="155">
        <v>0</v>
      </c>
    </row>
    <row r="2018" spans="2:14" s="1" customFormat="1" ht="19.7" hidden="1" customHeight="1">
      <c r="B2018" s="156">
        <v>2024</v>
      </c>
      <c r="C2018" s="154" t="s">
        <v>13</v>
      </c>
      <c r="D2018" s="154" t="s">
        <v>14</v>
      </c>
      <c r="E2018" s="154" t="s">
        <v>15</v>
      </c>
      <c r="F2018" s="154" t="s">
        <v>16</v>
      </c>
      <c r="G2018" s="154" t="s">
        <v>71</v>
      </c>
      <c r="H2018" s="154" t="s">
        <v>37</v>
      </c>
      <c r="I2018" s="154" t="str">
        <f>_xlfn.XLOOKUP('Data Source'!$H2018,'NW Mapping'!A:A,'NW Mapping'!B:B)</f>
        <v>High</v>
      </c>
      <c r="J2018" s="154" t="str">
        <f>_xlfn.XLOOKUP('Data Source'!$H2018,'NW Mapping'!A:A,'NW Mapping'!C:C)</f>
        <v>Non-Core NW</v>
      </c>
      <c r="K2018" s="154" t="str">
        <f>_xlfn.XLOOKUP(H2018,'NW Mapping'!A:A,'NW Mapping'!D:D)</f>
        <v>EDLP</v>
      </c>
      <c r="L2018" s="8" t="str">
        <f>_xlfn.XLOOKUP('Data Source'!$H2018,'NW Mapping'!A:A,'NW Mapping'!E:E)</f>
        <v>EDLP</v>
      </c>
      <c r="M2018" s="157">
        <v>32752.799999999999</v>
      </c>
      <c r="N2018" s="157">
        <v>0</v>
      </c>
    </row>
    <row r="2019" spans="2:14" s="1" customFormat="1" ht="19.7" hidden="1" customHeight="1">
      <c r="B2019" s="152">
        <v>2024</v>
      </c>
      <c r="C2019" s="153" t="s">
        <v>13</v>
      </c>
      <c r="D2019" s="153" t="s">
        <v>14</v>
      </c>
      <c r="E2019" s="153" t="s">
        <v>15</v>
      </c>
      <c r="F2019" s="153" t="s">
        <v>16</v>
      </c>
      <c r="G2019" s="153" t="s">
        <v>72</v>
      </c>
      <c r="H2019" s="153" t="s">
        <v>37</v>
      </c>
      <c r="I2019" s="154" t="str">
        <f>_xlfn.XLOOKUP('Data Source'!$H2019,'NW Mapping'!A:A,'NW Mapping'!B:B)</f>
        <v>High</v>
      </c>
      <c r="J2019" s="154" t="str">
        <f>_xlfn.XLOOKUP('Data Source'!$H2019,'NW Mapping'!A:A,'NW Mapping'!C:C)</f>
        <v>Non-Core NW</v>
      </c>
      <c r="K2019" s="154" t="str">
        <f>_xlfn.XLOOKUP(H2019,'NW Mapping'!A:A,'NW Mapping'!D:D)</f>
        <v>EDLP</v>
      </c>
      <c r="L2019" s="8" t="str">
        <f>_xlfn.XLOOKUP('Data Source'!$H2019,'NW Mapping'!A:A,'NW Mapping'!E:E)</f>
        <v>EDLP</v>
      </c>
      <c r="M2019" s="155">
        <v>354393.84</v>
      </c>
      <c r="N2019" s="155">
        <v>0</v>
      </c>
    </row>
    <row r="2020" spans="2:14" s="1" customFormat="1" ht="19.7" hidden="1" customHeight="1">
      <c r="B2020" s="156">
        <v>2024</v>
      </c>
      <c r="C2020" s="154" t="s">
        <v>13</v>
      </c>
      <c r="D2020" s="154" t="s">
        <v>14</v>
      </c>
      <c r="E2020" s="154" t="s">
        <v>15</v>
      </c>
      <c r="F2020" s="154" t="s">
        <v>16</v>
      </c>
      <c r="G2020" s="154" t="s">
        <v>73</v>
      </c>
      <c r="H2020" s="154" t="s">
        <v>37</v>
      </c>
      <c r="I2020" s="154" t="str">
        <f>_xlfn.XLOOKUP('Data Source'!$H2020,'NW Mapping'!A:A,'NW Mapping'!B:B)</f>
        <v>High</v>
      </c>
      <c r="J2020" s="154" t="str">
        <f>_xlfn.XLOOKUP('Data Source'!$H2020,'NW Mapping'!A:A,'NW Mapping'!C:C)</f>
        <v>Non-Core NW</v>
      </c>
      <c r="K2020" s="154" t="str">
        <f>_xlfn.XLOOKUP(H2020,'NW Mapping'!A:A,'NW Mapping'!D:D)</f>
        <v>EDLP</v>
      </c>
      <c r="L2020" s="8" t="str">
        <f>_xlfn.XLOOKUP('Data Source'!$H2020,'NW Mapping'!A:A,'NW Mapping'!E:E)</f>
        <v>EDLP</v>
      </c>
      <c r="M2020" s="157">
        <v>690291.67999914603</v>
      </c>
      <c r="N2020" s="157">
        <v>0</v>
      </c>
    </row>
    <row r="2021" spans="2:14" s="1" customFormat="1" ht="19.7" hidden="1" customHeight="1">
      <c r="B2021" s="152">
        <v>2024</v>
      </c>
      <c r="C2021" s="153" t="s">
        <v>13</v>
      </c>
      <c r="D2021" s="153" t="s">
        <v>14</v>
      </c>
      <c r="E2021" s="153" t="s">
        <v>15</v>
      </c>
      <c r="F2021" s="153" t="s">
        <v>16</v>
      </c>
      <c r="G2021" s="153" t="s">
        <v>74</v>
      </c>
      <c r="H2021" s="153" t="s">
        <v>37</v>
      </c>
      <c r="I2021" s="154" t="str">
        <f>_xlfn.XLOOKUP('Data Source'!$H2021,'NW Mapping'!A:A,'NW Mapping'!B:B)</f>
        <v>High</v>
      </c>
      <c r="J2021" s="154" t="str">
        <f>_xlfn.XLOOKUP('Data Source'!$H2021,'NW Mapping'!A:A,'NW Mapping'!C:C)</f>
        <v>Non-Core NW</v>
      </c>
      <c r="K2021" s="154" t="str">
        <f>_xlfn.XLOOKUP(H2021,'NW Mapping'!A:A,'NW Mapping'!D:D)</f>
        <v>EDLP</v>
      </c>
      <c r="L2021" s="8" t="str">
        <f>_xlfn.XLOOKUP('Data Source'!$H2021,'NW Mapping'!A:A,'NW Mapping'!E:E)</f>
        <v>EDLP</v>
      </c>
      <c r="M2021" s="155">
        <v>124168.790000072</v>
      </c>
      <c r="N2021" s="155">
        <v>0</v>
      </c>
    </row>
    <row r="2022" spans="2:14" s="1" customFormat="1" ht="19.7" hidden="1" customHeight="1">
      <c r="B2022" s="156">
        <v>2024</v>
      </c>
      <c r="C2022" s="154" t="s">
        <v>13</v>
      </c>
      <c r="D2022" s="154" t="s">
        <v>14</v>
      </c>
      <c r="E2022" s="154" t="s">
        <v>15</v>
      </c>
      <c r="F2022" s="154" t="s">
        <v>16</v>
      </c>
      <c r="G2022" s="154" t="s">
        <v>75</v>
      </c>
      <c r="H2022" s="154" t="s">
        <v>37</v>
      </c>
      <c r="I2022" s="154" t="str">
        <f>_xlfn.XLOOKUP('Data Source'!$H2022,'NW Mapping'!A:A,'NW Mapping'!B:B)</f>
        <v>High</v>
      </c>
      <c r="J2022" s="154" t="str">
        <f>_xlfn.XLOOKUP('Data Source'!$H2022,'NW Mapping'!A:A,'NW Mapping'!C:C)</f>
        <v>Non-Core NW</v>
      </c>
      <c r="K2022" s="154" t="str">
        <f>_xlfn.XLOOKUP(H2022,'NW Mapping'!A:A,'NW Mapping'!D:D)</f>
        <v>EDLP</v>
      </c>
      <c r="L2022" s="8" t="str">
        <f>_xlfn.XLOOKUP('Data Source'!$H2022,'NW Mapping'!A:A,'NW Mapping'!E:E)</f>
        <v>EDLP</v>
      </c>
      <c r="M2022" s="157">
        <v>0</v>
      </c>
      <c r="N2022" s="157">
        <v>0</v>
      </c>
    </row>
    <row r="2023" spans="2:14" s="1" customFormat="1" ht="19.7" hidden="1" customHeight="1">
      <c r="B2023" s="152">
        <v>2024</v>
      </c>
      <c r="C2023" s="153" t="s">
        <v>13</v>
      </c>
      <c r="D2023" s="153" t="s">
        <v>14</v>
      </c>
      <c r="E2023" s="153" t="s">
        <v>15</v>
      </c>
      <c r="F2023" s="153" t="s">
        <v>21</v>
      </c>
      <c r="G2023" s="153" t="s">
        <v>22</v>
      </c>
      <c r="H2023" s="153" t="s">
        <v>37</v>
      </c>
      <c r="I2023" s="154" t="str">
        <f>_xlfn.XLOOKUP('Data Source'!$H2023,'NW Mapping'!A:A,'NW Mapping'!B:B)</f>
        <v>High</v>
      </c>
      <c r="J2023" s="154" t="str">
        <f>_xlfn.XLOOKUP('Data Source'!$H2023,'NW Mapping'!A:A,'NW Mapping'!C:C)</f>
        <v>Non-Core NW</v>
      </c>
      <c r="K2023" s="154" t="str">
        <f>_xlfn.XLOOKUP(H2023,'NW Mapping'!A:A,'NW Mapping'!D:D)</f>
        <v>EDLP</v>
      </c>
      <c r="L2023" s="8" t="str">
        <f>_xlfn.XLOOKUP('Data Source'!$H2023,'NW Mapping'!A:A,'NW Mapping'!E:E)</f>
        <v>EDLP</v>
      </c>
      <c r="M2023" s="155">
        <v>323971.09999999998</v>
      </c>
      <c r="N2023" s="155">
        <v>0</v>
      </c>
    </row>
    <row r="2024" spans="2:14" s="1" customFormat="1" ht="19.7" hidden="1" customHeight="1">
      <c r="B2024" s="156">
        <v>2024</v>
      </c>
      <c r="C2024" s="154" t="s">
        <v>13</v>
      </c>
      <c r="D2024" s="154" t="s">
        <v>14</v>
      </c>
      <c r="E2024" s="154" t="s">
        <v>15</v>
      </c>
      <c r="F2024" s="154" t="s">
        <v>21</v>
      </c>
      <c r="G2024" s="154" t="s">
        <v>65</v>
      </c>
      <c r="H2024" s="154" t="s">
        <v>37</v>
      </c>
      <c r="I2024" s="154" t="str">
        <f>_xlfn.XLOOKUP('Data Source'!$H2024,'NW Mapping'!A:A,'NW Mapping'!B:B)</f>
        <v>High</v>
      </c>
      <c r="J2024" s="154" t="str">
        <f>_xlfn.XLOOKUP('Data Source'!$H2024,'NW Mapping'!A:A,'NW Mapping'!C:C)</f>
        <v>Non-Core NW</v>
      </c>
      <c r="K2024" s="154" t="str">
        <f>_xlfn.XLOOKUP(H2024,'NW Mapping'!A:A,'NW Mapping'!D:D)</f>
        <v>EDLP</v>
      </c>
      <c r="L2024" s="8" t="str">
        <f>_xlfn.XLOOKUP('Data Source'!$H2024,'NW Mapping'!A:A,'NW Mapping'!E:E)</f>
        <v>EDLP</v>
      </c>
      <c r="M2024" s="157">
        <v>222431.84</v>
      </c>
      <c r="N2024" s="157">
        <v>0</v>
      </c>
    </row>
    <row r="2025" spans="2:14" s="1" customFormat="1" ht="19.7" hidden="1" customHeight="1">
      <c r="B2025" s="152">
        <v>2024</v>
      </c>
      <c r="C2025" s="153" t="s">
        <v>13</v>
      </c>
      <c r="D2025" s="153" t="s">
        <v>14</v>
      </c>
      <c r="E2025" s="153" t="s">
        <v>15</v>
      </c>
      <c r="F2025" s="153" t="s">
        <v>23</v>
      </c>
      <c r="G2025" s="153" t="s">
        <v>24</v>
      </c>
      <c r="H2025" s="153" t="s">
        <v>37</v>
      </c>
      <c r="I2025" s="154" t="str">
        <f>_xlfn.XLOOKUP('Data Source'!$H2025,'NW Mapping'!A:A,'NW Mapping'!B:B)</f>
        <v>High</v>
      </c>
      <c r="J2025" s="154" t="str">
        <f>_xlfn.XLOOKUP('Data Source'!$H2025,'NW Mapping'!A:A,'NW Mapping'!C:C)</f>
        <v>Non-Core NW</v>
      </c>
      <c r="K2025" s="154" t="str">
        <f>_xlfn.XLOOKUP(H2025,'NW Mapping'!A:A,'NW Mapping'!D:D)</f>
        <v>EDLP</v>
      </c>
      <c r="L2025" s="8" t="str">
        <f>_xlfn.XLOOKUP('Data Source'!$H2025,'NW Mapping'!A:A,'NW Mapping'!E:E)</f>
        <v>EDLP</v>
      </c>
      <c r="M2025" s="155">
        <v>185267.749261508</v>
      </c>
      <c r="N2025" s="155">
        <v>0</v>
      </c>
    </row>
    <row r="2026" spans="2:14" s="1" customFormat="1" ht="19.7" hidden="1" customHeight="1">
      <c r="B2026" s="156">
        <v>2024</v>
      </c>
      <c r="C2026" s="154" t="s">
        <v>13</v>
      </c>
      <c r="D2026" s="154" t="s">
        <v>14</v>
      </c>
      <c r="E2026" s="154" t="s">
        <v>15</v>
      </c>
      <c r="F2026" s="154" t="s">
        <v>23</v>
      </c>
      <c r="G2026" s="154" t="s">
        <v>66</v>
      </c>
      <c r="H2026" s="154" t="s">
        <v>37</v>
      </c>
      <c r="I2026" s="154" t="str">
        <f>_xlfn.XLOOKUP('Data Source'!$H2026,'NW Mapping'!A:A,'NW Mapping'!B:B)</f>
        <v>High</v>
      </c>
      <c r="J2026" s="154" t="str">
        <f>_xlfn.XLOOKUP('Data Source'!$H2026,'NW Mapping'!A:A,'NW Mapping'!C:C)</f>
        <v>Non-Core NW</v>
      </c>
      <c r="K2026" s="154" t="str">
        <f>_xlfn.XLOOKUP(H2026,'NW Mapping'!A:A,'NW Mapping'!D:D)</f>
        <v>EDLP</v>
      </c>
      <c r="L2026" s="8" t="str">
        <f>_xlfn.XLOOKUP('Data Source'!$H2026,'NW Mapping'!A:A,'NW Mapping'!E:E)</f>
        <v>EDLP</v>
      </c>
      <c r="M2026" s="157">
        <v>95608.08</v>
      </c>
      <c r="N2026" s="157">
        <v>0</v>
      </c>
    </row>
    <row r="2027" spans="2:14" s="1" customFormat="1" ht="19.7" hidden="1" customHeight="1">
      <c r="B2027" s="152">
        <v>2024</v>
      </c>
      <c r="C2027" s="153" t="s">
        <v>13</v>
      </c>
      <c r="D2027" s="153" t="s">
        <v>14</v>
      </c>
      <c r="E2027" s="153" t="s">
        <v>25</v>
      </c>
      <c r="F2027" s="153" t="s">
        <v>16</v>
      </c>
      <c r="G2027" s="153" t="s">
        <v>71</v>
      </c>
      <c r="H2027" s="153" t="s">
        <v>37</v>
      </c>
      <c r="I2027" s="154" t="str">
        <f>_xlfn.XLOOKUP('Data Source'!$H2027,'NW Mapping'!A:A,'NW Mapping'!B:B)</f>
        <v>High</v>
      </c>
      <c r="J2027" s="154" t="str">
        <f>_xlfn.XLOOKUP('Data Source'!$H2027,'NW Mapping'!A:A,'NW Mapping'!C:C)</f>
        <v>Non-Core NW</v>
      </c>
      <c r="K2027" s="154" t="str">
        <f>_xlfn.XLOOKUP(H2027,'NW Mapping'!A:A,'NW Mapping'!D:D)</f>
        <v>EDLP</v>
      </c>
      <c r="L2027" s="8" t="str">
        <f>_xlfn.XLOOKUP('Data Source'!$H2027,'NW Mapping'!A:A,'NW Mapping'!E:E)</f>
        <v>EDLP</v>
      </c>
      <c r="M2027" s="155">
        <v>133433.44</v>
      </c>
      <c r="N2027" s="155">
        <v>1199.94</v>
      </c>
    </row>
    <row r="2028" spans="2:14" s="1" customFormat="1" ht="19.7" hidden="1" customHeight="1">
      <c r="B2028" s="156">
        <v>2024</v>
      </c>
      <c r="C2028" s="154" t="s">
        <v>13</v>
      </c>
      <c r="D2028" s="154" t="s">
        <v>14</v>
      </c>
      <c r="E2028" s="154" t="s">
        <v>25</v>
      </c>
      <c r="F2028" s="154" t="s">
        <v>16</v>
      </c>
      <c r="G2028" s="154" t="s">
        <v>73</v>
      </c>
      <c r="H2028" s="154" t="s">
        <v>37</v>
      </c>
      <c r="I2028" s="154" t="str">
        <f>_xlfn.XLOOKUP('Data Source'!$H2028,'NW Mapping'!A:A,'NW Mapping'!B:B)</f>
        <v>High</v>
      </c>
      <c r="J2028" s="154" t="str">
        <f>_xlfn.XLOOKUP('Data Source'!$H2028,'NW Mapping'!A:A,'NW Mapping'!C:C)</f>
        <v>Non-Core NW</v>
      </c>
      <c r="K2028" s="154" t="str">
        <f>_xlfn.XLOOKUP(H2028,'NW Mapping'!A:A,'NW Mapping'!D:D)</f>
        <v>EDLP</v>
      </c>
      <c r="L2028" s="8" t="str">
        <f>_xlfn.XLOOKUP('Data Source'!$H2028,'NW Mapping'!A:A,'NW Mapping'!E:E)</f>
        <v>EDLP</v>
      </c>
      <c r="M2028" s="157">
        <v>0</v>
      </c>
      <c r="N2028" s="157">
        <v>0</v>
      </c>
    </row>
    <row r="2029" spans="2:14" s="1" customFormat="1" ht="19.7" hidden="1" customHeight="1">
      <c r="B2029" s="152">
        <v>2024</v>
      </c>
      <c r="C2029" s="153" t="s">
        <v>13</v>
      </c>
      <c r="D2029" s="153" t="s">
        <v>14</v>
      </c>
      <c r="E2029" s="153" t="s">
        <v>25</v>
      </c>
      <c r="F2029" s="153" t="s">
        <v>16</v>
      </c>
      <c r="G2029" s="153" t="s">
        <v>74</v>
      </c>
      <c r="H2029" s="153" t="s">
        <v>37</v>
      </c>
      <c r="I2029" s="154" t="str">
        <f>_xlfn.XLOOKUP('Data Source'!$H2029,'NW Mapping'!A:A,'NW Mapping'!B:B)</f>
        <v>High</v>
      </c>
      <c r="J2029" s="154" t="str">
        <f>_xlfn.XLOOKUP('Data Source'!$H2029,'NW Mapping'!A:A,'NW Mapping'!C:C)</f>
        <v>Non-Core NW</v>
      </c>
      <c r="K2029" s="154" t="str">
        <f>_xlfn.XLOOKUP(H2029,'NW Mapping'!A:A,'NW Mapping'!D:D)</f>
        <v>EDLP</v>
      </c>
      <c r="L2029" s="8" t="str">
        <f>_xlfn.XLOOKUP('Data Source'!$H2029,'NW Mapping'!A:A,'NW Mapping'!E:E)</f>
        <v>EDLP</v>
      </c>
      <c r="M2029" s="155">
        <v>51753.487619047599</v>
      </c>
      <c r="N2029" s="155">
        <v>2837.24</v>
      </c>
    </row>
    <row r="2030" spans="2:14" s="1" customFormat="1" ht="19.7" hidden="1" customHeight="1">
      <c r="B2030" s="156">
        <v>2024</v>
      </c>
      <c r="C2030" s="154" t="s">
        <v>13</v>
      </c>
      <c r="D2030" s="154" t="s">
        <v>14</v>
      </c>
      <c r="E2030" s="154" t="s">
        <v>25</v>
      </c>
      <c r="F2030" s="154" t="s">
        <v>16</v>
      </c>
      <c r="G2030" s="154" t="s">
        <v>75</v>
      </c>
      <c r="H2030" s="154" t="s">
        <v>37</v>
      </c>
      <c r="I2030" s="154" t="str">
        <f>_xlfn.XLOOKUP('Data Source'!$H2030,'NW Mapping'!A:A,'NW Mapping'!B:B)</f>
        <v>High</v>
      </c>
      <c r="J2030" s="154" t="str">
        <f>_xlfn.XLOOKUP('Data Source'!$H2030,'NW Mapping'!A:A,'NW Mapping'!C:C)</f>
        <v>Non-Core NW</v>
      </c>
      <c r="K2030" s="154" t="str">
        <f>_xlfn.XLOOKUP(H2030,'NW Mapping'!A:A,'NW Mapping'!D:D)</f>
        <v>EDLP</v>
      </c>
      <c r="L2030" s="8" t="str">
        <f>_xlfn.XLOOKUP('Data Source'!$H2030,'NW Mapping'!A:A,'NW Mapping'!E:E)</f>
        <v>EDLP</v>
      </c>
      <c r="M2030" s="157">
        <v>56214.154999999999</v>
      </c>
      <c r="N2030" s="157">
        <v>550</v>
      </c>
    </row>
    <row r="2031" spans="2:14" s="1" customFormat="1" ht="19.7" hidden="1" customHeight="1">
      <c r="B2031" s="152">
        <v>2024</v>
      </c>
      <c r="C2031" s="153" t="s">
        <v>13</v>
      </c>
      <c r="D2031" s="153" t="s">
        <v>14</v>
      </c>
      <c r="E2031" s="153" t="s">
        <v>25</v>
      </c>
      <c r="F2031" s="153" t="s">
        <v>16</v>
      </c>
      <c r="G2031" s="153" t="s">
        <v>76</v>
      </c>
      <c r="H2031" s="153" t="s">
        <v>37</v>
      </c>
      <c r="I2031" s="154" t="str">
        <f>_xlfn.XLOOKUP('Data Source'!$H2031,'NW Mapping'!A:A,'NW Mapping'!B:B)</f>
        <v>High</v>
      </c>
      <c r="J2031" s="154" t="str">
        <f>_xlfn.XLOOKUP('Data Source'!$H2031,'NW Mapping'!A:A,'NW Mapping'!C:C)</f>
        <v>Non-Core NW</v>
      </c>
      <c r="K2031" s="154" t="str">
        <f>_xlfn.XLOOKUP(H2031,'NW Mapping'!A:A,'NW Mapping'!D:D)</f>
        <v>EDLP</v>
      </c>
      <c r="L2031" s="8" t="str">
        <f>_xlfn.XLOOKUP('Data Source'!$H2031,'NW Mapping'!A:A,'NW Mapping'!E:E)</f>
        <v>EDLP</v>
      </c>
      <c r="M2031" s="155">
        <v>352.8</v>
      </c>
      <c r="N2031" s="155">
        <v>0</v>
      </c>
    </row>
    <row r="2032" spans="2:14" s="1" customFormat="1" ht="19.7" hidden="1" customHeight="1">
      <c r="B2032" s="156">
        <v>2024</v>
      </c>
      <c r="C2032" s="154" t="s">
        <v>13</v>
      </c>
      <c r="D2032" s="154" t="s">
        <v>14</v>
      </c>
      <c r="E2032" s="154" t="s">
        <v>25</v>
      </c>
      <c r="F2032" s="154" t="s">
        <v>21</v>
      </c>
      <c r="G2032" s="154" t="s">
        <v>22</v>
      </c>
      <c r="H2032" s="154" t="s">
        <v>37</v>
      </c>
      <c r="I2032" s="154" t="str">
        <f>_xlfn.XLOOKUP('Data Source'!$H2032,'NW Mapping'!A:A,'NW Mapping'!B:B)</f>
        <v>High</v>
      </c>
      <c r="J2032" s="154" t="str">
        <f>_xlfn.XLOOKUP('Data Source'!$H2032,'NW Mapping'!A:A,'NW Mapping'!C:C)</f>
        <v>Non-Core NW</v>
      </c>
      <c r="K2032" s="154" t="str">
        <f>_xlfn.XLOOKUP(H2032,'NW Mapping'!A:A,'NW Mapping'!D:D)</f>
        <v>EDLP</v>
      </c>
      <c r="L2032" s="8" t="str">
        <f>_xlfn.XLOOKUP('Data Source'!$H2032,'NW Mapping'!A:A,'NW Mapping'!E:E)</f>
        <v>EDLP</v>
      </c>
      <c r="M2032" s="157">
        <v>1831189.86</v>
      </c>
      <c r="N2032" s="157">
        <v>0</v>
      </c>
    </row>
    <row r="2033" spans="2:14" s="1" customFormat="1" ht="19.7" hidden="1" customHeight="1">
      <c r="B2033" s="152">
        <v>2024</v>
      </c>
      <c r="C2033" s="153" t="s">
        <v>13</v>
      </c>
      <c r="D2033" s="153" t="s">
        <v>14</v>
      </c>
      <c r="E2033" s="153" t="s">
        <v>25</v>
      </c>
      <c r="F2033" s="153" t="s">
        <v>21</v>
      </c>
      <c r="G2033" s="153" t="s">
        <v>65</v>
      </c>
      <c r="H2033" s="153" t="s">
        <v>37</v>
      </c>
      <c r="I2033" s="154" t="str">
        <f>_xlfn.XLOOKUP('Data Source'!$H2033,'NW Mapping'!A:A,'NW Mapping'!B:B)</f>
        <v>High</v>
      </c>
      <c r="J2033" s="154" t="str">
        <f>_xlfn.XLOOKUP('Data Source'!$H2033,'NW Mapping'!A:A,'NW Mapping'!C:C)</f>
        <v>Non-Core NW</v>
      </c>
      <c r="K2033" s="154" t="str">
        <f>_xlfn.XLOOKUP(H2033,'NW Mapping'!A:A,'NW Mapping'!D:D)</f>
        <v>EDLP</v>
      </c>
      <c r="L2033" s="8" t="str">
        <f>_xlfn.XLOOKUP('Data Source'!$H2033,'NW Mapping'!A:A,'NW Mapping'!E:E)</f>
        <v>EDLP</v>
      </c>
      <c r="M2033" s="155">
        <v>626508.87</v>
      </c>
      <c r="N2033" s="155">
        <v>0</v>
      </c>
    </row>
    <row r="2034" spans="2:14" s="1" customFormat="1" ht="19.7" hidden="1" customHeight="1">
      <c r="B2034" s="156">
        <v>2024</v>
      </c>
      <c r="C2034" s="154" t="s">
        <v>13</v>
      </c>
      <c r="D2034" s="154" t="s">
        <v>14</v>
      </c>
      <c r="E2034" s="154" t="s">
        <v>25</v>
      </c>
      <c r="F2034" s="154" t="s">
        <v>23</v>
      </c>
      <c r="G2034" s="154" t="s">
        <v>24</v>
      </c>
      <c r="H2034" s="154" t="s">
        <v>37</v>
      </c>
      <c r="I2034" s="154" t="str">
        <f>_xlfn.XLOOKUP('Data Source'!$H2034,'NW Mapping'!A:A,'NW Mapping'!B:B)</f>
        <v>High</v>
      </c>
      <c r="J2034" s="154" t="str">
        <f>_xlfn.XLOOKUP('Data Source'!$H2034,'NW Mapping'!A:A,'NW Mapping'!C:C)</f>
        <v>Non-Core NW</v>
      </c>
      <c r="K2034" s="154" t="str">
        <f>_xlfn.XLOOKUP(H2034,'NW Mapping'!A:A,'NW Mapping'!D:D)</f>
        <v>EDLP</v>
      </c>
      <c r="L2034" s="8" t="str">
        <f>_xlfn.XLOOKUP('Data Source'!$H2034,'NW Mapping'!A:A,'NW Mapping'!E:E)</f>
        <v>EDLP</v>
      </c>
      <c r="M2034" s="157">
        <v>1228853.46636364</v>
      </c>
      <c r="N2034" s="157">
        <v>99.99</v>
      </c>
    </row>
    <row r="2035" spans="2:14" s="1" customFormat="1" ht="19.7" hidden="1" customHeight="1">
      <c r="B2035" s="152">
        <v>2024</v>
      </c>
      <c r="C2035" s="153" t="s">
        <v>13</v>
      </c>
      <c r="D2035" s="153" t="s">
        <v>14</v>
      </c>
      <c r="E2035" s="153" t="s">
        <v>25</v>
      </c>
      <c r="F2035" s="153" t="s">
        <v>23</v>
      </c>
      <c r="G2035" s="153" t="s">
        <v>66</v>
      </c>
      <c r="H2035" s="153" t="s">
        <v>37</v>
      </c>
      <c r="I2035" s="154" t="str">
        <f>_xlfn.XLOOKUP('Data Source'!$H2035,'NW Mapping'!A:A,'NW Mapping'!B:B)</f>
        <v>High</v>
      </c>
      <c r="J2035" s="154" t="str">
        <f>_xlfn.XLOOKUP('Data Source'!$H2035,'NW Mapping'!A:A,'NW Mapping'!C:C)</f>
        <v>Non-Core NW</v>
      </c>
      <c r="K2035" s="154" t="str">
        <f>_xlfn.XLOOKUP(H2035,'NW Mapping'!A:A,'NW Mapping'!D:D)</f>
        <v>EDLP</v>
      </c>
      <c r="L2035" s="8" t="str">
        <f>_xlfn.XLOOKUP('Data Source'!$H2035,'NW Mapping'!A:A,'NW Mapping'!E:E)</f>
        <v>EDLP</v>
      </c>
      <c r="M2035" s="155">
        <v>1047981.44</v>
      </c>
      <c r="N2035" s="155">
        <v>0</v>
      </c>
    </row>
    <row r="2036" spans="2:14" s="1" customFormat="1" ht="19.7" customHeight="1">
      <c r="B2036" s="156">
        <v>2024</v>
      </c>
      <c r="C2036" s="154" t="s">
        <v>13</v>
      </c>
      <c r="D2036" s="154" t="s">
        <v>14</v>
      </c>
      <c r="E2036" s="154" t="s">
        <v>26</v>
      </c>
      <c r="F2036" s="154" t="s">
        <v>16</v>
      </c>
      <c r="G2036" s="154" t="s">
        <v>71</v>
      </c>
      <c r="H2036" s="154" t="s">
        <v>37</v>
      </c>
      <c r="I2036" s="154" t="str">
        <f>_xlfn.XLOOKUP('Data Source'!$H2036,'NW Mapping'!A:A,'NW Mapping'!B:B)</f>
        <v>High</v>
      </c>
      <c r="J2036" s="154" t="str">
        <f>_xlfn.XLOOKUP('Data Source'!$H2036,'NW Mapping'!A:A,'NW Mapping'!C:C)</f>
        <v>Non-Core NW</v>
      </c>
      <c r="K2036" s="154" t="str">
        <f>_xlfn.XLOOKUP(H2036,'NW Mapping'!A:A,'NW Mapping'!D:D)</f>
        <v>EDLP</v>
      </c>
      <c r="L2036" s="8" t="str">
        <f>_xlfn.XLOOKUP('Data Source'!$H2036,'NW Mapping'!A:A,'NW Mapping'!E:E)</f>
        <v>EDLP</v>
      </c>
      <c r="M2036" s="157">
        <v>951.719999999832</v>
      </c>
      <c r="N2036" s="157">
        <v>0</v>
      </c>
    </row>
    <row r="2037" spans="2:14" s="1" customFormat="1" ht="19.7" customHeight="1">
      <c r="B2037" s="152">
        <v>2024</v>
      </c>
      <c r="C2037" s="153" t="s">
        <v>13</v>
      </c>
      <c r="D2037" s="153" t="s">
        <v>14</v>
      </c>
      <c r="E2037" s="153" t="s">
        <v>26</v>
      </c>
      <c r="F2037" s="153" t="s">
        <v>16</v>
      </c>
      <c r="G2037" s="153" t="s">
        <v>72</v>
      </c>
      <c r="H2037" s="153" t="s">
        <v>37</v>
      </c>
      <c r="I2037" s="154" t="str">
        <f>_xlfn.XLOOKUP('Data Source'!$H2037,'NW Mapping'!A:A,'NW Mapping'!B:B)</f>
        <v>High</v>
      </c>
      <c r="J2037" s="154" t="str">
        <f>_xlfn.XLOOKUP('Data Source'!$H2037,'NW Mapping'!A:A,'NW Mapping'!C:C)</f>
        <v>Non-Core NW</v>
      </c>
      <c r="K2037" s="154" t="str">
        <f>_xlfn.XLOOKUP(H2037,'NW Mapping'!A:A,'NW Mapping'!D:D)</f>
        <v>EDLP</v>
      </c>
      <c r="L2037" s="8" t="str">
        <f>_xlfn.XLOOKUP('Data Source'!$H2037,'NW Mapping'!A:A,'NW Mapping'!E:E)</f>
        <v>EDLP</v>
      </c>
      <c r="M2037" s="155">
        <v>55242.241153846197</v>
      </c>
      <c r="N2037" s="155">
        <v>0</v>
      </c>
    </row>
    <row r="2038" spans="2:14" s="1" customFormat="1" ht="19.7" customHeight="1">
      <c r="B2038" s="156">
        <v>2024</v>
      </c>
      <c r="C2038" s="154" t="s">
        <v>13</v>
      </c>
      <c r="D2038" s="154" t="s">
        <v>14</v>
      </c>
      <c r="E2038" s="154" t="s">
        <v>26</v>
      </c>
      <c r="F2038" s="154" t="s">
        <v>16</v>
      </c>
      <c r="G2038" s="154" t="s">
        <v>73</v>
      </c>
      <c r="H2038" s="154" t="s">
        <v>37</v>
      </c>
      <c r="I2038" s="154" t="str">
        <f>_xlfn.XLOOKUP('Data Source'!$H2038,'NW Mapping'!A:A,'NW Mapping'!B:B)</f>
        <v>High</v>
      </c>
      <c r="J2038" s="154" t="str">
        <f>_xlfn.XLOOKUP('Data Source'!$H2038,'NW Mapping'!A:A,'NW Mapping'!C:C)</f>
        <v>Non-Core NW</v>
      </c>
      <c r="K2038" s="154" t="str">
        <f>_xlfn.XLOOKUP(H2038,'NW Mapping'!A:A,'NW Mapping'!D:D)</f>
        <v>EDLP</v>
      </c>
      <c r="L2038" s="8" t="str">
        <f>_xlfn.XLOOKUP('Data Source'!$H2038,'NW Mapping'!A:A,'NW Mapping'!E:E)</f>
        <v>EDLP</v>
      </c>
      <c r="M2038" s="157">
        <v>445170</v>
      </c>
      <c r="N2038" s="157">
        <v>0</v>
      </c>
    </row>
    <row r="2039" spans="2:14" s="1" customFormat="1" ht="19.7" customHeight="1">
      <c r="B2039" s="152">
        <v>2024</v>
      </c>
      <c r="C2039" s="153" t="s">
        <v>13</v>
      </c>
      <c r="D2039" s="153" t="s">
        <v>14</v>
      </c>
      <c r="E2039" s="153" t="s">
        <v>26</v>
      </c>
      <c r="F2039" s="153" t="s">
        <v>16</v>
      </c>
      <c r="G2039" s="153" t="s">
        <v>74</v>
      </c>
      <c r="H2039" s="153" t="s">
        <v>37</v>
      </c>
      <c r="I2039" s="154" t="str">
        <f>_xlfn.XLOOKUP('Data Source'!$H2039,'NW Mapping'!A:A,'NW Mapping'!B:B)</f>
        <v>High</v>
      </c>
      <c r="J2039" s="154" t="str">
        <f>_xlfn.XLOOKUP('Data Source'!$H2039,'NW Mapping'!A:A,'NW Mapping'!C:C)</f>
        <v>Non-Core NW</v>
      </c>
      <c r="K2039" s="154" t="str">
        <f>_xlfn.XLOOKUP(H2039,'NW Mapping'!A:A,'NW Mapping'!D:D)</f>
        <v>EDLP</v>
      </c>
      <c r="L2039" s="8" t="str">
        <f>_xlfn.XLOOKUP('Data Source'!$H2039,'NW Mapping'!A:A,'NW Mapping'!E:E)</f>
        <v>EDLP</v>
      </c>
      <c r="M2039" s="155">
        <v>0</v>
      </c>
      <c r="N2039" s="155">
        <v>0</v>
      </c>
    </row>
    <row r="2040" spans="2:14" s="1" customFormat="1" ht="19.7" customHeight="1">
      <c r="B2040" s="156">
        <v>2024</v>
      </c>
      <c r="C2040" s="154" t="s">
        <v>13</v>
      </c>
      <c r="D2040" s="154" t="s">
        <v>14</v>
      </c>
      <c r="E2040" s="154" t="s">
        <v>26</v>
      </c>
      <c r="F2040" s="154" t="s">
        <v>21</v>
      </c>
      <c r="G2040" s="154" t="s">
        <v>22</v>
      </c>
      <c r="H2040" s="154" t="s">
        <v>37</v>
      </c>
      <c r="I2040" s="154" t="str">
        <f>_xlfn.XLOOKUP('Data Source'!$H2040,'NW Mapping'!A:A,'NW Mapping'!B:B)</f>
        <v>High</v>
      </c>
      <c r="J2040" s="154" t="str">
        <f>_xlfn.XLOOKUP('Data Source'!$H2040,'NW Mapping'!A:A,'NW Mapping'!C:C)</f>
        <v>Non-Core NW</v>
      </c>
      <c r="K2040" s="154" t="str">
        <f>_xlfn.XLOOKUP(H2040,'NW Mapping'!A:A,'NW Mapping'!D:D)</f>
        <v>EDLP</v>
      </c>
      <c r="L2040" s="8" t="str">
        <f>_xlfn.XLOOKUP('Data Source'!$H2040,'NW Mapping'!A:A,'NW Mapping'!E:E)</f>
        <v>EDLP</v>
      </c>
      <c r="M2040" s="157">
        <v>928117.24721522199</v>
      </c>
      <c r="N2040" s="157">
        <v>92.12</v>
      </c>
    </row>
    <row r="2041" spans="2:14" s="1" customFormat="1" ht="19.7" customHeight="1">
      <c r="B2041" s="152">
        <v>2024</v>
      </c>
      <c r="C2041" s="153" t="s">
        <v>13</v>
      </c>
      <c r="D2041" s="153" t="s">
        <v>14</v>
      </c>
      <c r="E2041" s="153" t="s">
        <v>26</v>
      </c>
      <c r="F2041" s="153" t="s">
        <v>21</v>
      </c>
      <c r="G2041" s="153" t="s">
        <v>65</v>
      </c>
      <c r="H2041" s="153" t="s">
        <v>37</v>
      </c>
      <c r="I2041" s="154" t="str">
        <f>_xlfn.XLOOKUP('Data Source'!$H2041,'NW Mapping'!A:A,'NW Mapping'!B:B)</f>
        <v>High</v>
      </c>
      <c r="J2041" s="154" t="str">
        <f>_xlfn.XLOOKUP('Data Source'!$H2041,'NW Mapping'!A:A,'NW Mapping'!C:C)</f>
        <v>Non-Core NW</v>
      </c>
      <c r="K2041" s="154" t="str">
        <f>_xlfn.XLOOKUP(H2041,'NW Mapping'!A:A,'NW Mapping'!D:D)</f>
        <v>EDLP</v>
      </c>
      <c r="L2041" s="8" t="str">
        <f>_xlfn.XLOOKUP('Data Source'!$H2041,'NW Mapping'!A:A,'NW Mapping'!E:E)</f>
        <v>EDLP</v>
      </c>
      <c r="M2041" s="155">
        <v>393040.8</v>
      </c>
      <c r="N2041" s="155">
        <v>0</v>
      </c>
    </row>
    <row r="2042" spans="2:14" s="1" customFormat="1" ht="19.7" customHeight="1">
      <c r="B2042" s="156">
        <v>2024</v>
      </c>
      <c r="C2042" s="154" t="s">
        <v>13</v>
      </c>
      <c r="D2042" s="154" t="s">
        <v>14</v>
      </c>
      <c r="E2042" s="154" t="s">
        <v>26</v>
      </c>
      <c r="F2042" s="154" t="s">
        <v>23</v>
      </c>
      <c r="G2042" s="154" t="s">
        <v>24</v>
      </c>
      <c r="H2042" s="154" t="s">
        <v>37</v>
      </c>
      <c r="I2042" s="154" t="str">
        <f>_xlfn.XLOOKUP('Data Source'!$H2042,'NW Mapping'!A:A,'NW Mapping'!B:B)</f>
        <v>High</v>
      </c>
      <c r="J2042" s="154" t="str">
        <f>_xlfn.XLOOKUP('Data Source'!$H2042,'NW Mapping'!A:A,'NW Mapping'!C:C)</f>
        <v>Non-Core NW</v>
      </c>
      <c r="K2042" s="154" t="str">
        <f>_xlfn.XLOOKUP(H2042,'NW Mapping'!A:A,'NW Mapping'!D:D)</f>
        <v>EDLP</v>
      </c>
      <c r="L2042" s="8" t="str">
        <f>_xlfn.XLOOKUP('Data Source'!$H2042,'NW Mapping'!A:A,'NW Mapping'!E:E)</f>
        <v>EDLP</v>
      </c>
      <c r="M2042" s="157">
        <v>7867.2369230759796</v>
      </c>
      <c r="N2042" s="157">
        <v>0</v>
      </c>
    </row>
    <row r="2043" spans="2:14" s="1" customFormat="1" ht="19.7" hidden="1" customHeight="1">
      <c r="B2043" s="152">
        <v>2024</v>
      </c>
      <c r="C2043" s="153" t="s">
        <v>13</v>
      </c>
      <c r="D2043" s="153" t="s">
        <v>14</v>
      </c>
      <c r="E2043" s="153" t="s">
        <v>27</v>
      </c>
      <c r="F2043" s="153" t="s">
        <v>16</v>
      </c>
      <c r="G2043" s="153" t="s">
        <v>71</v>
      </c>
      <c r="H2043" s="153" t="s">
        <v>37</v>
      </c>
      <c r="I2043" s="154" t="str">
        <f>_xlfn.XLOOKUP('Data Source'!$H2043,'NW Mapping'!A:A,'NW Mapping'!B:B)</f>
        <v>High</v>
      </c>
      <c r="J2043" s="154" t="str">
        <f>_xlfn.XLOOKUP('Data Source'!$H2043,'NW Mapping'!A:A,'NW Mapping'!C:C)</f>
        <v>Non-Core NW</v>
      </c>
      <c r="K2043" s="154" t="str">
        <f>_xlfn.XLOOKUP(H2043,'NW Mapping'!A:A,'NW Mapping'!D:D)</f>
        <v>EDLP</v>
      </c>
      <c r="L2043" s="8" t="str">
        <f>_xlfn.XLOOKUP('Data Source'!$H2043,'NW Mapping'!A:A,'NW Mapping'!E:E)</f>
        <v>EDLP</v>
      </c>
      <c r="M2043" s="155">
        <v>4177.1999999998397</v>
      </c>
      <c r="N2043" s="155">
        <v>62.04</v>
      </c>
    </row>
    <row r="2044" spans="2:14" s="1" customFormat="1" ht="19.7" hidden="1" customHeight="1">
      <c r="B2044" s="156">
        <v>2024</v>
      </c>
      <c r="C2044" s="154" t="s">
        <v>13</v>
      </c>
      <c r="D2044" s="154" t="s">
        <v>14</v>
      </c>
      <c r="E2044" s="154" t="s">
        <v>27</v>
      </c>
      <c r="F2044" s="154" t="s">
        <v>16</v>
      </c>
      <c r="G2044" s="154" t="s">
        <v>74</v>
      </c>
      <c r="H2044" s="154" t="s">
        <v>37</v>
      </c>
      <c r="I2044" s="154" t="str">
        <f>_xlfn.XLOOKUP('Data Source'!$H2044,'NW Mapping'!A:A,'NW Mapping'!B:B)</f>
        <v>High</v>
      </c>
      <c r="J2044" s="154" t="str">
        <f>_xlfn.XLOOKUP('Data Source'!$H2044,'NW Mapping'!A:A,'NW Mapping'!C:C)</f>
        <v>Non-Core NW</v>
      </c>
      <c r="K2044" s="154" t="str">
        <f>_xlfn.XLOOKUP(H2044,'NW Mapping'!A:A,'NW Mapping'!D:D)</f>
        <v>EDLP</v>
      </c>
      <c r="L2044" s="8" t="str">
        <f>_xlfn.XLOOKUP('Data Source'!$H2044,'NW Mapping'!A:A,'NW Mapping'!E:E)</f>
        <v>EDLP</v>
      </c>
      <c r="M2044" s="157">
        <v>4044.8</v>
      </c>
      <c r="N2044" s="157">
        <v>0</v>
      </c>
    </row>
    <row r="2045" spans="2:14" s="1" customFormat="1" ht="19.7" hidden="1" customHeight="1">
      <c r="B2045" s="152">
        <v>2024</v>
      </c>
      <c r="C2045" s="153" t="s">
        <v>13</v>
      </c>
      <c r="D2045" s="153" t="s">
        <v>14</v>
      </c>
      <c r="E2045" s="153" t="s">
        <v>27</v>
      </c>
      <c r="F2045" s="153" t="s">
        <v>21</v>
      </c>
      <c r="G2045" s="153" t="s">
        <v>65</v>
      </c>
      <c r="H2045" s="153" t="s">
        <v>37</v>
      </c>
      <c r="I2045" s="154" t="str">
        <f>_xlfn.XLOOKUP('Data Source'!$H2045,'NW Mapping'!A:A,'NW Mapping'!B:B)</f>
        <v>High</v>
      </c>
      <c r="J2045" s="154" t="str">
        <f>_xlfn.XLOOKUP('Data Source'!$H2045,'NW Mapping'!A:A,'NW Mapping'!C:C)</f>
        <v>Non-Core NW</v>
      </c>
      <c r="K2045" s="154" t="str">
        <f>_xlfn.XLOOKUP(H2045,'NW Mapping'!A:A,'NW Mapping'!D:D)</f>
        <v>EDLP</v>
      </c>
      <c r="L2045" s="8" t="str">
        <f>_xlfn.XLOOKUP('Data Source'!$H2045,'NW Mapping'!A:A,'NW Mapping'!E:E)</f>
        <v>EDLP</v>
      </c>
      <c r="M2045" s="155">
        <v>276781.42800000001</v>
      </c>
      <c r="N2045" s="155">
        <v>0</v>
      </c>
    </row>
    <row r="2046" spans="2:14" s="1" customFormat="1" ht="19.7" hidden="1" customHeight="1">
      <c r="B2046" s="156">
        <v>2024</v>
      </c>
      <c r="C2046" s="154" t="s">
        <v>13</v>
      </c>
      <c r="D2046" s="154" t="s">
        <v>14</v>
      </c>
      <c r="E2046" s="154" t="s">
        <v>27</v>
      </c>
      <c r="F2046" s="154" t="s">
        <v>23</v>
      </c>
      <c r="G2046" s="154" t="s">
        <v>24</v>
      </c>
      <c r="H2046" s="154" t="s">
        <v>37</v>
      </c>
      <c r="I2046" s="154" t="str">
        <f>_xlfn.XLOOKUP('Data Source'!$H2046,'NW Mapping'!A:A,'NW Mapping'!B:B)</f>
        <v>High</v>
      </c>
      <c r="J2046" s="154" t="str">
        <f>_xlfn.XLOOKUP('Data Source'!$H2046,'NW Mapping'!A:A,'NW Mapping'!C:C)</f>
        <v>Non-Core NW</v>
      </c>
      <c r="K2046" s="154" t="str">
        <f>_xlfn.XLOOKUP(H2046,'NW Mapping'!A:A,'NW Mapping'!D:D)</f>
        <v>EDLP</v>
      </c>
      <c r="L2046" s="8" t="str">
        <f>_xlfn.XLOOKUP('Data Source'!$H2046,'NW Mapping'!A:A,'NW Mapping'!E:E)</f>
        <v>EDLP</v>
      </c>
      <c r="M2046" s="157">
        <v>38584.180000000197</v>
      </c>
      <c r="N2046" s="157">
        <v>455.78</v>
      </c>
    </row>
    <row r="2047" spans="2:14" s="1" customFormat="1" ht="19.7" hidden="1" customHeight="1">
      <c r="B2047" s="152">
        <v>2024</v>
      </c>
      <c r="C2047" s="153" t="s">
        <v>13</v>
      </c>
      <c r="D2047" s="153" t="s">
        <v>14</v>
      </c>
      <c r="E2047" s="153" t="s">
        <v>27</v>
      </c>
      <c r="F2047" s="153" t="s">
        <v>23</v>
      </c>
      <c r="G2047" s="153" t="s">
        <v>66</v>
      </c>
      <c r="H2047" s="153" t="s">
        <v>37</v>
      </c>
      <c r="I2047" s="154" t="str">
        <f>_xlfn.XLOOKUP('Data Source'!$H2047,'NW Mapping'!A:A,'NW Mapping'!B:B)</f>
        <v>High</v>
      </c>
      <c r="J2047" s="154" t="str">
        <f>_xlfn.XLOOKUP('Data Source'!$H2047,'NW Mapping'!A:A,'NW Mapping'!C:C)</f>
        <v>Non-Core NW</v>
      </c>
      <c r="K2047" s="154" t="str">
        <f>_xlfn.XLOOKUP(H2047,'NW Mapping'!A:A,'NW Mapping'!D:D)</f>
        <v>EDLP</v>
      </c>
      <c r="L2047" s="8" t="str">
        <f>_xlfn.XLOOKUP('Data Source'!$H2047,'NW Mapping'!A:A,'NW Mapping'!E:E)</f>
        <v>EDLP</v>
      </c>
      <c r="M2047" s="155">
        <v>21367.5</v>
      </c>
      <c r="N2047" s="155">
        <v>0</v>
      </c>
    </row>
    <row r="2048" spans="2:14" s="1" customFormat="1" ht="19.7" customHeight="1">
      <c r="B2048" s="156">
        <v>2024</v>
      </c>
      <c r="C2048" s="154" t="s">
        <v>13</v>
      </c>
      <c r="D2048" s="154" t="s">
        <v>14</v>
      </c>
      <c r="E2048" s="154" t="s">
        <v>26</v>
      </c>
      <c r="F2048" s="154" t="s">
        <v>16</v>
      </c>
      <c r="G2048" s="154" t="s">
        <v>73</v>
      </c>
      <c r="H2048" s="154" t="s">
        <v>84</v>
      </c>
      <c r="I2048" s="154" t="str">
        <f>_xlfn.XLOOKUP('Data Source'!$H2048,'NW Mapping'!A:A,'NW Mapping'!B:B)</f>
        <v>Low</v>
      </c>
      <c r="J2048" s="154" t="str">
        <f>_xlfn.XLOOKUP('Data Source'!$H2048,'NW Mapping'!A:A,'NW Mapping'!C:C)</f>
        <v>Core NW</v>
      </c>
      <c r="K2048" s="154" t="str">
        <f>_xlfn.XLOOKUP(H2048,'NW Mapping'!A:A,'NW Mapping'!D:D)</f>
        <v>Core NW</v>
      </c>
      <c r="L2048" s="8" t="str">
        <f>_xlfn.XLOOKUP('Data Source'!$H2048,'NW Mapping'!A:A,'NW Mapping'!E:E)</f>
        <v>OTHER</v>
      </c>
      <c r="M2048" s="157">
        <v>1800</v>
      </c>
      <c r="N2048" s="157">
        <v>1800</v>
      </c>
    </row>
    <row r="2049" spans="2:14" s="1" customFormat="1" ht="19.7" hidden="1" customHeight="1">
      <c r="B2049" s="152">
        <v>2024</v>
      </c>
      <c r="C2049" s="153" t="s">
        <v>13</v>
      </c>
      <c r="D2049" s="153" t="s">
        <v>14</v>
      </c>
      <c r="E2049" s="153" t="s">
        <v>15</v>
      </c>
      <c r="F2049" s="153" t="s">
        <v>16</v>
      </c>
      <c r="G2049" s="153" t="s">
        <v>71</v>
      </c>
      <c r="H2049" s="153" t="s">
        <v>38</v>
      </c>
      <c r="I2049" s="154" t="str">
        <f>_xlfn.XLOOKUP('Data Source'!$H2049,'NW Mapping'!A:A,'NW Mapping'!B:B)</f>
        <v>Low</v>
      </c>
      <c r="J2049" s="154" t="str">
        <f>_xlfn.XLOOKUP('Data Source'!$H2049,'NW Mapping'!A:A,'NW Mapping'!C:C)</f>
        <v>Core NW</v>
      </c>
      <c r="K2049" s="154" t="str">
        <f>_xlfn.XLOOKUP(H2049,'NW Mapping'!A:A,'NW Mapping'!D:D)</f>
        <v>Core NW</v>
      </c>
      <c r="L2049" s="8" t="str">
        <f>_xlfn.XLOOKUP('Data Source'!$H2049,'NW Mapping'!A:A,'NW Mapping'!E:E)</f>
        <v>OTHER</v>
      </c>
      <c r="M2049" s="155">
        <v>75000</v>
      </c>
      <c r="N2049" s="155">
        <v>75000.19</v>
      </c>
    </row>
    <row r="2050" spans="2:14" s="1" customFormat="1" ht="19.7" hidden="1" customHeight="1">
      <c r="B2050" s="156">
        <v>2024</v>
      </c>
      <c r="C2050" s="154" t="s">
        <v>13</v>
      </c>
      <c r="D2050" s="154" t="s">
        <v>14</v>
      </c>
      <c r="E2050" s="154" t="s">
        <v>15</v>
      </c>
      <c r="F2050" s="154" t="s">
        <v>16</v>
      </c>
      <c r="G2050" s="154" t="s">
        <v>72</v>
      </c>
      <c r="H2050" s="154" t="s">
        <v>38</v>
      </c>
      <c r="I2050" s="154" t="str">
        <f>_xlfn.XLOOKUP('Data Source'!$H2050,'NW Mapping'!A:A,'NW Mapping'!B:B)</f>
        <v>Low</v>
      </c>
      <c r="J2050" s="154" t="str">
        <f>_xlfn.XLOOKUP('Data Source'!$H2050,'NW Mapping'!A:A,'NW Mapping'!C:C)</f>
        <v>Core NW</v>
      </c>
      <c r="K2050" s="154" t="str">
        <f>_xlfn.XLOOKUP(H2050,'NW Mapping'!A:A,'NW Mapping'!D:D)</f>
        <v>Core NW</v>
      </c>
      <c r="L2050" s="8" t="str">
        <f>_xlfn.XLOOKUP('Data Source'!$H2050,'NW Mapping'!A:A,'NW Mapping'!E:E)</f>
        <v>OTHER</v>
      </c>
      <c r="M2050" s="157">
        <v>58678.400000000001</v>
      </c>
      <c r="N2050" s="157">
        <v>58678.48</v>
      </c>
    </row>
    <row r="2051" spans="2:14" s="1" customFormat="1" ht="19.7" hidden="1" customHeight="1">
      <c r="B2051" s="152">
        <v>2024</v>
      </c>
      <c r="C2051" s="153" t="s">
        <v>13</v>
      </c>
      <c r="D2051" s="153" t="s">
        <v>14</v>
      </c>
      <c r="E2051" s="153" t="s">
        <v>15</v>
      </c>
      <c r="F2051" s="153" t="s">
        <v>16</v>
      </c>
      <c r="G2051" s="153" t="s">
        <v>73</v>
      </c>
      <c r="H2051" s="153" t="s">
        <v>38</v>
      </c>
      <c r="I2051" s="154" t="str">
        <f>_xlfn.XLOOKUP('Data Source'!$H2051,'NW Mapping'!A:A,'NW Mapping'!B:B)</f>
        <v>Low</v>
      </c>
      <c r="J2051" s="154" t="str">
        <f>_xlfn.XLOOKUP('Data Source'!$H2051,'NW Mapping'!A:A,'NW Mapping'!C:C)</f>
        <v>Core NW</v>
      </c>
      <c r="K2051" s="154" t="str">
        <f>_xlfn.XLOOKUP(H2051,'NW Mapping'!A:A,'NW Mapping'!D:D)</f>
        <v>Core NW</v>
      </c>
      <c r="L2051" s="8" t="str">
        <f>_xlfn.XLOOKUP('Data Source'!$H2051,'NW Mapping'!A:A,'NW Mapping'!E:E)</f>
        <v>OTHER</v>
      </c>
      <c r="M2051" s="155">
        <v>50000</v>
      </c>
      <c r="N2051" s="155">
        <v>49999.97</v>
      </c>
    </row>
    <row r="2052" spans="2:14" s="1" customFormat="1" ht="19.7" hidden="1" customHeight="1">
      <c r="B2052" s="156">
        <v>2024</v>
      </c>
      <c r="C2052" s="154" t="s">
        <v>13</v>
      </c>
      <c r="D2052" s="154" t="s">
        <v>14</v>
      </c>
      <c r="E2052" s="154" t="s">
        <v>15</v>
      </c>
      <c r="F2052" s="154" t="s">
        <v>16</v>
      </c>
      <c r="G2052" s="154" t="s">
        <v>74</v>
      </c>
      <c r="H2052" s="154" t="s">
        <v>38</v>
      </c>
      <c r="I2052" s="154" t="str">
        <f>_xlfn.XLOOKUP('Data Source'!$H2052,'NW Mapping'!A:A,'NW Mapping'!B:B)</f>
        <v>Low</v>
      </c>
      <c r="J2052" s="154" t="str">
        <f>_xlfn.XLOOKUP('Data Source'!$H2052,'NW Mapping'!A:A,'NW Mapping'!C:C)</f>
        <v>Core NW</v>
      </c>
      <c r="K2052" s="154" t="str">
        <f>_xlfn.XLOOKUP(H2052,'NW Mapping'!A:A,'NW Mapping'!D:D)</f>
        <v>Core NW</v>
      </c>
      <c r="L2052" s="8" t="str">
        <f>_xlfn.XLOOKUP('Data Source'!$H2052,'NW Mapping'!A:A,'NW Mapping'!E:E)</f>
        <v>OTHER</v>
      </c>
      <c r="M2052" s="157">
        <v>40006.400000000001</v>
      </c>
      <c r="N2052" s="157">
        <v>40006.54</v>
      </c>
    </row>
    <row r="2053" spans="2:14" s="1" customFormat="1" ht="19.7" hidden="1" customHeight="1">
      <c r="B2053" s="152">
        <v>2024</v>
      </c>
      <c r="C2053" s="153" t="s">
        <v>13</v>
      </c>
      <c r="D2053" s="153" t="s">
        <v>14</v>
      </c>
      <c r="E2053" s="153" t="s">
        <v>15</v>
      </c>
      <c r="F2053" s="153" t="s">
        <v>16</v>
      </c>
      <c r="G2053" s="153" t="s">
        <v>75</v>
      </c>
      <c r="H2053" s="153" t="s">
        <v>38</v>
      </c>
      <c r="I2053" s="154" t="str">
        <f>_xlfn.XLOOKUP('Data Source'!$H2053,'NW Mapping'!A:A,'NW Mapping'!B:B)</f>
        <v>Low</v>
      </c>
      <c r="J2053" s="154" t="str">
        <f>_xlfn.XLOOKUP('Data Source'!$H2053,'NW Mapping'!A:A,'NW Mapping'!C:C)</f>
        <v>Core NW</v>
      </c>
      <c r="K2053" s="154" t="str">
        <f>_xlfn.XLOOKUP(H2053,'NW Mapping'!A:A,'NW Mapping'!D:D)</f>
        <v>Core NW</v>
      </c>
      <c r="L2053" s="8" t="str">
        <f>_xlfn.XLOOKUP('Data Source'!$H2053,'NW Mapping'!A:A,'NW Mapping'!E:E)</f>
        <v>OTHER</v>
      </c>
      <c r="M2053" s="155">
        <v>1000</v>
      </c>
      <c r="N2053" s="155">
        <v>1000.06</v>
      </c>
    </row>
    <row r="2054" spans="2:14" s="1" customFormat="1" ht="19.7" hidden="1" customHeight="1">
      <c r="B2054" s="156">
        <v>2024</v>
      </c>
      <c r="C2054" s="154" t="s">
        <v>13</v>
      </c>
      <c r="D2054" s="154" t="s">
        <v>14</v>
      </c>
      <c r="E2054" s="154" t="s">
        <v>15</v>
      </c>
      <c r="F2054" s="154" t="s">
        <v>21</v>
      </c>
      <c r="G2054" s="154" t="s">
        <v>22</v>
      </c>
      <c r="H2054" s="154" t="s">
        <v>38</v>
      </c>
      <c r="I2054" s="154" t="str">
        <f>_xlfn.XLOOKUP('Data Source'!$H2054,'NW Mapping'!A:A,'NW Mapping'!B:B)</f>
        <v>Low</v>
      </c>
      <c r="J2054" s="154" t="str">
        <f>_xlfn.XLOOKUP('Data Source'!$H2054,'NW Mapping'!A:A,'NW Mapping'!C:C)</f>
        <v>Core NW</v>
      </c>
      <c r="K2054" s="154" t="str">
        <f>_xlfn.XLOOKUP(H2054,'NW Mapping'!A:A,'NW Mapping'!D:D)</f>
        <v>Core NW</v>
      </c>
      <c r="L2054" s="8" t="str">
        <f>_xlfn.XLOOKUP('Data Source'!$H2054,'NW Mapping'!A:A,'NW Mapping'!E:E)</f>
        <v>OTHER</v>
      </c>
      <c r="M2054" s="157">
        <v>45342.400000000001</v>
      </c>
      <c r="N2054" s="157">
        <v>45342.64</v>
      </c>
    </row>
    <row r="2055" spans="2:14" s="1" customFormat="1" ht="19.7" hidden="1" customHeight="1">
      <c r="B2055" s="152">
        <v>2024</v>
      </c>
      <c r="C2055" s="153" t="s">
        <v>13</v>
      </c>
      <c r="D2055" s="153" t="s">
        <v>14</v>
      </c>
      <c r="E2055" s="153" t="s">
        <v>15</v>
      </c>
      <c r="F2055" s="153" t="s">
        <v>21</v>
      </c>
      <c r="G2055" s="153" t="s">
        <v>65</v>
      </c>
      <c r="H2055" s="153" t="s">
        <v>38</v>
      </c>
      <c r="I2055" s="154" t="str">
        <f>_xlfn.XLOOKUP('Data Source'!$H2055,'NW Mapping'!A:A,'NW Mapping'!B:B)</f>
        <v>Low</v>
      </c>
      <c r="J2055" s="154" t="str">
        <f>_xlfn.XLOOKUP('Data Source'!$H2055,'NW Mapping'!A:A,'NW Mapping'!C:C)</f>
        <v>Core NW</v>
      </c>
      <c r="K2055" s="154" t="str">
        <f>_xlfn.XLOOKUP(H2055,'NW Mapping'!A:A,'NW Mapping'!D:D)</f>
        <v>Core NW</v>
      </c>
      <c r="L2055" s="8" t="str">
        <f>_xlfn.XLOOKUP('Data Source'!$H2055,'NW Mapping'!A:A,'NW Mapping'!E:E)</f>
        <v>OTHER</v>
      </c>
      <c r="M2055" s="155">
        <v>29339.200000000001</v>
      </c>
      <c r="N2055" s="155">
        <v>29339.24</v>
      </c>
    </row>
    <row r="2056" spans="2:14" s="1" customFormat="1" ht="19.7" hidden="1" customHeight="1">
      <c r="B2056" s="156">
        <v>2024</v>
      </c>
      <c r="C2056" s="154" t="s">
        <v>13</v>
      </c>
      <c r="D2056" s="154" t="s">
        <v>14</v>
      </c>
      <c r="E2056" s="154" t="s">
        <v>15</v>
      </c>
      <c r="F2056" s="154" t="s">
        <v>23</v>
      </c>
      <c r="G2056" s="154" t="s">
        <v>24</v>
      </c>
      <c r="H2056" s="154" t="s">
        <v>38</v>
      </c>
      <c r="I2056" s="154" t="str">
        <f>_xlfn.XLOOKUP('Data Source'!$H2056,'NW Mapping'!A:A,'NW Mapping'!B:B)</f>
        <v>Low</v>
      </c>
      <c r="J2056" s="154" t="str">
        <f>_xlfn.XLOOKUP('Data Source'!$H2056,'NW Mapping'!A:A,'NW Mapping'!C:C)</f>
        <v>Core NW</v>
      </c>
      <c r="K2056" s="154" t="str">
        <f>_xlfn.XLOOKUP(H2056,'NW Mapping'!A:A,'NW Mapping'!D:D)</f>
        <v>Core NW</v>
      </c>
      <c r="L2056" s="8" t="str">
        <f>_xlfn.XLOOKUP('Data Source'!$H2056,'NW Mapping'!A:A,'NW Mapping'!E:E)</f>
        <v>OTHER</v>
      </c>
      <c r="M2056" s="157">
        <v>37340.800000000003</v>
      </c>
      <c r="N2056" s="157">
        <v>37340.94</v>
      </c>
    </row>
    <row r="2057" spans="2:14" s="1" customFormat="1" ht="19.7" hidden="1" customHeight="1">
      <c r="B2057" s="152">
        <v>2024</v>
      </c>
      <c r="C2057" s="153" t="s">
        <v>13</v>
      </c>
      <c r="D2057" s="153" t="s">
        <v>14</v>
      </c>
      <c r="E2057" s="153" t="s">
        <v>15</v>
      </c>
      <c r="F2057" s="153" t="s">
        <v>23</v>
      </c>
      <c r="G2057" s="153" t="s">
        <v>66</v>
      </c>
      <c r="H2057" s="153" t="s">
        <v>38</v>
      </c>
      <c r="I2057" s="154" t="str">
        <f>_xlfn.XLOOKUP('Data Source'!$H2057,'NW Mapping'!A:A,'NW Mapping'!B:B)</f>
        <v>Low</v>
      </c>
      <c r="J2057" s="154" t="str">
        <f>_xlfn.XLOOKUP('Data Source'!$H2057,'NW Mapping'!A:A,'NW Mapping'!C:C)</f>
        <v>Core NW</v>
      </c>
      <c r="K2057" s="154" t="str">
        <f>_xlfn.XLOOKUP(H2057,'NW Mapping'!A:A,'NW Mapping'!D:D)</f>
        <v>Core NW</v>
      </c>
      <c r="L2057" s="8" t="str">
        <f>_xlfn.XLOOKUP('Data Source'!$H2057,'NW Mapping'!A:A,'NW Mapping'!E:E)</f>
        <v>OTHER</v>
      </c>
      <c r="M2057" s="155">
        <v>32006.400000000001</v>
      </c>
      <c r="N2057" s="155">
        <v>32006.31</v>
      </c>
    </row>
    <row r="2058" spans="2:14" s="1" customFormat="1" ht="19.7" customHeight="1">
      <c r="B2058" s="156">
        <v>2024</v>
      </c>
      <c r="C2058" s="154" t="s">
        <v>13</v>
      </c>
      <c r="D2058" s="154" t="s">
        <v>14</v>
      </c>
      <c r="E2058" s="154" t="s">
        <v>26</v>
      </c>
      <c r="F2058" s="154" t="s">
        <v>16</v>
      </c>
      <c r="G2058" s="154" t="s">
        <v>71</v>
      </c>
      <c r="H2058" s="154" t="s">
        <v>38</v>
      </c>
      <c r="I2058" s="154" t="str">
        <f>_xlfn.XLOOKUP('Data Source'!$H2058,'NW Mapping'!A:A,'NW Mapping'!B:B)</f>
        <v>Low</v>
      </c>
      <c r="J2058" s="154" t="str">
        <f>_xlfn.XLOOKUP('Data Source'!$H2058,'NW Mapping'!A:A,'NW Mapping'!C:C)</f>
        <v>Core NW</v>
      </c>
      <c r="K2058" s="154" t="str">
        <f>_xlfn.XLOOKUP(H2058,'NW Mapping'!A:A,'NW Mapping'!D:D)</f>
        <v>Core NW</v>
      </c>
      <c r="L2058" s="8" t="str">
        <f>_xlfn.XLOOKUP('Data Source'!$H2058,'NW Mapping'!A:A,'NW Mapping'!E:E)</f>
        <v>OTHER</v>
      </c>
      <c r="M2058" s="157">
        <v>44999.9998076923</v>
      </c>
      <c r="N2058" s="157">
        <v>44999.99</v>
      </c>
    </row>
    <row r="2059" spans="2:14" s="1" customFormat="1" ht="19.7" customHeight="1">
      <c r="B2059" s="152">
        <v>2024</v>
      </c>
      <c r="C2059" s="153" t="s">
        <v>13</v>
      </c>
      <c r="D2059" s="153" t="s">
        <v>14</v>
      </c>
      <c r="E2059" s="153" t="s">
        <v>26</v>
      </c>
      <c r="F2059" s="153" t="s">
        <v>16</v>
      </c>
      <c r="G2059" s="153" t="s">
        <v>72</v>
      </c>
      <c r="H2059" s="153" t="s">
        <v>38</v>
      </c>
      <c r="I2059" s="154" t="str">
        <f>_xlfn.XLOOKUP('Data Source'!$H2059,'NW Mapping'!A:A,'NW Mapping'!B:B)</f>
        <v>Low</v>
      </c>
      <c r="J2059" s="154" t="str">
        <f>_xlfn.XLOOKUP('Data Source'!$H2059,'NW Mapping'!A:A,'NW Mapping'!C:C)</f>
        <v>Core NW</v>
      </c>
      <c r="K2059" s="154" t="str">
        <f>_xlfn.XLOOKUP(H2059,'NW Mapping'!A:A,'NW Mapping'!D:D)</f>
        <v>Core NW</v>
      </c>
      <c r="L2059" s="8" t="str">
        <f>_xlfn.XLOOKUP('Data Source'!$H2059,'NW Mapping'!A:A,'NW Mapping'!E:E)</f>
        <v>OTHER</v>
      </c>
      <c r="M2059" s="155">
        <v>44999.996346153799</v>
      </c>
      <c r="N2059" s="155">
        <v>44999.81</v>
      </c>
    </row>
    <row r="2060" spans="2:14" s="1" customFormat="1" ht="19.7" customHeight="1">
      <c r="B2060" s="156">
        <v>2024</v>
      </c>
      <c r="C2060" s="154" t="s">
        <v>13</v>
      </c>
      <c r="D2060" s="154" t="s">
        <v>14</v>
      </c>
      <c r="E2060" s="154" t="s">
        <v>26</v>
      </c>
      <c r="F2060" s="154" t="s">
        <v>16</v>
      </c>
      <c r="G2060" s="154" t="s">
        <v>73</v>
      </c>
      <c r="H2060" s="154" t="s">
        <v>38</v>
      </c>
      <c r="I2060" s="154" t="str">
        <f>_xlfn.XLOOKUP('Data Source'!$H2060,'NW Mapping'!A:A,'NW Mapping'!B:B)</f>
        <v>Low</v>
      </c>
      <c r="J2060" s="154" t="str">
        <f>_xlfn.XLOOKUP('Data Source'!$H2060,'NW Mapping'!A:A,'NW Mapping'!C:C)</f>
        <v>Core NW</v>
      </c>
      <c r="K2060" s="154" t="str">
        <f>_xlfn.XLOOKUP(H2060,'NW Mapping'!A:A,'NW Mapping'!D:D)</f>
        <v>Core NW</v>
      </c>
      <c r="L2060" s="8" t="str">
        <f>_xlfn.XLOOKUP('Data Source'!$H2060,'NW Mapping'!A:A,'NW Mapping'!E:E)</f>
        <v>OTHER</v>
      </c>
      <c r="M2060" s="157">
        <v>50000.0003846154</v>
      </c>
      <c r="N2060" s="157">
        <v>50000.02</v>
      </c>
    </row>
    <row r="2061" spans="2:14" s="1" customFormat="1" ht="19.7" customHeight="1">
      <c r="B2061" s="152">
        <v>2024</v>
      </c>
      <c r="C2061" s="153" t="s">
        <v>13</v>
      </c>
      <c r="D2061" s="153" t="s">
        <v>14</v>
      </c>
      <c r="E2061" s="153" t="s">
        <v>26</v>
      </c>
      <c r="F2061" s="153" t="s">
        <v>16</v>
      </c>
      <c r="G2061" s="153" t="s">
        <v>74</v>
      </c>
      <c r="H2061" s="153" t="s">
        <v>38</v>
      </c>
      <c r="I2061" s="154" t="str">
        <f>_xlfn.XLOOKUP('Data Source'!$H2061,'NW Mapping'!A:A,'NW Mapping'!B:B)</f>
        <v>Low</v>
      </c>
      <c r="J2061" s="154" t="str">
        <f>_xlfn.XLOOKUP('Data Source'!$H2061,'NW Mapping'!A:A,'NW Mapping'!C:C)</f>
        <v>Core NW</v>
      </c>
      <c r="K2061" s="154" t="str">
        <f>_xlfn.XLOOKUP(H2061,'NW Mapping'!A:A,'NW Mapping'!D:D)</f>
        <v>Core NW</v>
      </c>
      <c r="L2061" s="8" t="str">
        <f>_xlfn.XLOOKUP('Data Source'!$H2061,'NW Mapping'!A:A,'NW Mapping'!E:E)</f>
        <v>OTHER</v>
      </c>
      <c r="M2061" s="155">
        <v>49999.9998076923</v>
      </c>
      <c r="N2061" s="155">
        <v>49999.99</v>
      </c>
    </row>
    <row r="2062" spans="2:14" s="1" customFormat="1" ht="19.7" customHeight="1">
      <c r="B2062" s="156">
        <v>2024</v>
      </c>
      <c r="C2062" s="154" t="s">
        <v>13</v>
      </c>
      <c r="D2062" s="154" t="s">
        <v>14</v>
      </c>
      <c r="E2062" s="154" t="s">
        <v>26</v>
      </c>
      <c r="F2062" s="154" t="s">
        <v>21</v>
      </c>
      <c r="G2062" s="154" t="s">
        <v>22</v>
      </c>
      <c r="H2062" s="154" t="s">
        <v>38</v>
      </c>
      <c r="I2062" s="154" t="str">
        <f>_xlfn.XLOOKUP('Data Source'!$H2062,'NW Mapping'!A:A,'NW Mapping'!B:B)</f>
        <v>Low</v>
      </c>
      <c r="J2062" s="154" t="str">
        <f>_xlfn.XLOOKUP('Data Source'!$H2062,'NW Mapping'!A:A,'NW Mapping'!C:C)</f>
        <v>Core NW</v>
      </c>
      <c r="K2062" s="154" t="str">
        <f>_xlfn.XLOOKUP(H2062,'NW Mapping'!A:A,'NW Mapping'!D:D)</f>
        <v>Core NW</v>
      </c>
      <c r="L2062" s="8" t="str">
        <f>_xlfn.XLOOKUP('Data Source'!$H2062,'NW Mapping'!A:A,'NW Mapping'!E:E)</f>
        <v>OTHER</v>
      </c>
      <c r="M2062" s="157">
        <v>70000</v>
      </c>
      <c r="N2062" s="157">
        <v>70000</v>
      </c>
    </row>
    <row r="2063" spans="2:14" s="1" customFormat="1" ht="19.7" customHeight="1">
      <c r="B2063" s="152">
        <v>2024</v>
      </c>
      <c r="C2063" s="153" t="s">
        <v>13</v>
      </c>
      <c r="D2063" s="153" t="s">
        <v>14</v>
      </c>
      <c r="E2063" s="153" t="s">
        <v>26</v>
      </c>
      <c r="F2063" s="153" t="s">
        <v>21</v>
      </c>
      <c r="G2063" s="153" t="s">
        <v>65</v>
      </c>
      <c r="H2063" s="153" t="s">
        <v>38</v>
      </c>
      <c r="I2063" s="154" t="str">
        <f>_xlfn.XLOOKUP('Data Source'!$H2063,'NW Mapping'!A:A,'NW Mapping'!B:B)</f>
        <v>Low</v>
      </c>
      <c r="J2063" s="154" t="str">
        <f>_xlfn.XLOOKUP('Data Source'!$H2063,'NW Mapping'!A:A,'NW Mapping'!C:C)</f>
        <v>Core NW</v>
      </c>
      <c r="K2063" s="154" t="str">
        <f>_xlfn.XLOOKUP(H2063,'NW Mapping'!A:A,'NW Mapping'!D:D)</f>
        <v>Core NW</v>
      </c>
      <c r="L2063" s="8" t="str">
        <f>_xlfn.XLOOKUP('Data Source'!$H2063,'NW Mapping'!A:A,'NW Mapping'!E:E)</f>
        <v>OTHER</v>
      </c>
      <c r="M2063" s="155">
        <v>81414.170576923105</v>
      </c>
      <c r="N2063" s="155">
        <v>81414.2</v>
      </c>
    </row>
    <row r="2064" spans="2:14" s="1" customFormat="1" ht="19.7" customHeight="1">
      <c r="B2064" s="156">
        <v>2024</v>
      </c>
      <c r="C2064" s="154" t="s">
        <v>13</v>
      </c>
      <c r="D2064" s="154" t="s">
        <v>14</v>
      </c>
      <c r="E2064" s="154" t="s">
        <v>26</v>
      </c>
      <c r="F2064" s="154" t="s">
        <v>23</v>
      </c>
      <c r="G2064" s="154" t="s">
        <v>24</v>
      </c>
      <c r="H2064" s="154" t="s">
        <v>38</v>
      </c>
      <c r="I2064" s="154" t="str">
        <f>_xlfn.XLOOKUP('Data Source'!$H2064,'NW Mapping'!A:A,'NW Mapping'!B:B)</f>
        <v>Low</v>
      </c>
      <c r="J2064" s="154" t="str">
        <f>_xlfn.XLOOKUP('Data Source'!$H2064,'NW Mapping'!A:A,'NW Mapping'!C:C)</f>
        <v>Core NW</v>
      </c>
      <c r="K2064" s="154" t="str">
        <f>_xlfn.XLOOKUP(H2064,'NW Mapping'!A:A,'NW Mapping'!D:D)</f>
        <v>Core NW</v>
      </c>
      <c r="L2064" s="8" t="str">
        <f>_xlfn.XLOOKUP('Data Source'!$H2064,'NW Mapping'!A:A,'NW Mapping'!E:E)</f>
        <v>OTHER</v>
      </c>
      <c r="M2064" s="157">
        <v>50000.004807692298</v>
      </c>
      <c r="N2064" s="157">
        <v>50000.25</v>
      </c>
    </row>
    <row r="2065" spans="2:14" s="1" customFormat="1" ht="19.7" customHeight="1">
      <c r="B2065" s="152">
        <v>2024</v>
      </c>
      <c r="C2065" s="153" t="s">
        <v>13</v>
      </c>
      <c r="D2065" s="153" t="s">
        <v>14</v>
      </c>
      <c r="E2065" s="153" t="s">
        <v>26</v>
      </c>
      <c r="F2065" s="153" t="s">
        <v>23</v>
      </c>
      <c r="G2065" s="153" t="s">
        <v>66</v>
      </c>
      <c r="H2065" s="153" t="s">
        <v>38</v>
      </c>
      <c r="I2065" s="154" t="str">
        <f>_xlfn.XLOOKUP('Data Source'!$H2065,'NW Mapping'!A:A,'NW Mapping'!B:B)</f>
        <v>Low</v>
      </c>
      <c r="J2065" s="154" t="str">
        <f>_xlfn.XLOOKUP('Data Source'!$H2065,'NW Mapping'!A:A,'NW Mapping'!C:C)</f>
        <v>Core NW</v>
      </c>
      <c r="K2065" s="154" t="str">
        <f>_xlfn.XLOOKUP(H2065,'NW Mapping'!A:A,'NW Mapping'!D:D)</f>
        <v>Core NW</v>
      </c>
      <c r="L2065" s="8" t="str">
        <f>_xlfn.XLOOKUP('Data Source'!$H2065,'NW Mapping'!A:A,'NW Mapping'!E:E)</f>
        <v>OTHER</v>
      </c>
      <c r="M2065" s="155">
        <v>50000.002115384603</v>
      </c>
      <c r="N2065" s="155">
        <v>50000.11</v>
      </c>
    </row>
    <row r="2066" spans="2:14" s="1" customFormat="1" ht="19.7" hidden="1" customHeight="1">
      <c r="B2066" s="156">
        <v>2024</v>
      </c>
      <c r="C2066" s="154" t="s">
        <v>13</v>
      </c>
      <c r="D2066" s="154" t="s">
        <v>14</v>
      </c>
      <c r="E2066" s="154" t="s">
        <v>27</v>
      </c>
      <c r="F2066" s="154" t="s">
        <v>16</v>
      </c>
      <c r="G2066" s="154" t="s">
        <v>71</v>
      </c>
      <c r="H2066" s="154" t="s">
        <v>38</v>
      </c>
      <c r="I2066" s="154" t="str">
        <f>_xlfn.XLOOKUP('Data Source'!$H2066,'NW Mapping'!A:A,'NW Mapping'!B:B)</f>
        <v>Low</v>
      </c>
      <c r="J2066" s="154" t="str">
        <f>_xlfn.XLOOKUP('Data Source'!$H2066,'NW Mapping'!A:A,'NW Mapping'!C:C)</f>
        <v>Core NW</v>
      </c>
      <c r="K2066" s="154" t="str">
        <f>_xlfn.XLOOKUP(H2066,'NW Mapping'!A:A,'NW Mapping'!D:D)</f>
        <v>Core NW</v>
      </c>
      <c r="L2066" s="8" t="str">
        <f>_xlfn.XLOOKUP('Data Source'!$H2066,'NW Mapping'!A:A,'NW Mapping'!E:E)</f>
        <v>OTHER</v>
      </c>
      <c r="M2066" s="157">
        <v>30000.0013461538</v>
      </c>
      <c r="N2066" s="157">
        <v>30000.07</v>
      </c>
    </row>
    <row r="2067" spans="2:14" s="1" customFormat="1" ht="19.7" hidden="1" customHeight="1">
      <c r="B2067" s="152">
        <v>2024</v>
      </c>
      <c r="C2067" s="153" t="s">
        <v>13</v>
      </c>
      <c r="D2067" s="153" t="s">
        <v>14</v>
      </c>
      <c r="E2067" s="153" t="s">
        <v>27</v>
      </c>
      <c r="F2067" s="153" t="s">
        <v>16</v>
      </c>
      <c r="G2067" s="153" t="s">
        <v>72</v>
      </c>
      <c r="H2067" s="153" t="s">
        <v>38</v>
      </c>
      <c r="I2067" s="154" t="str">
        <f>_xlfn.XLOOKUP('Data Source'!$H2067,'NW Mapping'!A:A,'NW Mapping'!B:B)</f>
        <v>Low</v>
      </c>
      <c r="J2067" s="154" t="str">
        <f>_xlfn.XLOOKUP('Data Source'!$H2067,'NW Mapping'!A:A,'NW Mapping'!C:C)</f>
        <v>Core NW</v>
      </c>
      <c r="K2067" s="154" t="str">
        <f>_xlfn.XLOOKUP(H2067,'NW Mapping'!A:A,'NW Mapping'!D:D)</f>
        <v>Core NW</v>
      </c>
      <c r="L2067" s="8" t="str">
        <f>_xlfn.XLOOKUP('Data Source'!$H2067,'NW Mapping'!A:A,'NW Mapping'!E:E)</f>
        <v>OTHER</v>
      </c>
      <c r="M2067" s="155">
        <v>69999.999807692293</v>
      </c>
      <c r="N2067" s="155">
        <v>69999.990000000005</v>
      </c>
    </row>
    <row r="2068" spans="2:14" s="1" customFormat="1" ht="19.7" hidden="1" customHeight="1">
      <c r="B2068" s="156">
        <v>2024</v>
      </c>
      <c r="C2068" s="154" t="s">
        <v>13</v>
      </c>
      <c r="D2068" s="154" t="s">
        <v>14</v>
      </c>
      <c r="E2068" s="154" t="s">
        <v>27</v>
      </c>
      <c r="F2068" s="154" t="s">
        <v>16</v>
      </c>
      <c r="G2068" s="154" t="s">
        <v>73</v>
      </c>
      <c r="H2068" s="154" t="s">
        <v>38</v>
      </c>
      <c r="I2068" s="154" t="str">
        <f>_xlfn.XLOOKUP('Data Source'!$H2068,'NW Mapping'!A:A,'NW Mapping'!B:B)</f>
        <v>Low</v>
      </c>
      <c r="J2068" s="154" t="str">
        <f>_xlfn.XLOOKUP('Data Source'!$H2068,'NW Mapping'!A:A,'NW Mapping'!C:C)</f>
        <v>Core NW</v>
      </c>
      <c r="K2068" s="154" t="str">
        <f>_xlfn.XLOOKUP(H2068,'NW Mapping'!A:A,'NW Mapping'!D:D)</f>
        <v>Core NW</v>
      </c>
      <c r="L2068" s="8" t="str">
        <f>_xlfn.XLOOKUP('Data Source'!$H2068,'NW Mapping'!A:A,'NW Mapping'!E:E)</f>
        <v>OTHER</v>
      </c>
      <c r="M2068" s="157">
        <v>149999.999038462</v>
      </c>
      <c r="N2068" s="157">
        <v>149999.95000000001</v>
      </c>
    </row>
    <row r="2069" spans="2:14" s="1" customFormat="1" ht="19.7" hidden="1" customHeight="1">
      <c r="B2069" s="152">
        <v>2024</v>
      </c>
      <c r="C2069" s="153" t="s">
        <v>13</v>
      </c>
      <c r="D2069" s="153" t="s">
        <v>14</v>
      </c>
      <c r="E2069" s="153" t="s">
        <v>27</v>
      </c>
      <c r="F2069" s="153" t="s">
        <v>16</v>
      </c>
      <c r="G2069" s="153" t="s">
        <v>74</v>
      </c>
      <c r="H2069" s="153" t="s">
        <v>38</v>
      </c>
      <c r="I2069" s="154" t="str">
        <f>_xlfn.XLOOKUP('Data Source'!$H2069,'NW Mapping'!A:A,'NW Mapping'!B:B)</f>
        <v>Low</v>
      </c>
      <c r="J2069" s="154" t="str">
        <f>_xlfn.XLOOKUP('Data Source'!$H2069,'NW Mapping'!A:A,'NW Mapping'!C:C)</f>
        <v>Core NW</v>
      </c>
      <c r="K2069" s="154" t="str">
        <f>_xlfn.XLOOKUP(H2069,'NW Mapping'!A:A,'NW Mapping'!D:D)</f>
        <v>Core NW</v>
      </c>
      <c r="L2069" s="8" t="str">
        <f>_xlfn.XLOOKUP('Data Source'!$H2069,'NW Mapping'!A:A,'NW Mapping'!E:E)</f>
        <v>OTHER</v>
      </c>
      <c r="M2069" s="155">
        <v>15183.9988888889</v>
      </c>
      <c r="N2069" s="155">
        <v>15183.99</v>
      </c>
    </row>
    <row r="2070" spans="2:14" s="1" customFormat="1" ht="19.7" hidden="1" customHeight="1">
      <c r="B2070" s="156">
        <v>2024</v>
      </c>
      <c r="C2070" s="154" t="s">
        <v>13</v>
      </c>
      <c r="D2070" s="154" t="s">
        <v>14</v>
      </c>
      <c r="E2070" s="154" t="s">
        <v>27</v>
      </c>
      <c r="F2070" s="154" t="s">
        <v>16</v>
      </c>
      <c r="G2070" s="154" t="s">
        <v>75</v>
      </c>
      <c r="H2070" s="154" t="s">
        <v>38</v>
      </c>
      <c r="I2070" s="154" t="str">
        <f>_xlfn.XLOOKUP('Data Source'!$H2070,'NW Mapping'!A:A,'NW Mapping'!B:B)</f>
        <v>Low</v>
      </c>
      <c r="J2070" s="154" t="str">
        <f>_xlfn.XLOOKUP('Data Source'!$H2070,'NW Mapping'!A:A,'NW Mapping'!C:C)</f>
        <v>Core NW</v>
      </c>
      <c r="K2070" s="154" t="str">
        <f>_xlfn.XLOOKUP(H2070,'NW Mapping'!A:A,'NW Mapping'!D:D)</f>
        <v>Core NW</v>
      </c>
      <c r="L2070" s="8" t="str">
        <f>_xlfn.XLOOKUP('Data Source'!$H2070,'NW Mapping'!A:A,'NW Mapping'!E:E)</f>
        <v>OTHER</v>
      </c>
      <c r="M2070" s="157">
        <v>25000.001923076899</v>
      </c>
      <c r="N2070" s="157">
        <v>25000.1</v>
      </c>
    </row>
    <row r="2071" spans="2:14" s="1" customFormat="1" ht="19.7" hidden="1" customHeight="1">
      <c r="B2071" s="152">
        <v>2024</v>
      </c>
      <c r="C2071" s="153" t="s">
        <v>13</v>
      </c>
      <c r="D2071" s="153" t="s">
        <v>14</v>
      </c>
      <c r="E2071" s="153" t="s">
        <v>27</v>
      </c>
      <c r="F2071" s="153" t="s">
        <v>21</v>
      </c>
      <c r="G2071" s="153" t="s">
        <v>22</v>
      </c>
      <c r="H2071" s="153" t="s">
        <v>38</v>
      </c>
      <c r="I2071" s="154" t="str">
        <f>_xlfn.XLOOKUP('Data Source'!$H2071,'NW Mapping'!A:A,'NW Mapping'!B:B)</f>
        <v>Low</v>
      </c>
      <c r="J2071" s="154" t="str">
        <f>_xlfn.XLOOKUP('Data Source'!$H2071,'NW Mapping'!A:A,'NW Mapping'!C:C)</f>
        <v>Core NW</v>
      </c>
      <c r="K2071" s="154" t="str">
        <f>_xlfn.XLOOKUP(H2071,'NW Mapping'!A:A,'NW Mapping'!D:D)</f>
        <v>Core NW</v>
      </c>
      <c r="L2071" s="8" t="str">
        <f>_xlfn.XLOOKUP('Data Source'!$H2071,'NW Mapping'!A:A,'NW Mapping'!E:E)</f>
        <v>OTHER</v>
      </c>
      <c r="M2071" s="155">
        <v>199999.99634615399</v>
      </c>
      <c r="N2071" s="155">
        <v>199999.81</v>
      </c>
    </row>
    <row r="2072" spans="2:14" s="1" customFormat="1" ht="19.7" hidden="1" customHeight="1">
      <c r="B2072" s="156">
        <v>2024</v>
      </c>
      <c r="C2072" s="154" t="s">
        <v>13</v>
      </c>
      <c r="D2072" s="154" t="s">
        <v>14</v>
      </c>
      <c r="E2072" s="154" t="s">
        <v>27</v>
      </c>
      <c r="F2072" s="154" t="s">
        <v>21</v>
      </c>
      <c r="G2072" s="154" t="s">
        <v>65</v>
      </c>
      <c r="H2072" s="154" t="s">
        <v>38</v>
      </c>
      <c r="I2072" s="154" t="str">
        <f>_xlfn.XLOOKUP('Data Source'!$H2072,'NW Mapping'!A:A,'NW Mapping'!B:B)</f>
        <v>Low</v>
      </c>
      <c r="J2072" s="154" t="str">
        <f>_xlfn.XLOOKUP('Data Source'!$H2072,'NW Mapping'!A:A,'NW Mapping'!C:C)</f>
        <v>Core NW</v>
      </c>
      <c r="K2072" s="154" t="str">
        <f>_xlfn.XLOOKUP(H2072,'NW Mapping'!A:A,'NW Mapping'!D:D)</f>
        <v>Core NW</v>
      </c>
      <c r="L2072" s="8" t="str">
        <f>_xlfn.XLOOKUP('Data Source'!$H2072,'NW Mapping'!A:A,'NW Mapping'!E:E)</f>
        <v>OTHER</v>
      </c>
      <c r="M2072" s="157">
        <v>80000.004615384605</v>
      </c>
      <c r="N2072" s="157">
        <v>80000.240000000005</v>
      </c>
    </row>
    <row r="2073" spans="2:14" s="1" customFormat="1" ht="19.7" hidden="1" customHeight="1">
      <c r="B2073" s="152">
        <v>2024</v>
      </c>
      <c r="C2073" s="153" t="s">
        <v>13</v>
      </c>
      <c r="D2073" s="153" t="s">
        <v>14</v>
      </c>
      <c r="E2073" s="153" t="s">
        <v>27</v>
      </c>
      <c r="F2073" s="153" t="s">
        <v>23</v>
      </c>
      <c r="G2073" s="153" t="s">
        <v>24</v>
      </c>
      <c r="H2073" s="153" t="s">
        <v>38</v>
      </c>
      <c r="I2073" s="154" t="str">
        <f>_xlfn.XLOOKUP('Data Source'!$H2073,'NW Mapping'!A:A,'NW Mapping'!B:B)</f>
        <v>Low</v>
      </c>
      <c r="J2073" s="154" t="str">
        <f>_xlfn.XLOOKUP('Data Source'!$H2073,'NW Mapping'!A:A,'NW Mapping'!C:C)</f>
        <v>Core NW</v>
      </c>
      <c r="K2073" s="154" t="str">
        <f>_xlfn.XLOOKUP(H2073,'NW Mapping'!A:A,'NW Mapping'!D:D)</f>
        <v>Core NW</v>
      </c>
      <c r="L2073" s="8" t="str">
        <f>_xlfn.XLOOKUP('Data Source'!$H2073,'NW Mapping'!A:A,'NW Mapping'!E:E)</f>
        <v>OTHER</v>
      </c>
      <c r="M2073" s="155">
        <v>149999.99884615399</v>
      </c>
      <c r="N2073" s="155">
        <v>149999.94</v>
      </c>
    </row>
    <row r="2074" spans="2:14" s="1" customFormat="1" ht="19.7" hidden="1" customHeight="1">
      <c r="B2074" s="156">
        <v>2024</v>
      </c>
      <c r="C2074" s="154" t="s">
        <v>13</v>
      </c>
      <c r="D2074" s="154" t="s">
        <v>14</v>
      </c>
      <c r="E2074" s="154" t="s">
        <v>15</v>
      </c>
      <c r="F2074" s="154" t="s">
        <v>16</v>
      </c>
      <c r="G2074" s="154" t="s">
        <v>71</v>
      </c>
      <c r="H2074" s="154" t="s">
        <v>39</v>
      </c>
      <c r="I2074" s="154" t="str">
        <f>_xlfn.XLOOKUP('Data Source'!$H2074,'NW Mapping'!A:A,'NW Mapping'!B:B)</f>
        <v>Low</v>
      </c>
      <c r="J2074" s="154" t="str">
        <f>_xlfn.XLOOKUP('Data Source'!$H2074,'NW Mapping'!A:A,'NW Mapping'!C:C)</f>
        <v>Core NW</v>
      </c>
      <c r="K2074" s="154" t="str">
        <f>_xlfn.XLOOKUP(H2074,'NW Mapping'!A:A,'NW Mapping'!D:D)</f>
        <v>Core NW</v>
      </c>
      <c r="L2074" s="8" t="str">
        <f>_xlfn.XLOOKUP('Data Source'!$H2074,'NW Mapping'!A:A,'NW Mapping'!E:E)</f>
        <v>OTHER</v>
      </c>
      <c r="M2074" s="157">
        <v>0</v>
      </c>
      <c r="N2074" s="157">
        <v>0</v>
      </c>
    </row>
    <row r="2075" spans="2:14" s="1" customFormat="1" ht="19.7" hidden="1" customHeight="1">
      <c r="B2075" s="152">
        <v>2024</v>
      </c>
      <c r="C2075" s="153" t="s">
        <v>13</v>
      </c>
      <c r="D2075" s="153" t="s">
        <v>14</v>
      </c>
      <c r="E2075" s="153" t="s">
        <v>15</v>
      </c>
      <c r="F2075" s="153" t="s">
        <v>16</v>
      </c>
      <c r="G2075" s="153" t="s">
        <v>73</v>
      </c>
      <c r="H2075" s="153" t="s">
        <v>39</v>
      </c>
      <c r="I2075" s="154" t="str">
        <f>_xlfn.XLOOKUP('Data Source'!$H2075,'NW Mapping'!A:A,'NW Mapping'!B:B)</f>
        <v>Low</v>
      </c>
      <c r="J2075" s="154" t="str">
        <f>_xlfn.XLOOKUP('Data Source'!$H2075,'NW Mapping'!A:A,'NW Mapping'!C:C)</f>
        <v>Core NW</v>
      </c>
      <c r="K2075" s="154" t="str">
        <f>_xlfn.XLOOKUP(H2075,'NW Mapping'!A:A,'NW Mapping'!D:D)</f>
        <v>Core NW</v>
      </c>
      <c r="L2075" s="8" t="str">
        <f>_xlfn.XLOOKUP('Data Source'!$H2075,'NW Mapping'!A:A,'NW Mapping'!E:E)</f>
        <v>OTHER</v>
      </c>
      <c r="M2075" s="155">
        <v>0</v>
      </c>
      <c r="N2075" s="155">
        <v>0</v>
      </c>
    </row>
    <row r="2076" spans="2:14" s="1" customFormat="1" ht="19.7" hidden="1" customHeight="1">
      <c r="B2076" s="156">
        <v>2024</v>
      </c>
      <c r="C2076" s="154" t="s">
        <v>13</v>
      </c>
      <c r="D2076" s="154" t="s">
        <v>14</v>
      </c>
      <c r="E2076" s="154" t="s">
        <v>15</v>
      </c>
      <c r="F2076" s="154" t="s">
        <v>16</v>
      </c>
      <c r="G2076" s="154" t="s">
        <v>74</v>
      </c>
      <c r="H2076" s="154" t="s">
        <v>39</v>
      </c>
      <c r="I2076" s="154" t="str">
        <f>_xlfn.XLOOKUP('Data Source'!$H2076,'NW Mapping'!A:A,'NW Mapping'!B:B)</f>
        <v>Low</v>
      </c>
      <c r="J2076" s="154" t="str">
        <f>_xlfn.XLOOKUP('Data Source'!$H2076,'NW Mapping'!A:A,'NW Mapping'!C:C)</f>
        <v>Core NW</v>
      </c>
      <c r="K2076" s="154" t="str">
        <f>_xlfn.XLOOKUP(H2076,'NW Mapping'!A:A,'NW Mapping'!D:D)</f>
        <v>Core NW</v>
      </c>
      <c r="L2076" s="8" t="str">
        <f>_xlfn.XLOOKUP('Data Source'!$H2076,'NW Mapping'!A:A,'NW Mapping'!E:E)</f>
        <v>OTHER</v>
      </c>
      <c r="M2076" s="157">
        <v>14539</v>
      </c>
      <c r="N2076" s="157">
        <v>14539</v>
      </c>
    </row>
    <row r="2077" spans="2:14" s="1" customFormat="1" ht="19.7" hidden="1" customHeight="1">
      <c r="B2077" s="152">
        <v>2024</v>
      </c>
      <c r="C2077" s="153" t="s">
        <v>13</v>
      </c>
      <c r="D2077" s="153" t="s">
        <v>14</v>
      </c>
      <c r="E2077" s="153" t="s">
        <v>15</v>
      </c>
      <c r="F2077" s="153" t="s">
        <v>21</v>
      </c>
      <c r="G2077" s="153" t="s">
        <v>22</v>
      </c>
      <c r="H2077" s="153" t="s">
        <v>39</v>
      </c>
      <c r="I2077" s="154" t="str">
        <f>_xlfn.XLOOKUP('Data Source'!$H2077,'NW Mapping'!A:A,'NW Mapping'!B:B)</f>
        <v>Low</v>
      </c>
      <c r="J2077" s="154" t="str">
        <f>_xlfn.XLOOKUP('Data Source'!$H2077,'NW Mapping'!A:A,'NW Mapping'!C:C)</f>
        <v>Core NW</v>
      </c>
      <c r="K2077" s="154" t="str">
        <f>_xlfn.XLOOKUP(H2077,'NW Mapping'!A:A,'NW Mapping'!D:D)</f>
        <v>Core NW</v>
      </c>
      <c r="L2077" s="8" t="str">
        <f>_xlfn.XLOOKUP('Data Source'!$H2077,'NW Mapping'!A:A,'NW Mapping'!E:E)</f>
        <v>OTHER</v>
      </c>
      <c r="M2077" s="155">
        <v>0</v>
      </c>
      <c r="N2077" s="155">
        <v>0</v>
      </c>
    </row>
    <row r="2078" spans="2:14" s="1" customFormat="1" ht="19.7" hidden="1" customHeight="1">
      <c r="B2078" s="156">
        <v>2024</v>
      </c>
      <c r="C2078" s="154" t="s">
        <v>13</v>
      </c>
      <c r="D2078" s="154" t="s">
        <v>14</v>
      </c>
      <c r="E2078" s="154" t="s">
        <v>15</v>
      </c>
      <c r="F2078" s="154" t="s">
        <v>21</v>
      </c>
      <c r="G2078" s="154" t="s">
        <v>65</v>
      </c>
      <c r="H2078" s="154" t="s">
        <v>39</v>
      </c>
      <c r="I2078" s="154" t="str">
        <f>_xlfn.XLOOKUP('Data Source'!$H2078,'NW Mapping'!A:A,'NW Mapping'!B:B)</f>
        <v>Low</v>
      </c>
      <c r="J2078" s="154" t="str">
        <f>_xlfn.XLOOKUP('Data Source'!$H2078,'NW Mapping'!A:A,'NW Mapping'!C:C)</f>
        <v>Core NW</v>
      </c>
      <c r="K2078" s="154" t="str">
        <f>_xlfn.XLOOKUP(H2078,'NW Mapping'!A:A,'NW Mapping'!D:D)</f>
        <v>Core NW</v>
      </c>
      <c r="L2078" s="8" t="str">
        <f>_xlfn.XLOOKUP('Data Source'!$H2078,'NW Mapping'!A:A,'NW Mapping'!E:E)</f>
        <v>OTHER</v>
      </c>
      <c r="M2078" s="157">
        <v>22253</v>
      </c>
      <c r="N2078" s="157">
        <v>22253.119999999999</v>
      </c>
    </row>
    <row r="2079" spans="2:14" s="1" customFormat="1" ht="19.7" hidden="1" customHeight="1">
      <c r="B2079" s="152">
        <v>2024</v>
      </c>
      <c r="C2079" s="153" t="s">
        <v>13</v>
      </c>
      <c r="D2079" s="153" t="s">
        <v>14</v>
      </c>
      <c r="E2079" s="153" t="s">
        <v>15</v>
      </c>
      <c r="F2079" s="153" t="s">
        <v>23</v>
      </c>
      <c r="G2079" s="153" t="s">
        <v>24</v>
      </c>
      <c r="H2079" s="153" t="s">
        <v>39</v>
      </c>
      <c r="I2079" s="154" t="str">
        <f>_xlfn.XLOOKUP('Data Source'!$H2079,'NW Mapping'!A:A,'NW Mapping'!B:B)</f>
        <v>Low</v>
      </c>
      <c r="J2079" s="154" t="str">
        <f>_xlfn.XLOOKUP('Data Source'!$H2079,'NW Mapping'!A:A,'NW Mapping'!C:C)</f>
        <v>Core NW</v>
      </c>
      <c r="K2079" s="154" t="str">
        <f>_xlfn.XLOOKUP(H2079,'NW Mapping'!A:A,'NW Mapping'!D:D)</f>
        <v>Core NW</v>
      </c>
      <c r="L2079" s="8" t="str">
        <f>_xlfn.XLOOKUP('Data Source'!$H2079,'NW Mapping'!A:A,'NW Mapping'!E:E)</f>
        <v>OTHER</v>
      </c>
      <c r="M2079" s="155">
        <v>6532.5</v>
      </c>
      <c r="N2079" s="155">
        <v>6532.5</v>
      </c>
    </row>
    <row r="2080" spans="2:14" s="1" customFormat="1" ht="19.7" customHeight="1">
      <c r="B2080" s="156">
        <v>2024</v>
      </c>
      <c r="C2080" s="154" t="s">
        <v>13</v>
      </c>
      <c r="D2080" s="154" t="s">
        <v>14</v>
      </c>
      <c r="E2080" s="154" t="s">
        <v>26</v>
      </c>
      <c r="F2080" s="154" t="s">
        <v>16</v>
      </c>
      <c r="G2080" s="154" t="s">
        <v>71</v>
      </c>
      <c r="H2080" s="154" t="s">
        <v>39</v>
      </c>
      <c r="I2080" s="154" t="str">
        <f>_xlfn.XLOOKUP('Data Source'!$H2080,'NW Mapping'!A:A,'NW Mapping'!B:B)</f>
        <v>Low</v>
      </c>
      <c r="J2080" s="154" t="str">
        <f>_xlfn.XLOOKUP('Data Source'!$H2080,'NW Mapping'!A:A,'NW Mapping'!C:C)</f>
        <v>Core NW</v>
      </c>
      <c r="K2080" s="154" t="str">
        <f>_xlfn.XLOOKUP(H2080,'NW Mapping'!A:A,'NW Mapping'!D:D)</f>
        <v>Core NW</v>
      </c>
      <c r="L2080" s="8" t="str">
        <f>_xlfn.XLOOKUP('Data Source'!$H2080,'NW Mapping'!A:A,'NW Mapping'!E:E)</f>
        <v>OTHER</v>
      </c>
      <c r="M2080" s="157">
        <v>12000</v>
      </c>
      <c r="N2080" s="157">
        <v>12000.06</v>
      </c>
    </row>
    <row r="2081" spans="2:14" s="1" customFormat="1" ht="19.7" customHeight="1">
      <c r="B2081" s="152">
        <v>2024</v>
      </c>
      <c r="C2081" s="153" t="s">
        <v>13</v>
      </c>
      <c r="D2081" s="153" t="s">
        <v>14</v>
      </c>
      <c r="E2081" s="153" t="s">
        <v>26</v>
      </c>
      <c r="F2081" s="153" t="s">
        <v>16</v>
      </c>
      <c r="G2081" s="153" t="s">
        <v>72</v>
      </c>
      <c r="H2081" s="153" t="s">
        <v>39</v>
      </c>
      <c r="I2081" s="154" t="str">
        <f>_xlfn.XLOOKUP('Data Source'!$H2081,'NW Mapping'!A:A,'NW Mapping'!B:B)</f>
        <v>Low</v>
      </c>
      <c r="J2081" s="154" t="str">
        <f>_xlfn.XLOOKUP('Data Source'!$H2081,'NW Mapping'!A:A,'NW Mapping'!C:C)</f>
        <v>Core NW</v>
      </c>
      <c r="K2081" s="154" t="str">
        <f>_xlfn.XLOOKUP(H2081,'NW Mapping'!A:A,'NW Mapping'!D:D)</f>
        <v>Core NW</v>
      </c>
      <c r="L2081" s="8" t="str">
        <f>_xlfn.XLOOKUP('Data Source'!$H2081,'NW Mapping'!A:A,'NW Mapping'!E:E)</f>
        <v>OTHER</v>
      </c>
      <c r="M2081" s="155">
        <v>10000</v>
      </c>
      <c r="N2081" s="155">
        <v>9999.99</v>
      </c>
    </row>
    <row r="2082" spans="2:14" s="1" customFormat="1" ht="19.7" customHeight="1">
      <c r="B2082" s="156">
        <v>2024</v>
      </c>
      <c r="C2082" s="154" t="s">
        <v>13</v>
      </c>
      <c r="D2082" s="154" t="s">
        <v>14</v>
      </c>
      <c r="E2082" s="154" t="s">
        <v>26</v>
      </c>
      <c r="F2082" s="154" t="s">
        <v>16</v>
      </c>
      <c r="G2082" s="154" t="s">
        <v>73</v>
      </c>
      <c r="H2082" s="154" t="s">
        <v>39</v>
      </c>
      <c r="I2082" s="154" t="str">
        <f>_xlfn.XLOOKUP('Data Source'!$H2082,'NW Mapping'!A:A,'NW Mapping'!B:B)</f>
        <v>Low</v>
      </c>
      <c r="J2082" s="154" t="str">
        <f>_xlfn.XLOOKUP('Data Source'!$H2082,'NW Mapping'!A:A,'NW Mapping'!C:C)</f>
        <v>Core NW</v>
      </c>
      <c r="K2082" s="154" t="str">
        <f>_xlfn.XLOOKUP(H2082,'NW Mapping'!A:A,'NW Mapping'!D:D)</f>
        <v>Core NW</v>
      </c>
      <c r="L2082" s="8" t="str">
        <f>_xlfn.XLOOKUP('Data Source'!$H2082,'NW Mapping'!A:A,'NW Mapping'!E:E)</f>
        <v>OTHER</v>
      </c>
      <c r="M2082" s="157">
        <v>8000</v>
      </c>
      <c r="N2082" s="157">
        <v>8000.03</v>
      </c>
    </row>
    <row r="2083" spans="2:14" s="1" customFormat="1" ht="19.7" customHeight="1">
      <c r="B2083" s="152">
        <v>2024</v>
      </c>
      <c r="C2083" s="153" t="s">
        <v>13</v>
      </c>
      <c r="D2083" s="153" t="s">
        <v>14</v>
      </c>
      <c r="E2083" s="153" t="s">
        <v>26</v>
      </c>
      <c r="F2083" s="153" t="s">
        <v>16</v>
      </c>
      <c r="G2083" s="153" t="s">
        <v>74</v>
      </c>
      <c r="H2083" s="153" t="s">
        <v>39</v>
      </c>
      <c r="I2083" s="154" t="str">
        <f>_xlfn.XLOOKUP('Data Source'!$H2083,'NW Mapping'!A:A,'NW Mapping'!B:B)</f>
        <v>Low</v>
      </c>
      <c r="J2083" s="154" t="str">
        <f>_xlfn.XLOOKUP('Data Source'!$H2083,'NW Mapping'!A:A,'NW Mapping'!C:C)</f>
        <v>Core NW</v>
      </c>
      <c r="K2083" s="154" t="str">
        <f>_xlfn.XLOOKUP(H2083,'NW Mapping'!A:A,'NW Mapping'!D:D)</f>
        <v>Core NW</v>
      </c>
      <c r="L2083" s="8" t="str">
        <f>_xlfn.XLOOKUP('Data Source'!$H2083,'NW Mapping'!A:A,'NW Mapping'!E:E)</f>
        <v>OTHER</v>
      </c>
      <c r="M2083" s="155">
        <v>26000</v>
      </c>
      <c r="N2083" s="155">
        <v>25999.82</v>
      </c>
    </row>
    <row r="2084" spans="2:14" s="1" customFormat="1" ht="19.7" customHeight="1">
      <c r="B2084" s="156">
        <v>2024</v>
      </c>
      <c r="C2084" s="154" t="s">
        <v>13</v>
      </c>
      <c r="D2084" s="154" t="s">
        <v>14</v>
      </c>
      <c r="E2084" s="154" t="s">
        <v>26</v>
      </c>
      <c r="F2084" s="154" t="s">
        <v>21</v>
      </c>
      <c r="G2084" s="154" t="s">
        <v>22</v>
      </c>
      <c r="H2084" s="154" t="s">
        <v>39</v>
      </c>
      <c r="I2084" s="154" t="str">
        <f>_xlfn.XLOOKUP('Data Source'!$H2084,'NW Mapping'!A:A,'NW Mapping'!B:B)</f>
        <v>Low</v>
      </c>
      <c r="J2084" s="154" t="str">
        <f>_xlfn.XLOOKUP('Data Source'!$H2084,'NW Mapping'!A:A,'NW Mapping'!C:C)</f>
        <v>Core NW</v>
      </c>
      <c r="K2084" s="154" t="str">
        <f>_xlfn.XLOOKUP(H2084,'NW Mapping'!A:A,'NW Mapping'!D:D)</f>
        <v>Core NW</v>
      </c>
      <c r="L2084" s="8" t="str">
        <f>_xlfn.XLOOKUP('Data Source'!$H2084,'NW Mapping'!A:A,'NW Mapping'!E:E)</f>
        <v>OTHER</v>
      </c>
      <c r="M2084" s="157">
        <v>18000</v>
      </c>
      <c r="N2084" s="157">
        <v>17999.86</v>
      </c>
    </row>
    <row r="2085" spans="2:14" s="1" customFormat="1" ht="19.7" customHeight="1">
      <c r="B2085" s="152">
        <v>2024</v>
      </c>
      <c r="C2085" s="153" t="s">
        <v>13</v>
      </c>
      <c r="D2085" s="153" t="s">
        <v>14</v>
      </c>
      <c r="E2085" s="153" t="s">
        <v>26</v>
      </c>
      <c r="F2085" s="153" t="s">
        <v>21</v>
      </c>
      <c r="G2085" s="153" t="s">
        <v>65</v>
      </c>
      <c r="H2085" s="153" t="s">
        <v>39</v>
      </c>
      <c r="I2085" s="154" t="str">
        <f>_xlfn.XLOOKUP('Data Source'!$H2085,'NW Mapping'!A:A,'NW Mapping'!B:B)</f>
        <v>Low</v>
      </c>
      <c r="J2085" s="154" t="str">
        <f>_xlfn.XLOOKUP('Data Source'!$H2085,'NW Mapping'!A:A,'NW Mapping'!C:C)</f>
        <v>Core NW</v>
      </c>
      <c r="K2085" s="154" t="str">
        <f>_xlfn.XLOOKUP(H2085,'NW Mapping'!A:A,'NW Mapping'!D:D)</f>
        <v>Core NW</v>
      </c>
      <c r="L2085" s="8" t="str">
        <f>_xlfn.XLOOKUP('Data Source'!$H2085,'NW Mapping'!A:A,'NW Mapping'!E:E)</f>
        <v>OTHER</v>
      </c>
      <c r="M2085" s="155">
        <v>16536.599999999999</v>
      </c>
      <c r="N2085" s="155">
        <v>16536.5</v>
      </c>
    </row>
    <row r="2086" spans="2:14" s="1" customFormat="1" ht="19.7" customHeight="1">
      <c r="B2086" s="156">
        <v>2024</v>
      </c>
      <c r="C2086" s="154" t="s">
        <v>13</v>
      </c>
      <c r="D2086" s="154" t="s">
        <v>14</v>
      </c>
      <c r="E2086" s="154" t="s">
        <v>26</v>
      </c>
      <c r="F2086" s="154" t="s">
        <v>23</v>
      </c>
      <c r="G2086" s="154" t="s">
        <v>24</v>
      </c>
      <c r="H2086" s="154" t="s">
        <v>39</v>
      </c>
      <c r="I2086" s="154" t="str">
        <f>_xlfn.XLOOKUP('Data Source'!$H2086,'NW Mapping'!A:A,'NW Mapping'!B:B)</f>
        <v>Low</v>
      </c>
      <c r="J2086" s="154" t="str">
        <f>_xlfn.XLOOKUP('Data Source'!$H2086,'NW Mapping'!A:A,'NW Mapping'!C:C)</f>
        <v>Core NW</v>
      </c>
      <c r="K2086" s="154" t="str">
        <f>_xlfn.XLOOKUP(H2086,'NW Mapping'!A:A,'NW Mapping'!D:D)</f>
        <v>Core NW</v>
      </c>
      <c r="L2086" s="8" t="str">
        <f>_xlfn.XLOOKUP('Data Source'!$H2086,'NW Mapping'!A:A,'NW Mapping'!E:E)</f>
        <v>OTHER</v>
      </c>
      <c r="M2086" s="157">
        <v>10000</v>
      </c>
      <c r="N2086" s="157">
        <v>10000</v>
      </c>
    </row>
    <row r="2087" spans="2:14" s="1" customFormat="1" ht="19.7" customHeight="1">
      <c r="B2087" s="152">
        <v>2024</v>
      </c>
      <c r="C2087" s="153" t="s">
        <v>13</v>
      </c>
      <c r="D2087" s="153" t="s">
        <v>14</v>
      </c>
      <c r="E2087" s="153" t="s">
        <v>26</v>
      </c>
      <c r="F2087" s="153" t="s">
        <v>23</v>
      </c>
      <c r="G2087" s="153" t="s">
        <v>66</v>
      </c>
      <c r="H2087" s="153" t="s">
        <v>39</v>
      </c>
      <c r="I2087" s="154" t="str">
        <f>_xlfn.XLOOKUP('Data Source'!$H2087,'NW Mapping'!A:A,'NW Mapping'!B:B)</f>
        <v>Low</v>
      </c>
      <c r="J2087" s="154" t="str">
        <f>_xlfn.XLOOKUP('Data Source'!$H2087,'NW Mapping'!A:A,'NW Mapping'!C:C)</f>
        <v>Core NW</v>
      </c>
      <c r="K2087" s="154" t="str">
        <f>_xlfn.XLOOKUP(H2087,'NW Mapping'!A:A,'NW Mapping'!D:D)</f>
        <v>Core NW</v>
      </c>
      <c r="L2087" s="8" t="str">
        <f>_xlfn.XLOOKUP('Data Source'!$H2087,'NW Mapping'!A:A,'NW Mapping'!E:E)</f>
        <v>OTHER</v>
      </c>
      <c r="M2087" s="155">
        <v>0</v>
      </c>
      <c r="N2087" s="155">
        <v>0</v>
      </c>
    </row>
    <row r="2088" spans="2:14" s="1" customFormat="1" ht="19.7" hidden="1" customHeight="1">
      <c r="B2088" s="156">
        <v>2024</v>
      </c>
      <c r="C2088" s="154" t="s">
        <v>13</v>
      </c>
      <c r="D2088" s="154" t="s">
        <v>14</v>
      </c>
      <c r="E2088" s="154" t="s">
        <v>25</v>
      </c>
      <c r="F2088" s="154" t="s">
        <v>16</v>
      </c>
      <c r="G2088" s="154" t="s">
        <v>71</v>
      </c>
      <c r="H2088" s="154" t="s">
        <v>78</v>
      </c>
      <c r="I2088" s="154" t="str">
        <f>_xlfn.XLOOKUP('Data Source'!$H2088,'NW Mapping'!A:A,'NW Mapping'!B:B)</f>
        <v>Low</v>
      </c>
      <c r="J2088" s="154" t="str">
        <f>_xlfn.XLOOKUP('Data Source'!$H2088,'NW Mapping'!A:A,'NW Mapping'!C:C)</f>
        <v>Core NW</v>
      </c>
      <c r="K2088" s="154" t="str">
        <f>_xlfn.XLOOKUP(H2088,'NW Mapping'!A:A,'NW Mapping'!D:D)</f>
        <v>Core NW</v>
      </c>
      <c r="L2088" s="8" t="str">
        <f>_xlfn.XLOOKUP('Data Source'!$H2088,'NW Mapping'!A:A,'NW Mapping'!E:E)</f>
        <v>PVA/JBP</v>
      </c>
      <c r="M2088" s="157">
        <v>50000</v>
      </c>
      <c r="N2088" s="157">
        <v>50000.02</v>
      </c>
    </row>
    <row r="2089" spans="2:14" s="1" customFormat="1" ht="19.7" hidden="1" customHeight="1">
      <c r="B2089" s="152">
        <v>2024</v>
      </c>
      <c r="C2089" s="153" t="s">
        <v>13</v>
      </c>
      <c r="D2089" s="153" t="s">
        <v>14</v>
      </c>
      <c r="E2089" s="153" t="s">
        <v>25</v>
      </c>
      <c r="F2089" s="153" t="s">
        <v>16</v>
      </c>
      <c r="G2089" s="153" t="s">
        <v>72</v>
      </c>
      <c r="H2089" s="153" t="s">
        <v>78</v>
      </c>
      <c r="I2089" s="154" t="str">
        <f>_xlfn.XLOOKUP('Data Source'!$H2089,'NW Mapping'!A:A,'NW Mapping'!B:B)</f>
        <v>Low</v>
      </c>
      <c r="J2089" s="154" t="str">
        <f>_xlfn.XLOOKUP('Data Source'!$H2089,'NW Mapping'!A:A,'NW Mapping'!C:C)</f>
        <v>Core NW</v>
      </c>
      <c r="K2089" s="154" t="str">
        <f>_xlfn.XLOOKUP(H2089,'NW Mapping'!A:A,'NW Mapping'!D:D)</f>
        <v>Core NW</v>
      </c>
      <c r="L2089" s="8" t="str">
        <f>_xlfn.XLOOKUP('Data Source'!$H2089,'NW Mapping'!A:A,'NW Mapping'!E:E)</f>
        <v>PVA/JBP</v>
      </c>
      <c r="M2089" s="155">
        <v>220000</v>
      </c>
      <c r="N2089" s="155">
        <v>220000</v>
      </c>
    </row>
    <row r="2090" spans="2:14" s="1" customFormat="1" ht="19.7" hidden="1" customHeight="1">
      <c r="B2090" s="156">
        <v>2024</v>
      </c>
      <c r="C2090" s="154" t="s">
        <v>13</v>
      </c>
      <c r="D2090" s="154" t="s">
        <v>14</v>
      </c>
      <c r="E2090" s="154" t="s">
        <v>25</v>
      </c>
      <c r="F2090" s="154" t="s">
        <v>16</v>
      </c>
      <c r="G2090" s="154" t="s">
        <v>73</v>
      </c>
      <c r="H2090" s="154" t="s">
        <v>78</v>
      </c>
      <c r="I2090" s="154" t="str">
        <f>_xlfn.XLOOKUP('Data Source'!$H2090,'NW Mapping'!A:A,'NW Mapping'!B:B)</f>
        <v>Low</v>
      </c>
      <c r="J2090" s="154" t="str">
        <f>_xlfn.XLOOKUP('Data Source'!$H2090,'NW Mapping'!A:A,'NW Mapping'!C:C)</f>
        <v>Core NW</v>
      </c>
      <c r="K2090" s="154" t="str">
        <f>_xlfn.XLOOKUP(H2090,'NW Mapping'!A:A,'NW Mapping'!D:D)</f>
        <v>Core NW</v>
      </c>
      <c r="L2090" s="8" t="str">
        <f>_xlfn.XLOOKUP('Data Source'!$H2090,'NW Mapping'!A:A,'NW Mapping'!E:E)</f>
        <v>PVA/JBP</v>
      </c>
      <c r="M2090" s="157">
        <v>200000</v>
      </c>
      <c r="N2090" s="157">
        <v>200000</v>
      </c>
    </row>
    <row r="2091" spans="2:14" s="1" customFormat="1" ht="19.7" hidden="1" customHeight="1">
      <c r="B2091" s="152">
        <v>2024</v>
      </c>
      <c r="C2091" s="153" t="s">
        <v>13</v>
      </c>
      <c r="D2091" s="153" t="s">
        <v>14</v>
      </c>
      <c r="E2091" s="153" t="s">
        <v>25</v>
      </c>
      <c r="F2091" s="153" t="s">
        <v>16</v>
      </c>
      <c r="G2091" s="153" t="s">
        <v>74</v>
      </c>
      <c r="H2091" s="153" t="s">
        <v>78</v>
      </c>
      <c r="I2091" s="154" t="str">
        <f>_xlfn.XLOOKUP('Data Source'!$H2091,'NW Mapping'!A:A,'NW Mapping'!B:B)</f>
        <v>Low</v>
      </c>
      <c r="J2091" s="154" t="str">
        <f>_xlfn.XLOOKUP('Data Source'!$H2091,'NW Mapping'!A:A,'NW Mapping'!C:C)</f>
        <v>Core NW</v>
      </c>
      <c r="K2091" s="154" t="str">
        <f>_xlfn.XLOOKUP(H2091,'NW Mapping'!A:A,'NW Mapping'!D:D)</f>
        <v>Core NW</v>
      </c>
      <c r="L2091" s="8" t="str">
        <f>_xlfn.XLOOKUP('Data Source'!$H2091,'NW Mapping'!A:A,'NW Mapping'!E:E)</f>
        <v>PVA/JBP</v>
      </c>
      <c r="M2091" s="155">
        <v>125000</v>
      </c>
      <c r="N2091" s="155">
        <v>125000</v>
      </c>
    </row>
    <row r="2092" spans="2:14" s="1" customFormat="1" ht="19.7" hidden="1" customHeight="1">
      <c r="B2092" s="156">
        <v>2024</v>
      </c>
      <c r="C2092" s="154" t="s">
        <v>13</v>
      </c>
      <c r="D2092" s="154" t="s">
        <v>14</v>
      </c>
      <c r="E2092" s="154" t="s">
        <v>25</v>
      </c>
      <c r="F2092" s="154" t="s">
        <v>16</v>
      </c>
      <c r="G2092" s="154" t="s">
        <v>75</v>
      </c>
      <c r="H2092" s="154" t="s">
        <v>78</v>
      </c>
      <c r="I2092" s="154" t="str">
        <f>_xlfn.XLOOKUP('Data Source'!$H2092,'NW Mapping'!A:A,'NW Mapping'!B:B)</f>
        <v>Low</v>
      </c>
      <c r="J2092" s="154" t="str">
        <f>_xlfn.XLOOKUP('Data Source'!$H2092,'NW Mapping'!A:A,'NW Mapping'!C:C)</f>
        <v>Core NW</v>
      </c>
      <c r="K2092" s="154" t="str">
        <f>_xlfn.XLOOKUP(H2092,'NW Mapping'!A:A,'NW Mapping'!D:D)</f>
        <v>Core NW</v>
      </c>
      <c r="L2092" s="8" t="str">
        <f>_xlfn.XLOOKUP('Data Source'!$H2092,'NW Mapping'!A:A,'NW Mapping'!E:E)</f>
        <v>PVA/JBP</v>
      </c>
      <c r="M2092" s="157">
        <v>50000</v>
      </c>
      <c r="N2092" s="157">
        <v>50000.02</v>
      </c>
    </row>
    <row r="2093" spans="2:14" s="1" customFormat="1" ht="19.7" hidden="1" customHeight="1">
      <c r="B2093" s="152">
        <v>2024</v>
      </c>
      <c r="C2093" s="153" t="s">
        <v>13</v>
      </c>
      <c r="D2093" s="153" t="s">
        <v>14</v>
      </c>
      <c r="E2093" s="153" t="s">
        <v>25</v>
      </c>
      <c r="F2093" s="153" t="s">
        <v>16</v>
      </c>
      <c r="G2093" s="153" t="s">
        <v>76</v>
      </c>
      <c r="H2093" s="153" t="s">
        <v>78</v>
      </c>
      <c r="I2093" s="154" t="str">
        <f>_xlfn.XLOOKUP('Data Source'!$H2093,'NW Mapping'!A:A,'NW Mapping'!B:B)</f>
        <v>Low</v>
      </c>
      <c r="J2093" s="154" t="str">
        <f>_xlfn.XLOOKUP('Data Source'!$H2093,'NW Mapping'!A:A,'NW Mapping'!C:C)</f>
        <v>Core NW</v>
      </c>
      <c r="K2093" s="154" t="str">
        <f>_xlfn.XLOOKUP(H2093,'NW Mapping'!A:A,'NW Mapping'!D:D)</f>
        <v>Core NW</v>
      </c>
      <c r="L2093" s="8" t="str">
        <f>_xlfn.XLOOKUP('Data Source'!$H2093,'NW Mapping'!A:A,'NW Mapping'!E:E)</f>
        <v>PVA/JBP</v>
      </c>
      <c r="M2093" s="155">
        <v>0</v>
      </c>
      <c r="N2093" s="155">
        <v>0</v>
      </c>
    </row>
    <row r="2094" spans="2:14" s="1" customFormat="1" ht="19.7" hidden="1" customHeight="1">
      <c r="B2094" s="156">
        <v>2024</v>
      </c>
      <c r="C2094" s="154" t="s">
        <v>13</v>
      </c>
      <c r="D2094" s="154" t="s">
        <v>14</v>
      </c>
      <c r="E2094" s="154" t="s">
        <v>25</v>
      </c>
      <c r="F2094" s="154" t="s">
        <v>21</v>
      </c>
      <c r="G2094" s="154" t="s">
        <v>22</v>
      </c>
      <c r="H2094" s="154" t="s">
        <v>78</v>
      </c>
      <c r="I2094" s="154" t="str">
        <f>_xlfn.XLOOKUP('Data Source'!$H2094,'NW Mapping'!A:A,'NW Mapping'!B:B)</f>
        <v>Low</v>
      </c>
      <c r="J2094" s="154" t="str">
        <f>_xlfn.XLOOKUP('Data Source'!$H2094,'NW Mapping'!A:A,'NW Mapping'!C:C)</f>
        <v>Core NW</v>
      </c>
      <c r="K2094" s="154" t="str">
        <f>_xlfn.XLOOKUP(H2094,'NW Mapping'!A:A,'NW Mapping'!D:D)</f>
        <v>Core NW</v>
      </c>
      <c r="L2094" s="8" t="str">
        <f>_xlfn.XLOOKUP('Data Source'!$H2094,'NW Mapping'!A:A,'NW Mapping'!E:E)</f>
        <v>PVA/JBP</v>
      </c>
      <c r="M2094" s="157">
        <v>347000</v>
      </c>
      <c r="N2094" s="157">
        <v>347000</v>
      </c>
    </row>
    <row r="2095" spans="2:14" s="1" customFormat="1" ht="19.7" hidden="1" customHeight="1">
      <c r="B2095" s="152">
        <v>2024</v>
      </c>
      <c r="C2095" s="153" t="s">
        <v>13</v>
      </c>
      <c r="D2095" s="153" t="s">
        <v>14</v>
      </c>
      <c r="E2095" s="153" t="s">
        <v>25</v>
      </c>
      <c r="F2095" s="153" t="s">
        <v>21</v>
      </c>
      <c r="G2095" s="153" t="s">
        <v>65</v>
      </c>
      <c r="H2095" s="153" t="s">
        <v>78</v>
      </c>
      <c r="I2095" s="154" t="str">
        <f>_xlfn.XLOOKUP('Data Source'!$H2095,'NW Mapping'!A:A,'NW Mapping'!B:B)</f>
        <v>Low</v>
      </c>
      <c r="J2095" s="154" t="str">
        <f>_xlfn.XLOOKUP('Data Source'!$H2095,'NW Mapping'!A:A,'NW Mapping'!C:C)</f>
        <v>Core NW</v>
      </c>
      <c r="K2095" s="154" t="str">
        <f>_xlfn.XLOOKUP(H2095,'NW Mapping'!A:A,'NW Mapping'!D:D)</f>
        <v>Core NW</v>
      </c>
      <c r="L2095" s="8" t="str">
        <f>_xlfn.XLOOKUP('Data Source'!$H2095,'NW Mapping'!A:A,'NW Mapping'!E:E)</f>
        <v>PVA/JBP</v>
      </c>
      <c r="M2095" s="155">
        <v>100000</v>
      </c>
      <c r="N2095" s="155">
        <v>100000.04</v>
      </c>
    </row>
    <row r="2096" spans="2:14" s="1" customFormat="1" ht="19.7" hidden="1" customHeight="1">
      <c r="B2096" s="156">
        <v>2024</v>
      </c>
      <c r="C2096" s="154" t="s">
        <v>13</v>
      </c>
      <c r="D2096" s="154" t="s">
        <v>14</v>
      </c>
      <c r="E2096" s="154" t="s">
        <v>25</v>
      </c>
      <c r="F2096" s="154" t="s">
        <v>23</v>
      </c>
      <c r="G2096" s="154" t="s">
        <v>24</v>
      </c>
      <c r="H2096" s="154" t="s">
        <v>78</v>
      </c>
      <c r="I2096" s="154" t="str">
        <f>_xlfn.XLOOKUP('Data Source'!$H2096,'NW Mapping'!A:A,'NW Mapping'!B:B)</f>
        <v>Low</v>
      </c>
      <c r="J2096" s="154" t="str">
        <f>_xlfn.XLOOKUP('Data Source'!$H2096,'NW Mapping'!A:A,'NW Mapping'!C:C)</f>
        <v>Core NW</v>
      </c>
      <c r="K2096" s="154" t="str">
        <f>_xlfn.XLOOKUP(H2096,'NW Mapping'!A:A,'NW Mapping'!D:D)</f>
        <v>Core NW</v>
      </c>
      <c r="L2096" s="8" t="str">
        <f>_xlfn.XLOOKUP('Data Source'!$H2096,'NW Mapping'!A:A,'NW Mapping'!E:E)</f>
        <v>PVA/JBP</v>
      </c>
      <c r="M2096" s="157">
        <v>555000</v>
      </c>
      <c r="N2096" s="157">
        <v>555000</v>
      </c>
    </row>
    <row r="2097" spans="2:14" s="1" customFormat="1" ht="19.7" hidden="1" customHeight="1">
      <c r="B2097" s="152">
        <v>2024</v>
      </c>
      <c r="C2097" s="153" t="s">
        <v>13</v>
      </c>
      <c r="D2097" s="153" t="s">
        <v>14</v>
      </c>
      <c r="E2097" s="153" t="s">
        <v>15</v>
      </c>
      <c r="F2097" s="153" t="s">
        <v>16</v>
      </c>
      <c r="G2097" s="153" t="s">
        <v>72</v>
      </c>
      <c r="H2097" s="153" t="s">
        <v>40</v>
      </c>
      <c r="I2097" s="154" t="str">
        <f>_xlfn.XLOOKUP('Data Source'!$H2097,'NW Mapping'!A:A,'NW Mapping'!B:B)</f>
        <v>Low</v>
      </c>
      <c r="J2097" s="154" t="str">
        <f>_xlfn.XLOOKUP('Data Source'!$H2097,'NW Mapping'!A:A,'NW Mapping'!C:C)</f>
        <v>Non-Core NW</v>
      </c>
      <c r="K2097" s="154" t="str">
        <f>_xlfn.XLOOKUP(H2097,'NW Mapping'!A:A,'NW Mapping'!D:D)</f>
        <v>MERCH MENU</v>
      </c>
      <c r="L2097" s="8" t="str">
        <f>_xlfn.XLOOKUP('Data Source'!$H2097,'NW Mapping'!A:A,'NW Mapping'!E:E)</f>
        <v>MERCH MENU</v>
      </c>
      <c r="M2097" s="155">
        <v>0</v>
      </c>
      <c r="N2097" s="155">
        <v>0</v>
      </c>
    </row>
    <row r="2098" spans="2:14" s="1" customFormat="1" ht="19.7" hidden="1" customHeight="1">
      <c r="B2098" s="156">
        <v>2024</v>
      </c>
      <c r="C2098" s="154" t="s">
        <v>13</v>
      </c>
      <c r="D2098" s="154" t="s">
        <v>14</v>
      </c>
      <c r="E2098" s="154" t="s">
        <v>25</v>
      </c>
      <c r="F2098" s="154" t="s">
        <v>16</v>
      </c>
      <c r="G2098" s="154" t="s">
        <v>71</v>
      </c>
      <c r="H2098" s="154" t="s">
        <v>40</v>
      </c>
      <c r="I2098" s="154" t="str">
        <f>_xlfn.XLOOKUP('Data Source'!$H2098,'NW Mapping'!A:A,'NW Mapping'!B:B)</f>
        <v>Low</v>
      </c>
      <c r="J2098" s="154" t="str">
        <f>_xlfn.XLOOKUP('Data Source'!$H2098,'NW Mapping'!A:A,'NW Mapping'!C:C)</f>
        <v>Non-Core NW</v>
      </c>
      <c r="K2098" s="154" t="str">
        <f>_xlfn.XLOOKUP(H2098,'NW Mapping'!A:A,'NW Mapping'!D:D)</f>
        <v>MERCH MENU</v>
      </c>
      <c r="L2098" s="8" t="str">
        <f>_xlfn.XLOOKUP('Data Source'!$H2098,'NW Mapping'!A:A,'NW Mapping'!E:E)</f>
        <v>MERCH MENU</v>
      </c>
      <c r="M2098" s="157">
        <v>0</v>
      </c>
      <c r="N2098" s="157">
        <v>0</v>
      </c>
    </row>
    <row r="2099" spans="2:14" s="1" customFormat="1" ht="19.7" hidden="1" customHeight="1">
      <c r="B2099" s="152">
        <v>2024</v>
      </c>
      <c r="C2099" s="153" t="s">
        <v>13</v>
      </c>
      <c r="D2099" s="153" t="s">
        <v>14</v>
      </c>
      <c r="E2099" s="153" t="s">
        <v>25</v>
      </c>
      <c r="F2099" s="153" t="s">
        <v>16</v>
      </c>
      <c r="G2099" s="153" t="s">
        <v>72</v>
      </c>
      <c r="H2099" s="153" t="s">
        <v>40</v>
      </c>
      <c r="I2099" s="154" t="str">
        <f>_xlfn.XLOOKUP('Data Source'!$H2099,'NW Mapping'!A:A,'NW Mapping'!B:B)</f>
        <v>Low</v>
      </c>
      <c r="J2099" s="154" t="str">
        <f>_xlfn.XLOOKUP('Data Source'!$H2099,'NW Mapping'!A:A,'NW Mapping'!C:C)</f>
        <v>Non-Core NW</v>
      </c>
      <c r="K2099" s="154" t="str">
        <f>_xlfn.XLOOKUP(H2099,'NW Mapping'!A:A,'NW Mapping'!D:D)</f>
        <v>MERCH MENU</v>
      </c>
      <c r="L2099" s="8" t="str">
        <f>_xlfn.XLOOKUP('Data Source'!$H2099,'NW Mapping'!A:A,'NW Mapping'!E:E)</f>
        <v>MERCH MENU</v>
      </c>
      <c r="M2099" s="155">
        <v>6336.06</v>
      </c>
      <c r="N2099" s="155">
        <v>6336</v>
      </c>
    </row>
    <row r="2100" spans="2:14" s="1" customFormat="1" ht="19.7" hidden="1" customHeight="1">
      <c r="B2100" s="156">
        <v>2024</v>
      </c>
      <c r="C2100" s="154" t="s">
        <v>13</v>
      </c>
      <c r="D2100" s="154" t="s">
        <v>14</v>
      </c>
      <c r="E2100" s="154" t="s">
        <v>25</v>
      </c>
      <c r="F2100" s="154" t="s">
        <v>16</v>
      </c>
      <c r="G2100" s="154" t="s">
        <v>73</v>
      </c>
      <c r="H2100" s="154" t="s">
        <v>40</v>
      </c>
      <c r="I2100" s="154" t="str">
        <f>_xlfn.XLOOKUP('Data Source'!$H2100,'NW Mapping'!A:A,'NW Mapping'!B:B)</f>
        <v>Low</v>
      </c>
      <c r="J2100" s="154" t="str">
        <f>_xlfn.XLOOKUP('Data Source'!$H2100,'NW Mapping'!A:A,'NW Mapping'!C:C)</f>
        <v>Non-Core NW</v>
      </c>
      <c r="K2100" s="154" t="str">
        <f>_xlfn.XLOOKUP(H2100,'NW Mapping'!A:A,'NW Mapping'!D:D)</f>
        <v>MERCH MENU</v>
      </c>
      <c r="L2100" s="8" t="str">
        <f>_xlfn.XLOOKUP('Data Source'!$H2100,'NW Mapping'!A:A,'NW Mapping'!E:E)</f>
        <v>MERCH MENU</v>
      </c>
      <c r="M2100" s="157">
        <v>0</v>
      </c>
      <c r="N2100" s="157">
        <v>0</v>
      </c>
    </row>
    <row r="2101" spans="2:14" s="1" customFormat="1" ht="19.7" hidden="1" customHeight="1">
      <c r="B2101" s="152">
        <v>2024</v>
      </c>
      <c r="C2101" s="153" t="s">
        <v>13</v>
      </c>
      <c r="D2101" s="153" t="s">
        <v>14</v>
      </c>
      <c r="E2101" s="153" t="s">
        <v>25</v>
      </c>
      <c r="F2101" s="153" t="s">
        <v>16</v>
      </c>
      <c r="G2101" s="153" t="s">
        <v>74</v>
      </c>
      <c r="H2101" s="153" t="s">
        <v>40</v>
      </c>
      <c r="I2101" s="154" t="str">
        <f>_xlfn.XLOOKUP('Data Source'!$H2101,'NW Mapping'!A:A,'NW Mapping'!B:B)</f>
        <v>Low</v>
      </c>
      <c r="J2101" s="154" t="str">
        <f>_xlfn.XLOOKUP('Data Source'!$H2101,'NW Mapping'!A:A,'NW Mapping'!C:C)</f>
        <v>Non-Core NW</v>
      </c>
      <c r="K2101" s="154" t="str">
        <f>_xlfn.XLOOKUP(H2101,'NW Mapping'!A:A,'NW Mapping'!D:D)</f>
        <v>MERCH MENU</v>
      </c>
      <c r="L2101" s="8" t="str">
        <f>_xlfn.XLOOKUP('Data Source'!$H2101,'NW Mapping'!A:A,'NW Mapping'!E:E)</f>
        <v>MERCH MENU</v>
      </c>
      <c r="M2101" s="155">
        <v>2335.38</v>
      </c>
      <c r="N2101" s="155">
        <v>612.5</v>
      </c>
    </row>
    <row r="2102" spans="2:14" s="1" customFormat="1" ht="19.7" hidden="1" customHeight="1">
      <c r="B2102" s="156">
        <v>2024</v>
      </c>
      <c r="C2102" s="154" t="s">
        <v>13</v>
      </c>
      <c r="D2102" s="154" t="s">
        <v>14</v>
      </c>
      <c r="E2102" s="154" t="s">
        <v>25</v>
      </c>
      <c r="F2102" s="154" t="s">
        <v>16</v>
      </c>
      <c r="G2102" s="154" t="s">
        <v>75</v>
      </c>
      <c r="H2102" s="154" t="s">
        <v>40</v>
      </c>
      <c r="I2102" s="154" t="str">
        <f>_xlfn.XLOOKUP('Data Source'!$H2102,'NW Mapping'!A:A,'NW Mapping'!B:B)</f>
        <v>Low</v>
      </c>
      <c r="J2102" s="154" t="str">
        <f>_xlfn.XLOOKUP('Data Source'!$H2102,'NW Mapping'!A:A,'NW Mapping'!C:C)</f>
        <v>Non-Core NW</v>
      </c>
      <c r="K2102" s="154" t="str">
        <f>_xlfn.XLOOKUP(H2102,'NW Mapping'!A:A,'NW Mapping'!D:D)</f>
        <v>MERCH MENU</v>
      </c>
      <c r="L2102" s="8" t="str">
        <f>_xlfn.XLOOKUP('Data Source'!$H2102,'NW Mapping'!A:A,'NW Mapping'!E:E)</f>
        <v>MERCH MENU</v>
      </c>
      <c r="M2102" s="157">
        <v>1261.4000000000001</v>
      </c>
      <c r="N2102" s="157">
        <v>0</v>
      </c>
    </row>
    <row r="2103" spans="2:14" s="1" customFormat="1" ht="19.7" hidden="1" customHeight="1">
      <c r="B2103" s="152">
        <v>2024</v>
      </c>
      <c r="C2103" s="153" t="s">
        <v>13</v>
      </c>
      <c r="D2103" s="153" t="s">
        <v>14</v>
      </c>
      <c r="E2103" s="153" t="s">
        <v>25</v>
      </c>
      <c r="F2103" s="153" t="s">
        <v>16</v>
      </c>
      <c r="G2103" s="153" t="s">
        <v>76</v>
      </c>
      <c r="H2103" s="153" t="s">
        <v>40</v>
      </c>
      <c r="I2103" s="154" t="str">
        <f>_xlfn.XLOOKUP('Data Source'!$H2103,'NW Mapping'!A:A,'NW Mapping'!B:B)</f>
        <v>Low</v>
      </c>
      <c r="J2103" s="154" t="str">
        <f>_xlfn.XLOOKUP('Data Source'!$H2103,'NW Mapping'!A:A,'NW Mapping'!C:C)</f>
        <v>Non-Core NW</v>
      </c>
      <c r="K2103" s="154" t="str">
        <f>_xlfn.XLOOKUP(H2103,'NW Mapping'!A:A,'NW Mapping'!D:D)</f>
        <v>MERCH MENU</v>
      </c>
      <c r="L2103" s="8" t="str">
        <f>_xlfn.XLOOKUP('Data Source'!$H2103,'NW Mapping'!A:A,'NW Mapping'!E:E)</f>
        <v>MERCH MENU</v>
      </c>
      <c r="M2103" s="155">
        <v>0</v>
      </c>
      <c r="N2103" s="155">
        <v>0</v>
      </c>
    </row>
    <row r="2104" spans="2:14" s="1" customFormat="1" ht="19.7" hidden="1" customHeight="1">
      <c r="B2104" s="156">
        <v>2024</v>
      </c>
      <c r="C2104" s="154" t="s">
        <v>13</v>
      </c>
      <c r="D2104" s="154" t="s">
        <v>14</v>
      </c>
      <c r="E2104" s="154" t="s">
        <v>25</v>
      </c>
      <c r="F2104" s="154" t="s">
        <v>21</v>
      </c>
      <c r="G2104" s="154" t="s">
        <v>22</v>
      </c>
      <c r="H2104" s="154" t="s">
        <v>40</v>
      </c>
      <c r="I2104" s="154" t="str">
        <f>_xlfn.XLOOKUP('Data Source'!$H2104,'NW Mapping'!A:A,'NW Mapping'!B:B)</f>
        <v>Low</v>
      </c>
      <c r="J2104" s="154" t="str">
        <f>_xlfn.XLOOKUP('Data Source'!$H2104,'NW Mapping'!A:A,'NW Mapping'!C:C)</f>
        <v>Non-Core NW</v>
      </c>
      <c r="K2104" s="154" t="str">
        <f>_xlfn.XLOOKUP(H2104,'NW Mapping'!A:A,'NW Mapping'!D:D)</f>
        <v>MERCH MENU</v>
      </c>
      <c r="L2104" s="8" t="str">
        <f>_xlfn.XLOOKUP('Data Source'!$H2104,'NW Mapping'!A:A,'NW Mapping'!E:E)</f>
        <v>MERCH MENU</v>
      </c>
      <c r="M2104" s="157">
        <v>1009.55</v>
      </c>
      <c r="N2104" s="157">
        <v>215.25</v>
      </c>
    </row>
    <row r="2105" spans="2:14" s="1" customFormat="1" ht="19.7" hidden="1" customHeight="1">
      <c r="B2105" s="152">
        <v>2024</v>
      </c>
      <c r="C2105" s="153" t="s">
        <v>13</v>
      </c>
      <c r="D2105" s="153" t="s">
        <v>14</v>
      </c>
      <c r="E2105" s="153" t="s">
        <v>25</v>
      </c>
      <c r="F2105" s="153" t="s">
        <v>21</v>
      </c>
      <c r="G2105" s="153" t="s">
        <v>65</v>
      </c>
      <c r="H2105" s="153" t="s">
        <v>40</v>
      </c>
      <c r="I2105" s="154" t="str">
        <f>_xlfn.XLOOKUP('Data Source'!$H2105,'NW Mapping'!A:A,'NW Mapping'!B:B)</f>
        <v>Low</v>
      </c>
      <c r="J2105" s="154" t="str">
        <f>_xlfn.XLOOKUP('Data Source'!$H2105,'NW Mapping'!A:A,'NW Mapping'!C:C)</f>
        <v>Non-Core NW</v>
      </c>
      <c r="K2105" s="154" t="str">
        <f>_xlfn.XLOOKUP(H2105,'NW Mapping'!A:A,'NW Mapping'!D:D)</f>
        <v>MERCH MENU</v>
      </c>
      <c r="L2105" s="8" t="str">
        <f>_xlfn.XLOOKUP('Data Source'!$H2105,'NW Mapping'!A:A,'NW Mapping'!E:E)</f>
        <v>MERCH MENU</v>
      </c>
      <c r="M2105" s="155">
        <v>20836.12</v>
      </c>
      <c r="N2105" s="155">
        <v>20000</v>
      </c>
    </row>
    <row r="2106" spans="2:14" s="1" customFormat="1" ht="19.7" hidden="1" customHeight="1">
      <c r="B2106" s="156">
        <v>2024</v>
      </c>
      <c r="C2106" s="154" t="s">
        <v>13</v>
      </c>
      <c r="D2106" s="154" t="s">
        <v>14</v>
      </c>
      <c r="E2106" s="154" t="s">
        <v>25</v>
      </c>
      <c r="F2106" s="154" t="s">
        <v>23</v>
      </c>
      <c r="G2106" s="154" t="s">
        <v>24</v>
      </c>
      <c r="H2106" s="154" t="s">
        <v>40</v>
      </c>
      <c r="I2106" s="154" t="str">
        <f>_xlfn.XLOOKUP('Data Source'!$H2106,'NW Mapping'!A:A,'NW Mapping'!B:B)</f>
        <v>Low</v>
      </c>
      <c r="J2106" s="154" t="str">
        <f>_xlfn.XLOOKUP('Data Source'!$H2106,'NW Mapping'!A:A,'NW Mapping'!C:C)</f>
        <v>Non-Core NW</v>
      </c>
      <c r="K2106" s="154" t="str">
        <f>_xlfn.XLOOKUP(H2106,'NW Mapping'!A:A,'NW Mapping'!D:D)</f>
        <v>MERCH MENU</v>
      </c>
      <c r="L2106" s="8" t="str">
        <f>_xlfn.XLOOKUP('Data Source'!$H2106,'NW Mapping'!A:A,'NW Mapping'!E:E)</f>
        <v>MERCH MENU</v>
      </c>
      <c r="M2106" s="157">
        <v>0</v>
      </c>
      <c r="N2106" s="157">
        <v>0</v>
      </c>
    </row>
    <row r="2107" spans="2:14" s="1" customFormat="1" ht="19.7" hidden="1" customHeight="1">
      <c r="B2107" s="152">
        <v>2024</v>
      </c>
      <c r="C2107" s="153" t="s">
        <v>13</v>
      </c>
      <c r="D2107" s="153" t="s">
        <v>14</v>
      </c>
      <c r="E2107" s="153" t="s">
        <v>25</v>
      </c>
      <c r="F2107" s="153" t="s">
        <v>23</v>
      </c>
      <c r="G2107" s="153" t="s">
        <v>66</v>
      </c>
      <c r="H2107" s="153" t="s">
        <v>40</v>
      </c>
      <c r="I2107" s="154" t="str">
        <f>_xlfn.XLOOKUP('Data Source'!$H2107,'NW Mapping'!A:A,'NW Mapping'!B:B)</f>
        <v>Low</v>
      </c>
      <c r="J2107" s="154" t="str">
        <f>_xlfn.XLOOKUP('Data Source'!$H2107,'NW Mapping'!A:A,'NW Mapping'!C:C)</f>
        <v>Non-Core NW</v>
      </c>
      <c r="K2107" s="154" t="str">
        <f>_xlfn.XLOOKUP(H2107,'NW Mapping'!A:A,'NW Mapping'!D:D)</f>
        <v>MERCH MENU</v>
      </c>
      <c r="L2107" s="8" t="str">
        <f>_xlfn.XLOOKUP('Data Source'!$H2107,'NW Mapping'!A:A,'NW Mapping'!E:E)</f>
        <v>MERCH MENU</v>
      </c>
      <c r="M2107" s="155">
        <v>5583.9</v>
      </c>
      <c r="N2107" s="155">
        <v>5583.9</v>
      </c>
    </row>
    <row r="2108" spans="2:14" s="1" customFormat="1" ht="19.7" customHeight="1">
      <c r="B2108" s="156">
        <v>2024</v>
      </c>
      <c r="C2108" s="154" t="s">
        <v>13</v>
      </c>
      <c r="D2108" s="154" t="s">
        <v>14</v>
      </c>
      <c r="E2108" s="154" t="s">
        <v>26</v>
      </c>
      <c r="F2108" s="154" t="s">
        <v>16</v>
      </c>
      <c r="G2108" s="154" t="s">
        <v>72</v>
      </c>
      <c r="H2108" s="154" t="s">
        <v>40</v>
      </c>
      <c r="I2108" s="154" t="str">
        <f>_xlfn.XLOOKUP('Data Source'!$H2108,'NW Mapping'!A:A,'NW Mapping'!B:B)</f>
        <v>Low</v>
      </c>
      <c r="J2108" s="154" t="str">
        <f>_xlfn.XLOOKUP('Data Source'!$H2108,'NW Mapping'!A:A,'NW Mapping'!C:C)</f>
        <v>Non-Core NW</v>
      </c>
      <c r="K2108" s="154" t="str">
        <f>_xlfn.XLOOKUP(H2108,'NW Mapping'!A:A,'NW Mapping'!D:D)</f>
        <v>MERCH MENU</v>
      </c>
      <c r="L2108" s="8" t="str">
        <f>_xlfn.XLOOKUP('Data Source'!$H2108,'NW Mapping'!A:A,'NW Mapping'!E:E)</f>
        <v>MERCH MENU</v>
      </c>
      <c r="M2108" s="157">
        <v>0</v>
      </c>
      <c r="N2108" s="157">
        <v>0</v>
      </c>
    </row>
    <row r="2109" spans="2:14" s="1" customFormat="1" ht="19.7" hidden="1" customHeight="1">
      <c r="B2109" s="152">
        <v>2024</v>
      </c>
      <c r="C2109" s="153" t="s">
        <v>13</v>
      </c>
      <c r="D2109" s="153" t="s">
        <v>14</v>
      </c>
      <c r="E2109" s="153" t="s">
        <v>27</v>
      </c>
      <c r="F2109" s="153" t="s">
        <v>16</v>
      </c>
      <c r="G2109" s="153" t="s">
        <v>72</v>
      </c>
      <c r="H2109" s="153" t="s">
        <v>40</v>
      </c>
      <c r="I2109" s="154" t="str">
        <f>_xlfn.XLOOKUP('Data Source'!$H2109,'NW Mapping'!A:A,'NW Mapping'!B:B)</f>
        <v>Low</v>
      </c>
      <c r="J2109" s="154" t="str">
        <f>_xlfn.XLOOKUP('Data Source'!$H2109,'NW Mapping'!A:A,'NW Mapping'!C:C)</f>
        <v>Non-Core NW</v>
      </c>
      <c r="K2109" s="154" t="str">
        <f>_xlfn.XLOOKUP(H2109,'NW Mapping'!A:A,'NW Mapping'!D:D)</f>
        <v>MERCH MENU</v>
      </c>
      <c r="L2109" s="8" t="str">
        <f>_xlfn.XLOOKUP('Data Source'!$H2109,'NW Mapping'!A:A,'NW Mapping'!E:E)</f>
        <v>MERCH MENU</v>
      </c>
      <c r="M2109" s="155">
        <v>0</v>
      </c>
      <c r="N2109" s="155">
        <v>0</v>
      </c>
    </row>
    <row r="2110" spans="2:14" s="1" customFormat="1" ht="19.7" hidden="1" customHeight="1">
      <c r="B2110" s="156">
        <v>2024</v>
      </c>
      <c r="C2110" s="154" t="s">
        <v>13</v>
      </c>
      <c r="D2110" s="154" t="s">
        <v>14</v>
      </c>
      <c r="E2110" s="154" t="s">
        <v>27</v>
      </c>
      <c r="F2110" s="154" t="s">
        <v>21</v>
      </c>
      <c r="G2110" s="154" t="s">
        <v>22</v>
      </c>
      <c r="H2110" s="154" t="s">
        <v>40</v>
      </c>
      <c r="I2110" s="154" t="str">
        <f>_xlfn.XLOOKUP('Data Source'!$H2110,'NW Mapping'!A:A,'NW Mapping'!B:B)</f>
        <v>Low</v>
      </c>
      <c r="J2110" s="154" t="str">
        <f>_xlfn.XLOOKUP('Data Source'!$H2110,'NW Mapping'!A:A,'NW Mapping'!C:C)</f>
        <v>Non-Core NW</v>
      </c>
      <c r="K2110" s="154" t="str">
        <f>_xlfn.XLOOKUP(H2110,'NW Mapping'!A:A,'NW Mapping'!D:D)</f>
        <v>MERCH MENU</v>
      </c>
      <c r="L2110" s="8" t="str">
        <f>_xlfn.XLOOKUP('Data Source'!$H2110,'NW Mapping'!A:A,'NW Mapping'!E:E)</f>
        <v>MERCH MENU</v>
      </c>
      <c r="M2110" s="157">
        <v>5881.4</v>
      </c>
      <c r="N2110" s="157">
        <v>500</v>
      </c>
    </row>
    <row r="2111" spans="2:14" s="1" customFormat="1" ht="19.7" hidden="1" customHeight="1">
      <c r="B2111" s="152">
        <v>2024</v>
      </c>
      <c r="C2111" s="153" t="s">
        <v>13</v>
      </c>
      <c r="D2111" s="153" t="s">
        <v>14</v>
      </c>
      <c r="E2111" s="153" t="s">
        <v>27</v>
      </c>
      <c r="F2111" s="153" t="s">
        <v>23</v>
      </c>
      <c r="G2111" s="153" t="s">
        <v>24</v>
      </c>
      <c r="H2111" s="153" t="s">
        <v>40</v>
      </c>
      <c r="I2111" s="154" t="str">
        <f>_xlfn.XLOOKUP('Data Source'!$H2111,'NW Mapping'!A:A,'NW Mapping'!B:B)</f>
        <v>Low</v>
      </c>
      <c r="J2111" s="154" t="str">
        <f>_xlfn.XLOOKUP('Data Source'!$H2111,'NW Mapping'!A:A,'NW Mapping'!C:C)</f>
        <v>Non-Core NW</v>
      </c>
      <c r="K2111" s="154" t="str">
        <f>_xlfn.XLOOKUP(H2111,'NW Mapping'!A:A,'NW Mapping'!D:D)</f>
        <v>MERCH MENU</v>
      </c>
      <c r="L2111" s="8" t="str">
        <f>_xlfn.XLOOKUP('Data Source'!$H2111,'NW Mapping'!A:A,'NW Mapping'!E:E)</f>
        <v>MERCH MENU</v>
      </c>
      <c r="M2111" s="155">
        <v>2000</v>
      </c>
      <c r="N2111" s="155">
        <v>2000</v>
      </c>
    </row>
    <row r="2112" spans="2:14" s="1" customFormat="1" ht="19.7" hidden="1" customHeight="1">
      <c r="B2112" s="156">
        <v>2024</v>
      </c>
      <c r="C2112" s="154" t="s">
        <v>13</v>
      </c>
      <c r="D2112" s="154" t="s">
        <v>14</v>
      </c>
      <c r="E2112" s="154" t="s">
        <v>15</v>
      </c>
      <c r="F2112" s="154" t="s">
        <v>16</v>
      </c>
      <c r="G2112" s="154" t="s">
        <v>71</v>
      </c>
      <c r="H2112" s="154" t="s">
        <v>85</v>
      </c>
      <c r="I2112" s="154" t="str">
        <f>_xlfn.XLOOKUP('Data Source'!$H2112,'NW Mapping'!A:A,'NW Mapping'!B:B)</f>
        <v>Low</v>
      </c>
      <c r="J2112" s="154" t="str">
        <f>_xlfn.XLOOKUP('Data Source'!$H2112,'NW Mapping'!A:A,'NW Mapping'!C:C)</f>
        <v>Non-Core NW</v>
      </c>
      <c r="K2112" s="154" t="str">
        <f>_xlfn.XLOOKUP(H2112,'NW Mapping'!A:A,'NW Mapping'!D:D)</f>
        <v>MERCH MENU</v>
      </c>
      <c r="L2112" s="8" t="str">
        <f>_xlfn.XLOOKUP('Data Source'!$H2112,'NW Mapping'!A:A,'NW Mapping'!E:E)</f>
        <v>MERCH MENU</v>
      </c>
      <c r="M2112" s="157">
        <v>10000</v>
      </c>
      <c r="N2112" s="157">
        <v>10000</v>
      </c>
    </row>
    <row r="2113" spans="2:14" s="1" customFormat="1" ht="19.7" hidden="1" customHeight="1">
      <c r="B2113" s="152">
        <v>2024</v>
      </c>
      <c r="C2113" s="153" t="s">
        <v>13</v>
      </c>
      <c r="D2113" s="153" t="s">
        <v>14</v>
      </c>
      <c r="E2113" s="153" t="s">
        <v>15</v>
      </c>
      <c r="F2113" s="153" t="s">
        <v>16</v>
      </c>
      <c r="G2113" s="153" t="s">
        <v>72</v>
      </c>
      <c r="H2113" s="153" t="s">
        <v>85</v>
      </c>
      <c r="I2113" s="154" t="str">
        <f>_xlfn.XLOOKUP('Data Source'!$H2113,'NW Mapping'!A:A,'NW Mapping'!B:B)</f>
        <v>Low</v>
      </c>
      <c r="J2113" s="154" t="str">
        <f>_xlfn.XLOOKUP('Data Source'!$H2113,'NW Mapping'!A:A,'NW Mapping'!C:C)</f>
        <v>Non-Core NW</v>
      </c>
      <c r="K2113" s="154" t="str">
        <f>_xlfn.XLOOKUP(H2113,'NW Mapping'!A:A,'NW Mapping'!D:D)</f>
        <v>MERCH MENU</v>
      </c>
      <c r="L2113" s="8" t="str">
        <f>_xlfn.XLOOKUP('Data Source'!$H2113,'NW Mapping'!A:A,'NW Mapping'!E:E)</f>
        <v>MERCH MENU</v>
      </c>
      <c r="M2113" s="155">
        <v>10000</v>
      </c>
      <c r="N2113" s="155">
        <v>10000</v>
      </c>
    </row>
    <row r="2114" spans="2:14" s="1" customFormat="1" ht="19.7" hidden="1" customHeight="1">
      <c r="B2114" s="156">
        <v>2024</v>
      </c>
      <c r="C2114" s="154" t="s">
        <v>13</v>
      </c>
      <c r="D2114" s="154" t="s">
        <v>14</v>
      </c>
      <c r="E2114" s="154" t="s">
        <v>15</v>
      </c>
      <c r="F2114" s="154" t="s">
        <v>16</v>
      </c>
      <c r="G2114" s="154" t="s">
        <v>74</v>
      </c>
      <c r="H2114" s="154" t="s">
        <v>85</v>
      </c>
      <c r="I2114" s="154" t="str">
        <f>_xlfn.XLOOKUP('Data Source'!$H2114,'NW Mapping'!A:A,'NW Mapping'!B:B)</f>
        <v>Low</v>
      </c>
      <c r="J2114" s="154" t="str">
        <f>_xlfn.XLOOKUP('Data Source'!$H2114,'NW Mapping'!A:A,'NW Mapping'!C:C)</f>
        <v>Non-Core NW</v>
      </c>
      <c r="K2114" s="154" t="str">
        <f>_xlfn.XLOOKUP(H2114,'NW Mapping'!A:A,'NW Mapping'!D:D)</f>
        <v>MERCH MENU</v>
      </c>
      <c r="L2114" s="8" t="str">
        <f>_xlfn.XLOOKUP('Data Source'!$H2114,'NW Mapping'!A:A,'NW Mapping'!E:E)</f>
        <v>MERCH MENU</v>
      </c>
      <c r="M2114" s="157">
        <v>6500</v>
      </c>
      <c r="N2114" s="157">
        <v>6500</v>
      </c>
    </row>
    <row r="2115" spans="2:14" s="1" customFormat="1" ht="19.7" hidden="1" customHeight="1">
      <c r="B2115" s="152">
        <v>2024</v>
      </c>
      <c r="C2115" s="153" t="s">
        <v>13</v>
      </c>
      <c r="D2115" s="153" t="s">
        <v>14</v>
      </c>
      <c r="E2115" s="153" t="s">
        <v>15</v>
      </c>
      <c r="F2115" s="153" t="s">
        <v>21</v>
      </c>
      <c r="G2115" s="153" t="s">
        <v>65</v>
      </c>
      <c r="H2115" s="153" t="s">
        <v>85</v>
      </c>
      <c r="I2115" s="154" t="str">
        <f>_xlfn.XLOOKUP('Data Source'!$H2115,'NW Mapping'!A:A,'NW Mapping'!B:B)</f>
        <v>Low</v>
      </c>
      <c r="J2115" s="154" t="str">
        <f>_xlfn.XLOOKUP('Data Source'!$H2115,'NW Mapping'!A:A,'NW Mapping'!C:C)</f>
        <v>Non-Core NW</v>
      </c>
      <c r="K2115" s="154" t="str">
        <f>_xlfn.XLOOKUP(H2115,'NW Mapping'!A:A,'NW Mapping'!D:D)</f>
        <v>MERCH MENU</v>
      </c>
      <c r="L2115" s="8" t="str">
        <f>_xlfn.XLOOKUP('Data Source'!$H2115,'NW Mapping'!A:A,'NW Mapping'!E:E)</f>
        <v>MERCH MENU</v>
      </c>
      <c r="M2115" s="155">
        <v>10000</v>
      </c>
      <c r="N2115" s="155">
        <v>10000</v>
      </c>
    </row>
    <row r="2116" spans="2:14" s="1" customFormat="1" ht="19.7" hidden="1" customHeight="1">
      <c r="B2116" s="156">
        <v>2024</v>
      </c>
      <c r="C2116" s="154" t="s">
        <v>13</v>
      </c>
      <c r="D2116" s="154" t="s">
        <v>14</v>
      </c>
      <c r="E2116" s="154" t="s">
        <v>25</v>
      </c>
      <c r="F2116" s="154" t="s">
        <v>23</v>
      </c>
      <c r="G2116" s="154" t="s">
        <v>24</v>
      </c>
      <c r="H2116" s="154" t="s">
        <v>85</v>
      </c>
      <c r="I2116" s="154" t="str">
        <f>_xlfn.XLOOKUP('Data Source'!$H2116,'NW Mapping'!A:A,'NW Mapping'!B:B)</f>
        <v>Low</v>
      </c>
      <c r="J2116" s="154" t="str">
        <f>_xlfn.XLOOKUP('Data Source'!$H2116,'NW Mapping'!A:A,'NW Mapping'!C:C)</f>
        <v>Non-Core NW</v>
      </c>
      <c r="K2116" s="154" t="str">
        <f>_xlfn.XLOOKUP(H2116,'NW Mapping'!A:A,'NW Mapping'!D:D)</f>
        <v>MERCH MENU</v>
      </c>
      <c r="L2116" s="8" t="str">
        <f>_xlfn.XLOOKUP('Data Source'!$H2116,'NW Mapping'!A:A,'NW Mapping'!E:E)</f>
        <v>MERCH MENU</v>
      </c>
      <c r="M2116" s="157">
        <v>0</v>
      </c>
      <c r="N2116" s="157">
        <v>0</v>
      </c>
    </row>
    <row r="2117" spans="2:14" s="1" customFormat="1" ht="19.7" hidden="1" customHeight="1">
      <c r="B2117" s="152">
        <v>2024</v>
      </c>
      <c r="C2117" s="153" t="s">
        <v>13</v>
      </c>
      <c r="D2117" s="153" t="s">
        <v>14</v>
      </c>
      <c r="E2117" s="153" t="s">
        <v>27</v>
      </c>
      <c r="F2117" s="153" t="s">
        <v>16</v>
      </c>
      <c r="G2117" s="153" t="s">
        <v>74</v>
      </c>
      <c r="H2117" s="153" t="s">
        <v>85</v>
      </c>
      <c r="I2117" s="154" t="str">
        <f>_xlfn.XLOOKUP('Data Source'!$H2117,'NW Mapping'!A:A,'NW Mapping'!B:B)</f>
        <v>Low</v>
      </c>
      <c r="J2117" s="154" t="str">
        <f>_xlfn.XLOOKUP('Data Source'!$H2117,'NW Mapping'!A:A,'NW Mapping'!C:C)</f>
        <v>Non-Core NW</v>
      </c>
      <c r="K2117" s="154" t="str">
        <f>_xlfn.XLOOKUP(H2117,'NW Mapping'!A:A,'NW Mapping'!D:D)</f>
        <v>MERCH MENU</v>
      </c>
      <c r="L2117" s="8" t="str">
        <f>_xlfn.XLOOKUP('Data Source'!$H2117,'NW Mapping'!A:A,'NW Mapping'!E:E)</f>
        <v>MERCH MENU</v>
      </c>
      <c r="M2117" s="155">
        <v>26014.9999999998</v>
      </c>
      <c r="N2117" s="155">
        <v>0</v>
      </c>
    </row>
    <row r="2118" spans="2:14" s="1" customFormat="1" ht="19.7" hidden="1" customHeight="1">
      <c r="B2118" s="156">
        <v>2024</v>
      </c>
      <c r="C2118" s="154" t="s">
        <v>13</v>
      </c>
      <c r="D2118" s="154" t="s">
        <v>14</v>
      </c>
      <c r="E2118" s="154" t="s">
        <v>27</v>
      </c>
      <c r="F2118" s="154" t="s">
        <v>21</v>
      </c>
      <c r="G2118" s="154" t="s">
        <v>22</v>
      </c>
      <c r="H2118" s="154" t="s">
        <v>85</v>
      </c>
      <c r="I2118" s="154" t="str">
        <f>_xlfn.XLOOKUP('Data Source'!$H2118,'NW Mapping'!A:A,'NW Mapping'!B:B)</f>
        <v>Low</v>
      </c>
      <c r="J2118" s="154" t="str">
        <f>_xlfn.XLOOKUP('Data Source'!$H2118,'NW Mapping'!A:A,'NW Mapping'!C:C)</f>
        <v>Non-Core NW</v>
      </c>
      <c r="K2118" s="154" t="str">
        <f>_xlfn.XLOOKUP(H2118,'NW Mapping'!A:A,'NW Mapping'!D:D)</f>
        <v>MERCH MENU</v>
      </c>
      <c r="L2118" s="8" t="str">
        <f>_xlfn.XLOOKUP('Data Source'!$H2118,'NW Mapping'!A:A,'NW Mapping'!E:E)</f>
        <v>MERCH MENU</v>
      </c>
      <c r="M2118" s="157">
        <v>300000</v>
      </c>
      <c r="N2118" s="157">
        <v>300000</v>
      </c>
    </row>
    <row r="2119" spans="2:14" s="1" customFormat="1" ht="19.7" hidden="1" customHeight="1">
      <c r="B2119" s="152">
        <v>2024</v>
      </c>
      <c r="C2119" s="153" t="s">
        <v>13</v>
      </c>
      <c r="D2119" s="153" t="s">
        <v>14</v>
      </c>
      <c r="E2119" s="153" t="s">
        <v>27</v>
      </c>
      <c r="F2119" s="153" t="s">
        <v>21</v>
      </c>
      <c r="G2119" s="153" t="s">
        <v>65</v>
      </c>
      <c r="H2119" s="153" t="s">
        <v>85</v>
      </c>
      <c r="I2119" s="154" t="str">
        <f>_xlfn.XLOOKUP('Data Source'!$H2119,'NW Mapping'!A:A,'NW Mapping'!B:B)</f>
        <v>Low</v>
      </c>
      <c r="J2119" s="154" t="str">
        <f>_xlfn.XLOOKUP('Data Source'!$H2119,'NW Mapping'!A:A,'NW Mapping'!C:C)</f>
        <v>Non-Core NW</v>
      </c>
      <c r="K2119" s="154" t="str">
        <f>_xlfn.XLOOKUP(H2119,'NW Mapping'!A:A,'NW Mapping'!D:D)</f>
        <v>MERCH MENU</v>
      </c>
      <c r="L2119" s="8" t="str">
        <f>_xlfn.XLOOKUP('Data Source'!$H2119,'NW Mapping'!A:A,'NW Mapping'!E:E)</f>
        <v>MERCH MENU</v>
      </c>
      <c r="M2119" s="155">
        <v>70000</v>
      </c>
      <c r="N2119" s="155">
        <v>70000</v>
      </c>
    </row>
    <row r="2120" spans="2:14" s="1" customFormat="1" ht="19.7" hidden="1" customHeight="1">
      <c r="B2120" s="156">
        <v>2024</v>
      </c>
      <c r="C2120" s="154" t="s">
        <v>13</v>
      </c>
      <c r="D2120" s="154" t="s">
        <v>14</v>
      </c>
      <c r="E2120" s="154" t="s">
        <v>27</v>
      </c>
      <c r="F2120" s="154" t="s">
        <v>23</v>
      </c>
      <c r="G2120" s="154" t="s">
        <v>24</v>
      </c>
      <c r="H2120" s="154" t="s">
        <v>85</v>
      </c>
      <c r="I2120" s="154" t="str">
        <f>_xlfn.XLOOKUP('Data Source'!$H2120,'NW Mapping'!A:A,'NW Mapping'!B:B)</f>
        <v>Low</v>
      </c>
      <c r="J2120" s="154" t="str">
        <f>_xlfn.XLOOKUP('Data Source'!$H2120,'NW Mapping'!A:A,'NW Mapping'!C:C)</f>
        <v>Non-Core NW</v>
      </c>
      <c r="K2120" s="154" t="str">
        <f>_xlfn.XLOOKUP(H2120,'NW Mapping'!A:A,'NW Mapping'!D:D)</f>
        <v>MERCH MENU</v>
      </c>
      <c r="L2120" s="8" t="str">
        <f>_xlfn.XLOOKUP('Data Source'!$H2120,'NW Mapping'!A:A,'NW Mapping'!E:E)</f>
        <v>MERCH MENU</v>
      </c>
      <c r="M2120" s="157">
        <v>0</v>
      </c>
      <c r="N2120" s="157">
        <v>0</v>
      </c>
    </row>
    <row r="2121" spans="2:14" s="1" customFormat="1" ht="19.7" hidden="1" customHeight="1">
      <c r="B2121" s="152">
        <v>2024</v>
      </c>
      <c r="C2121" s="153" t="s">
        <v>13</v>
      </c>
      <c r="D2121" s="153" t="s">
        <v>14</v>
      </c>
      <c r="E2121" s="153" t="s">
        <v>25</v>
      </c>
      <c r="F2121" s="153" t="s">
        <v>16</v>
      </c>
      <c r="G2121" s="153" t="s">
        <v>75</v>
      </c>
      <c r="H2121" s="153" t="s">
        <v>41</v>
      </c>
      <c r="I2121" s="154" t="str">
        <f>_xlfn.XLOOKUP('Data Source'!$H2121,'NW Mapping'!A:A,'NW Mapping'!B:B)</f>
        <v>Low</v>
      </c>
      <c r="J2121" s="154" t="str">
        <f>_xlfn.XLOOKUP('Data Source'!$H2121,'NW Mapping'!A:A,'NW Mapping'!C:C)</f>
        <v>Non-Core NW</v>
      </c>
      <c r="K2121" s="154" t="str">
        <f>_xlfn.XLOOKUP(H2121,'NW Mapping'!A:A,'NW Mapping'!D:D)</f>
        <v>MERCH MENU</v>
      </c>
      <c r="L2121" s="8" t="str">
        <f>_xlfn.XLOOKUP('Data Source'!$H2121,'NW Mapping'!A:A,'NW Mapping'!E:E)</f>
        <v>MERCH MENU</v>
      </c>
      <c r="M2121" s="155">
        <v>0</v>
      </c>
      <c r="N2121" s="155">
        <v>0</v>
      </c>
    </row>
    <row r="2122" spans="2:14" s="1" customFormat="1" ht="19.7" customHeight="1">
      <c r="B2122" s="156">
        <v>2024</v>
      </c>
      <c r="C2122" s="154" t="s">
        <v>13</v>
      </c>
      <c r="D2122" s="154" t="s">
        <v>14</v>
      </c>
      <c r="E2122" s="154" t="s">
        <v>26</v>
      </c>
      <c r="F2122" s="154" t="s">
        <v>16</v>
      </c>
      <c r="G2122" s="154" t="s">
        <v>72</v>
      </c>
      <c r="H2122" s="154" t="s">
        <v>86</v>
      </c>
      <c r="I2122" s="154" t="str">
        <f>_xlfn.XLOOKUP('Data Source'!$H2122,'NW Mapping'!A:A,'NW Mapping'!B:B)</f>
        <v>Low</v>
      </c>
      <c r="J2122" s="154" t="str">
        <f>_xlfn.XLOOKUP('Data Source'!$H2122,'NW Mapping'!A:A,'NW Mapping'!C:C)</f>
        <v>Non-Core NW</v>
      </c>
      <c r="K2122" s="154" t="str">
        <f>_xlfn.XLOOKUP(H2122,'NW Mapping'!A:A,'NW Mapping'!D:D)</f>
        <v>MERCH MENU</v>
      </c>
      <c r="L2122" s="8" t="str">
        <f>_xlfn.XLOOKUP('Data Source'!$H2122,'NW Mapping'!A:A,'NW Mapping'!E:E)</f>
        <v>MERCH MENU</v>
      </c>
      <c r="M2122" s="157">
        <v>0</v>
      </c>
      <c r="N2122" s="157">
        <v>0</v>
      </c>
    </row>
    <row r="2123" spans="2:14" s="1" customFormat="1" ht="19.7" hidden="1" customHeight="1">
      <c r="B2123" s="152">
        <v>2024</v>
      </c>
      <c r="C2123" s="153" t="s">
        <v>13</v>
      </c>
      <c r="D2123" s="153" t="s">
        <v>14</v>
      </c>
      <c r="E2123" s="153" t="s">
        <v>27</v>
      </c>
      <c r="F2123" s="153" t="s">
        <v>16</v>
      </c>
      <c r="G2123" s="153" t="s">
        <v>74</v>
      </c>
      <c r="H2123" s="153" t="s">
        <v>86</v>
      </c>
      <c r="I2123" s="154" t="str">
        <f>_xlfn.XLOOKUP('Data Source'!$H2123,'NW Mapping'!A:A,'NW Mapping'!B:B)</f>
        <v>Low</v>
      </c>
      <c r="J2123" s="154" t="str">
        <f>_xlfn.XLOOKUP('Data Source'!$H2123,'NW Mapping'!A:A,'NW Mapping'!C:C)</f>
        <v>Non-Core NW</v>
      </c>
      <c r="K2123" s="154" t="str">
        <f>_xlfn.XLOOKUP(H2123,'NW Mapping'!A:A,'NW Mapping'!D:D)</f>
        <v>MERCH MENU</v>
      </c>
      <c r="L2123" s="8" t="str">
        <f>_xlfn.XLOOKUP('Data Source'!$H2123,'NW Mapping'!A:A,'NW Mapping'!E:E)</f>
        <v>MERCH MENU</v>
      </c>
      <c r="M2123" s="155">
        <v>0</v>
      </c>
      <c r="N2123" s="155">
        <v>0</v>
      </c>
    </row>
    <row r="2124" spans="2:14" s="1" customFormat="1" ht="19.7" hidden="1" customHeight="1">
      <c r="B2124" s="156">
        <v>2024</v>
      </c>
      <c r="C2124" s="154" t="s">
        <v>13</v>
      </c>
      <c r="D2124" s="154" t="s">
        <v>14</v>
      </c>
      <c r="E2124" s="154" t="s">
        <v>15</v>
      </c>
      <c r="F2124" s="154" t="s">
        <v>16</v>
      </c>
      <c r="G2124" s="154" t="s">
        <v>71</v>
      </c>
      <c r="H2124" s="154" t="s">
        <v>42</v>
      </c>
      <c r="I2124" s="154" t="str">
        <f>_xlfn.XLOOKUP('Data Source'!$H2124,'NW Mapping'!A:A,'NW Mapping'!B:B)</f>
        <v>Low</v>
      </c>
      <c r="J2124" s="154" t="str">
        <f>_xlfn.XLOOKUP('Data Source'!$H2124,'NW Mapping'!A:A,'NW Mapping'!C:C)</f>
        <v>Non-Core NW</v>
      </c>
      <c r="K2124" s="154" t="str">
        <f>_xlfn.XLOOKUP(H2124,'NW Mapping'!A:A,'NW Mapping'!D:D)</f>
        <v>MERCH MENU</v>
      </c>
      <c r="L2124" s="8" t="str">
        <f>_xlfn.XLOOKUP('Data Source'!$H2124,'NW Mapping'!A:A,'NW Mapping'!E:E)</f>
        <v>MERCH MENU</v>
      </c>
      <c r="M2124" s="157">
        <v>0</v>
      </c>
      <c r="N2124" s="157">
        <v>0</v>
      </c>
    </row>
    <row r="2125" spans="2:14" s="1" customFormat="1" ht="19.7" hidden="1" customHeight="1">
      <c r="B2125" s="152">
        <v>2024</v>
      </c>
      <c r="C2125" s="153" t="s">
        <v>13</v>
      </c>
      <c r="D2125" s="153" t="s">
        <v>14</v>
      </c>
      <c r="E2125" s="153" t="s">
        <v>27</v>
      </c>
      <c r="F2125" s="153" t="s">
        <v>21</v>
      </c>
      <c r="G2125" s="153" t="s">
        <v>22</v>
      </c>
      <c r="H2125" s="153" t="s">
        <v>42</v>
      </c>
      <c r="I2125" s="154" t="str">
        <f>_xlfn.XLOOKUP('Data Source'!$H2125,'NW Mapping'!A:A,'NW Mapping'!B:B)</f>
        <v>Low</v>
      </c>
      <c r="J2125" s="154" t="str">
        <f>_xlfn.XLOOKUP('Data Source'!$H2125,'NW Mapping'!A:A,'NW Mapping'!C:C)</f>
        <v>Non-Core NW</v>
      </c>
      <c r="K2125" s="154" t="str">
        <f>_xlfn.XLOOKUP(H2125,'NW Mapping'!A:A,'NW Mapping'!D:D)</f>
        <v>MERCH MENU</v>
      </c>
      <c r="L2125" s="8" t="str">
        <f>_xlfn.XLOOKUP('Data Source'!$H2125,'NW Mapping'!A:A,'NW Mapping'!E:E)</f>
        <v>MERCH MENU</v>
      </c>
      <c r="M2125" s="155">
        <v>0</v>
      </c>
      <c r="N2125" s="155">
        <v>0</v>
      </c>
    </row>
    <row r="2126" spans="2:14" s="1" customFormat="1" ht="19.7" hidden="1" customHeight="1">
      <c r="B2126" s="156">
        <v>2024</v>
      </c>
      <c r="C2126" s="154" t="s">
        <v>13</v>
      </c>
      <c r="D2126" s="154" t="s">
        <v>14</v>
      </c>
      <c r="E2126" s="154" t="s">
        <v>15</v>
      </c>
      <c r="F2126" s="154" t="s">
        <v>16</v>
      </c>
      <c r="G2126" s="154" t="s">
        <v>73</v>
      </c>
      <c r="H2126" s="154" t="s">
        <v>43</v>
      </c>
      <c r="I2126" s="154" t="str">
        <f>_xlfn.XLOOKUP('Data Source'!$H2126,'NW Mapping'!A:A,'NW Mapping'!B:B)</f>
        <v>Low</v>
      </c>
      <c r="J2126" s="154" t="str">
        <f>_xlfn.XLOOKUP('Data Source'!$H2126,'NW Mapping'!A:A,'NW Mapping'!C:C)</f>
        <v>Core NW</v>
      </c>
      <c r="K2126" s="154" t="str">
        <f>_xlfn.XLOOKUP(H2126,'NW Mapping'!A:A,'NW Mapping'!D:D)</f>
        <v>Core NW</v>
      </c>
      <c r="L2126" s="8" t="str">
        <f>_xlfn.XLOOKUP('Data Source'!$H2126,'NW Mapping'!A:A,'NW Mapping'!E:E)</f>
        <v>OTHER</v>
      </c>
      <c r="M2126" s="157">
        <v>0</v>
      </c>
      <c r="N2126" s="157">
        <v>0</v>
      </c>
    </row>
    <row r="2127" spans="2:14" s="1" customFormat="1" ht="19.7" hidden="1" customHeight="1">
      <c r="B2127" s="152">
        <v>2024</v>
      </c>
      <c r="C2127" s="153" t="s">
        <v>13</v>
      </c>
      <c r="D2127" s="153" t="s">
        <v>14</v>
      </c>
      <c r="E2127" s="153" t="s">
        <v>15</v>
      </c>
      <c r="F2127" s="153" t="s">
        <v>16</v>
      </c>
      <c r="G2127" s="153" t="s">
        <v>74</v>
      </c>
      <c r="H2127" s="153" t="s">
        <v>43</v>
      </c>
      <c r="I2127" s="154" t="str">
        <f>_xlfn.XLOOKUP('Data Source'!$H2127,'NW Mapping'!A:A,'NW Mapping'!B:B)</f>
        <v>Low</v>
      </c>
      <c r="J2127" s="154" t="str">
        <f>_xlfn.XLOOKUP('Data Source'!$H2127,'NW Mapping'!A:A,'NW Mapping'!C:C)</f>
        <v>Core NW</v>
      </c>
      <c r="K2127" s="154" t="str">
        <f>_xlfn.XLOOKUP(H2127,'NW Mapping'!A:A,'NW Mapping'!D:D)</f>
        <v>Core NW</v>
      </c>
      <c r="L2127" s="8" t="str">
        <f>_xlfn.XLOOKUP('Data Source'!$H2127,'NW Mapping'!A:A,'NW Mapping'!E:E)</f>
        <v>OTHER</v>
      </c>
      <c r="M2127" s="155">
        <v>5579</v>
      </c>
      <c r="N2127" s="155">
        <v>5579</v>
      </c>
    </row>
    <row r="2128" spans="2:14" s="1" customFormat="1" ht="19.7" hidden="1" customHeight="1">
      <c r="B2128" s="156">
        <v>2024</v>
      </c>
      <c r="C2128" s="154" t="s">
        <v>13</v>
      </c>
      <c r="D2128" s="154" t="s">
        <v>14</v>
      </c>
      <c r="E2128" s="154" t="s">
        <v>15</v>
      </c>
      <c r="F2128" s="154" t="s">
        <v>21</v>
      </c>
      <c r="G2128" s="154" t="s">
        <v>22</v>
      </c>
      <c r="H2128" s="154" t="s">
        <v>43</v>
      </c>
      <c r="I2128" s="154" t="str">
        <f>_xlfn.XLOOKUP('Data Source'!$H2128,'NW Mapping'!A:A,'NW Mapping'!B:B)</f>
        <v>Low</v>
      </c>
      <c r="J2128" s="154" t="str">
        <f>_xlfn.XLOOKUP('Data Source'!$H2128,'NW Mapping'!A:A,'NW Mapping'!C:C)</f>
        <v>Core NW</v>
      </c>
      <c r="K2128" s="154" t="str">
        <f>_xlfn.XLOOKUP(H2128,'NW Mapping'!A:A,'NW Mapping'!D:D)</f>
        <v>Core NW</v>
      </c>
      <c r="L2128" s="8" t="str">
        <f>_xlfn.XLOOKUP('Data Source'!$H2128,'NW Mapping'!A:A,'NW Mapping'!E:E)</f>
        <v>OTHER</v>
      </c>
      <c r="M2128" s="157">
        <v>6555.71</v>
      </c>
      <c r="N2128" s="157">
        <v>6555.71</v>
      </c>
    </row>
    <row r="2129" spans="2:14" s="1" customFormat="1" ht="19.7" hidden="1" customHeight="1">
      <c r="B2129" s="152">
        <v>2024</v>
      </c>
      <c r="C2129" s="153" t="s">
        <v>13</v>
      </c>
      <c r="D2129" s="153" t="s">
        <v>14</v>
      </c>
      <c r="E2129" s="153" t="s">
        <v>15</v>
      </c>
      <c r="F2129" s="153" t="s">
        <v>21</v>
      </c>
      <c r="G2129" s="153" t="s">
        <v>65</v>
      </c>
      <c r="H2129" s="153" t="s">
        <v>43</v>
      </c>
      <c r="I2129" s="154" t="str">
        <f>_xlfn.XLOOKUP('Data Source'!$H2129,'NW Mapping'!A:A,'NW Mapping'!B:B)</f>
        <v>Low</v>
      </c>
      <c r="J2129" s="154" t="str">
        <f>_xlfn.XLOOKUP('Data Source'!$H2129,'NW Mapping'!A:A,'NW Mapping'!C:C)</f>
        <v>Core NW</v>
      </c>
      <c r="K2129" s="154" t="str">
        <f>_xlfn.XLOOKUP(H2129,'NW Mapping'!A:A,'NW Mapping'!D:D)</f>
        <v>Core NW</v>
      </c>
      <c r="L2129" s="8" t="str">
        <f>_xlfn.XLOOKUP('Data Source'!$H2129,'NW Mapping'!A:A,'NW Mapping'!E:E)</f>
        <v>OTHER</v>
      </c>
      <c r="M2129" s="155">
        <v>0</v>
      </c>
      <c r="N2129" s="155">
        <v>0</v>
      </c>
    </row>
    <row r="2130" spans="2:14" s="1" customFormat="1" ht="19.7" hidden="1" customHeight="1">
      <c r="B2130" s="156">
        <v>2024</v>
      </c>
      <c r="C2130" s="154" t="s">
        <v>13</v>
      </c>
      <c r="D2130" s="154" t="s">
        <v>14</v>
      </c>
      <c r="E2130" s="154" t="s">
        <v>15</v>
      </c>
      <c r="F2130" s="154" t="s">
        <v>23</v>
      </c>
      <c r="G2130" s="154" t="s">
        <v>24</v>
      </c>
      <c r="H2130" s="154" t="s">
        <v>43</v>
      </c>
      <c r="I2130" s="154" t="str">
        <f>_xlfn.XLOOKUP('Data Source'!$H2130,'NW Mapping'!A:A,'NW Mapping'!B:B)</f>
        <v>Low</v>
      </c>
      <c r="J2130" s="154" t="str">
        <f>_xlfn.XLOOKUP('Data Source'!$H2130,'NW Mapping'!A:A,'NW Mapping'!C:C)</f>
        <v>Core NW</v>
      </c>
      <c r="K2130" s="154" t="str">
        <f>_xlfn.XLOOKUP(H2130,'NW Mapping'!A:A,'NW Mapping'!D:D)</f>
        <v>Core NW</v>
      </c>
      <c r="L2130" s="8" t="str">
        <f>_xlfn.XLOOKUP('Data Source'!$H2130,'NW Mapping'!A:A,'NW Mapping'!E:E)</f>
        <v>OTHER</v>
      </c>
      <c r="M2130" s="157">
        <v>3032.25</v>
      </c>
      <c r="N2130" s="157">
        <v>3032.25</v>
      </c>
    </row>
    <row r="2131" spans="2:14" s="1" customFormat="1" ht="19.7" hidden="1" customHeight="1">
      <c r="B2131" s="152">
        <v>2024</v>
      </c>
      <c r="C2131" s="153" t="s">
        <v>13</v>
      </c>
      <c r="D2131" s="153" t="s">
        <v>14</v>
      </c>
      <c r="E2131" s="153" t="s">
        <v>25</v>
      </c>
      <c r="F2131" s="153" t="s">
        <v>16</v>
      </c>
      <c r="G2131" s="153" t="s">
        <v>72</v>
      </c>
      <c r="H2131" s="153" t="s">
        <v>43</v>
      </c>
      <c r="I2131" s="154" t="str">
        <f>_xlfn.XLOOKUP('Data Source'!$H2131,'NW Mapping'!A:A,'NW Mapping'!B:B)</f>
        <v>Low</v>
      </c>
      <c r="J2131" s="154" t="str">
        <f>_xlfn.XLOOKUP('Data Source'!$H2131,'NW Mapping'!A:A,'NW Mapping'!C:C)</f>
        <v>Core NW</v>
      </c>
      <c r="K2131" s="154" t="str">
        <f>_xlfn.XLOOKUP(H2131,'NW Mapping'!A:A,'NW Mapping'!D:D)</f>
        <v>Core NW</v>
      </c>
      <c r="L2131" s="8" t="str">
        <f>_xlfn.XLOOKUP('Data Source'!$H2131,'NW Mapping'!A:A,'NW Mapping'!E:E)</f>
        <v>OTHER</v>
      </c>
      <c r="M2131" s="155">
        <v>39022.94</v>
      </c>
      <c r="N2131" s="155">
        <v>39022.94</v>
      </c>
    </row>
    <row r="2132" spans="2:14" s="1" customFormat="1" ht="19.7" hidden="1" customHeight="1">
      <c r="B2132" s="156">
        <v>2024</v>
      </c>
      <c r="C2132" s="154" t="s">
        <v>13</v>
      </c>
      <c r="D2132" s="154" t="s">
        <v>14</v>
      </c>
      <c r="E2132" s="154" t="s">
        <v>25</v>
      </c>
      <c r="F2132" s="154" t="s">
        <v>23</v>
      </c>
      <c r="G2132" s="154" t="s">
        <v>66</v>
      </c>
      <c r="H2132" s="154" t="s">
        <v>43</v>
      </c>
      <c r="I2132" s="154" t="str">
        <f>_xlfn.XLOOKUP('Data Source'!$H2132,'NW Mapping'!A:A,'NW Mapping'!B:B)</f>
        <v>Low</v>
      </c>
      <c r="J2132" s="154" t="str">
        <f>_xlfn.XLOOKUP('Data Source'!$H2132,'NW Mapping'!A:A,'NW Mapping'!C:C)</f>
        <v>Core NW</v>
      </c>
      <c r="K2132" s="154" t="str">
        <f>_xlfn.XLOOKUP(H2132,'NW Mapping'!A:A,'NW Mapping'!D:D)</f>
        <v>Core NW</v>
      </c>
      <c r="L2132" s="8" t="str">
        <f>_xlfn.XLOOKUP('Data Source'!$H2132,'NW Mapping'!A:A,'NW Mapping'!E:E)</f>
        <v>OTHER</v>
      </c>
      <c r="M2132" s="157">
        <v>0</v>
      </c>
      <c r="N2132" s="157">
        <v>0</v>
      </c>
    </row>
    <row r="2133" spans="2:14" s="1" customFormat="1" ht="19.7" customHeight="1">
      <c r="B2133" s="152">
        <v>2024</v>
      </c>
      <c r="C2133" s="153" t="s">
        <v>13</v>
      </c>
      <c r="D2133" s="153" t="s">
        <v>14</v>
      </c>
      <c r="E2133" s="153" t="s">
        <v>26</v>
      </c>
      <c r="F2133" s="153" t="s">
        <v>16</v>
      </c>
      <c r="G2133" s="153" t="s">
        <v>73</v>
      </c>
      <c r="H2133" s="153" t="s">
        <v>43</v>
      </c>
      <c r="I2133" s="154" t="str">
        <f>_xlfn.XLOOKUP('Data Source'!$H2133,'NW Mapping'!A:A,'NW Mapping'!B:B)</f>
        <v>Low</v>
      </c>
      <c r="J2133" s="154" t="str">
        <f>_xlfn.XLOOKUP('Data Source'!$H2133,'NW Mapping'!A:A,'NW Mapping'!C:C)</f>
        <v>Core NW</v>
      </c>
      <c r="K2133" s="154" t="str">
        <f>_xlfn.XLOOKUP(H2133,'NW Mapping'!A:A,'NW Mapping'!D:D)</f>
        <v>Core NW</v>
      </c>
      <c r="L2133" s="8" t="str">
        <f>_xlfn.XLOOKUP('Data Source'!$H2133,'NW Mapping'!A:A,'NW Mapping'!E:E)</f>
        <v>OTHER</v>
      </c>
      <c r="M2133" s="155">
        <v>0</v>
      </c>
      <c r="N2133" s="155">
        <v>0</v>
      </c>
    </row>
    <row r="2134" spans="2:14" s="1" customFormat="1" ht="19.7" customHeight="1">
      <c r="B2134" s="156">
        <v>2024</v>
      </c>
      <c r="C2134" s="154" t="s">
        <v>13</v>
      </c>
      <c r="D2134" s="154" t="s">
        <v>14</v>
      </c>
      <c r="E2134" s="154" t="s">
        <v>26</v>
      </c>
      <c r="F2134" s="154" t="s">
        <v>16</v>
      </c>
      <c r="G2134" s="154" t="s">
        <v>74</v>
      </c>
      <c r="H2134" s="154" t="s">
        <v>43</v>
      </c>
      <c r="I2134" s="154" t="str">
        <f>_xlfn.XLOOKUP('Data Source'!$H2134,'NW Mapping'!A:A,'NW Mapping'!B:B)</f>
        <v>Low</v>
      </c>
      <c r="J2134" s="154" t="str">
        <f>_xlfn.XLOOKUP('Data Source'!$H2134,'NW Mapping'!A:A,'NW Mapping'!C:C)</f>
        <v>Core NW</v>
      </c>
      <c r="K2134" s="154" t="str">
        <f>_xlfn.XLOOKUP(H2134,'NW Mapping'!A:A,'NW Mapping'!D:D)</f>
        <v>Core NW</v>
      </c>
      <c r="L2134" s="8" t="str">
        <f>_xlfn.XLOOKUP('Data Source'!$H2134,'NW Mapping'!A:A,'NW Mapping'!E:E)</f>
        <v>OTHER</v>
      </c>
      <c r="M2134" s="157">
        <v>0</v>
      </c>
      <c r="N2134" s="157">
        <v>0</v>
      </c>
    </row>
    <row r="2135" spans="2:14" s="1" customFormat="1" ht="19.7" customHeight="1">
      <c r="B2135" s="152">
        <v>2024</v>
      </c>
      <c r="C2135" s="153" t="s">
        <v>13</v>
      </c>
      <c r="D2135" s="153" t="s">
        <v>14</v>
      </c>
      <c r="E2135" s="153" t="s">
        <v>26</v>
      </c>
      <c r="F2135" s="153" t="s">
        <v>21</v>
      </c>
      <c r="G2135" s="153" t="s">
        <v>22</v>
      </c>
      <c r="H2135" s="153" t="s">
        <v>43</v>
      </c>
      <c r="I2135" s="154" t="str">
        <f>_xlfn.XLOOKUP('Data Source'!$H2135,'NW Mapping'!A:A,'NW Mapping'!B:B)</f>
        <v>Low</v>
      </c>
      <c r="J2135" s="154" t="str">
        <f>_xlfn.XLOOKUP('Data Source'!$H2135,'NW Mapping'!A:A,'NW Mapping'!C:C)</f>
        <v>Core NW</v>
      </c>
      <c r="K2135" s="154" t="str">
        <f>_xlfn.XLOOKUP(H2135,'NW Mapping'!A:A,'NW Mapping'!D:D)</f>
        <v>Core NW</v>
      </c>
      <c r="L2135" s="8" t="str">
        <f>_xlfn.XLOOKUP('Data Source'!$H2135,'NW Mapping'!A:A,'NW Mapping'!E:E)</f>
        <v>OTHER</v>
      </c>
      <c r="M2135" s="155">
        <v>0</v>
      </c>
      <c r="N2135" s="155">
        <v>0</v>
      </c>
    </row>
    <row r="2136" spans="2:14" s="1" customFormat="1" ht="19.7" customHeight="1">
      <c r="B2136" s="156">
        <v>2024</v>
      </c>
      <c r="C2136" s="154" t="s">
        <v>13</v>
      </c>
      <c r="D2136" s="154" t="s">
        <v>14</v>
      </c>
      <c r="E2136" s="154" t="s">
        <v>26</v>
      </c>
      <c r="F2136" s="154" t="s">
        <v>23</v>
      </c>
      <c r="G2136" s="154" t="s">
        <v>66</v>
      </c>
      <c r="H2136" s="154" t="s">
        <v>43</v>
      </c>
      <c r="I2136" s="154" t="str">
        <f>_xlfn.XLOOKUP('Data Source'!$H2136,'NW Mapping'!A:A,'NW Mapping'!B:B)</f>
        <v>Low</v>
      </c>
      <c r="J2136" s="154" t="str">
        <f>_xlfn.XLOOKUP('Data Source'!$H2136,'NW Mapping'!A:A,'NW Mapping'!C:C)</f>
        <v>Core NW</v>
      </c>
      <c r="K2136" s="154" t="str">
        <f>_xlfn.XLOOKUP(H2136,'NW Mapping'!A:A,'NW Mapping'!D:D)</f>
        <v>Core NW</v>
      </c>
      <c r="L2136" s="8" t="str">
        <f>_xlfn.XLOOKUP('Data Source'!$H2136,'NW Mapping'!A:A,'NW Mapping'!E:E)</f>
        <v>OTHER</v>
      </c>
      <c r="M2136" s="157">
        <v>0</v>
      </c>
      <c r="N2136" s="157">
        <v>0</v>
      </c>
    </row>
    <row r="2137" spans="2:14" s="1" customFormat="1" ht="19.7" hidden="1" customHeight="1">
      <c r="B2137" s="152">
        <v>2024</v>
      </c>
      <c r="C2137" s="153" t="s">
        <v>13</v>
      </c>
      <c r="D2137" s="153" t="s">
        <v>14</v>
      </c>
      <c r="E2137" s="153" t="s">
        <v>27</v>
      </c>
      <c r="F2137" s="153" t="s">
        <v>16</v>
      </c>
      <c r="G2137" s="153" t="s">
        <v>71</v>
      </c>
      <c r="H2137" s="153" t="s">
        <v>43</v>
      </c>
      <c r="I2137" s="154" t="str">
        <f>_xlfn.XLOOKUP('Data Source'!$H2137,'NW Mapping'!A:A,'NW Mapping'!B:B)</f>
        <v>Low</v>
      </c>
      <c r="J2137" s="154" t="str">
        <f>_xlfn.XLOOKUP('Data Source'!$H2137,'NW Mapping'!A:A,'NW Mapping'!C:C)</f>
        <v>Core NW</v>
      </c>
      <c r="K2137" s="154" t="str">
        <f>_xlfn.XLOOKUP(H2137,'NW Mapping'!A:A,'NW Mapping'!D:D)</f>
        <v>Core NW</v>
      </c>
      <c r="L2137" s="8" t="str">
        <f>_xlfn.XLOOKUP('Data Source'!$H2137,'NW Mapping'!A:A,'NW Mapping'!E:E)</f>
        <v>OTHER</v>
      </c>
      <c r="M2137" s="155">
        <v>0</v>
      </c>
      <c r="N2137" s="155">
        <v>0</v>
      </c>
    </row>
    <row r="2138" spans="2:14" s="1" customFormat="1" ht="19.7" hidden="1" customHeight="1">
      <c r="B2138" s="156">
        <v>2024</v>
      </c>
      <c r="C2138" s="154" t="s">
        <v>13</v>
      </c>
      <c r="D2138" s="154" t="s">
        <v>14</v>
      </c>
      <c r="E2138" s="154" t="s">
        <v>27</v>
      </c>
      <c r="F2138" s="154" t="s">
        <v>16</v>
      </c>
      <c r="G2138" s="154" t="s">
        <v>72</v>
      </c>
      <c r="H2138" s="154" t="s">
        <v>43</v>
      </c>
      <c r="I2138" s="154" t="str">
        <f>_xlfn.XLOOKUP('Data Source'!$H2138,'NW Mapping'!A:A,'NW Mapping'!B:B)</f>
        <v>Low</v>
      </c>
      <c r="J2138" s="154" t="str">
        <f>_xlfn.XLOOKUP('Data Source'!$H2138,'NW Mapping'!A:A,'NW Mapping'!C:C)</f>
        <v>Core NW</v>
      </c>
      <c r="K2138" s="154" t="str">
        <f>_xlfn.XLOOKUP(H2138,'NW Mapping'!A:A,'NW Mapping'!D:D)</f>
        <v>Core NW</v>
      </c>
      <c r="L2138" s="8" t="str">
        <f>_xlfn.XLOOKUP('Data Source'!$H2138,'NW Mapping'!A:A,'NW Mapping'!E:E)</f>
        <v>OTHER</v>
      </c>
      <c r="M2138" s="157">
        <v>0</v>
      </c>
      <c r="N2138" s="157">
        <v>0</v>
      </c>
    </row>
    <row r="2139" spans="2:14" s="1" customFormat="1" ht="19.7" hidden="1" customHeight="1">
      <c r="B2139" s="152">
        <v>2024</v>
      </c>
      <c r="C2139" s="153" t="s">
        <v>13</v>
      </c>
      <c r="D2139" s="153" t="s">
        <v>14</v>
      </c>
      <c r="E2139" s="153" t="s">
        <v>27</v>
      </c>
      <c r="F2139" s="153" t="s">
        <v>16</v>
      </c>
      <c r="G2139" s="153" t="s">
        <v>73</v>
      </c>
      <c r="H2139" s="153" t="s">
        <v>43</v>
      </c>
      <c r="I2139" s="154" t="str">
        <f>_xlfn.XLOOKUP('Data Source'!$H2139,'NW Mapping'!A:A,'NW Mapping'!B:B)</f>
        <v>Low</v>
      </c>
      <c r="J2139" s="154" t="str">
        <f>_xlfn.XLOOKUP('Data Source'!$H2139,'NW Mapping'!A:A,'NW Mapping'!C:C)</f>
        <v>Core NW</v>
      </c>
      <c r="K2139" s="154" t="str">
        <f>_xlfn.XLOOKUP(H2139,'NW Mapping'!A:A,'NW Mapping'!D:D)</f>
        <v>Core NW</v>
      </c>
      <c r="L2139" s="8" t="str">
        <f>_xlfn.XLOOKUP('Data Source'!$H2139,'NW Mapping'!A:A,'NW Mapping'!E:E)</f>
        <v>OTHER</v>
      </c>
      <c r="M2139" s="155">
        <v>0</v>
      </c>
      <c r="N2139" s="155">
        <v>0</v>
      </c>
    </row>
    <row r="2140" spans="2:14" s="1" customFormat="1" ht="19.7" hidden="1" customHeight="1">
      <c r="B2140" s="156">
        <v>2024</v>
      </c>
      <c r="C2140" s="154" t="s">
        <v>13</v>
      </c>
      <c r="D2140" s="154" t="s">
        <v>14</v>
      </c>
      <c r="E2140" s="154" t="s">
        <v>27</v>
      </c>
      <c r="F2140" s="154" t="s">
        <v>16</v>
      </c>
      <c r="G2140" s="154" t="s">
        <v>74</v>
      </c>
      <c r="H2140" s="154" t="s">
        <v>43</v>
      </c>
      <c r="I2140" s="154" t="str">
        <f>_xlfn.XLOOKUP('Data Source'!$H2140,'NW Mapping'!A:A,'NW Mapping'!B:B)</f>
        <v>Low</v>
      </c>
      <c r="J2140" s="154" t="str">
        <f>_xlfn.XLOOKUP('Data Source'!$H2140,'NW Mapping'!A:A,'NW Mapping'!C:C)</f>
        <v>Core NW</v>
      </c>
      <c r="K2140" s="154" t="str">
        <f>_xlfn.XLOOKUP(H2140,'NW Mapping'!A:A,'NW Mapping'!D:D)</f>
        <v>Core NW</v>
      </c>
      <c r="L2140" s="8" t="str">
        <f>_xlfn.XLOOKUP('Data Source'!$H2140,'NW Mapping'!A:A,'NW Mapping'!E:E)</f>
        <v>OTHER</v>
      </c>
      <c r="M2140" s="157">
        <v>0</v>
      </c>
      <c r="N2140" s="157">
        <v>0</v>
      </c>
    </row>
    <row r="2141" spans="2:14" s="1" customFormat="1" ht="19.7" hidden="1" customHeight="1">
      <c r="B2141" s="152">
        <v>2024</v>
      </c>
      <c r="C2141" s="153" t="s">
        <v>13</v>
      </c>
      <c r="D2141" s="153" t="s">
        <v>14</v>
      </c>
      <c r="E2141" s="153" t="s">
        <v>27</v>
      </c>
      <c r="F2141" s="153" t="s">
        <v>16</v>
      </c>
      <c r="G2141" s="153" t="s">
        <v>75</v>
      </c>
      <c r="H2141" s="153" t="s">
        <v>43</v>
      </c>
      <c r="I2141" s="154" t="str">
        <f>_xlfn.XLOOKUP('Data Source'!$H2141,'NW Mapping'!A:A,'NW Mapping'!B:B)</f>
        <v>Low</v>
      </c>
      <c r="J2141" s="154" t="str">
        <f>_xlfn.XLOOKUP('Data Source'!$H2141,'NW Mapping'!A:A,'NW Mapping'!C:C)</f>
        <v>Core NW</v>
      </c>
      <c r="K2141" s="154" t="str">
        <f>_xlfn.XLOOKUP(H2141,'NW Mapping'!A:A,'NW Mapping'!D:D)</f>
        <v>Core NW</v>
      </c>
      <c r="L2141" s="8" t="str">
        <f>_xlfn.XLOOKUP('Data Source'!$H2141,'NW Mapping'!A:A,'NW Mapping'!E:E)</f>
        <v>OTHER</v>
      </c>
      <c r="M2141" s="155">
        <v>15000.003333333299</v>
      </c>
      <c r="N2141" s="155">
        <v>15000.12</v>
      </c>
    </row>
    <row r="2142" spans="2:14" s="1" customFormat="1" ht="19.7" hidden="1" customHeight="1">
      <c r="B2142" s="156">
        <v>2024</v>
      </c>
      <c r="C2142" s="154" t="s">
        <v>13</v>
      </c>
      <c r="D2142" s="154" t="s">
        <v>14</v>
      </c>
      <c r="E2142" s="154" t="s">
        <v>27</v>
      </c>
      <c r="F2142" s="154" t="s">
        <v>21</v>
      </c>
      <c r="G2142" s="154" t="s">
        <v>22</v>
      </c>
      <c r="H2142" s="154" t="s">
        <v>43</v>
      </c>
      <c r="I2142" s="154" t="str">
        <f>_xlfn.XLOOKUP('Data Source'!$H2142,'NW Mapping'!A:A,'NW Mapping'!B:B)</f>
        <v>Low</v>
      </c>
      <c r="J2142" s="154" t="str">
        <f>_xlfn.XLOOKUP('Data Source'!$H2142,'NW Mapping'!A:A,'NW Mapping'!C:C)</f>
        <v>Core NW</v>
      </c>
      <c r="K2142" s="154" t="str">
        <f>_xlfn.XLOOKUP(H2142,'NW Mapping'!A:A,'NW Mapping'!D:D)</f>
        <v>Core NW</v>
      </c>
      <c r="L2142" s="8" t="str">
        <f>_xlfn.XLOOKUP('Data Source'!$H2142,'NW Mapping'!A:A,'NW Mapping'!E:E)</f>
        <v>OTHER</v>
      </c>
      <c r="M2142" s="157">
        <v>13872.05</v>
      </c>
      <c r="N2142" s="157">
        <v>13872.05</v>
      </c>
    </row>
    <row r="2143" spans="2:14" s="1" customFormat="1" ht="19.7" hidden="1" customHeight="1">
      <c r="B2143" s="152">
        <v>2024</v>
      </c>
      <c r="C2143" s="153" t="s">
        <v>13</v>
      </c>
      <c r="D2143" s="153" t="s">
        <v>14</v>
      </c>
      <c r="E2143" s="153" t="s">
        <v>27</v>
      </c>
      <c r="F2143" s="153" t="s">
        <v>21</v>
      </c>
      <c r="G2143" s="153" t="s">
        <v>65</v>
      </c>
      <c r="H2143" s="153" t="s">
        <v>43</v>
      </c>
      <c r="I2143" s="154" t="str">
        <f>_xlfn.XLOOKUP('Data Source'!$H2143,'NW Mapping'!A:A,'NW Mapping'!B:B)</f>
        <v>Low</v>
      </c>
      <c r="J2143" s="154" t="str">
        <f>_xlfn.XLOOKUP('Data Source'!$H2143,'NW Mapping'!A:A,'NW Mapping'!C:C)</f>
        <v>Core NW</v>
      </c>
      <c r="K2143" s="154" t="str">
        <f>_xlfn.XLOOKUP(H2143,'NW Mapping'!A:A,'NW Mapping'!D:D)</f>
        <v>Core NW</v>
      </c>
      <c r="L2143" s="8" t="str">
        <f>_xlfn.XLOOKUP('Data Source'!$H2143,'NW Mapping'!A:A,'NW Mapping'!E:E)</f>
        <v>OTHER</v>
      </c>
      <c r="M2143" s="155">
        <v>12122.24</v>
      </c>
      <c r="N2143" s="155">
        <v>12122.24</v>
      </c>
    </row>
    <row r="2144" spans="2:14" s="1" customFormat="1" ht="19.7" hidden="1" customHeight="1">
      <c r="B2144" s="156">
        <v>2024</v>
      </c>
      <c r="C2144" s="154" t="s">
        <v>13</v>
      </c>
      <c r="D2144" s="154" t="s">
        <v>14</v>
      </c>
      <c r="E2144" s="154" t="s">
        <v>27</v>
      </c>
      <c r="F2144" s="154" t="s">
        <v>23</v>
      </c>
      <c r="G2144" s="154" t="s">
        <v>24</v>
      </c>
      <c r="H2144" s="154" t="s">
        <v>43</v>
      </c>
      <c r="I2144" s="154" t="str">
        <f>_xlfn.XLOOKUP('Data Source'!$H2144,'NW Mapping'!A:A,'NW Mapping'!B:B)</f>
        <v>Low</v>
      </c>
      <c r="J2144" s="154" t="str">
        <f>_xlfn.XLOOKUP('Data Source'!$H2144,'NW Mapping'!A:A,'NW Mapping'!C:C)</f>
        <v>Core NW</v>
      </c>
      <c r="K2144" s="154" t="str">
        <f>_xlfn.XLOOKUP(H2144,'NW Mapping'!A:A,'NW Mapping'!D:D)</f>
        <v>Core NW</v>
      </c>
      <c r="L2144" s="8" t="str">
        <f>_xlfn.XLOOKUP('Data Source'!$H2144,'NW Mapping'!A:A,'NW Mapping'!E:E)</f>
        <v>OTHER</v>
      </c>
      <c r="M2144" s="157">
        <v>23499.73</v>
      </c>
      <c r="N2144" s="157">
        <v>23499.73</v>
      </c>
    </row>
    <row r="2145" spans="2:14" s="1" customFormat="1" ht="19.7" hidden="1" customHeight="1">
      <c r="B2145" s="152">
        <v>2024</v>
      </c>
      <c r="C2145" s="153" t="s">
        <v>13</v>
      </c>
      <c r="D2145" s="153" t="s">
        <v>14</v>
      </c>
      <c r="E2145" s="153" t="s">
        <v>15</v>
      </c>
      <c r="F2145" s="153" t="s">
        <v>16</v>
      </c>
      <c r="G2145" s="153" t="s">
        <v>71</v>
      </c>
      <c r="H2145" s="153" t="s">
        <v>44</v>
      </c>
      <c r="I2145" s="154" t="str">
        <f>_xlfn.XLOOKUP('Data Source'!$H2145,'NW Mapping'!A:A,'NW Mapping'!B:B)</f>
        <v>Low</v>
      </c>
      <c r="J2145" s="154" t="str">
        <f>_xlfn.XLOOKUP('Data Source'!$H2145,'NW Mapping'!A:A,'NW Mapping'!C:C)</f>
        <v>Non-Core NW</v>
      </c>
      <c r="K2145" s="154" t="str">
        <f>_xlfn.XLOOKUP(H2145,'NW Mapping'!A:A,'NW Mapping'!D:D)</f>
        <v>MERCH MENU</v>
      </c>
      <c r="L2145" s="8" t="str">
        <f>_xlfn.XLOOKUP('Data Source'!$H2145,'NW Mapping'!A:A,'NW Mapping'!E:E)</f>
        <v>MERCH MENU</v>
      </c>
      <c r="M2145" s="155">
        <v>51458.309999999197</v>
      </c>
      <c r="N2145" s="155">
        <v>0</v>
      </c>
    </row>
    <row r="2146" spans="2:14" s="1" customFormat="1" ht="19.7" hidden="1" customHeight="1">
      <c r="B2146" s="156">
        <v>2024</v>
      </c>
      <c r="C2146" s="154" t="s">
        <v>13</v>
      </c>
      <c r="D2146" s="154" t="s">
        <v>14</v>
      </c>
      <c r="E2146" s="154" t="s">
        <v>15</v>
      </c>
      <c r="F2146" s="154" t="s">
        <v>16</v>
      </c>
      <c r="G2146" s="154" t="s">
        <v>72</v>
      </c>
      <c r="H2146" s="154" t="s">
        <v>44</v>
      </c>
      <c r="I2146" s="154" t="str">
        <f>_xlfn.XLOOKUP('Data Source'!$H2146,'NW Mapping'!A:A,'NW Mapping'!B:B)</f>
        <v>Low</v>
      </c>
      <c r="J2146" s="154" t="str">
        <f>_xlfn.XLOOKUP('Data Source'!$H2146,'NW Mapping'!A:A,'NW Mapping'!C:C)</f>
        <v>Non-Core NW</v>
      </c>
      <c r="K2146" s="154" t="str">
        <f>_xlfn.XLOOKUP(H2146,'NW Mapping'!A:A,'NW Mapping'!D:D)</f>
        <v>MERCH MENU</v>
      </c>
      <c r="L2146" s="8" t="str">
        <f>_xlfn.XLOOKUP('Data Source'!$H2146,'NW Mapping'!A:A,'NW Mapping'!E:E)</f>
        <v>MERCH MENU</v>
      </c>
      <c r="M2146" s="157">
        <v>121402.33</v>
      </c>
      <c r="N2146" s="157">
        <v>0</v>
      </c>
    </row>
    <row r="2147" spans="2:14" s="1" customFormat="1" ht="19.7" hidden="1" customHeight="1">
      <c r="B2147" s="152">
        <v>2024</v>
      </c>
      <c r="C2147" s="153" t="s">
        <v>13</v>
      </c>
      <c r="D2147" s="153" t="s">
        <v>14</v>
      </c>
      <c r="E2147" s="153" t="s">
        <v>15</v>
      </c>
      <c r="F2147" s="153" t="s">
        <v>16</v>
      </c>
      <c r="G2147" s="153" t="s">
        <v>73</v>
      </c>
      <c r="H2147" s="153" t="s">
        <v>44</v>
      </c>
      <c r="I2147" s="154" t="str">
        <f>_xlfn.XLOOKUP('Data Source'!$H2147,'NW Mapping'!A:A,'NW Mapping'!B:B)</f>
        <v>Low</v>
      </c>
      <c r="J2147" s="154" t="str">
        <f>_xlfn.XLOOKUP('Data Source'!$H2147,'NW Mapping'!A:A,'NW Mapping'!C:C)</f>
        <v>Non-Core NW</v>
      </c>
      <c r="K2147" s="154" t="str">
        <f>_xlfn.XLOOKUP(H2147,'NW Mapping'!A:A,'NW Mapping'!D:D)</f>
        <v>MERCH MENU</v>
      </c>
      <c r="L2147" s="8" t="str">
        <f>_xlfn.XLOOKUP('Data Source'!$H2147,'NW Mapping'!A:A,'NW Mapping'!E:E)</f>
        <v>MERCH MENU</v>
      </c>
      <c r="M2147" s="155">
        <v>30417.620000000301</v>
      </c>
      <c r="N2147" s="155">
        <v>0</v>
      </c>
    </row>
    <row r="2148" spans="2:14" s="1" customFormat="1" ht="19.7" hidden="1" customHeight="1">
      <c r="B2148" s="156">
        <v>2024</v>
      </c>
      <c r="C2148" s="154" t="s">
        <v>13</v>
      </c>
      <c r="D2148" s="154" t="s">
        <v>14</v>
      </c>
      <c r="E2148" s="154" t="s">
        <v>15</v>
      </c>
      <c r="F2148" s="154" t="s">
        <v>16</v>
      </c>
      <c r="G2148" s="154" t="s">
        <v>74</v>
      </c>
      <c r="H2148" s="154" t="s">
        <v>44</v>
      </c>
      <c r="I2148" s="154" t="str">
        <f>_xlfn.XLOOKUP('Data Source'!$H2148,'NW Mapping'!A:A,'NW Mapping'!B:B)</f>
        <v>Low</v>
      </c>
      <c r="J2148" s="154" t="str">
        <f>_xlfn.XLOOKUP('Data Source'!$H2148,'NW Mapping'!A:A,'NW Mapping'!C:C)</f>
        <v>Non-Core NW</v>
      </c>
      <c r="K2148" s="154" t="str">
        <f>_xlfn.XLOOKUP(H2148,'NW Mapping'!A:A,'NW Mapping'!D:D)</f>
        <v>MERCH MENU</v>
      </c>
      <c r="L2148" s="8" t="str">
        <f>_xlfn.XLOOKUP('Data Source'!$H2148,'NW Mapping'!A:A,'NW Mapping'!E:E)</f>
        <v>MERCH MENU</v>
      </c>
      <c r="M2148" s="157">
        <v>61407.081805400303</v>
      </c>
      <c r="N2148" s="157">
        <v>3457.57</v>
      </c>
    </row>
    <row r="2149" spans="2:14" s="1" customFormat="1" ht="19.7" hidden="1" customHeight="1">
      <c r="B2149" s="152">
        <v>2024</v>
      </c>
      <c r="C2149" s="153" t="s">
        <v>13</v>
      </c>
      <c r="D2149" s="153" t="s">
        <v>14</v>
      </c>
      <c r="E2149" s="153" t="s">
        <v>15</v>
      </c>
      <c r="F2149" s="153" t="s">
        <v>21</v>
      </c>
      <c r="G2149" s="153" t="s">
        <v>22</v>
      </c>
      <c r="H2149" s="153" t="s">
        <v>44</v>
      </c>
      <c r="I2149" s="154" t="str">
        <f>_xlfn.XLOOKUP('Data Source'!$H2149,'NW Mapping'!A:A,'NW Mapping'!B:B)</f>
        <v>Low</v>
      </c>
      <c r="J2149" s="154" t="str">
        <f>_xlfn.XLOOKUP('Data Source'!$H2149,'NW Mapping'!A:A,'NW Mapping'!C:C)</f>
        <v>Non-Core NW</v>
      </c>
      <c r="K2149" s="154" t="str">
        <f>_xlfn.XLOOKUP(H2149,'NW Mapping'!A:A,'NW Mapping'!D:D)</f>
        <v>MERCH MENU</v>
      </c>
      <c r="L2149" s="8" t="str">
        <f>_xlfn.XLOOKUP('Data Source'!$H2149,'NW Mapping'!A:A,'NW Mapping'!E:E)</f>
        <v>MERCH MENU</v>
      </c>
      <c r="M2149" s="155">
        <v>927251.43732817797</v>
      </c>
      <c r="N2149" s="155">
        <v>0</v>
      </c>
    </row>
    <row r="2150" spans="2:14" s="1" customFormat="1" ht="19.7" hidden="1" customHeight="1">
      <c r="B2150" s="156">
        <v>2024</v>
      </c>
      <c r="C2150" s="154" t="s">
        <v>13</v>
      </c>
      <c r="D2150" s="154" t="s">
        <v>14</v>
      </c>
      <c r="E2150" s="154" t="s">
        <v>15</v>
      </c>
      <c r="F2150" s="154" t="s">
        <v>21</v>
      </c>
      <c r="G2150" s="154" t="s">
        <v>65</v>
      </c>
      <c r="H2150" s="154" t="s">
        <v>44</v>
      </c>
      <c r="I2150" s="154" t="str">
        <f>_xlfn.XLOOKUP('Data Source'!$H2150,'NW Mapping'!A:A,'NW Mapping'!B:B)</f>
        <v>Low</v>
      </c>
      <c r="J2150" s="154" t="str">
        <f>_xlfn.XLOOKUP('Data Source'!$H2150,'NW Mapping'!A:A,'NW Mapping'!C:C)</f>
        <v>Non-Core NW</v>
      </c>
      <c r="K2150" s="154" t="str">
        <f>_xlfn.XLOOKUP(H2150,'NW Mapping'!A:A,'NW Mapping'!D:D)</f>
        <v>MERCH MENU</v>
      </c>
      <c r="L2150" s="8" t="str">
        <f>_xlfn.XLOOKUP('Data Source'!$H2150,'NW Mapping'!A:A,'NW Mapping'!E:E)</f>
        <v>MERCH MENU</v>
      </c>
      <c r="M2150" s="157">
        <v>99138.637999999904</v>
      </c>
      <c r="N2150" s="157">
        <v>0</v>
      </c>
    </row>
    <row r="2151" spans="2:14" s="1" customFormat="1" ht="19.7" hidden="1" customHeight="1">
      <c r="B2151" s="152">
        <v>2024</v>
      </c>
      <c r="C2151" s="153" t="s">
        <v>13</v>
      </c>
      <c r="D2151" s="153" t="s">
        <v>14</v>
      </c>
      <c r="E2151" s="153" t="s">
        <v>15</v>
      </c>
      <c r="F2151" s="153" t="s">
        <v>23</v>
      </c>
      <c r="G2151" s="153" t="s">
        <v>24</v>
      </c>
      <c r="H2151" s="153" t="s">
        <v>44</v>
      </c>
      <c r="I2151" s="154" t="str">
        <f>_xlfn.XLOOKUP('Data Source'!$H2151,'NW Mapping'!A:A,'NW Mapping'!B:B)</f>
        <v>Low</v>
      </c>
      <c r="J2151" s="154" t="str">
        <f>_xlfn.XLOOKUP('Data Source'!$H2151,'NW Mapping'!A:A,'NW Mapping'!C:C)</f>
        <v>Non-Core NW</v>
      </c>
      <c r="K2151" s="154" t="str">
        <f>_xlfn.XLOOKUP(H2151,'NW Mapping'!A:A,'NW Mapping'!D:D)</f>
        <v>MERCH MENU</v>
      </c>
      <c r="L2151" s="8" t="str">
        <f>_xlfn.XLOOKUP('Data Source'!$H2151,'NW Mapping'!A:A,'NW Mapping'!E:E)</f>
        <v>MERCH MENU</v>
      </c>
      <c r="M2151" s="155">
        <v>205251.149200727</v>
      </c>
      <c r="N2151" s="155">
        <v>0</v>
      </c>
    </row>
    <row r="2152" spans="2:14" s="1" customFormat="1" ht="19.7" hidden="1" customHeight="1">
      <c r="B2152" s="156">
        <v>2024</v>
      </c>
      <c r="C2152" s="154" t="s">
        <v>13</v>
      </c>
      <c r="D2152" s="154" t="s">
        <v>14</v>
      </c>
      <c r="E2152" s="154" t="s">
        <v>15</v>
      </c>
      <c r="F2152" s="154" t="s">
        <v>23</v>
      </c>
      <c r="G2152" s="154" t="s">
        <v>66</v>
      </c>
      <c r="H2152" s="154" t="s">
        <v>44</v>
      </c>
      <c r="I2152" s="154" t="str">
        <f>_xlfn.XLOOKUP('Data Source'!$H2152,'NW Mapping'!A:A,'NW Mapping'!B:B)</f>
        <v>Low</v>
      </c>
      <c r="J2152" s="154" t="str">
        <f>_xlfn.XLOOKUP('Data Source'!$H2152,'NW Mapping'!A:A,'NW Mapping'!C:C)</f>
        <v>Non-Core NW</v>
      </c>
      <c r="K2152" s="154" t="str">
        <f>_xlfn.XLOOKUP(H2152,'NW Mapping'!A:A,'NW Mapping'!D:D)</f>
        <v>MERCH MENU</v>
      </c>
      <c r="L2152" s="8" t="str">
        <f>_xlfn.XLOOKUP('Data Source'!$H2152,'NW Mapping'!A:A,'NW Mapping'!E:E)</f>
        <v>MERCH MENU</v>
      </c>
      <c r="M2152" s="157">
        <v>83940.654999998806</v>
      </c>
      <c r="N2152" s="157">
        <v>0</v>
      </c>
    </row>
    <row r="2153" spans="2:14" s="1" customFormat="1" ht="19.7" hidden="1" customHeight="1">
      <c r="B2153" s="152">
        <v>2024</v>
      </c>
      <c r="C2153" s="153" t="s">
        <v>13</v>
      </c>
      <c r="D2153" s="153" t="s">
        <v>14</v>
      </c>
      <c r="E2153" s="153" t="s">
        <v>25</v>
      </c>
      <c r="F2153" s="153" t="s">
        <v>16</v>
      </c>
      <c r="G2153" s="153" t="s">
        <v>73</v>
      </c>
      <c r="H2153" s="153" t="s">
        <v>44</v>
      </c>
      <c r="I2153" s="154" t="str">
        <f>_xlfn.XLOOKUP('Data Source'!$H2153,'NW Mapping'!A:A,'NW Mapping'!B:B)</f>
        <v>Low</v>
      </c>
      <c r="J2153" s="154" t="str">
        <f>_xlfn.XLOOKUP('Data Source'!$H2153,'NW Mapping'!A:A,'NW Mapping'!C:C)</f>
        <v>Non-Core NW</v>
      </c>
      <c r="K2153" s="154" t="str">
        <f>_xlfn.XLOOKUP(H2153,'NW Mapping'!A:A,'NW Mapping'!D:D)</f>
        <v>MERCH MENU</v>
      </c>
      <c r="L2153" s="8" t="str">
        <f>_xlfn.XLOOKUP('Data Source'!$H2153,'NW Mapping'!A:A,'NW Mapping'!E:E)</f>
        <v>MERCH MENU</v>
      </c>
      <c r="M2153" s="155">
        <v>0</v>
      </c>
      <c r="N2153" s="155">
        <v>0</v>
      </c>
    </row>
    <row r="2154" spans="2:14" s="1" customFormat="1" ht="19.7" hidden="1" customHeight="1">
      <c r="B2154" s="156">
        <v>2024</v>
      </c>
      <c r="C2154" s="154" t="s">
        <v>13</v>
      </c>
      <c r="D2154" s="154" t="s">
        <v>14</v>
      </c>
      <c r="E2154" s="154" t="s">
        <v>25</v>
      </c>
      <c r="F2154" s="154" t="s">
        <v>16</v>
      </c>
      <c r="G2154" s="154" t="s">
        <v>74</v>
      </c>
      <c r="H2154" s="154" t="s">
        <v>44</v>
      </c>
      <c r="I2154" s="154" t="str">
        <f>_xlfn.XLOOKUP('Data Source'!$H2154,'NW Mapping'!A:A,'NW Mapping'!B:B)</f>
        <v>Low</v>
      </c>
      <c r="J2154" s="154" t="str">
        <f>_xlfn.XLOOKUP('Data Source'!$H2154,'NW Mapping'!A:A,'NW Mapping'!C:C)</f>
        <v>Non-Core NW</v>
      </c>
      <c r="K2154" s="154" t="str">
        <f>_xlfn.XLOOKUP(H2154,'NW Mapping'!A:A,'NW Mapping'!D:D)</f>
        <v>MERCH MENU</v>
      </c>
      <c r="L2154" s="8" t="str">
        <f>_xlfn.XLOOKUP('Data Source'!$H2154,'NW Mapping'!A:A,'NW Mapping'!E:E)</f>
        <v>MERCH MENU</v>
      </c>
      <c r="M2154" s="157">
        <v>82397.929999801607</v>
      </c>
      <c r="N2154" s="157">
        <v>5900</v>
      </c>
    </row>
    <row r="2155" spans="2:14" s="1" customFormat="1" ht="19.7" hidden="1" customHeight="1">
      <c r="B2155" s="152">
        <v>2024</v>
      </c>
      <c r="C2155" s="153" t="s">
        <v>13</v>
      </c>
      <c r="D2155" s="153" t="s">
        <v>14</v>
      </c>
      <c r="E2155" s="153" t="s">
        <v>25</v>
      </c>
      <c r="F2155" s="153" t="s">
        <v>21</v>
      </c>
      <c r="G2155" s="153" t="s">
        <v>22</v>
      </c>
      <c r="H2155" s="153" t="s">
        <v>44</v>
      </c>
      <c r="I2155" s="154" t="str">
        <f>_xlfn.XLOOKUP('Data Source'!$H2155,'NW Mapping'!A:A,'NW Mapping'!B:B)</f>
        <v>Low</v>
      </c>
      <c r="J2155" s="154" t="str">
        <f>_xlfn.XLOOKUP('Data Source'!$H2155,'NW Mapping'!A:A,'NW Mapping'!C:C)</f>
        <v>Non-Core NW</v>
      </c>
      <c r="K2155" s="154" t="str">
        <f>_xlfn.XLOOKUP(H2155,'NW Mapping'!A:A,'NW Mapping'!D:D)</f>
        <v>MERCH MENU</v>
      </c>
      <c r="L2155" s="8" t="str">
        <f>_xlfn.XLOOKUP('Data Source'!$H2155,'NW Mapping'!A:A,'NW Mapping'!E:E)</f>
        <v>MERCH MENU</v>
      </c>
      <c r="M2155" s="155">
        <v>926564.97999993199</v>
      </c>
      <c r="N2155" s="155">
        <v>19723.599999999999</v>
      </c>
    </row>
    <row r="2156" spans="2:14" s="1" customFormat="1" ht="19.7" hidden="1" customHeight="1">
      <c r="B2156" s="156">
        <v>2024</v>
      </c>
      <c r="C2156" s="154" t="s">
        <v>13</v>
      </c>
      <c r="D2156" s="154" t="s">
        <v>14</v>
      </c>
      <c r="E2156" s="154" t="s">
        <v>25</v>
      </c>
      <c r="F2156" s="154" t="s">
        <v>23</v>
      </c>
      <c r="G2156" s="154" t="s">
        <v>24</v>
      </c>
      <c r="H2156" s="154" t="s">
        <v>44</v>
      </c>
      <c r="I2156" s="154" t="str">
        <f>_xlfn.XLOOKUP('Data Source'!$H2156,'NW Mapping'!A:A,'NW Mapping'!B:B)</f>
        <v>Low</v>
      </c>
      <c r="J2156" s="154" t="str">
        <f>_xlfn.XLOOKUP('Data Source'!$H2156,'NW Mapping'!A:A,'NW Mapping'!C:C)</f>
        <v>Non-Core NW</v>
      </c>
      <c r="K2156" s="154" t="str">
        <f>_xlfn.XLOOKUP(H2156,'NW Mapping'!A:A,'NW Mapping'!D:D)</f>
        <v>MERCH MENU</v>
      </c>
      <c r="L2156" s="8" t="str">
        <f>_xlfn.XLOOKUP('Data Source'!$H2156,'NW Mapping'!A:A,'NW Mapping'!E:E)</f>
        <v>MERCH MENU</v>
      </c>
      <c r="M2156" s="157">
        <v>419359.69999989698</v>
      </c>
      <c r="N2156" s="157">
        <v>9136.4599999999991</v>
      </c>
    </row>
    <row r="2157" spans="2:14" s="1" customFormat="1" ht="19.7" hidden="1" customHeight="1">
      <c r="B2157" s="152">
        <v>2024</v>
      </c>
      <c r="C2157" s="153" t="s">
        <v>13</v>
      </c>
      <c r="D2157" s="153" t="s">
        <v>14</v>
      </c>
      <c r="E2157" s="153" t="s">
        <v>27</v>
      </c>
      <c r="F2157" s="153" t="s">
        <v>16</v>
      </c>
      <c r="G2157" s="153" t="s">
        <v>71</v>
      </c>
      <c r="H2157" s="153" t="s">
        <v>44</v>
      </c>
      <c r="I2157" s="154" t="str">
        <f>_xlfn.XLOOKUP('Data Source'!$H2157,'NW Mapping'!A:A,'NW Mapping'!B:B)</f>
        <v>Low</v>
      </c>
      <c r="J2157" s="154" t="str">
        <f>_xlfn.XLOOKUP('Data Source'!$H2157,'NW Mapping'!A:A,'NW Mapping'!C:C)</f>
        <v>Non-Core NW</v>
      </c>
      <c r="K2157" s="154" t="str">
        <f>_xlfn.XLOOKUP(H2157,'NW Mapping'!A:A,'NW Mapping'!D:D)</f>
        <v>MERCH MENU</v>
      </c>
      <c r="L2157" s="8" t="str">
        <f>_xlfn.XLOOKUP('Data Source'!$H2157,'NW Mapping'!A:A,'NW Mapping'!E:E)</f>
        <v>MERCH MENU</v>
      </c>
      <c r="M2157" s="155">
        <v>16537.1800000002</v>
      </c>
      <c r="N2157" s="155">
        <v>128</v>
      </c>
    </row>
    <row r="2158" spans="2:14" s="1" customFormat="1" ht="19.7" hidden="1" customHeight="1">
      <c r="B2158" s="156">
        <v>2024</v>
      </c>
      <c r="C2158" s="154" t="s">
        <v>13</v>
      </c>
      <c r="D2158" s="154" t="s">
        <v>14</v>
      </c>
      <c r="E2158" s="154" t="s">
        <v>27</v>
      </c>
      <c r="F2158" s="154" t="s">
        <v>16</v>
      </c>
      <c r="G2158" s="154" t="s">
        <v>72</v>
      </c>
      <c r="H2158" s="154" t="s">
        <v>44</v>
      </c>
      <c r="I2158" s="154" t="str">
        <f>_xlfn.XLOOKUP('Data Source'!$H2158,'NW Mapping'!A:A,'NW Mapping'!B:B)</f>
        <v>Low</v>
      </c>
      <c r="J2158" s="154" t="str">
        <f>_xlfn.XLOOKUP('Data Source'!$H2158,'NW Mapping'!A:A,'NW Mapping'!C:C)</f>
        <v>Non-Core NW</v>
      </c>
      <c r="K2158" s="154" t="str">
        <f>_xlfn.XLOOKUP(H2158,'NW Mapping'!A:A,'NW Mapping'!D:D)</f>
        <v>MERCH MENU</v>
      </c>
      <c r="L2158" s="8" t="str">
        <f>_xlfn.XLOOKUP('Data Source'!$H2158,'NW Mapping'!A:A,'NW Mapping'!E:E)</f>
        <v>MERCH MENU</v>
      </c>
      <c r="M2158" s="157">
        <v>24670.4800000004</v>
      </c>
      <c r="N2158" s="157">
        <v>64</v>
      </c>
    </row>
    <row r="2159" spans="2:14" s="1" customFormat="1" ht="19.7" hidden="1" customHeight="1">
      <c r="B2159" s="152">
        <v>2024</v>
      </c>
      <c r="C2159" s="153" t="s">
        <v>13</v>
      </c>
      <c r="D2159" s="153" t="s">
        <v>14</v>
      </c>
      <c r="E2159" s="153" t="s">
        <v>27</v>
      </c>
      <c r="F2159" s="153" t="s">
        <v>16</v>
      </c>
      <c r="G2159" s="153" t="s">
        <v>73</v>
      </c>
      <c r="H2159" s="153" t="s">
        <v>44</v>
      </c>
      <c r="I2159" s="154" t="str">
        <f>_xlfn.XLOOKUP('Data Source'!$H2159,'NW Mapping'!A:A,'NW Mapping'!B:B)</f>
        <v>Low</v>
      </c>
      <c r="J2159" s="154" t="str">
        <f>_xlfn.XLOOKUP('Data Source'!$H2159,'NW Mapping'!A:A,'NW Mapping'!C:C)</f>
        <v>Non-Core NW</v>
      </c>
      <c r="K2159" s="154" t="str">
        <f>_xlfn.XLOOKUP(H2159,'NW Mapping'!A:A,'NW Mapping'!D:D)</f>
        <v>MERCH MENU</v>
      </c>
      <c r="L2159" s="8" t="str">
        <f>_xlfn.XLOOKUP('Data Source'!$H2159,'NW Mapping'!A:A,'NW Mapping'!E:E)</f>
        <v>MERCH MENU</v>
      </c>
      <c r="M2159" s="155">
        <v>56860.200000000397</v>
      </c>
      <c r="N2159" s="155">
        <v>490</v>
      </c>
    </row>
    <row r="2160" spans="2:14" s="1" customFormat="1" ht="19.7" hidden="1" customHeight="1">
      <c r="B2160" s="156">
        <v>2024</v>
      </c>
      <c r="C2160" s="154" t="s">
        <v>13</v>
      </c>
      <c r="D2160" s="154" t="s">
        <v>14</v>
      </c>
      <c r="E2160" s="154" t="s">
        <v>27</v>
      </c>
      <c r="F2160" s="154" t="s">
        <v>16</v>
      </c>
      <c r="G2160" s="154" t="s">
        <v>74</v>
      </c>
      <c r="H2160" s="154" t="s">
        <v>44</v>
      </c>
      <c r="I2160" s="154" t="str">
        <f>_xlfn.XLOOKUP('Data Source'!$H2160,'NW Mapping'!A:A,'NW Mapping'!B:B)</f>
        <v>Low</v>
      </c>
      <c r="J2160" s="154" t="str">
        <f>_xlfn.XLOOKUP('Data Source'!$H2160,'NW Mapping'!A:A,'NW Mapping'!C:C)</f>
        <v>Non-Core NW</v>
      </c>
      <c r="K2160" s="154" t="str">
        <f>_xlfn.XLOOKUP(H2160,'NW Mapping'!A:A,'NW Mapping'!D:D)</f>
        <v>MERCH MENU</v>
      </c>
      <c r="L2160" s="8" t="str">
        <f>_xlfn.XLOOKUP('Data Source'!$H2160,'NW Mapping'!A:A,'NW Mapping'!E:E)</f>
        <v>MERCH MENU</v>
      </c>
      <c r="M2160" s="157">
        <v>60319.940000000199</v>
      </c>
      <c r="N2160" s="157">
        <v>372</v>
      </c>
    </row>
    <row r="2161" spans="2:14" s="1" customFormat="1" ht="19.7" hidden="1" customHeight="1">
      <c r="B2161" s="152">
        <v>2024</v>
      </c>
      <c r="C2161" s="153" t="s">
        <v>13</v>
      </c>
      <c r="D2161" s="153" t="s">
        <v>14</v>
      </c>
      <c r="E2161" s="153" t="s">
        <v>27</v>
      </c>
      <c r="F2161" s="153" t="s">
        <v>16</v>
      </c>
      <c r="G2161" s="153" t="s">
        <v>75</v>
      </c>
      <c r="H2161" s="153" t="s">
        <v>44</v>
      </c>
      <c r="I2161" s="154" t="str">
        <f>_xlfn.XLOOKUP('Data Source'!$H2161,'NW Mapping'!A:A,'NW Mapping'!B:B)</f>
        <v>Low</v>
      </c>
      <c r="J2161" s="154" t="str">
        <f>_xlfn.XLOOKUP('Data Source'!$H2161,'NW Mapping'!A:A,'NW Mapping'!C:C)</f>
        <v>Non-Core NW</v>
      </c>
      <c r="K2161" s="154" t="str">
        <f>_xlfn.XLOOKUP(H2161,'NW Mapping'!A:A,'NW Mapping'!D:D)</f>
        <v>MERCH MENU</v>
      </c>
      <c r="L2161" s="8" t="str">
        <f>_xlfn.XLOOKUP('Data Source'!$H2161,'NW Mapping'!A:A,'NW Mapping'!E:E)</f>
        <v>MERCH MENU</v>
      </c>
      <c r="M2161" s="155">
        <v>33060.421199999902</v>
      </c>
      <c r="N2161" s="155">
        <v>1754.02</v>
      </c>
    </row>
    <row r="2162" spans="2:14" s="1" customFormat="1" ht="19.7" hidden="1" customHeight="1">
      <c r="B2162" s="156">
        <v>2024</v>
      </c>
      <c r="C2162" s="154" t="s">
        <v>13</v>
      </c>
      <c r="D2162" s="154" t="s">
        <v>14</v>
      </c>
      <c r="E2162" s="154" t="s">
        <v>27</v>
      </c>
      <c r="F2162" s="154" t="s">
        <v>21</v>
      </c>
      <c r="G2162" s="154" t="s">
        <v>65</v>
      </c>
      <c r="H2162" s="154" t="s">
        <v>44</v>
      </c>
      <c r="I2162" s="154" t="str">
        <f>_xlfn.XLOOKUP('Data Source'!$H2162,'NW Mapping'!A:A,'NW Mapping'!B:B)</f>
        <v>Low</v>
      </c>
      <c r="J2162" s="154" t="str">
        <f>_xlfn.XLOOKUP('Data Source'!$H2162,'NW Mapping'!A:A,'NW Mapping'!C:C)</f>
        <v>Non-Core NW</v>
      </c>
      <c r="K2162" s="154" t="str">
        <f>_xlfn.XLOOKUP(H2162,'NW Mapping'!A:A,'NW Mapping'!D:D)</f>
        <v>MERCH MENU</v>
      </c>
      <c r="L2162" s="8" t="str">
        <f>_xlfn.XLOOKUP('Data Source'!$H2162,'NW Mapping'!A:A,'NW Mapping'!E:E)</f>
        <v>MERCH MENU</v>
      </c>
      <c r="M2162" s="157">
        <v>51502.769400000099</v>
      </c>
      <c r="N2162" s="157">
        <v>474</v>
      </c>
    </row>
    <row r="2163" spans="2:14" s="1" customFormat="1" ht="19.7" hidden="1" customHeight="1">
      <c r="B2163" s="152">
        <v>2024</v>
      </c>
      <c r="C2163" s="153" t="s">
        <v>13</v>
      </c>
      <c r="D2163" s="153" t="s">
        <v>14</v>
      </c>
      <c r="E2163" s="153" t="s">
        <v>27</v>
      </c>
      <c r="F2163" s="153" t="s">
        <v>23</v>
      </c>
      <c r="G2163" s="153" t="s">
        <v>24</v>
      </c>
      <c r="H2163" s="153" t="s">
        <v>44</v>
      </c>
      <c r="I2163" s="154" t="str">
        <f>_xlfn.XLOOKUP('Data Source'!$H2163,'NW Mapping'!A:A,'NW Mapping'!B:B)</f>
        <v>Low</v>
      </c>
      <c r="J2163" s="154" t="str">
        <f>_xlfn.XLOOKUP('Data Source'!$H2163,'NW Mapping'!A:A,'NW Mapping'!C:C)</f>
        <v>Non-Core NW</v>
      </c>
      <c r="K2163" s="154" t="str">
        <f>_xlfn.XLOOKUP(H2163,'NW Mapping'!A:A,'NW Mapping'!D:D)</f>
        <v>MERCH MENU</v>
      </c>
      <c r="L2163" s="8" t="str">
        <f>_xlfn.XLOOKUP('Data Source'!$H2163,'NW Mapping'!A:A,'NW Mapping'!E:E)</f>
        <v>MERCH MENU</v>
      </c>
      <c r="M2163" s="155">
        <v>76442.260000001304</v>
      </c>
      <c r="N2163" s="155">
        <v>0</v>
      </c>
    </row>
    <row r="2164" spans="2:14" s="1" customFormat="1" ht="19.7" hidden="1" customHeight="1">
      <c r="B2164" s="156">
        <v>2024</v>
      </c>
      <c r="C2164" s="154" t="s">
        <v>13</v>
      </c>
      <c r="D2164" s="154" t="s">
        <v>14</v>
      </c>
      <c r="E2164" s="154" t="s">
        <v>27</v>
      </c>
      <c r="F2164" s="154" t="s">
        <v>23</v>
      </c>
      <c r="G2164" s="154" t="s">
        <v>66</v>
      </c>
      <c r="H2164" s="154" t="s">
        <v>44</v>
      </c>
      <c r="I2164" s="154" t="str">
        <f>_xlfn.XLOOKUP('Data Source'!$H2164,'NW Mapping'!A:A,'NW Mapping'!B:B)</f>
        <v>Low</v>
      </c>
      <c r="J2164" s="154" t="str">
        <f>_xlfn.XLOOKUP('Data Source'!$H2164,'NW Mapping'!A:A,'NW Mapping'!C:C)</f>
        <v>Non-Core NW</v>
      </c>
      <c r="K2164" s="154" t="str">
        <f>_xlfn.XLOOKUP(H2164,'NW Mapping'!A:A,'NW Mapping'!D:D)</f>
        <v>MERCH MENU</v>
      </c>
      <c r="L2164" s="8" t="str">
        <f>_xlfn.XLOOKUP('Data Source'!$H2164,'NW Mapping'!A:A,'NW Mapping'!E:E)</f>
        <v>MERCH MENU</v>
      </c>
      <c r="M2164" s="157">
        <v>4455.3599999999997</v>
      </c>
      <c r="N2164" s="157">
        <v>0</v>
      </c>
    </row>
    <row r="2165" spans="2:14" s="1" customFormat="1" ht="19.7" hidden="1" customHeight="1">
      <c r="B2165" s="152">
        <v>2024</v>
      </c>
      <c r="C2165" s="153" t="s">
        <v>13</v>
      </c>
      <c r="D2165" s="153" t="s">
        <v>14</v>
      </c>
      <c r="E2165" s="153" t="s">
        <v>15</v>
      </c>
      <c r="F2165" s="153" t="s">
        <v>16</v>
      </c>
      <c r="G2165" s="153" t="s">
        <v>71</v>
      </c>
      <c r="H2165" s="153" t="s">
        <v>79</v>
      </c>
      <c r="I2165" s="154" t="str">
        <f>_xlfn.XLOOKUP('Data Source'!$H2165,'NW Mapping'!A:A,'NW Mapping'!B:B)</f>
        <v>Low</v>
      </c>
      <c r="J2165" s="154" t="str">
        <f>_xlfn.XLOOKUP('Data Source'!$H2165,'NW Mapping'!A:A,'NW Mapping'!C:C)</f>
        <v>Core NW</v>
      </c>
      <c r="K2165" s="154" t="str">
        <f>_xlfn.XLOOKUP(H2165,'NW Mapping'!A:A,'NW Mapping'!D:D)</f>
        <v>Core NW</v>
      </c>
      <c r="L2165" s="8" t="str">
        <f>_xlfn.XLOOKUP('Data Source'!$H2165,'NW Mapping'!A:A,'NW Mapping'!E:E)</f>
        <v>SINGLE FUNDING</v>
      </c>
      <c r="M2165" s="155">
        <v>0.999999999999998</v>
      </c>
      <c r="N2165" s="155">
        <v>1.04</v>
      </c>
    </row>
    <row r="2166" spans="2:14" s="1" customFormat="1" ht="19.7" hidden="1" customHeight="1">
      <c r="B2166" s="156">
        <v>2024</v>
      </c>
      <c r="C2166" s="154" t="s">
        <v>13</v>
      </c>
      <c r="D2166" s="154" t="s">
        <v>14</v>
      </c>
      <c r="E2166" s="154" t="s">
        <v>15</v>
      </c>
      <c r="F2166" s="154" t="s">
        <v>16</v>
      </c>
      <c r="G2166" s="154" t="s">
        <v>72</v>
      </c>
      <c r="H2166" s="154" t="s">
        <v>79</v>
      </c>
      <c r="I2166" s="154" t="str">
        <f>_xlfn.XLOOKUP('Data Source'!$H2166,'NW Mapping'!A:A,'NW Mapping'!B:B)</f>
        <v>Low</v>
      </c>
      <c r="J2166" s="154" t="str">
        <f>_xlfn.XLOOKUP('Data Source'!$H2166,'NW Mapping'!A:A,'NW Mapping'!C:C)</f>
        <v>Core NW</v>
      </c>
      <c r="K2166" s="154" t="str">
        <f>_xlfn.XLOOKUP(H2166,'NW Mapping'!A:A,'NW Mapping'!D:D)</f>
        <v>Core NW</v>
      </c>
      <c r="L2166" s="8" t="str">
        <f>_xlfn.XLOOKUP('Data Source'!$H2166,'NW Mapping'!A:A,'NW Mapping'!E:E)</f>
        <v>SINGLE FUNDING</v>
      </c>
      <c r="M2166" s="157">
        <v>15147.17</v>
      </c>
      <c r="N2166" s="157">
        <v>15147</v>
      </c>
    </row>
    <row r="2167" spans="2:14" s="1" customFormat="1" ht="19.7" hidden="1" customHeight="1">
      <c r="B2167" s="152">
        <v>2024</v>
      </c>
      <c r="C2167" s="153" t="s">
        <v>13</v>
      </c>
      <c r="D2167" s="153" t="s">
        <v>14</v>
      </c>
      <c r="E2167" s="153" t="s">
        <v>15</v>
      </c>
      <c r="F2167" s="153" t="s">
        <v>16</v>
      </c>
      <c r="G2167" s="153" t="s">
        <v>73</v>
      </c>
      <c r="H2167" s="153" t="s">
        <v>79</v>
      </c>
      <c r="I2167" s="154" t="str">
        <f>_xlfn.XLOOKUP('Data Source'!$H2167,'NW Mapping'!A:A,'NW Mapping'!B:B)</f>
        <v>Low</v>
      </c>
      <c r="J2167" s="154" t="str">
        <f>_xlfn.XLOOKUP('Data Source'!$H2167,'NW Mapping'!A:A,'NW Mapping'!C:C)</f>
        <v>Core NW</v>
      </c>
      <c r="K2167" s="154" t="str">
        <f>_xlfn.XLOOKUP(H2167,'NW Mapping'!A:A,'NW Mapping'!D:D)</f>
        <v>Core NW</v>
      </c>
      <c r="L2167" s="8" t="str">
        <f>_xlfn.XLOOKUP('Data Source'!$H2167,'NW Mapping'!A:A,'NW Mapping'!E:E)</f>
        <v>SINGLE FUNDING</v>
      </c>
      <c r="M2167" s="155">
        <v>0.999999999999998</v>
      </c>
      <c r="N2167" s="155">
        <v>1.04</v>
      </c>
    </row>
    <row r="2168" spans="2:14" s="1" customFormat="1" ht="19.7" hidden="1" customHeight="1">
      <c r="B2168" s="156">
        <v>2024</v>
      </c>
      <c r="C2168" s="154" t="s">
        <v>13</v>
      </c>
      <c r="D2168" s="154" t="s">
        <v>14</v>
      </c>
      <c r="E2168" s="154" t="s">
        <v>15</v>
      </c>
      <c r="F2168" s="154" t="s">
        <v>16</v>
      </c>
      <c r="G2168" s="154" t="s">
        <v>74</v>
      </c>
      <c r="H2168" s="154" t="s">
        <v>79</v>
      </c>
      <c r="I2168" s="154" t="str">
        <f>_xlfn.XLOOKUP('Data Source'!$H2168,'NW Mapping'!A:A,'NW Mapping'!B:B)</f>
        <v>Low</v>
      </c>
      <c r="J2168" s="154" t="str">
        <f>_xlfn.XLOOKUP('Data Source'!$H2168,'NW Mapping'!A:A,'NW Mapping'!C:C)</f>
        <v>Core NW</v>
      </c>
      <c r="K2168" s="154" t="str">
        <f>_xlfn.XLOOKUP(H2168,'NW Mapping'!A:A,'NW Mapping'!D:D)</f>
        <v>Core NW</v>
      </c>
      <c r="L2168" s="8" t="str">
        <f>_xlfn.XLOOKUP('Data Source'!$H2168,'NW Mapping'!A:A,'NW Mapping'!E:E)</f>
        <v>SINGLE FUNDING</v>
      </c>
      <c r="M2168" s="157">
        <v>0.999999999999998</v>
      </c>
      <c r="N2168" s="157">
        <v>1.04</v>
      </c>
    </row>
    <row r="2169" spans="2:14" s="1" customFormat="1" ht="19.7" hidden="1" customHeight="1">
      <c r="B2169" s="152">
        <v>2024</v>
      </c>
      <c r="C2169" s="153" t="s">
        <v>13</v>
      </c>
      <c r="D2169" s="153" t="s">
        <v>14</v>
      </c>
      <c r="E2169" s="153" t="s">
        <v>15</v>
      </c>
      <c r="F2169" s="153" t="s">
        <v>16</v>
      </c>
      <c r="G2169" s="153" t="s">
        <v>75</v>
      </c>
      <c r="H2169" s="153" t="s">
        <v>79</v>
      </c>
      <c r="I2169" s="154" t="str">
        <f>_xlfn.XLOOKUP('Data Source'!$H2169,'NW Mapping'!A:A,'NW Mapping'!B:B)</f>
        <v>Low</v>
      </c>
      <c r="J2169" s="154" t="str">
        <f>_xlfn.XLOOKUP('Data Source'!$H2169,'NW Mapping'!A:A,'NW Mapping'!C:C)</f>
        <v>Core NW</v>
      </c>
      <c r="K2169" s="154" t="str">
        <f>_xlfn.XLOOKUP(H2169,'NW Mapping'!A:A,'NW Mapping'!D:D)</f>
        <v>Core NW</v>
      </c>
      <c r="L2169" s="8" t="str">
        <f>_xlfn.XLOOKUP('Data Source'!$H2169,'NW Mapping'!A:A,'NW Mapping'!E:E)</f>
        <v>SINGLE FUNDING</v>
      </c>
      <c r="M2169" s="155">
        <v>0.999999999999998</v>
      </c>
      <c r="N2169" s="155">
        <v>1.04</v>
      </c>
    </row>
    <row r="2170" spans="2:14" s="1" customFormat="1" ht="19.7" hidden="1" customHeight="1">
      <c r="B2170" s="156">
        <v>2024</v>
      </c>
      <c r="C2170" s="154" t="s">
        <v>13</v>
      </c>
      <c r="D2170" s="154" t="s">
        <v>14</v>
      </c>
      <c r="E2170" s="154" t="s">
        <v>15</v>
      </c>
      <c r="F2170" s="154" t="s">
        <v>16</v>
      </c>
      <c r="G2170" s="154" t="s">
        <v>76</v>
      </c>
      <c r="H2170" s="154" t="s">
        <v>79</v>
      </c>
      <c r="I2170" s="154" t="str">
        <f>_xlfn.XLOOKUP('Data Source'!$H2170,'NW Mapping'!A:A,'NW Mapping'!B:B)</f>
        <v>Low</v>
      </c>
      <c r="J2170" s="154" t="str">
        <f>_xlfn.XLOOKUP('Data Source'!$H2170,'NW Mapping'!A:A,'NW Mapping'!C:C)</f>
        <v>Core NW</v>
      </c>
      <c r="K2170" s="154" t="str">
        <f>_xlfn.XLOOKUP(H2170,'NW Mapping'!A:A,'NW Mapping'!D:D)</f>
        <v>Core NW</v>
      </c>
      <c r="L2170" s="8" t="str">
        <f>_xlfn.XLOOKUP('Data Source'!$H2170,'NW Mapping'!A:A,'NW Mapping'!E:E)</f>
        <v>SINGLE FUNDING</v>
      </c>
      <c r="M2170" s="157">
        <v>0.999999999999998</v>
      </c>
      <c r="N2170" s="157">
        <v>1.04</v>
      </c>
    </row>
    <row r="2171" spans="2:14" s="1" customFormat="1" ht="19.7" hidden="1" customHeight="1">
      <c r="B2171" s="152">
        <v>2024</v>
      </c>
      <c r="C2171" s="153" t="s">
        <v>13</v>
      </c>
      <c r="D2171" s="153" t="s">
        <v>14</v>
      </c>
      <c r="E2171" s="153" t="s">
        <v>15</v>
      </c>
      <c r="F2171" s="153" t="s">
        <v>21</v>
      </c>
      <c r="G2171" s="153" t="s">
        <v>22</v>
      </c>
      <c r="H2171" s="153" t="s">
        <v>79</v>
      </c>
      <c r="I2171" s="154" t="str">
        <f>_xlfn.XLOOKUP('Data Source'!$H2171,'NW Mapping'!A:A,'NW Mapping'!B:B)</f>
        <v>Low</v>
      </c>
      <c r="J2171" s="154" t="str">
        <f>_xlfn.XLOOKUP('Data Source'!$H2171,'NW Mapping'!A:A,'NW Mapping'!C:C)</f>
        <v>Core NW</v>
      </c>
      <c r="K2171" s="154" t="str">
        <f>_xlfn.XLOOKUP(H2171,'NW Mapping'!A:A,'NW Mapping'!D:D)</f>
        <v>Core NW</v>
      </c>
      <c r="L2171" s="8" t="str">
        <f>_xlfn.XLOOKUP('Data Source'!$H2171,'NW Mapping'!A:A,'NW Mapping'!E:E)</f>
        <v>SINGLE FUNDING</v>
      </c>
      <c r="M2171" s="155">
        <v>21151.87</v>
      </c>
      <c r="N2171" s="155">
        <v>21152.04</v>
      </c>
    </row>
    <row r="2172" spans="2:14" s="1" customFormat="1" ht="19.7" hidden="1" customHeight="1">
      <c r="B2172" s="156">
        <v>2024</v>
      </c>
      <c r="C2172" s="154" t="s">
        <v>13</v>
      </c>
      <c r="D2172" s="154" t="s">
        <v>14</v>
      </c>
      <c r="E2172" s="154" t="s">
        <v>15</v>
      </c>
      <c r="F2172" s="154" t="s">
        <v>21</v>
      </c>
      <c r="G2172" s="154" t="s">
        <v>65</v>
      </c>
      <c r="H2172" s="154" t="s">
        <v>79</v>
      </c>
      <c r="I2172" s="154" t="str">
        <f>_xlfn.XLOOKUP('Data Source'!$H2172,'NW Mapping'!A:A,'NW Mapping'!B:B)</f>
        <v>Low</v>
      </c>
      <c r="J2172" s="154" t="str">
        <f>_xlfn.XLOOKUP('Data Source'!$H2172,'NW Mapping'!A:A,'NW Mapping'!C:C)</f>
        <v>Core NW</v>
      </c>
      <c r="K2172" s="154" t="str">
        <f>_xlfn.XLOOKUP(H2172,'NW Mapping'!A:A,'NW Mapping'!D:D)</f>
        <v>Core NW</v>
      </c>
      <c r="L2172" s="8" t="str">
        <f>_xlfn.XLOOKUP('Data Source'!$H2172,'NW Mapping'!A:A,'NW Mapping'!E:E)</f>
        <v>SINGLE FUNDING</v>
      </c>
      <c r="M2172" s="157">
        <v>0.999999999999998</v>
      </c>
      <c r="N2172" s="157">
        <v>1.04</v>
      </c>
    </row>
    <row r="2173" spans="2:14" s="1" customFormat="1" ht="19.7" hidden="1" customHeight="1">
      <c r="B2173" s="152">
        <v>2024</v>
      </c>
      <c r="C2173" s="153" t="s">
        <v>13</v>
      </c>
      <c r="D2173" s="153" t="s">
        <v>14</v>
      </c>
      <c r="E2173" s="153" t="s">
        <v>15</v>
      </c>
      <c r="F2173" s="153" t="s">
        <v>23</v>
      </c>
      <c r="G2173" s="153" t="s">
        <v>24</v>
      </c>
      <c r="H2173" s="153" t="s">
        <v>79</v>
      </c>
      <c r="I2173" s="154" t="str">
        <f>_xlfn.XLOOKUP('Data Source'!$H2173,'NW Mapping'!A:A,'NW Mapping'!B:B)</f>
        <v>Low</v>
      </c>
      <c r="J2173" s="154" t="str">
        <f>_xlfn.XLOOKUP('Data Source'!$H2173,'NW Mapping'!A:A,'NW Mapping'!C:C)</f>
        <v>Core NW</v>
      </c>
      <c r="K2173" s="154" t="str">
        <f>_xlfn.XLOOKUP(H2173,'NW Mapping'!A:A,'NW Mapping'!D:D)</f>
        <v>Core NW</v>
      </c>
      <c r="L2173" s="8" t="str">
        <f>_xlfn.XLOOKUP('Data Source'!$H2173,'NW Mapping'!A:A,'NW Mapping'!E:E)</f>
        <v>SINGLE FUNDING</v>
      </c>
      <c r="M2173" s="155">
        <v>0.999999999999998</v>
      </c>
      <c r="N2173" s="155">
        <v>1.04</v>
      </c>
    </row>
    <row r="2174" spans="2:14" s="1" customFormat="1" ht="19.7" hidden="1" customHeight="1">
      <c r="B2174" s="156">
        <v>2024</v>
      </c>
      <c r="C2174" s="154" t="s">
        <v>13</v>
      </c>
      <c r="D2174" s="154" t="s">
        <v>14</v>
      </c>
      <c r="E2174" s="154" t="s">
        <v>15</v>
      </c>
      <c r="F2174" s="154" t="s">
        <v>23</v>
      </c>
      <c r="G2174" s="154" t="s">
        <v>66</v>
      </c>
      <c r="H2174" s="154" t="s">
        <v>79</v>
      </c>
      <c r="I2174" s="154" t="str">
        <f>_xlfn.XLOOKUP('Data Source'!$H2174,'NW Mapping'!A:A,'NW Mapping'!B:B)</f>
        <v>Low</v>
      </c>
      <c r="J2174" s="154" t="str">
        <f>_xlfn.XLOOKUP('Data Source'!$H2174,'NW Mapping'!A:A,'NW Mapping'!C:C)</f>
        <v>Core NW</v>
      </c>
      <c r="K2174" s="154" t="str">
        <f>_xlfn.XLOOKUP(H2174,'NW Mapping'!A:A,'NW Mapping'!D:D)</f>
        <v>Core NW</v>
      </c>
      <c r="L2174" s="8" t="str">
        <f>_xlfn.XLOOKUP('Data Source'!$H2174,'NW Mapping'!A:A,'NW Mapping'!E:E)</f>
        <v>SINGLE FUNDING</v>
      </c>
      <c r="M2174" s="157">
        <v>0.999999999999998</v>
      </c>
      <c r="N2174" s="157">
        <v>1.04</v>
      </c>
    </row>
    <row r="2175" spans="2:14" s="1" customFormat="1" ht="19.7" hidden="1" customHeight="1">
      <c r="B2175" s="152">
        <v>2024</v>
      </c>
      <c r="C2175" s="153" t="s">
        <v>13</v>
      </c>
      <c r="D2175" s="153" t="s">
        <v>14</v>
      </c>
      <c r="E2175" s="153" t="s">
        <v>25</v>
      </c>
      <c r="F2175" s="153" t="s">
        <v>16</v>
      </c>
      <c r="G2175" s="153" t="s">
        <v>71</v>
      </c>
      <c r="H2175" s="153" t="s">
        <v>79</v>
      </c>
      <c r="I2175" s="154" t="str">
        <f>_xlfn.XLOOKUP('Data Source'!$H2175,'NW Mapping'!A:A,'NW Mapping'!B:B)</f>
        <v>Low</v>
      </c>
      <c r="J2175" s="154" t="str">
        <f>_xlfn.XLOOKUP('Data Source'!$H2175,'NW Mapping'!A:A,'NW Mapping'!C:C)</f>
        <v>Core NW</v>
      </c>
      <c r="K2175" s="154" t="str">
        <f>_xlfn.XLOOKUP(H2175,'NW Mapping'!A:A,'NW Mapping'!D:D)</f>
        <v>Core NW</v>
      </c>
      <c r="L2175" s="8" t="str">
        <f>_xlfn.XLOOKUP('Data Source'!$H2175,'NW Mapping'!A:A,'NW Mapping'!E:E)</f>
        <v>SINGLE FUNDING</v>
      </c>
      <c r="M2175" s="155">
        <v>12.75</v>
      </c>
      <c r="N2175" s="155">
        <v>12.65</v>
      </c>
    </row>
    <row r="2176" spans="2:14" s="1" customFormat="1" ht="19.7" hidden="1" customHeight="1">
      <c r="B2176" s="156">
        <v>2024</v>
      </c>
      <c r="C2176" s="154" t="s">
        <v>13</v>
      </c>
      <c r="D2176" s="154" t="s">
        <v>14</v>
      </c>
      <c r="E2176" s="154" t="s">
        <v>25</v>
      </c>
      <c r="F2176" s="154" t="s">
        <v>16</v>
      </c>
      <c r="G2176" s="154" t="s">
        <v>72</v>
      </c>
      <c r="H2176" s="154" t="s">
        <v>79</v>
      </c>
      <c r="I2176" s="154" t="str">
        <f>_xlfn.XLOOKUP('Data Source'!$H2176,'NW Mapping'!A:A,'NW Mapping'!B:B)</f>
        <v>Low</v>
      </c>
      <c r="J2176" s="154" t="str">
        <f>_xlfn.XLOOKUP('Data Source'!$H2176,'NW Mapping'!A:A,'NW Mapping'!C:C)</f>
        <v>Core NW</v>
      </c>
      <c r="K2176" s="154" t="str">
        <f>_xlfn.XLOOKUP(H2176,'NW Mapping'!A:A,'NW Mapping'!D:D)</f>
        <v>Core NW</v>
      </c>
      <c r="L2176" s="8" t="str">
        <f>_xlfn.XLOOKUP('Data Source'!$H2176,'NW Mapping'!A:A,'NW Mapping'!E:E)</f>
        <v>SINGLE FUNDING</v>
      </c>
      <c r="M2176" s="157">
        <v>47.68</v>
      </c>
      <c r="N2176" s="157">
        <v>47.61</v>
      </c>
    </row>
    <row r="2177" spans="2:14" s="1" customFormat="1" ht="19.7" hidden="1" customHeight="1">
      <c r="B2177" s="152">
        <v>2024</v>
      </c>
      <c r="C2177" s="153" t="s">
        <v>13</v>
      </c>
      <c r="D2177" s="153" t="s">
        <v>14</v>
      </c>
      <c r="E2177" s="153" t="s">
        <v>25</v>
      </c>
      <c r="F2177" s="153" t="s">
        <v>16</v>
      </c>
      <c r="G2177" s="153" t="s">
        <v>73</v>
      </c>
      <c r="H2177" s="153" t="s">
        <v>79</v>
      </c>
      <c r="I2177" s="154" t="str">
        <f>_xlfn.XLOOKUP('Data Source'!$H2177,'NW Mapping'!A:A,'NW Mapping'!B:B)</f>
        <v>Low</v>
      </c>
      <c r="J2177" s="154" t="str">
        <f>_xlfn.XLOOKUP('Data Source'!$H2177,'NW Mapping'!A:A,'NW Mapping'!C:C)</f>
        <v>Core NW</v>
      </c>
      <c r="K2177" s="154" t="str">
        <f>_xlfn.XLOOKUP(H2177,'NW Mapping'!A:A,'NW Mapping'!D:D)</f>
        <v>Core NW</v>
      </c>
      <c r="L2177" s="8" t="str">
        <f>_xlfn.XLOOKUP('Data Source'!$H2177,'NW Mapping'!A:A,'NW Mapping'!E:E)</f>
        <v>SINGLE FUNDING</v>
      </c>
      <c r="M2177" s="155">
        <v>70.260000000000005</v>
      </c>
      <c r="N2177" s="155">
        <v>70.150000000000006</v>
      </c>
    </row>
    <row r="2178" spans="2:14" s="1" customFormat="1" ht="19.7" hidden="1" customHeight="1">
      <c r="B2178" s="156">
        <v>2024</v>
      </c>
      <c r="C2178" s="154" t="s">
        <v>13</v>
      </c>
      <c r="D2178" s="154" t="s">
        <v>14</v>
      </c>
      <c r="E2178" s="154" t="s">
        <v>25</v>
      </c>
      <c r="F2178" s="154" t="s">
        <v>16</v>
      </c>
      <c r="G2178" s="154" t="s">
        <v>74</v>
      </c>
      <c r="H2178" s="154" t="s">
        <v>79</v>
      </c>
      <c r="I2178" s="154" t="str">
        <f>_xlfn.XLOOKUP('Data Source'!$H2178,'NW Mapping'!A:A,'NW Mapping'!B:B)</f>
        <v>Low</v>
      </c>
      <c r="J2178" s="154" t="str">
        <f>_xlfn.XLOOKUP('Data Source'!$H2178,'NW Mapping'!A:A,'NW Mapping'!C:C)</f>
        <v>Core NW</v>
      </c>
      <c r="K2178" s="154" t="str">
        <f>_xlfn.XLOOKUP(H2178,'NW Mapping'!A:A,'NW Mapping'!D:D)</f>
        <v>Core NW</v>
      </c>
      <c r="L2178" s="8" t="str">
        <f>_xlfn.XLOOKUP('Data Source'!$H2178,'NW Mapping'!A:A,'NW Mapping'!E:E)</f>
        <v>SINGLE FUNDING</v>
      </c>
      <c r="M2178" s="157">
        <v>44</v>
      </c>
      <c r="N2178" s="157">
        <v>43.93</v>
      </c>
    </row>
    <row r="2179" spans="2:14" s="1" customFormat="1" ht="19.7" hidden="1" customHeight="1">
      <c r="B2179" s="152">
        <v>2024</v>
      </c>
      <c r="C2179" s="153" t="s">
        <v>13</v>
      </c>
      <c r="D2179" s="153" t="s">
        <v>14</v>
      </c>
      <c r="E2179" s="153" t="s">
        <v>25</v>
      </c>
      <c r="F2179" s="153" t="s">
        <v>16</v>
      </c>
      <c r="G2179" s="153" t="s">
        <v>75</v>
      </c>
      <c r="H2179" s="153" t="s">
        <v>79</v>
      </c>
      <c r="I2179" s="154" t="str">
        <f>_xlfn.XLOOKUP('Data Source'!$H2179,'NW Mapping'!A:A,'NW Mapping'!B:B)</f>
        <v>Low</v>
      </c>
      <c r="J2179" s="154" t="str">
        <f>_xlfn.XLOOKUP('Data Source'!$H2179,'NW Mapping'!A:A,'NW Mapping'!C:C)</f>
        <v>Core NW</v>
      </c>
      <c r="K2179" s="154" t="str">
        <f>_xlfn.XLOOKUP(H2179,'NW Mapping'!A:A,'NW Mapping'!D:D)</f>
        <v>Core NW</v>
      </c>
      <c r="L2179" s="8" t="str">
        <f>_xlfn.XLOOKUP('Data Source'!$H2179,'NW Mapping'!A:A,'NW Mapping'!E:E)</f>
        <v>SINGLE FUNDING</v>
      </c>
      <c r="M2179" s="155">
        <v>15.99</v>
      </c>
      <c r="N2179" s="155">
        <v>16.100000000000001</v>
      </c>
    </row>
    <row r="2180" spans="2:14" s="1" customFormat="1" ht="19.7" hidden="1" customHeight="1">
      <c r="B2180" s="156">
        <v>2024</v>
      </c>
      <c r="C2180" s="154" t="s">
        <v>13</v>
      </c>
      <c r="D2180" s="154" t="s">
        <v>14</v>
      </c>
      <c r="E2180" s="154" t="s">
        <v>25</v>
      </c>
      <c r="F2180" s="154" t="s">
        <v>16</v>
      </c>
      <c r="G2180" s="154" t="s">
        <v>76</v>
      </c>
      <c r="H2180" s="154" t="s">
        <v>79</v>
      </c>
      <c r="I2180" s="154" t="str">
        <f>_xlfn.XLOOKUP('Data Source'!$H2180,'NW Mapping'!A:A,'NW Mapping'!B:B)</f>
        <v>Low</v>
      </c>
      <c r="J2180" s="154" t="str">
        <f>_xlfn.XLOOKUP('Data Source'!$H2180,'NW Mapping'!A:A,'NW Mapping'!C:C)</f>
        <v>Core NW</v>
      </c>
      <c r="K2180" s="154" t="str">
        <f>_xlfn.XLOOKUP(H2180,'NW Mapping'!A:A,'NW Mapping'!D:D)</f>
        <v>Core NW</v>
      </c>
      <c r="L2180" s="8" t="str">
        <f>_xlfn.XLOOKUP('Data Source'!$H2180,'NW Mapping'!A:A,'NW Mapping'!E:E)</f>
        <v>SINGLE FUNDING</v>
      </c>
      <c r="M2180" s="157">
        <v>1.1399999999999999</v>
      </c>
      <c r="N2180" s="157">
        <v>1.1499999999999999</v>
      </c>
    </row>
    <row r="2181" spans="2:14" s="1" customFormat="1" ht="19.7" hidden="1" customHeight="1">
      <c r="B2181" s="152">
        <v>2024</v>
      </c>
      <c r="C2181" s="153" t="s">
        <v>13</v>
      </c>
      <c r="D2181" s="153" t="s">
        <v>14</v>
      </c>
      <c r="E2181" s="153" t="s">
        <v>25</v>
      </c>
      <c r="F2181" s="153" t="s">
        <v>21</v>
      </c>
      <c r="G2181" s="153" t="s">
        <v>22</v>
      </c>
      <c r="H2181" s="153" t="s">
        <v>79</v>
      </c>
      <c r="I2181" s="154" t="str">
        <f>_xlfn.XLOOKUP('Data Source'!$H2181,'NW Mapping'!A:A,'NW Mapping'!B:B)</f>
        <v>Low</v>
      </c>
      <c r="J2181" s="154" t="str">
        <f>_xlfn.XLOOKUP('Data Source'!$H2181,'NW Mapping'!A:A,'NW Mapping'!C:C)</f>
        <v>Core NW</v>
      </c>
      <c r="K2181" s="154" t="str">
        <f>_xlfn.XLOOKUP(H2181,'NW Mapping'!A:A,'NW Mapping'!D:D)</f>
        <v>Core NW</v>
      </c>
      <c r="L2181" s="8" t="str">
        <f>_xlfn.XLOOKUP('Data Source'!$H2181,'NW Mapping'!A:A,'NW Mapping'!E:E)</f>
        <v>SINGLE FUNDING</v>
      </c>
      <c r="M2181" s="155">
        <v>210.38</v>
      </c>
      <c r="N2181" s="155">
        <v>210.45</v>
      </c>
    </row>
    <row r="2182" spans="2:14" s="1" customFormat="1" ht="19.7" hidden="1" customHeight="1">
      <c r="B2182" s="156">
        <v>2024</v>
      </c>
      <c r="C2182" s="154" t="s">
        <v>13</v>
      </c>
      <c r="D2182" s="154" t="s">
        <v>14</v>
      </c>
      <c r="E2182" s="154" t="s">
        <v>25</v>
      </c>
      <c r="F2182" s="154" t="s">
        <v>21</v>
      </c>
      <c r="G2182" s="154" t="s">
        <v>65</v>
      </c>
      <c r="H2182" s="154" t="s">
        <v>79</v>
      </c>
      <c r="I2182" s="154" t="str">
        <f>_xlfn.XLOOKUP('Data Source'!$H2182,'NW Mapping'!A:A,'NW Mapping'!B:B)</f>
        <v>Low</v>
      </c>
      <c r="J2182" s="154" t="str">
        <f>_xlfn.XLOOKUP('Data Source'!$H2182,'NW Mapping'!A:A,'NW Mapping'!C:C)</f>
        <v>Core NW</v>
      </c>
      <c r="K2182" s="154" t="str">
        <f>_xlfn.XLOOKUP(H2182,'NW Mapping'!A:A,'NW Mapping'!D:D)</f>
        <v>Core NW</v>
      </c>
      <c r="L2182" s="8" t="str">
        <f>_xlfn.XLOOKUP('Data Source'!$H2182,'NW Mapping'!A:A,'NW Mapping'!E:E)</f>
        <v>SINGLE FUNDING</v>
      </c>
      <c r="M2182" s="157">
        <v>2016.49</v>
      </c>
      <c r="N2182" s="157">
        <v>2016.41</v>
      </c>
    </row>
    <row r="2183" spans="2:14" s="1" customFormat="1" ht="19.7" hidden="1" customHeight="1">
      <c r="B2183" s="152">
        <v>2024</v>
      </c>
      <c r="C2183" s="153" t="s">
        <v>13</v>
      </c>
      <c r="D2183" s="153" t="s">
        <v>14</v>
      </c>
      <c r="E2183" s="153" t="s">
        <v>25</v>
      </c>
      <c r="F2183" s="153" t="s">
        <v>23</v>
      </c>
      <c r="G2183" s="153" t="s">
        <v>24</v>
      </c>
      <c r="H2183" s="153" t="s">
        <v>79</v>
      </c>
      <c r="I2183" s="154" t="str">
        <f>_xlfn.XLOOKUP('Data Source'!$H2183,'NW Mapping'!A:A,'NW Mapping'!B:B)</f>
        <v>Low</v>
      </c>
      <c r="J2183" s="154" t="str">
        <f>_xlfn.XLOOKUP('Data Source'!$H2183,'NW Mapping'!A:A,'NW Mapping'!C:C)</f>
        <v>Core NW</v>
      </c>
      <c r="K2183" s="154" t="str">
        <f>_xlfn.XLOOKUP(H2183,'NW Mapping'!A:A,'NW Mapping'!D:D)</f>
        <v>Core NW</v>
      </c>
      <c r="L2183" s="8" t="str">
        <f>_xlfn.XLOOKUP('Data Source'!$H2183,'NW Mapping'!A:A,'NW Mapping'!E:E)</f>
        <v>SINGLE FUNDING</v>
      </c>
      <c r="M2183" s="155">
        <v>7994.88</v>
      </c>
      <c r="N2183" s="155">
        <v>7994.8</v>
      </c>
    </row>
    <row r="2184" spans="2:14" s="1" customFormat="1" ht="19.7" hidden="1" customHeight="1">
      <c r="B2184" s="156">
        <v>2024</v>
      </c>
      <c r="C2184" s="154" t="s">
        <v>13</v>
      </c>
      <c r="D2184" s="154" t="s">
        <v>14</v>
      </c>
      <c r="E2184" s="154" t="s">
        <v>25</v>
      </c>
      <c r="F2184" s="154" t="s">
        <v>23</v>
      </c>
      <c r="G2184" s="154" t="s">
        <v>66</v>
      </c>
      <c r="H2184" s="154" t="s">
        <v>79</v>
      </c>
      <c r="I2184" s="154" t="str">
        <f>_xlfn.XLOOKUP('Data Source'!$H2184,'NW Mapping'!A:A,'NW Mapping'!B:B)</f>
        <v>Low</v>
      </c>
      <c r="J2184" s="154" t="str">
        <f>_xlfn.XLOOKUP('Data Source'!$H2184,'NW Mapping'!A:A,'NW Mapping'!C:C)</f>
        <v>Core NW</v>
      </c>
      <c r="K2184" s="154" t="str">
        <f>_xlfn.XLOOKUP(H2184,'NW Mapping'!A:A,'NW Mapping'!D:D)</f>
        <v>Core NW</v>
      </c>
      <c r="L2184" s="8" t="str">
        <f>_xlfn.XLOOKUP('Data Source'!$H2184,'NW Mapping'!A:A,'NW Mapping'!E:E)</f>
        <v>SINGLE FUNDING</v>
      </c>
      <c r="M2184" s="157">
        <v>55.78</v>
      </c>
      <c r="N2184" s="157">
        <v>55.89</v>
      </c>
    </row>
    <row r="2185" spans="2:14" s="1" customFormat="1" ht="19.7" customHeight="1">
      <c r="B2185" s="152">
        <v>2024</v>
      </c>
      <c r="C2185" s="153" t="s">
        <v>13</v>
      </c>
      <c r="D2185" s="153" t="s">
        <v>14</v>
      </c>
      <c r="E2185" s="153" t="s">
        <v>26</v>
      </c>
      <c r="F2185" s="153" t="s">
        <v>16</v>
      </c>
      <c r="G2185" s="153" t="s">
        <v>71</v>
      </c>
      <c r="H2185" s="153" t="s">
        <v>79</v>
      </c>
      <c r="I2185" s="154" t="str">
        <f>_xlfn.XLOOKUP('Data Source'!$H2185,'NW Mapping'!A:A,'NW Mapping'!B:B)</f>
        <v>Low</v>
      </c>
      <c r="J2185" s="154" t="str">
        <f>_xlfn.XLOOKUP('Data Source'!$H2185,'NW Mapping'!A:A,'NW Mapping'!C:C)</f>
        <v>Core NW</v>
      </c>
      <c r="K2185" s="154" t="str">
        <f>_xlfn.XLOOKUP(H2185,'NW Mapping'!A:A,'NW Mapping'!D:D)</f>
        <v>Core NW</v>
      </c>
      <c r="L2185" s="8" t="str">
        <f>_xlfn.XLOOKUP('Data Source'!$H2185,'NW Mapping'!A:A,'NW Mapping'!E:E)</f>
        <v>SINGLE FUNDING</v>
      </c>
      <c r="M2185" s="155">
        <v>5000</v>
      </c>
      <c r="N2185" s="155">
        <v>5000.09</v>
      </c>
    </row>
    <row r="2186" spans="2:14" s="1" customFormat="1" ht="19.7" customHeight="1">
      <c r="B2186" s="156">
        <v>2024</v>
      </c>
      <c r="C2186" s="154" t="s">
        <v>13</v>
      </c>
      <c r="D2186" s="154" t="s">
        <v>14</v>
      </c>
      <c r="E2186" s="154" t="s">
        <v>26</v>
      </c>
      <c r="F2186" s="154" t="s">
        <v>16</v>
      </c>
      <c r="G2186" s="154" t="s">
        <v>72</v>
      </c>
      <c r="H2186" s="154" t="s">
        <v>79</v>
      </c>
      <c r="I2186" s="154" t="str">
        <f>_xlfn.XLOOKUP('Data Source'!$H2186,'NW Mapping'!A:A,'NW Mapping'!B:B)</f>
        <v>Low</v>
      </c>
      <c r="J2186" s="154" t="str">
        <f>_xlfn.XLOOKUP('Data Source'!$H2186,'NW Mapping'!A:A,'NW Mapping'!C:C)</f>
        <v>Core NW</v>
      </c>
      <c r="K2186" s="154" t="str">
        <f>_xlfn.XLOOKUP(H2186,'NW Mapping'!A:A,'NW Mapping'!D:D)</f>
        <v>Core NW</v>
      </c>
      <c r="L2186" s="8" t="str">
        <f>_xlfn.XLOOKUP('Data Source'!$H2186,'NW Mapping'!A:A,'NW Mapping'!E:E)</f>
        <v>SINGLE FUNDING</v>
      </c>
      <c r="M2186" s="157">
        <v>20000</v>
      </c>
      <c r="N2186" s="157">
        <v>19999.900000000001</v>
      </c>
    </row>
    <row r="2187" spans="2:14" s="1" customFormat="1" ht="19.7" customHeight="1">
      <c r="B2187" s="152">
        <v>2024</v>
      </c>
      <c r="C2187" s="153" t="s">
        <v>13</v>
      </c>
      <c r="D2187" s="153" t="s">
        <v>14</v>
      </c>
      <c r="E2187" s="153" t="s">
        <v>26</v>
      </c>
      <c r="F2187" s="153" t="s">
        <v>16</v>
      </c>
      <c r="G2187" s="153" t="s">
        <v>73</v>
      </c>
      <c r="H2187" s="153" t="s">
        <v>79</v>
      </c>
      <c r="I2187" s="154" t="str">
        <f>_xlfn.XLOOKUP('Data Source'!$H2187,'NW Mapping'!A:A,'NW Mapping'!B:B)</f>
        <v>Low</v>
      </c>
      <c r="J2187" s="154" t="str">
        <f>_xlfn.XLOOKUP('Data Source'!$H2187,'NW Mapping'!A:A,'NW Mapping'!C:C)</f>
        <v>Core NW</v>
      </c>
      <c r="K2187" s="154" t="str">
        <f>_xlfn.XLOOKUP(H2187,'NW Mapping'!A:A,'NW Mapping'!D:D)</f>
        <v>Core NW</v>
      </c>
      <c r="L2187" s="8" t="str">
        <f>_xlfn.XLOOKUP('Data Source'!$H2187,'NW Mapping'!A:A,'NW Mapping'!E:E)</f>
        <v>SINGLE FUNDING</v>
      </c>
      <c r="M2187" s="155">
        <v>28000</v>
      </c>
      <c r="N2187" s="155">
        <v>27999.91</v>
      </c>
    </row>
    <row r="2188" spans="2:14" s="1" customFormat="1" ht="19.7" customHeight="1">
      <c r="B2188" s="156">
        <v>2024</v>
      </c>
      <c r="C2188" s="154" t="s">
        <v>13</v>
      </c>
      <c r="D2188" s="154" t="s">
        <v>14</v>
      </c>
      <c r="E2188" s="154" t="s">
        <v>26</v>
      </c>
      <c r="F2188" s="154" t="s">
        <v>16</v>
      </c>
      <c r="G2188" s="154" t="s">
        <v>74</v>
      </c>
      <c r="H2188" s="154" t="s">
        <v>79</v>
      </c>
      <c r="I2188" s="154" t="str">
        <f>_xlfn.XLOOKUP('Data Source'!$H2188,'NW Mapping'!A:A,'NW Mapping'!B:B)</f>
        <v>Low</v>
      </c>
      <c r="J2188" s="154" t="str">
        <f>_xlfn.XLOOKUP('Data Source'!$H2188,'NW Mapping'!A:A,'NW Mapping'!C:C)</f>
        <v>Core NW</v>
      </c>
      <c r="K2188" s="154" t="str">
        <f>_xlfn.XLOOKUP(H2188,'NW Mapping'!A:A,'NW Mapping'!D:D)</f>
        <v>Core NW</v>
      </c>
      <c r="L2188" s="8" t="str">
        <f>_xlfn.XLOOKUP('Data Source'!$H2188,'NW Mapping'!A:A,'NW Mapping'!E:E)</f>
        <v>SINGLE FUNDING</v>
      </c>
      <c r="M2188" s="157">
        <v>32000</v>
      </c>
      <c r="N2188" s="157">
        <v>32000.06</v>
      </c>
    </row>
    <row r="2189" spans="2:14" s="1" customFormat="1" ht="19.7" customHeight="1">
      <c r="B2189" s="152">
        <v>2024</v>
      </c>
      <c r="C2189" s="153" t="s">
        <v>13</v>
      </c>
      <c r="D2189" s="153" t="s">
        <v>14</v>
      </c>
      <c r="E2189" s="153" t="s">
        <v>26</v>
      </c>
      <c r="F2189" s="153" t="s">
        <v>16</v>
      </c>
      <c r="G2189" s="153" t="s">
        <v>75</v>
      </c>
      <c r="H2189" s="153" t="s">
        <v>79</v>
      </c>
      <c r="I2189" s="154" t="str">
        <f>_xlfn.XLOOKUP('Data Source'!$H2189,'NW Mapping'!A:A,'NW Mapping'!B:B)</f>
        <v>Low</v>
      </c>
      <c r="J2189" s="154" t="str">
        <f>_xlfn.XLOOKUP('Data Source'!$H2189,'NW Mapping'!A:A,'NW Mapping'!C:C)</f>
        <v>Core NW</v>
      </c>
      <c r="K2189" s="154" t="str">
        <f>_xlfn.XLOOKUP(H2189,'NW Mapping'!A:A,'NW Mapping'!D:D)</f>
        <v>Core NW</v>
      </c>
      <c r="L2189" s="8" t="str">
        <f>_xlfn.XLOOKUP('Data Source'!$H2189,'NW Mapping'!A:A,'NW Mapping'!E:E)</f>
        <v>SINGLE FUNDING</v>
      </c>
      <c r="M2189" s="155">
        <v>0.999999999999998</v>
      </c>
      <c r="N2189" s="155">
        <v>1.04</v>
      </c>
    </row>
    <row r="2190" spans="2:14" s="1" customFormat="1" ht="19.7" customHeight="1">
      <c r="B2190" s="156">
        <v>2024</v>
      </c>
      <c r="C2190" s="154" t="s">
        <v>13</v>
      </c>
      <c r="D2190" s="154" t="s">
        <v>14</v>
      </c>
      <c r="E2190" s="154" t="s">
        <v>26</v>
      </c>
      <c r="F2190" s="154" t="s">
        <v>16</v>
      </c>
      <c r="G2190" s="154" t="s">
        <v>76</v>
      </c>
      <c r="H2190" s="154" t="s">
        <v>79</v>
      </c>
      <c r="I2190" s="154" t="str">
        <f>_xlfn.XLOOKUP('Data Source'!$H2190,'NW Mapping'!A:A,'NW Mapping'!B:B)</f>
        <v>Low</v>
      </c>
      <c r="J2190" s="154" t="str">
        <f>_xlfn.XLOOKUP('Data Source'!$H2190,'NW Mapping'!A:A,'NW Mapping'!C:C)</f>
        <v>Core NW</v>
      </c>
      <c r="K2190" s="154" t="str">
        <f>_xlfn.XLOOKUP(H2190,'NW Mapping'!A:A,'NW Mapping'!D:D)</f>
        <v>Core NW</v>
      </c>
      <c r="L2190" s="8" t="str">
        <f>_xlfn.XLOOKUP('Data Source'!$H2190,'NW Mapping'!A:A,'NW Mapping'!E:E)</f>
        <v>SINGLE FUNDING</v>
      </c>
      <c r="M2190" s="157">
        <v>0.999999999999998</v>
      </c>
      <c r="N2190" s="157">
        <v>1.04</v>
      </c>
    </row>
    <row r="2191" spans="2:14" s="1" customFormat="1" ht="19.7" customHeight="1">
      <c r="B2191" s="152">
        <v>2024</v>
      </c>
      <c r="C2191" s="153" t="s">
        <v>13</v>
      </c>
      <c r="D2191" s="153" t="s">
        <v>14</v>
      </c>
      <c r="E2191" s="153" t="s">
        <v>26</v>
      </c>
      <c r="F2191" s="153" t="s">
        <v>21</v>
      </c>
      <c r="G2191" s="153" t="s">
        <v>22</v>
      </c>
      <c r="H2191" s="153" t="s">
        <v>79</v>
      </c>
      <c r="I2191" s="154" t="str">
        <f>_xlfn.XLOOKUP('Data Source'!$H2191,'NW Mapping'!A:A,'NW Mapping'!B:B)</f>
        <v>Low</v>
      </c>
      <c r="J2191" s="154" t="str">
        <f>_xlfn.XLOOKUP('Data Source'!$H2191,'NW Mapping'!A:A,'NW Mapping'!C:C)</f>
        <v>Core NW</v>
      </c>
      <c r="K2191" s="154" t="str">
        <f>_xlfn.XLOOKUP(H2191,'NW Mapping'!A:A,'NW Mapping'!D:D)</f>
        <v>Core NW</v>
      </c>
      <c r="L2191" s="8" t="str">
        <f>_xlfn.XLOOKUP('Data Source'!$H2191,'NW Mapping'!A:A,'NW Mapping'!E:E)</f>
        <v>SINGLE FUNDING</v>
      </c>
      <c r="M2191" s="155">
        <v>50000</v>
      </c>
      <c r="N2191" s="155">
        <v>49999.9</v>
      </c>
    </row>
    <row r="2192" spans="2:14" s="1" customFormat="1" ht="19.7" customHeight="1">
      <c r="B2192" s="156">
        <v>2024</v>
      </c>
      <c r="C2192" s="154" t="s">
        <v>13</v>
      </c>
      <c r="D2192" s="154" t="s">
        <v>14</v>
      </c>
      <c r="E2192" s="154" t="s">
        <v>26</v>
      </c>
      <c r="F2192" s="154" t="s">
        <v>21</v>
      </c>
      <c r="G2192" s="154" t="s">
        <v>65</v>
      </c>
      <c r="H2192" s="154" t="s">
        <v>79</v>
      </c>
      <c r="I2192" s="154" t="str">
        <f>_xlfn.XLOOKUP('Data Source'!$H2192,'NW Mapping'!A:A,'NW Mapping'!B:B)</f>
        <v>Low</v>
      </c>
      <c r="J2192" s="154" t="str">
        <f>_xlfn.XLOOKUP('Data Source'!$H2192,'NW Mapping'!A:A,'NW Mapping'!C:C)</f>
        <v>Core NW</v>
      </c>
      <c r="K2192" s="154" t="str">
        <f>_xlfn.XLOOKUP(H2192,'NW Mapping'!A:A,'NW Mapping'!D:D)</f>
        <v>Core NW</v>
      </c>
      <c r="L2192" s="8" t="str">
        <f>_xlfn.XLOOKUP('Data Source'!$H2192,'NW Mapping'!A:A,'NW Mapping'!E:E)</f>
        <v>SINGLE FUNDING</v>
      </c>
      <c r="M2192" s="157">
        <v>6000</v>
      </c>
      <c r="N2192" s="157">
        <v>6000.25</v>
      </c>
    </row>
    <row r="2193" spans="2:14" s="1" customFormat="1" ht="19.7" customHeight="1">
      <c r="B2193" s="152">
        <v>2024</v>
      </c>
      <c r="C2193" s="153" t="s">
        <v>13</v>
      </c>
      <c r="D2193" s="153" t="s">
        <v>14</v>
      </c>
      <c r="E2193" s="153" t="s">
        <v>26</v>
      </c>
      <c r="F2193" s="153" t="s">
        <v>23</v>
      </c>
      <c r="G2193" s="153" t="s">
        <v>24</v>
      </c>
      <c r="H2193" s="153" t="s">
        <v>79</v>
      </c>
      <c r="I2193" s="154" t="str">
        <f>_xlfn.XLOOKUP('Data Source'!$H2193,'NW Mapping'!A:A,'NW Mapping'!B:B)</f>
        <v>Low</v>
      </c>
      <c r="J2193" s="154" t="str">
        <f>_xlfn.XLOOKUP('Data Source'!$H2193,'NW Mapping'!A:A,'NW Mapping'!C:C)</f>
        <v>Core NW</v>
      </c>
      <c r="K2193" s="154" t="str">
        <f>_xlfn.XLOOKUP(H2193,'NW Mapping'!A:A,'NW Mapping'!D:D)</f>
        <v>Core NW</v>
      </c>
      <c r="L2193" s="8" t="str">
        <f>_xlfn.XLOOKUP('Data Source'!$H2193,'NW Mapping'!A:A,'NW Mapping'!E:E)</f>
        <v>SINGLE FUNDING</v>
      </c>
      <c r="M2193" s="155">
        <v>50000</v>
      </c>
      <c r="N2193" s="155">
        <v>49999.91</v>
      </c>
    </row>
    <row r="2194" spans="2:14" s="1" customFormat="1" ht="19.7" customHeight="1">
      <c r="B2194" s="156">
        <v>2024</v>
      </c>
      <c r="C2194" s="154" t="s">
        <v>13</v>
      </c>
      <c r="D2194" s="154" t="s">
        <v>14</v>
      </c>
      <c r="E2194" s="154" t="s">
        <v>26</v>
      </c>
      <c r="F2194" s="154" t="s">
        <v>23</v>
      </c>
      <c r="G2194" s="154" t="s">
        <v>66</v>
      </c>
      <c r="H2194" s="154" t="s">
        <v>79</v>
      </c>
      <c r="I2194" s="154" t="str">
        <f>_xlfn.XLOOKUP('Data Source'!$H2194,'NW Mapping'!A:A,'NW Mapping'!B:B)</f>
        <v>Low</v>
      </c>
      <c r="J2194" s="154" t="str">
        <f>_xlfn.XLOOKUP('Data Source'!$H2194,'NW Mapping'!A:A,'NW Mapping'!C:C)</f>
        <v>Core NW</v>
      </c>
      <c r="K2194" s="154" t="str">
        <f>_xlfn.XLOOKUP(H2194,'NW Mapping'!A:A,'NW Mapping'!D:D)</f>
        <v>Core NW</v>
      </c>
      <c r="L2194" s="8" t="str">
        <f>_xlfn.XLOOKUP('Data Source'!$H2194,'NW Mapping'!A:A,'NW Mapping'!E:E)</f>
        <v>SINGLE FUNDING</v>
      </c>
      <c r="M2194" s="157">
        <v>14000</v>
      </c>
      <c r="N2194" s="157">
        <v>14000.13</v>
      </c>
    </row>
    <row r="2195" spans="2:14" s="1" customFormat="1" ht="19.7" hidden="1" customHeight="1">
      <c r="B2195" s="152">
        <v>2024</v>
      </c>
      <c r="C2195" s="153" t="s">
        <v>13</v>
      </c>
      <c r="D2195" s="153" t="s">
        <v>14</v>
      </c>
      <c r="E2195" s="153" t="s">
        <v>27</v>
      </c>
      <c r="F2195" s="153" t="s">
        <v>16</v>
      </c>
      <c r="G2195" s="153" t="s">
        <v>71</v>
      </c>
      <c r="H2195" s="153" t="s">
        <v>79</v>
      </c>
      <c r="I2195" s="154" t="str">
        <f>_xlfn.XLOOKUP('Data Source'!$H2195,'NW Mapping'!A:A,'NW Mapping'!B:B)</f>
        <v>Low</v>
      </c>
      <c r="J2195" s="154" t="str">
        <f>_xlfn.XLOOKUP('Data Source'!$H2195,'NW Mapping'!A:A,'NW Mapping'!C:C)</f>
        <v>Core NW</v>
      </c>
      <c r="K2195" s="154" t="str">
        <f>_xlfn.XLOOKUP(H2195,'NW Mapping'!A:A,'NW Mapping'!D:D)</f>
        <v>Core NW</v>
      </c>
      <c r="L2195" s="8" t="str">
        <f>_xlfn.XLOOKUP('Data Source'!$H2195,'NW Mapping'!A:A,'NW Mapping'!E:E)</f>
        <v>SINGLE FUNDING</v>
      </c>
      <c r="M2195" s="155">
        <v>66.89</v>
      </c>
      <c r="N2195" s="155">
        <v>66.7</v>
      </c>
    </row>
    <row r="2196" spans="2:14" s="1" customFormat="1" ht="19.7" hidden="1" customHeight="1">
      <c r="B2196" s="156">
        <v>2024</v>
      </c>
      <c r="C2196" s="154" t="s">
        <v>13</v>
      </c>
      <c r="D2196" s="154" t="s">
        <v>14</v>
      </c>
      <c r="E2196" s="154" t="s">
        <v>27</v>
      </c>
      <c r="F2196" s="154" t="s">
        <v>16</v>
      </c>
      <c r="G2196" s="154" t="s">
        <v>72</v>
      </c>
      <c r="H2196" s="154" t="s">
        <v>79</v>
      </c>
      <c r="I2196" s="154" t="str">
        <f>_xlfn.XLOOKUP('Data Source'!$H2196,'NW Mapping'!A:A,'NW Mapping'!B:B)</f>
        <v>Low</v>
      </c>
      <c r="J2196" s="154" t="str">
        <f>_xlfn.XLOOKUP('Data Source'!$H2196,'NW Mapping'!A:A,'NW Mapping'!C:C)</f>
        <v>Core NW</v>
      </c>
      <c r="K2196" s="154" t="str">
        <f>_xlfn.XLOOKUP(H2196,'NW Mapping'!A:A,'NW Mapping'!D:D)</f>
        <v>Core NW</v>
      </c>
      <c r="L2196" s="8" t="str">
        <f>_xlfn.XLOOKUP('Data Source'!$H2196,'NW Mapping'!A:A,'NW Mapping'!E:E)</f>
        <v>SINGLE FUNDING</v>
      </c>
      <c r="M2196" s="157">
        <v>909.16</v>
      </c>
      <c r="N2196" s="157">
        <v>908.96</v>
      </c>
    </row>
    <row r="2197" spans="2:14" s="1" customFormat="1" ht="19.7" hidden="1" customHeight="1">
      <c r="B2197" s="152">
        <v>2024</v>
      </c>
      <c r="C2197" s="153" t="s">
        <v>13</v>
      </c>
      <c r="D2197" s="153" t="s">
        <v>14</v>
      </c>
      <c r="E2197" s="153" t="s">
        <v>27</v>
      </c>
      <c r="F2197" s="153" t="s">
        <v>16</v>
      </c>
      <c r="G2197" s="153" t="s">
        <v>73</v>
      </c>
      <c r="H2197" s="153" t="s">
        <v>79</v>
      </c>
      <c r="I2197" s="154" t="str">
        <f>_xlfn.XLOOKUP('Data Source'!$H2197,'NW Mapping'!A:A,'NW Mapping'!B:B)</f>
        <v>Low</v>
      </c>
      <c r="J2197" s="154" t="str">
        <f>_xlfn.XLOOKUP('Data Source'!$H2197,'NW Mapping'!A:A,'NW Mapping'!C:C)</f>
        <v>Core NW</v>
      </c>
      <c r="K2197" s="154" t="str">
        <f>_xlfn.XLOOKUP(H2197,'NW Mapping'!A:A,'NW Mapping'!D:D)</f>
        <v>Core NW</v>
      </c>
      <c r="L2197" s="8" t="str">
        <f>_xlfn.XLOOKUP('Data Source'!$H2197,'NW Mapping'!A:A,'NW Mapping'!E:E)</f>
        <v>SINGLE FUNDING</v>
      </c>
      <c r="M2197" s="155">
        <v>1781.45</v>
      </c>
      <c r="N2197" s="155">
        <v>1781.58</v>
      </c>
    </row>
    <row r="2198" spans="2:14" s="1" customFormat="1" ht="19.7" hidden="1" customHeight="1">
      <c r="B2198" s="156">
        <v>2024</v>
      </c>
      <c r="C2198" s="154" t="s">
        <v>13</v>
      </c>
      <c r="D2198" s="154" t="s">
        <v>14</v>
      </c>
      <c r="E2198" s="154" t="s">
        <v>27</v>
      </c>
      <c r="F2198" s="154" t="s">
        <v>16</v>
      </c>
      <c r="G2198" s="154" t="s">
        <v>74</v>
      </c>
      <c r="H2198" s="154" t="s">
        <v>79</v>
      </c>
      <c r="I2198" s="154" t="str">
        <f>_xlfn.XLOOKUP('Data Source'!$H2198,'NW Mapping'!A:A,'NW Mapping'!B:B)</f>
        <v>Low</v>
      </c>
      <c r="J2198" s="154" t="str">
        <f>_xlfn.XLOOKUP('Data Source'!$H2198,'NW Mapping'!A:A,'NW Mapping'!C:C)</f>
        <v>Core NW</v>
      </c>
      <c r="K2198" s="154" t="str">
        <f>_xlfn.XLOOKUP(H2198,'NW Mapping'!A:A,'NW Mapping'!D:D)</f>
        <v>Core NW</v>
      </c>
      <c r="L2198" s="8" t="str">
        <f>_xlfn.XLOOKUP('Data Source'!$H2198,'NW Mapping'!A:A,'NW Mapping'!E:E)</f>
        <v>SINGLE FUNDING</v>
      </c>
      <c r="M2198" s="157">
        <v>716.35</v>
      </c>
      <c r="N2198" s="157">
        <v>716.22</v>
      </c>
    </row>
    <row r="2199" spans="2:14" s="1" customFormat="1" ht="19.7" hidden="1" customHeight="1">
      <c r="B2199" s="152">
        <v>2024</v>
      </c>
      <c r="C2199" s="153" t="s">
        <v>13</v>
      </c>
      <c r="D2199" s="153" t="s">
        <v>14</v>
      </c>
      <c r="E2199" s="153" t="s">
        <v>27</v>
      </c>
      <c r="F2199" s="153" t="s">
        <v>16</v>
      </c>
      <c r="G2199" s="153" t="s">
        <v>75</v>
      </c>
      <c r="H2199" s="153" t="s">
        <v>79</v>
      </c>
      <c r="I2199" s="154" t="str">
        <f>_xlfn.XLOOKUP('Data Source'!$H2199,'NW Mapping'!A:A,'NW Mapping'!B:B)</f>
        <v>Low</v>
      </c>
      <c r="J2199" s="154" t="str">
        <f>_xlfn.XLOOKUP('Data Source'!$H2199,'NW Mapping'!A:A,'NW Mapping'!C:C)</f>
        <v>Core NW</v>
      </c>
      <c r="K2199" s="154" t="str">
        <f>_xlfn.XLOOKUP(H2199,'NW Mapping'!A:A,'NW Mapping'!D:D)</f>
        <v>Core NW</v>
      </c>
      <c r="L2199" s="8" t="str">
        <f>_xlfn.XLOOKUP('Data Source'!$H2199,'NW Mapping'!A:A,'NW Mapping'!E:E)</f>
        <v>SINGLE FUNDING</v>
      </c>
      <c r="M2199" s="155">
        <v>308.94</v>
      </c>
      <c r="N2199" s="155">
        <v>309.12</v>
      </c>
    </row>
    <row r="2200" spans="2:14" s="1" customFormat="1" ht="19.7" hidden="1" customHeight="1">
      <c r="B2200" s="156">
        <v>2024</v>
      </c>
      <c r="C2200" s="154" t="s">
        <v>13</v>
      </c>
      <c r="D2200" s="154" t="s">
        <v>14</v>
      </c>
      <c r="E2200" s="154" t="s">
        <v>27</v>
      </c>
      <c r="F2200" s="154" t="s">
        <v>16</v>
      </c>
      <c r="G2200" s="154" t="s">
        <v>76</v>
      </c>
      <c r="H2200" s="154" t="s">
        <v>79</v>
      </c>
      <c r="I2200" s="154" t="str">
        <f>_xlfn.XLOOKUP('Data Source'!$H2200,'NW Mapping'!A:A,'NW Mapping'!B:B)</f>
        <v>Low</v>
      </c>
      <c r="J2200" s="154" t="str">
        <f>_xlfn.XLOOKUP('Data Source'!$H2200,'NW Mapping'!A:A,'NW Mapping'!C:C)</f>
        <v>Core NW</v>
      </c>
      <c r="K2200" s="154" t="str">
        <f>_xlfn.XLOOKUP(H2200,'NW Mapping'!A:A,'NW Mapping'!D:D)</f>
        <v>Core NW</v>
      </c>
      <c r="L2200" s="8" t="str">
        <f>_xlfn.XLOOKUP('Data Source'!$H2200,'NW Mapping'!A:A,'NW Mapping'!E:E)</f>
        <v>SINGLE FUNDING</v>
      </c>
      <c r="M2200" s="157">
        <v>25.35</v>
      </c>
      <c r="N2200" s="157">
        <v>25.3</v>
      </c>
    </row>
    <row r="2201" spans="2:14" s="1" customFormat="1" ht="19.7" hidden="1" customHeight="1">
      <c r="B2201" s="152">
        <v>2024</v>
      </c>
      <c r="C2201" s="153" t="s">
        <v>13</v>
      </c>
      <c r="D2201" s="153" t="s">
        <v>14</v>
      </c>
      <c r="E2201" s="153" t="s">
        <v>27</v>
      </c>
      <c r="F2201" s="153" t="s">
        <v>21</v>
      </c>
      <c r="G2201" s="153" t="s">
        <v>22</v>
      </c>
      <c r="H2201" s="153" t="s">
        <v>79</v>
      </c>
      <c r="I2201" s="154" t="str">
        <f>_xlfn.XLOOKUP('Data Source'!$H2201,'NW Mapping'!A:A,'NW Mapping'!B:B)</f>
        <v>Low</v>
      </c>
      <c r="J2201" s="154" t="str">
        <f>_xlfn.XLOOKUP('Data Source'!$H2201,'NW Mapping'!A:A,'NW Mapping'!C:C)</f>
        <v>Core NW</v>
      </c>
      <c r="K2201" s="154" t="str">
        <f>_xlfn.XLOOKUP(H2201,'NW Mapping'!A:A,'NW Mapping'!D:D)</f>
        <v>Core NW</v>
      </c>
      <c r="L2201" s="8" t="str">
        <f>_xlfn.XLOOKUP('Data Source'!$H2201,'NW Mapping'!A:A,'NW Mapping'!E:E)</f>
        <v>SINGLE FUNDING</v>
      </c>
      <c r="M2201" s="155">
        <v>3151.84</v>
      </c>
      <c r="N2201" s="155">
        <v>3151.92</v>
      </c>
    </row>
    <row r="2202" spans="2:14" s="1" customFormat="1" ht="19.7" hidden="1" customHeight="1">
      <c r="B2202" s="156">
        <v>2024</v>
      </c>
      <c r="C2202" s="154" t="s">
        <v>13</v>
      </c>
      <c r="D2202" s="154" t="s">
        <v>14</v>
      </c>
      <c r="E2202" s="154" t="s">
        <v>27</v>
      </c>
      <c r="F2202" s="154" t="s">
        <v>21</v>
      </c>
      <c r="G2202" s="154" t="s">
        <v>65</v>
      </c>
      <c r="H2202" s="154" t="s">
        <v>79</v>
      </c>
      <c r="I2202" s="154" t="str">
        <f>_xlfn.XLOOKUP('Data Source'!$H2202,'NW Mapping'!A:A,'NW Mapping'!B:B)</f>
        <v>Low</v>
      </c>
      <c r="J2202" s="154" t="str">
        <f>_xlfn.XLOOKUP('Data Source'!$H2202,'NW Mapping'!A:A,'NW Mapping'!C:C)</f>
        <v>Core NW</v>
      </c>
      <c r="K2202" s="154" t="str">
        <f>_xlfn.XLOOKUP(H2202,'NW Mapping'!A:A,'NW Mapping'!D:D)</f>
        <v>Core NW</v>
      </c>
      <c r="L2202" s="8" t="str">
        <f>_xlfn.XLOOKUP('Data Source'!$H2202,'NW Mapping'!A:A,'NW Mapping'!E:E)</f>
        <v>SINGLE FUNDING</v>
      </c>
      <c r="M2202" s="157">
        <v>1500</v>
      </c>
      <c r="N2202" s="157">
        <v>1499.98</v>
      </c>
    </row>
    <row r="2203" spans="2:14" s="1" customFormat="1" ht="19.7" hidden="1" customHeight="1">
      <c r="B2203" s="152">
        <v>2024</v>
      </c>
      <c r="C2203" s="153" t="s">
        <v>13</v>
      </c>
      <c r="D2203" s="153" t="s">
        <v>14</v>
      </c>
      <c r="E2203" s="153" t="s">
        <v>27</v>
      </c>
      <c r="F2203" s="153" t="s">
        <v>23</v>
      </c>
      <c r="G2203" s="153" t="s">
        <v>24</v>
      </c>
      <c r="H2203" s="153" t="s">
        <v>79</v>
      </c>
      <c r="I2203" s="154" t="str">
        <f>_xlfn.XLOOKUP('Data Source'!$H2203,'NW Mapping'!A:A,'NW Mapping'!B:B)</f>
        <v>Low</v>
      </c>
      <c r="J2203" s="154" t="str">
        <f>_xlfn.XLOOKUP('Data Source'!$H2203,'NW Mapping'!A:A,'NW Mapping'!C:C)</f>
        <v>Core NW</v>
      </c>
      <c r="K2203" s="154" t="str">
        <f>_xlfn.XLOOKUP(H2203,'NW Mapping'!A:A,'NW Mapping'!D:D)</f>
        <v>Core NW</v>
      </c>
      <c r="L2203" s="8" t="str">
        <f>_xlfn.XLOOKUP('Data Source'!$H2203,'NW Mapping'!A:A,'NW Mapping'!E:E)</f>
        <v>SINGLE FUNDING</v>
      </c>
      <c r="M2203" s="155">
        <v>1745.88</v>
      </c>
      <c r="N2203" s="155">
        <v>1745.7</v>
      </c>
    </row>
    <row r="2204" spans="2:14" s="1" customFormat="1" ht="19.7" hidden="1" customHeight="1">
      <c r="B2204" s="156">
        <v>2024</v>
      </c>
      <c r="C2204" s="154" t="s">
        <v>13</v>
      </c>
      <c r="D2204" s="154" t="s">
        <v>14</v>
      </c>
      <c r="E2204" s="154" t="s">
        <v>27</v>
      </c>
      <c r="F2204" s="154" t="s">
        <v>23</v>
      </c>
      <c r="G2204" s="154" t="s">
        <v>66</v>
      </c>
      <c r="H2204" s="154" t="s">
        <v>79</v>
      </c>
      <c r="I2204" s="154" t="str">
        <f>_xlfn.XLOOKUP('Data Source'!$H2204,'NW Mapping'!A:A,'NW Mapping'!B:B)</f>
        <v>Low</v>
      </c>
      <c r="J2204" s="154" t="str">
        <f>_xlfn.XLOOKUP('Data Source'!$H2204,'NW Mapping'!A:A,'NW Mapping'!C:C)</f>
        <v>Core NW</v>
      </c>
      <c r="K2204" s="154" t="str">
        <f>_xlfn.XLOOKUP(H2204,'NW Mapping'!A:A,'NW Mapping'!D:D)</f>
        <v>Core NW</v>
      </c>
      <c r="L2204" s="8" t="str">
        <f>_xlfn.XLOOKUP('Data Source'!$H2204,'NW Mapping'!A:A,'NW Mapping'!E:E)</f>
        <v>SINGLE FUNDING</v>
      </c>
      <c r="M2204" s="157">
        <v>540.69000000000005</v>
      </c>
      <c r="N2204" s="157">
        <v>540.5</v>
      </c>
    </row>
    <row r="2205" spans="2:14" s="1" customFormat="1" ht="19.7" hidden="1" customHeight="1">
      <c r="B2205" s="152">
        <v>2024</v>
      </c>
      <c r="C2205" s="153" t="s">
        <v>13</v>
      </c>
      <c r="D2205" s="153" t="s">
        <v>14</v>
      </c>
      <c r="E2205" s="153" t="s">
        <v>15</v>
      </c>
      <c r="F2205" s="153" t="s">
        <v>16</v>
      </c>
      <c r="G2205" s="153" t="s">
        <v>71</v>
      </c>
      <c r="H2205" s="153" t="s">
        <v>80</v>
      </c>
      <c r="I2205" s="154" t="str">
        <f>_xlfn.XLOOKUP('Data Source'!$H2205,'NW Mapping'!A:A,'NW Mapping'!B:B)</f>
        <v>Low</v>
      </c>
      <c r="J2205" s="154" t="str">
        <f>_xlfn.XLOOKUP('Data Source'!$H2205,'NW Mapping'!A:A,'NW Mapping'!C:C)</f>
        <v>Core NW</v>
      </c>
      <c r="K2205" s="154" t="str">
        <f>_xlfn.XLOOKUP(H2205,'NW Mapping'!A:A,'NW Mapping'!D:D)</f>
        <v>Core NW</v>
      </c>
      <c r="L2205" s="8" t="str">
        <f>_xlfn.XLOOKUP('Data Source'!$H2205,'NW Mapping'!A:A,'NW Mapping'!E:E)</f>
        <v>SINGLE FUNDING</v>
      </c>
      <c r="M2205" s="155">
        <v>3883.64461538462</v>
      </c>
      <c r="N2205" s="155">
        <v>3883.88</v>
      </c>
    </row>
    <row r="2206" spans="2:14" s="1" customFormat="1" ht="19.7" hidden="1" customHeight="1">
      <c r="B2206" s="156">
        <v>2024</v>
      </c>
      <c r="C2206" s="154" t="s">
        <v>13</v>
      </c>
      <c r="D2206" s="154" t="s">
        <v>14</v>
      </c>
      <c r="E2206" s="154" t="s">
        <v>15</v>
      </c>
      <c r="F2206" s="154" t="s">
        <v>16</v>
      </c>
      <c r="G2206" s="154" t="s">
        <v>72</v>
      </c>
      <c r="H2206" s="154" t="s">
        <v>80</v>
      </c>
      <c r="I2206" s="154" t="str">
        <f>_xlfn.XLOOKUP('Data Source'!$H2206,'NW Mapping'!A:A,'NW Mapping'!B:B)</f>
        <v>Low</v>
      </c>
      <c r="J2206" s="154" t="str">
        <f>_xlfn.XLOOKUP('Data Source'!$H2206,'NW Mapping'!A:A,'NW Mapping'!C:C)</f>
        <v>Core NW</v>
      </c>
      <c r="K2206" s="154" t="str">
        <f>_xlfn.XLOOKUP(H2206,'NW Mapping'!A:A,'NW Mapping'!D:D)</f>
        <v>Core NW</v>
      </c>
      <c r="L2206" s="8" t="str">
        <f>_xlfn.XLOOKUP('Data Source'!$H2206,'NW Mapping'!A:A,'NW Mapping'!E:E)</f>
        <v>SINGLE FUNDING</v>
      </c>
      <c r="M2206" s="157">
        <v>21479.439999999999</v>
      </c>
      <c r="N2206" s="157">
        <v>21479.64</v>
      </c>
    </row>
    <row r="2207" spans="2:14" s="1" customFormat="1" ht="19.7" hidden="1" customHeight="1">
      <c r="B2207" s="152">
        <v>2024</v>
      </c>
      <c r="C2207" s="153" t="s">
        <v>13</v>
      </c>
      <c r="D2207" s="153" t="s">
        <v>14</v>
      </c>
      <c r="E2207" s="153" t="s">
        <v>15</v>
      </c>
      <c r="F2207" s="153" t="s">
        <v>16</v>
      </c>
      <c r="G2207" s="153" t="s">
        <v>73</v>
      </c>
      <c r="H2207" s="153" t="s">
        <v>80</v>
      </c>
      <c r="I2207" s="154" t="str">
        <f>_xlfn.XLOOKUP('Data Source'!$H2207,'NW Mapping'!A:A,'NW Mapping'!B:B)</f>
        <v>Low</v>
      </c>
      <c r="J2207" s="154" t="str">
        <f>_xlfn.XLOOKUP('Data Source'!$H2207,'NW Mapping'!A:A,'NW Mapping'!C:C)</f>
        <v>Core NW</v>
      </c>
      <c r="K2207" s="154" t="str">
        <f>_xlfn.XLOOKUP(H2207,'NW Mapping'!A:A,'NW Mapping'!D:D)</f>
        <v>Core NW</v>
      </c>
      <c r="L2207" s="8" t="str">
        <f>_xlfn.XLOOKUP('Data Source'!$H2207,'NW Mapping'!A:A,'NW Mapping'!E:E)</f>
        <v>SINGLE FUNDING</v>
      </c>
      <c r="M2207" s="155">
        <v>6067.13</v>
      </c>
      <c r="N2207" s="155">
        <v>6067.23</v>
      </c>
    </row>
    <row r="2208" spans="2:14" s="1" customFormat="1" ht="19.7" hidden="1" customHeight="1">
      <c r="B2208" s="156">
        <v>2024</v>
      </c>
      <c r="C2208" s="154" t="s">
        <v>13</v>
      </c>
      <c r="D2208" s="154" t="s">
        <v>14</v>
      </c>
      <c r="E2208" s="154" t="s">
        <v>15</v>
      </c>
      <c r="F2208" s="154" t="s">
        <v>16</v>
      </c>
      <c r="G2208" s="154" t="s">
        <v>74</v>
      </c>
      <c r="H2208" s="154" t="s">
        <v>80</v>
      </c>
      <c r="I2208" s="154" t="str">
        <f>_xlfn.XLOOKUP('Data Source'!$H2208,'NW Mapping'!A:A,'NW Mapping'!B:B)</f>
        <v>Low</v>
      </c>
      <c r="J2208" s="154" t="str">
        <f>_xlfn.XLOOKUP('Data Source'!$H2208,'NW Mapping'!A:A,'NW Mapping'!C:C)</f>
        <v>Core NW</v>
      </c>
      <c r="K2208" s="154" t="str">
        <f>_xlfn.XLOOKUP(H2208,'NW Mapping'!A:A,'NW Mapping'!D:D)</f>
        <v>Core NW</v>
      </c>
      <c r="L2208" s="8" t="str">
        <f>_xlfn.XLOOKUP('Data Source'!$H2208,'NW Mapping'!A:A,'NW Mapping'!E:E)</f>
        <v>SINGLE FUNDING</v>
      </c>
      <c r="M2208" s="157">
        <v>5856.14</v>
      </c>
      <c r="N2208" s="157">
        <v>5856.24</v>
      </c>
    </row>
    <row r="2209" spans="2:14" s="1" customFormat="1" ht="19.7" hidden="1" customHeight="1">
      <c r="B2209" s="152">
        <v>2024</v>
      </c>
      <c r="C2209" s="153" t="s">
        <v>13</v>
      </c>
      <c r="D2209" s="153" t="s">
        <v>14</v>
      </c>
      <c r="E2209" s="153" t="s">
        <v>15</v>
      </c>
      <c r="F2209" s="153" t="s">
        <v>16</v>
      </c>
      <c r="G2209" s="153" t="s">
        <v>75</v>
      </c>
      <c r="H2209" s="153" t="s">
        <v>80</v>
      </c>
      <c r="I2209" s="154" t="str">
        <f>_xlfn.XLOOKUP('Data Source'!$H2209,'NW Mapping'!A:A,'NW Mapping'!B:B)</f>
        <v>Low</v>
      </c>
      <c r="J2209" s="154" t="str">
        <f>_xlfn.XLOOKUP('Data Source'!$H2209,'NW Mapping'!A:A,'NW Mapping'!C:C)</f>
        <v>Core NW</v>
      </c>
      <c r="K2209" s="154" t="str">
        <f>_xlfn.XLOOKUP(H2209,'NW Mapping'!A:A,'NW Mapping'!D:D)</f>
        <v>Core NW</v>
      </c>
      <c r="L2209" s="8" t="str">
        <f>_xlfn.XLOOKUP('Data Source'!$H2209,'NW Mapping'!A:A,'NW Mapping'!E:E)</f>
        <v>SINGLE FUNDING</v>
      </c>
      <c r="M2209" s="155">
        <v>14.79</v>
      </c>
      <c r="N2209" s="155">
        <v>14.82</v>
      </c>
    </row>
    <row r="2210" spans="2:14" s="1" customFormat="1" ht="19.7" hidden="1" customHeight="1">
      <c r="B2210" s="156">
        <v>2024</v>
      </c>
      <c r="C2210" s="154" t="s">
        <v>13</v>
      </c>
      <c r="D2210" s="154" t="s">
        <v>14</v>
      </c>
      <c r="E2210" s="154" t="s">
        <v>15</v>
      </c>
      <c r="F2210" s="154" t="s">
        <v>16</v>
      </c>
      <c r="G2210" s="154" t="s">
        <v>76</v>
      </c>
      <c r="H2210" s="154" t="s">
        <v>80</v>
      </c>
      <c r="I2210" s="154" t="str">
        <f>_xlfn.XLOOKUP('Data Source'!$H2210,'NW Mapping'!A:A,'NW Mapping'!B:B)</f>
        <v>Low</v>
      </c>
      <c r="J2210" s="154" t="str">
        <f>_xlfn.XLOOKUP('Data Source'!$H2210,'NW Mapping'!A:A,'NW Mapping'!C:C)</f>
        <v>Core NW</v>
      </c>
      <c r="K2210" s="154" t="str">
        <f>_xlfn.XLOOKUP(H2210,'NW Mapping'!A:A,'NW Mapping'!D:D)</f>
        <v>Core NW</v>
      </c>
      <c r="L2210" s="8" t="str">
        <f>_xlfn.XLOOKUP('Data Source'!$H2210,'NW Mapping'!A:A,'NW Mapping'!E:E)</f>
        <v>SINGLE FUNDING</v>
      </c>
      <c r="M2210" s="157">
        <v>1</v>
      </c>
      <c r="N2210" s="157">
        <v>0.91</v>
      </c>
    </row>
    <row r="2211" spans="2:14" s="1" customFormat="1" ht="19.7" hidden="1" customHeight="1">
      <c r="B2211" s="152">
        <v>2024</v>
      </c>
      <c r="C2211" s="153" t="s">
        <v>13</v>
      </c>
      <c r="D2211" s="153" t="s">
        <v>14</v>
      </c>
      <c r="E2211" s="153" t="s">
        <v>15</v>
      </c>
      <c r="F2211" s="153" t="s">
        <v>21</v>
      </c>
      <c r="G2211" s="153" t="s">
        <v>22</v>
      </c>
      <c r="H2211" s="153" t="s">
        <v>80</v>
      </c>
      <c r="I2211" s="154" t="str">
        <f>_xlfn.XLOOKUP('Data Source'!$H2211,'NW Mapping'!A:A,'NW Mapping'!B:B)</f>
        <v>Low</v>
      </c>
      <c r="J2211" s="154" t="str">
        <f>_xlfn.XLOOKUP('Data Source'!$H2211,'NW Mapping'!A:A,'NW Mapping'!C:C)</f>
        <v>Core NW</v>
      </c>
      <c r="K2211" s="154" t="str">
        <f>_xlfn.XLOOKUP(H2211,'NW Mapping'!A:A,'NW Mapping'!D:D)</f>
        <v>Core NW</v>
      </c>
      <c r="L2211" s="8" t="str">
        <f>_xlfn.XLOOKUP('Data Source'!$H2211,'NW Mapping'!A:A,'NW Mapping'!E:E)</f>
        <v>SINGLE FUNDING</v>
      </c>
      <c r="M2211" s="155">
        <v>29585.3</v>
      </c>
      <c r="N2211" s="155">
        <v>29585.4</v>
      </c>
    </row>
    <row r="2212" spans="2:14" s="1" customFormat="1" ht="19.7" hidden="1" customHeight="1">
      <c r="B2212" s="156">
        <v>2024</v>
      </c>
      <c r="C2212" s="154" t="s">
        <v>13</v>
      </c>
      <c r="D2212" s="154" t="s">
        <v>14</v>
      </c>
      <c r="E2212" s="154" t="s">
        <v>15</v>
      </c>
      <c r="F2212" s="154" t="s">
        <v>21</v>
      </c>
      <c r="G2212" s="154" t="s">
        <v>65</v>
      </c>
      <c r="H2212" s="154" t="s">
        <v>80</v>
      </c>
      <c r="I2212" s="154" t="str">
        <f>_xlfn.XLOOKUP('Data Source'!$H2212,'NW Mapping'!A:A,'NW Mapping'!B:B)</f>
        <v>Low</v>
      </c>
      <c r="J2212" s="154" t="str">
        <f>_xlfn.XLOOKUP('Data Source'!$H2212,'NW Mapping'!A:A,'NW Mapping'!C:C)</f>
        <v>Core NW</v>
      </c>
      <c r="K2212" s="154" t="str">
        <f>_xlfn.XLOOKUP(H2212,'NW Mapping'!A:A,'NW Mapping'!D:D)</f>
        <v>Core NW</v>
      </c>
      <c r="L2212" s="8" t="str">
        <f>_xlfn.XLOOKUP('Data Source'!$H2212,'NW Mapping'!A:A,'NW Mapping'!E:E)</f>
        <v>SINGLE FUNDING</v>
      </c>
      <c r="M2212" s="157">
        <v>10000</v>
      </c>
      <c r="N2212" s="157">
        <v>9999.99</v>
      </c>
    </row>
    <row r="2213" spans="2:14" s="1" customFormat="1" ht="19.7" hidden="1" customHeight="1">
      <c r="B2213" s="152">
        <v>2024</v>
      </c>
      <c r="C2213" s="153" t="s">
        <v>13</v>
      </c>
      <c r="D2213" s="153" t="s">
        <v>14</v>
      </c>
      <c r="E2213" s="153" t="s">
        <v>15</v>
      </c>
      <c r="F2213" s="153" t="s">
        <v>23</v>
      </c>
      <c r="G2213" s="153" t="s">
        <v>24</v>
      </c>
      <c r="H2213" s="153" t="s">
        <v>80</v>
      </c>
      <c r="I2213" s="154" t="str">
        <f>_xlfn.XLOOKUP('Data Source'!$H2213,'NW Mapping'!A:A,'NW Mapping'!B:B)</f>
        <v>Low</v>
      </c>
      <c r="J2213" s="154" t="str">
        <f>_xlfn.XLOOKUP('Data Source'!$H2213,'NW Mapping'!A:A,'NW Mapping'!C:C)</f>
        <v>Core NW</v>
      </c>
      <c r="K2213" s="154" t="str">
        <f>_xlfn.XLOOKUP(H2213,'NW Mapping'!A:A,'NW Mapping'!D:D)</f>
        <v>Core NW</v>
      </c>
      <c r="L2213" s="8" t="str">
        <f>_xlfn.XLOOKUP('Data Source'!$H2213,'NW Mapping'!A:A,'NW Mapping'!E:E)</f>
        <v>SINGLE FUNDING</v>
      </c>
      <c r="M2213" s="155">
        <v>8255.60826923077</v>
      </c>
      <c r="N2213" s="155">
        <v>8255.52</v>
      </c>
    </row>
    <row r="2214" spans="2:14" s="1" customFormat="1" ht="19.7" hidden="1" customHeight="1">
      <c r="B2214" s="156">
        <v>2024</v>
      </c>
      <c r="C2214" s="154" t="s">
        <v>13</v>
      </c>
      <c r="D2214" s="154" t="s">
        <v>14</v>
      </c>
      <c r="E2214" s="154" t="s">
        <v>15</v>
      </c>
      <c r="F2214" s="154" t="s">
        <v>23</v>
      </c>
      <c r="G2214" s="154" t="s">
        <v>66</v>
      </c>
      <c r="H2214" s="154" t="s">
        <v>80</v>
      </c>
      <c r="I2214" s="154" t="str">
        <f>_xlfn.XLOOKUP('Data Source'!$H2214,'NW Mapping'!A:A,'NW Mapping'!B:B)</f>
        <v>Low</v>
      </c>
      <c r="J2214" s="154" t="str">
        <f>_xlfn.XLOOKUP('Data Source'!$H2214,'NW Mapping'!A:A,'NW Mapping'!C:C)</f>
        <v>Core NW</v>
      </c>
      <c r="K2214" s="154" t="str">
        <f>_xlfn.XLOOKUP(H2214,'NW Mapping'!A:A,'NW Mapping'!D:D)</f>
        <v>Core NW</v>
      </c>
      <c r="L2214" s="8" t="str">
        <f>_xlfn.XLOOKUP('Data Source'!$H2214,'NW Mapping'!A:A,'NW Mapping'!E:E)</f>
        <v>SINGLE FUNDING</v>
      </c>
      <c r="M2214" s="157">
        <v>22602.04</v>
      </c>
      <c r="N2214" s="157">
        <v>22602.06</v>
      </c>
    </row>
    <row r="2215" spans="2:14" s="1" customFormat="1" ht="19.7" hidden="1" customHeight="1">
      <c r="B2215" s="152">
        <v>2024</v>
      </c>
      <c r="C2215" s="153" t="s">
        <v>13</v>
      </c>
      <c r="D2215" s="153" t="s">
        <v>14</v>
      </c>
      <c r="E2215" s="153" t="s">
        <v>25</v>
      </c>
      <c r="F2215" s="153" t="s">
        <v>16</v>
      </c>
      <c r="G2215" s="153" t="s">
        <v>71</v>
      </c>
      <c r="H2215" s="153" t="s">
        <v>80</v>
      </c>
      <c r="I2215" s="154" t="str">
        <f>_xlfn.XLOOKUP('Data Source'!$H2215,'NW Mapping'!A:A,'NW Mapping'!B:B)</f>
        <v>Low</v>
      </c>
      <c r="J2215" s="154" t="str">
        <f>_xlfn.XLOOKUP('Data Source'!$H2215,'NW Mapping'!A:A,'NW Mapping'!C:C)</f>
        <v>Core NW</v>
      </c>
      <c r="K2215" s="154" t="str">
        <f>_xlfn.XLOOKUP(H2215,'NW Mapping'!A:A,'NW Mapping'!D:D)</f>
        <v>Core NW</v>
      </c>
      <c r="L2215" s="8" t="str">
        <f>_xlfn.XLOOKUP('Data Source'!$H2215,'NW Mapping'!A:A,'NW Mapping'!E:E)</f>
        <v>SINGLE FUNDING</v>
      </c>
      <c r="M2215" s="155">
        <v>0.999999999999998</v>
      </c>
      <c r="N2215" s="155">
        <v>1.04</v>
      </c>
    </row>
    <row r="2216" spans="2:14" s="1" customFormat="1" ht="19.7" hidden="1" customHeight="1">
      <c r="B2216" s="156">
        <v>2024</v>
      </c>
      <c r="C2216" s="154" t="s">
        <v>13</v>
      </c>
      <c r="D2216" s="154" t="s">
        <v>14</v>
      </c>
      <c r="E2216" s="154" t="s">
        <v>25</v>
      </c>
      <c r="F2216" s="154" t="s">
        <v>16</v>
      </c>
      <c r="G2216" s="154" t="s">
        <v>72</v>
      </c>
      <c r="H2216" s="154" t="s">
        <v>80</v>
      </c>
      <c r="I2216" s="154" t="str">
        <f>_xlfn.XLOOKUP('Data Source'!$H2216,'NW Mapping'!A:A,'NW Mapping'!B:B)</f>
        <v>Low</v>
      </c>
      <c r="J2216" s="154" t="str">
        <f>_xlfn.XLOOKUP('Data Source'!$H2216,'NW Mapping'!A:A,'NW Mapping'!C:C)</f>
        <v>Core NW</v>
      </c>
      <c r="K2216" s="154" t="str">
        <f>_xlfn.XLOOKUP(H2216,'NW Mapping'!A:A,'NW Mapping'!D:D)</f>
        <v>Core NW</v>
      </c>
      <c r="L2216" s="8" t="str">
        <f>_xlfn.XLOOKUP('Data Source'!$H2216,'NW Mapping'!A:A,'NW Mapping'!E:E)</f>
        <v>SINGLE FUNDING</v>
      </c>
      <c r="M2216" s="157">
        <v>24273.35</v>
      </c>
      <c r="N2216" s="157">
        <v>24273.599999999999</v>
      </c>
    </row>
    <row r="2217" spans="2:14" s="1" customFormat="1" ht="19.7" hidden="1" customHeight="1">
      <c r="B2217" s="152">
        <v>2024</v>
      </c>
      <c r="C2217" s="153" t="s">
        <v>13</v>
      </c>
      <c r="D2217" s="153" t="s">
        <v>14</v>
      </c>
      <c r="E2217" s="153" t="s">
        <v>25</v>
      </c>
      <c r="F2217" s="153" t="s">
        <v>16</v>
      </c>
      <c r="G2217" s="153" t="s">
        <v>73</v>
      </c>
      <c r="H2217" s="153" t="s">
        <v>80</v>
      </c>
      <c r="I2217" s="154" t="str">
        <f>_xlfn.XLOOKUP('Data Source'!$H2217,'NW Mapping'!A:A,'NW Mapping'!B:B)</f>
        <v>Low</v>
      </c>
      <c r="J2217" s="154" t="str">
        <f>_xlfn.XLOOKUP('Data Source'!$H2217,'NW Mapping'!A:A,'NW Mapping'!C:C)</f>
        <v>Core NW</v>
      </c>
      <c r="K2217" s="154" t="str">
        <f>_xlfn.XLOOKUP(H2217,'NW Mapping'!A:A,'NW Mapping'!D:D)</f>
        <v>Core NW</v>
      </c>
      <c r="L2217" s="8" t="str">
        <f>_xlfn.XLOOKUP('Data Source'!$H2217,'NW Mapping'!A:A,'NW Mapping'!E:E)</f>
        <v>SINGLE FUNDING</v>
      </c>
      <c r="M2217" s="155">
        <v>0.999999999999998</v>
      </c>
      <c r="N2217" s="155">
        <v>1.04</v>
      </c>
    </row>
    <row r="2218" spans="2:14" s="1" customFormat="1" ht="19.7" hidden="1" customHeight="1">
      <c r="B2218" s="156">
        <v>2024</v>
      </c>
      <c r="C2218" s="154" t="s">
        <v>13</v>
      </c>
      <c r="D2218" s="154" t="s">
        <v>14</v>
      </c>
      <c r="E2218" s="154" t="s">
        <v>25</v>
      </c>
      <c r="F2218" s="154" t="s">
        <v>16</v>
      </c>
      <c r="G2218" s="154" t="s">
        <v>74</v>
      </c>
      <c r="H2218" s="154" t="s">
        <v>80</v>
      </c>
      <c r="I2218" s="154" t="str">
        <f>_xlfn.XLOOKUP('Data Source'!$H2218,'NW Mapping'!A:A,'NW Mapping'!B:B)</f>
        <v>Low</v>
      </c>
      <c r="J2218" s="154" t="str">
        <f>_xlfn.XLOOKUP('Data Source'!$H2218,'NW Mapping'!A:A,'NW Mapping'!C:C)</f>
        <v>Core NW</v>
      </c>
      <c r="K2218" s="154" t="str">
        <f>_xlfn.XLOOKUP(H2218,'NW Mapping'!A:A,'NW Mapping'!D:D)</f>
        <v>Core NW</v>
      </c>
      <c r="L2218" s="8" t="str">
        <f>_xlfn.XLOOKUP('Data Source'!$H2218,'NW Mapping'!A:A,'NW Mapping'!E:E)</f>
        <v>SINGLE FUNDING</v>
      </c>
      <c r="M2218" s="157">
        <v>0.999999999999998</v>
      </c>
      <c r="N2218" s="157">
        <v>1.04</v>
      </c>
    </row>
    <row r="2219" spans="2:14" s="1" customFormat="1" ht="19.7" hidden="1" customHeight="1">
      <c r="B2219" s="152">
        <v>2024</v>
      </c>
      <c r="C2219" s="153" t="s">
        <v>13</v>
      </c>
      <c r="D2219" s="153" t="s">
        <v>14</v>
      </c>
      <c r="E2219" s="153" t="s">
        <v>25</v>
      </c>
      <c r="F2219" s="153" t="s">
        <v>16</v>
      </c>
      <c r="G2219" s="153" t="s">
        <v>75</v>
      </c>
      <c r="H2219" s="153" t="s">
        <v>80</v>
      </c>
      <c r="I2219" s="154" t="str">
        <f>_xlfn.XLOOKUP('Data Source'!$H2219,'NW Mapping'!A:A,'NW Mapping'!B:B)</f>
        <v>Low</v>
      </c>
      <c r="J2219" s="154" t="str">
        <f>_xlfn.XLOOKUP('Data Source'!$H2219,'NW Mapping'!A:A,'NW Mapping'!C:C)</f>
        <v>Core NW</v>
      </c>
      <c r="K2219" s="154" t="str">
        <f>_xlfn.XLOOKUP(H2219,'NW Mapping'!A:A,'NW Mapping'!D:D)</f>
        <v>Core NW</v>
      </c>
      <c r="L2219" s="8" t="str">
        <f>_xlfn.XLOOKUP('Data Source'!$H2219,'NW Mapping'!A:A,'NW Mapping'!E:E)</f>
        <v>SINGLE FUNDING</v>
      </c>
      <c r="M2219" s="155">
        <v>0.999999999999998</v>
      </c>
      <c r="N2219" s="155">
        <v>1.04</v>
      </c>
    </row>
    <row r="2220" spans="2:14" s="1" customFormat="1" ht="19.7" hidden="1" customHeight="1">
      <c r="B2220" s="156">
        <v>2024</v>
      </c>
      <c r="C2220" s="154" t="s">
        <v>13</v>
      </c>
      <c r="D2220" s="154" t="s">
        <v>14</v>
      </c>
      <c r="E2220" s="154" t="s">
        <v>25</v>
      </c>
      <c r="F2220" s="154" t="s">
        <v>16</v>
      </c>
      <c r="G2220" s="154" t="s">
        <v>76</v>
      </c>
      <c r="H2220" s="154" t="s">
        <v>80</v>
      </c>
      <c r="I2220" s="154" t="str">
        <f>_xlfn.XLOOKUP('Data Source'!$H2220,'NW Mapping'!A:A,'NW Mapping'!B:B)</f>
        <v>Low</v>
      </c>
      <c r="J2220" s="154" t="str">
        <f>_xlfn.XLOOKUP('Data Source'!$H2220,'NW Mapping'!A:A,'NW Mapping'!C:C)</f>
        <v>Core NW</v>
      </c>
      <c r="K2220" s="154" t="str">
        <f>_xlfn.XLOOKUP(H2220,'NW Mapping'!A:A,'NW Mapping'!D:D)</f>
        <v>Core NW</v>
      </c>
      <c r="L2220" s="8" t="str">
        <f>_xlfn.XLOOKUP('Data Source'!$H2220,'NW Mapping'!A:A,'NW Mapping'!E:E)</f>
        <v>SINGLE FUNDING</v>
      </c>
      <c r="M2220" s="157">
        <v>0.999999999999998</v>
      </c>
      <c r="N2220" s="157">
        <v>1.04</v>
      </c>
    </row>
    <row r="2221" spans="2:14" s="1" customFormat="1" ht="19.7" hidden="1" customHeight="1">
      <c r="B2221" s="152">
        <v>2024</v>
      </c>
      <c r="C2221" s="153" t="s">
        <v>13</v>
      </c>
      <c r="D2221" s="153" t="s">
        <v>14</v>
      </c>
      <c r="E2221" s="153" t="s">
        <v>25</v>
      </c>
      <c r="F2221" s="153" t="s">
        <v>21</v>
      </c>
      <c r="G2221" s="153" t="s">
        <v>22</v>
      </c>
      <c r="H2221" s="153" t="s">
        <v>80</v>
      </c>
      <c r="I2221" s="154" t="str">
        <f>_xlfn.XLOOKUP('Data Source'!$H2221,'NW Mapping'!A:A,'NW Mapping'!B:B)</f>
        <v>Low</v>
      </c>
      <c r="J2221" s="154" t="str">
        <f>_xlfn.XLOOKUP('Data Source'!$H2221,'NW Mapping'!A:A,'NW Mapping'!C:C)</f>
        <v>Core NW</v>
      </c>
      <c r="K2221" s="154" t="str">
        <f>_xlfn.XLOOKUP(H2221,'NW Mapping'!A:A,'NW Mapping'!D:D)</f>
        <v>Core NW</v>
      </c>
      <c r="L2221" s="8" t="str">
        <f>_xlfn.XLOOKUP('Data Source'!$H2221,'NW Mapping'!A:A,'NW Mapping'!E:E)</f>
        <v>SINGLE FUNDING</v>
      </c>
      <c r="M2221" s="155">
        <v>0.999999999999998</v>
      </c>
      <c r="N2221" s="155">
        <v>1.04</v>
      </c>
    </row>
    <row r="2222" spans="2:14" s="1" customFormat="1" ht="19.7" hidden="1" customHeight="1">
      <c r="B2222" s="156">
        <v>2024</v>
      </c>
      <c r="C2222" s="154" t="s">
        <v>13</v>
      </c>
      <c r="D2222" s="154" t="s">
        <v>14</v>
      </c>
      <c r="E2222" s="154" t="s">
        <v>25</v>
      </c>
      <c r="F2222" s="154" t="s">
        <v>21</v>
      </c>
      <c r="G2222" s="154" t="s">
        <v>65</v>
      </c>
      <c r="H2222" s="154" t="s">
        <v>80</v>
      </c>
      <c r="I2222" s="154" t="str">
        <f>_xlfn.XLOOKUP('Data Source'!$H2222,'NW Mapping'!A:A,'NW Mapping'!B:B)</f>
        <v>Low</v>
      </c>
      <c r="J2222" s="154" t="str">
        <f>_xlfn.XLOOKUP('Data Source'!$H2222,'NW Mapping'!A:A,'NW Mapping'!C:C)</f>
        <v>Core NW</v>
      </c>
      <c r="K2222" s="154" t="str">
        <f>_xlfn.XLOOKUP(H2222,'NW Mapping'!A:A,'NW Mapping'!D:D)</f>
        <v>Core NW</v>
      </c>
      <c r="L2222" s="8" t="str">
        <f>_xlfn.XLOOKUP('Data Source'!$H2222,'NW Mapping'!A:A,'NW Mapping'!E:E)</f>
        <v>SINGLE FUNDING</v>
      </c>
      <c r="M2222" s="157">
        <v>2494.15</v>
      </c>
      <c r="N2222" s="157">
        <v>2493.92</v>
      </c>
    </row>
    <row r="2223" spans="2:14" s="1" customFormat="1" ht="19.7" hidden="1" customHeight="1">
      <c r="B2223" s="152">
        <v>2024</v>
      </c>
      <c r="C2223" s="153" t="s">
        <v>13</v>
      </c>
      <c r="D2223" s="153" t="s">
        <v>14</v>
      </c>
      <c r="E2223" s="153" t="s">
        <v>25</v>
      </c>
      <c r="F2223" s="153" t="s">
        <v>23</v>
      </c>
      <c r="G2223" s="153" t="s">
        <v>24</v>
      </c>
      <c r="H2223" s="153" t="s">
        <v>80</v>
      </c>
      <c r="I2223" s="154" t="str">
        <f>_xlfn.XLOOKUP('Data Source'!$H2223,'NW Mapping'!A:A,'NW Mapping'!B:B)</f>
        <v>Low</v>
      </c>
      <c r="J2223" s="154" t="str">
        <f>_xlfn.XLOOKUP('Data Source'!$H2223,'NW Mapping'!A:A,'NW Mapping'!C:C)</f>
        <v>Core NW</v>
      </c>
      <c r="K2223" s="154" t="str">
        <f>_xlfn.XLOOKUP(H2223,'NW Mapping'!A:A,'NW Mapping'!D:D)</f>
        <v>Core NW</v>
      </c>
      <c r="L2223" s="8" t="str">
        <f>_xlfn.XLOOKUP('Data Source'!$H2223,'NW Mapping'!A:A,'NW Mapping'!E:E)</f>
        <v>SINGLE FUNDING</v>
      </c>
      <c r="M2223" s="155">
        <v>0.999999999999998</v>
      </c>
      <c r="N2223" s="155">
        <v>1.04</v>
      </c>
    </row>
    <row r="2224" spans="2:14" s="1" customFormat="1" ht="19.7" hidden="1" customHeight="1">
      <c r="B2224" s="156">
        <v>2024</v>
      </c>
      <c r="C2224" s="154" t="s">
        <v>13</v>
      </c>
      <c r="D2224" s="154" t="s">
        <v>14</v>
      </c>
      <c r="E2224" s="154" t="s">
        <v>25</v>
      </c>
      <c r="F2224" s="154" t="s">
        <v>23</v>
      </c>
      <c r="G2224" s="154" t="s">
        <v>66</v>
      </c>
      <c r="H2224" s="154" t="s">
        <v>80</v>
      </c>
      <c r="I2224" s="154" t="str">
        <f>_xlfn.XLOOKUP('Data Source'!$H2224,'NW Mapping'!A:A,'NW Mapping'!B:B)</f>
        <v>Low</v>
      </c>
      <c r="J2224" s="154" t="str">
        <f>_xlfn.XLOOKUP('Data Source'!$H2224,'NW Mapping'!A:A,'NW Mapping'!C:C)</f>
        <v>Core NW</v>
      </c>
      <c r="K2224" s="154" t="str">
        <f>_xlfn.XLOOKUP(H2224,'NW Mapping'!A:A,'NW Mapping'!D:D)</f>
        <v>Core NW</v>
      </c>
      <c r="L2224" s="8" t="str">
        <f>_xlfn.XLOOKUP('Data Source'!$H2224,'NW Mapping'!A:A,'NW Mapping'!E:E)</f>
        <v>SINGLE FUNDING</v>
      </c>
      <c r="M2224" s="157">
        <v>0.999999999999998</v>
      </c>
      <c r="N2224" s="157">
        <v>1.04</v>
      </c>
    </row>
    <row r="2225" spans="2:14" s="1" customFormat="1" ht="19.7" customHeight="1">
      <c r="B2225" s="152">
        <v>2024</v>
      </c>
      <c r="C2225" s="153" t="s">
        <v>13</v>
      </c>
      <c r="D2225" s="153" t="s">
        <v>14</v>
      </c>
      <c r="E2225" s="153" t="s">
        <v>26</v>
      </c>
      <c r="F2225" s="153" t="s">
        <v>16</v>
      </c>
      <c r="G2225" s="153" t="s">
        <v>71</v>
      </c>
      <c r="H2225" s="153" t="s">
        <v>80</v>
      </c>
      <c r="I2225" s="154" t="str">
        <f>_xlfn.XLOOKUP('Data Source'!$H2225,'NW Mapping'!A:A,'NW Mapping'!B:B)</f>
        <v>Low</v>
      </c>
      <c r="J2225" s="154" t="str">
        <f>_xlfn.XLOOKUP('Data Source'!$H2225,'NW Mapping'!A:A,'NW Mapping'!C:C)</f>
        <v>Core NW</v>
      </c>
      <c r="K2225" s="154" t="str">
        <f>_xlfn.XLOOKUP(H2225,'NW Mapping'!A:A,'NW Mapping'!D:D)</f>
        <v>Core NW</v>
      </c>
      <c r="L2225" s="8" t="str">
        <f>_xlfn.XLOOKUP('Data Source'!$H2225,'NW Mapping'!A:A,'NW Mapping'!E:E)</f>
        <v>SINGLE FUNDING</v>
      </c>
      <c r="M2225" s="155">
        <v>125</v>
      </c>
      <c r="N2225" s="155">
        <v>125.12</v>
      </c>
    </row>
    <row r="2226" spans="2:14" s="1" customFormat="1" ht="19.7" customHeight="1">
      <c r="B2226" s="156">
        <v>2024</v>
      </c>
      <c r="C2226" s="154" t="s">
        <v>13</v>
      </c>
      <c r="D2226" s="154" t="s">
        <v>14</v>
      </c>
      <c r="E2226" s="154" t="s">
        <v>26</v>
      </c>
      <c r="F2226" s="154" t="s">
        <v>16</v>
      </c>
      <c r="G2226" s="154" t="s">
        <v>72</v>
      </c>
      <c r="H2226" s="154" t="s">
        <v>80</v>
      </c>
      <c r="I2226" s="154" t="str">
        <f>_xlfn.XLOOKUP('Data Source'!$H2226,'NW Mapping'!A:A,'NW Mapping'!B:B)</f>
        <v>Low</v>
      </c>
      <c r="J2226" s="154" t="str">
        <f>_xlfn.XLOOKUP('Data Source'!$H2226,'NW Mapping'!A:A,'NW Mapping'!C:C)</f>
        <v>Core NW</v>
      </c>
      <c r="K2226" s="154" t="str">
        <f>_xlfn.XLOOKUP(H2226,'NW Mapping'!A:A,'NW Mapping'!D:D)</f>
        <v>Core NW</v>
      </c>
      <c r="L2226" s="8" t="str">
        <f>_xlfn.XLOOKUP('Data Source'!$H2226,'NW Mapping'!A:A,'NW Mapping'!E:E)</f>
        <v>SINGLE FUNDING</v>
      </c>
      <c r="M2226" s="157">
        <v>3434.5117307692299</v>
      </c>
      <c r="N2226" s="157">
        <v>3434.6</v>
      </c>
    </row>
    <row r="2227" spans="2:14" s="1" customFormat="1" ht="19.7" customHeight="1">
      <c r="B2227" s="152">
        <v>2024</v>
      </c>
      <c r="C2227" s="153" t="s">
        <v>13</v>
      </c>
      <c r="D2227" s="153" t="s">
        <v>14</v>
      </c>
      <c r="E2227" s="153" t="s">
        <v>26</v>
      </c>
      <c r="F2227" s="153" t="s">
        <v>16</v>
      </c>
      <c r="G2227" s="153" t="s">
        <v>73</v>
      </c>
      <c r="H2227" s="153" t="s">
        <v>80</v>
      </c>
      <c r="I2227" s="154" t="str">
        <f>_xlfn.XLOOKUP('Data Source'!$H2227,'NW Mapping'!A:A,'NW Mapping'!B:B)</f>
        <v>Low</v>
      </c>
      <c r="J2227" s="154" t="str">
        <f>_xlfn.XLOOKUP('Data Source'!$H2227,'NW Mapping'!A:A,'NW Mapping'!C:C)</f>
        <v>Core NW</v>
      </c>
      <c r="K2227" s="154" t="str">
        <f>_xlfn.XLOOKUP(H2227,'NW Mapping'!A:A,'NW Mapping'!D:D)</f>
        <v>Core NW</v>
      </c>
      <c r="L2227" s="8" t="str">
        <f>_xlfn.XLOOKUP('Data Source'!$H2227,'NW Mapping'!A:A,'NW Mapping'!E:E)</f>
        <v>SINGLE FUNDING</v>
      </c>
      <c r="M2227" s="155">
        <v>6765.1607692307698</v>
      </c>
      <c r="N2227" s="155">
        <v>6765.2</v>
      </c>
    </row>
    <row r="2228" spans="2:14" s="1" customFormat="1" ht="19.7" customHeight="1">
      <c r="B2228" s="156">
        <v>2024</v>
      </c>
      <c r="C2228" s="154" t="s">
        <v>13</v>
      </c>
      <c r="D2228" s="154" t="s">
        <v>14</v>
      </c>
      <c r="E2228" s="154" t="s">
        <v>26</v>
      </c>
      <c r="F2228" s="154" t="s">
        <v>16</v>
      </c>
      <c r="G2228" s="154" t="s">
        <v>74</v>
      </c>
      <c r="H2228" s="154" t="s">
        <v>80</v>
      </c>
      <c r="I2228" s="154" t="str">
        <f>_xlfn.XLOOKUP('Data Source'!$H2228,'NW Mapping'!A:A,'NW Mapping'!B:B)</f>
        <v>Low</v>
      </c>
      <c r="J2228" s="154" t="str">
        <f>_xlfn.XLOOKUP('Data Source'!$H2228,'NW Mapping'!A:A,'NW Mapping'!C:C)</f>
        <v>Core NW</v>
      </c>
      <c r="K2228" s="154" t="str">
        <f>_xlfn.XLOOKUP(H2228,'NW Mapping'!A:A,'NW Mapping'!D:D)</f>
        <v>Core NW</v>
      </c>
      <c r="L2228" s="8" t="str">
        <f>_xlfn.XLOOKUP('Data Source'!$H2228,'NW Mapping'!A:A,'NW Mapping'!E:E)</f>
        <v>SINGLE FUNDING</v>
      </c>
      <c r="M2228" s="157">
        <v>7044.7736538461504</v>
      </c>
      <c r="N2228" s="157">
        <v>7044.96</v>
      </c>
    </row>
    <row r="2229" spans="2:14" s="1" customFormat="1" ht="19.7" customHeight="1">
      <c r="B2229" s="152">
        <v>2024</v>
      </c>
      <c r="C2229" s="153" t="s">
        <v>13</v>
      </c>
      <c r="D2229" s="153" t="s">
        <v>14</v>
      </c>
      <c r="E2229" s="153" t="s">
        <v>26</v>
      </c>
      <c r="F2229" s="153" t="s">
        <v>16</v>
      </c>
      <c r="G2229" s="153" t="s">
        <v>75</v>
      </c>
      <c r="H2229" s="153" t="s">
        <v>80</v>
      </c>
      <c r="I2229" s="154" t="str">
        <f>_xlfn.XLOOKUP('Data Source'!$H2229,'NW Mapping'!A:A,'NW Mapping'!B:B)</f>
        <v>Low</v>
      </c>
      <c r="J2229" s="154" t="str">
        <f>_xlfn.XLOOKUP('Data Source'!$H2229,'NW Mapping'!A:A,'NW Mapping'!C:C)</f>
        <v>Core NW</v>
      </c>
      <c r="K2229" s="154" t="str">
        <f>_xlfn.XLOOKUP(H2229,'NW Mapping'!A:A,'NW Mapping'!D:D)</f>
        <v>Core NW</v>
      </c>
      <c r="L2229" s="8" t="str">
        <f>_xlfn.XLOOKUP('Data Source'!$H2229,'NW Mapping'!A:A,'NW Mapping'!E:E)</f>
        <v>SINGLE FUNDING</v>
      </c>
      <c r="M2229" s="155">
        <v>0.999999999999998</v>
      </c>
      <c r="N2229" s="155">
        <v>1.04</v>
      </c>
    </row>
    <row r="2230" spans="2:14" s="1" customFormat="1" ht="19.7" customHeight="1">
      <c r="B2230" s="156">
        <v>2024</v>
      </c>
      <c r="C2230" s="154" t="s">
        <v>13</v>
      </c>
      <c r="D2230" s="154" t="s">
        <v>14</v>
      </c>
      <c r="E2230" s="154" t="s">
        <v>26</v>
      </c>
      <c r="F2230" s="154" t="s">
        <v>16</v>
      </c>
      <c r="G2230" s="154" t="s">
        <v>76</v>
      </c>
      <c r="H2230" s="154" t="s">
        <v>80</v>
      </c>
      <c r="I2230" s="154" t="str">
        <f>_xlfn.XLOOKUP('Data Source'!$H2230,'NW Mapping'!A:A,'NW Mapping'!B:B)</f>
        <v>Low</v>
      </c>
      <c r="J2230" s="154" t="str">
        <f>_xlfn.XLOOKUP('Data Source'!$H2230,'NW Mapping'!A:A,'NW Mapping'!C:C)</f>
        <v>Core NW</v>
      </c>
      <c r="K2230" s="154" t="str">
        <f>_xlfn.XLOOKUP(H2230,'NW Mapping'!A:A,'NW Mapping'!D:D)</f>
        <v>Core NW</v>
      </c>
      <c r="L2230" s="8" t="str">
        <f>_xlfn.XLOOKUP('Data Source'!$H2230,'NW Mapping'!A:A,'NW Mapping'!E:E)</f>
        <v>SINGLE FUNDING</v>
      </c>
      <c r="M2230" s="157">
        <v>0.999999999999998</v>
      </c>
      <c r="N2230" s="157">
        <v>1.04</v>
      </c>
    </row>
    <row r="2231" spans="2:14" s="1" customFormat="1" ht="19.7" customHeight="1">
      <c r="B2231" s="152">
        <v>2024</v>
      </c>
      <c r="C2231" s="153" t="s">
        <v>13</v>
      </c>
      <c r="D2231" s="153" t="s">
        <v>14</v>
      </c>
      <c r="E2231" s="153" t="s">
        <v>26</v>
      </c>
      <c r="F2231" s="153" t="s">
        <v>21</v>
      </c>
      <c r="G2231" s="153" t="s">
        <v>22</v>
      </c>
      <c r="H2231" s="153" t="s">
        <v>80</v>
      </c>
      <c r="I2231" s="154" t="str">
        <f>_xlfn.XLOOKUP('Data Source'!$H2231,'NW Mapping'!A:A,'NW Mapping'!B:B)</f>
        <v>Low</v>
      </c>
      <c r="J2231" s="154" t="str">
        <f>_xlfn.XLOOKUP('Data Source'!$H2231,'NW Mapping'!A:A,'NW Mapping'!C:C)</f>
        <v>Core NW</v>
      </c>
      <c r="K2231" s="154" t="str">
        <f>_xlfn.XLOOKUP(H2231,'NW Mapping'!A:A,'NW Mapping'!D:D)</f>
        <v>Core NW</v>
      </c>
      <c r="L2231" s="8" t="str">
        <f>_xlfn.XLOOKUP('Data Source'!$H2231,'NW Mapping'!A:A,'NW Mapping'!E:E)</f>
        <v>SINGLE FUNDING</v>
      </c>
      <c r="M2231" s="155">
        <v>5200</v>
      </c>
      <c r="N2231" s="155">
        <v>5200.13</v>
      </c>
    </row>
    <row r="2232" spans="2:14" s="1" customFormat="1" ht="19.7" customHeight="1">
      <c r="B2232" s="156">
        <v>2024</v>
      </c>
      <c r="C2232" s="154" t="s">
        <v>13</v>
      </c>
      <c r="D2232" s="154" t="s">
        <v>14</v>
      </c>
      <c r="E2232" s="154" t="s">
        <v>26</v>
      </c>
      <c r="F2232" s="154" t="s">
        <v>21</v>
      </c>
      <c r="G2232" s="154" t="s">
        <v>65</v>
      </c>
      <c r="H2232" s="154" t="s">
        <v>80</v>
      </c>
      <c r="I2232" s="154" t="str">
        <f>_xlfn.XLOOKUP('Data Source'!$H2232,'NW Mapping'!A:A,'NW Mapping'!B:B)</f>
        <v>Low</v>
      </c>
      <c r="J2232" s="154" t="str">
        <f>_xlfn.XLOOKUP('Data Source'!$H2232,'NW Mapping'!A:A,'NW Mapping'!C:C)</f>
        <v>Core NW</v>
      </c>
      <c r="K2232" s="154" t="str">
        <f>_xlfn.XLOOKUP(H2232,'NW Mapping'!A:A,'NW Mapping'!D:D)</f>
        <v>Core NW</v>
      </c>
      <c r="L2232" s="8" t="str">
        <f>_xlfn.XLOOKUP('Data Source'!$H2232,'NW Mapping'!A:A,'NW Mapping'!E:E)</f>
        <v>SINGLE FUNDING</v>
      </c>
      <c r="M2232" s="157">
        <v>2299.9955769230801</v>
      </c>
      <c r="N2232" s="157">
        <v>2299.77</v>
      </c>
    </row>
    <row r="2233" spans="2:14" s="1" customFormat="1" ht="19.7" customHeight="1">
      <c r="B2233" s="152">
        <v>2024</v>
      </c>
      <c r="C2233" s="153" t="s">
        <v>13</v>
      </c>
      <c r="D2233" s="153" t="s">
        <v>14</v>
      </c>
      <c r="E2233" s="153" t="s">
        <v>26</v>
      </c>
      <c r="F2233" s="153" t="s">
        <v>23</v>
      </c>
      <c r="G2233" s="153" t="s">
        <v>24</v>
      </c>
      <c r="H2233" s="153" t="s">
        <v>80</v>
      </c>
      <c r="I2233" s="154" t="str">
        <f>_xlfn.XLOOKUP('Data Source'!$H2233,'NW Mapping'!A:A,'NW Mapping'!B:B)</f>
        <v>Low</v>
      </c>
      <c r="J2233" s="154" t="str">
        <f>_xlfn.XLOOKUP('Data Source'!$H2233,'NW Mapping'!A:A,'NW Mapping'!C:C)</f>
        <v>Core NW</v>
      </c>
      <c r="K2233" s="154" t="str">
        <f>_xlfn.XLOOKUP(H2233,'NW Mapping'!A:A,'NW Mapping'!D:D)</f>
        <v>Core NW</v>
      </c>
      <c r="L2233" s="8" t="str">
        <f>_xlfn.XLOOKUP('Data Source'!$H2233,'NW Mapping'!A:A,'NW Mapping'!E:E)</f>
        <v>SINGLE FUNDING</v>
      </c>
      <c r="M2233" s="155">
        <v>5000</v>
      </c>
      <c r="N2233" s="155">
        <v>5000.22</v>
      </c>
    </row>
    <row r="2234" spans="2:14" s="1" customFormat="1" ht="19.7" customHeight="1">
      <c r="B2234" s="156">
        <v>2024</v>
      </c>
      <c r="C2234" s="154" t="s">
        <v>13</v>
      </c>
      <c r="D2234" s="154" t="s">
        <v>14</v>
      </c>
      <c r="E2234" s="154" t="s">
        <v>26</v>
      </c>
      <c r="F2234" s="154" t="s">
        <v>23</v>
      </c>
      <c r="G2234" s="154" t="s">
        <v>66</v>
      </c>
      <c r="H2234" s="154" t="s">
        <v>80</v>
      </c>
      <c r="I2234" s="154" t="str">
        <f>_xlfn.XLOOKUP('Data Source'!$H2234,'NW Mapping'!A:A,'NW Mapping'!B:B)</f>
        <v>Low</v>
      </c>
      <c r="J2234" s="154" t="str">
        <f>_xlfn.XLOOKUP('Data Source'!$H2234,'NW Mapping'!A:A,'NW Mapping'!C:C)</f>
        <v>Core NW</v>
      </c>
      <c r="K2234" s="154" t="str">
        <f>_xlfn.XLOOKUP(H2234,'NW Mapping'!A:A,'NW Mapping'!D:D)</f>
        <v>Core NW</v>
      </c>
      <c r="L2234" s="8" t="str">
        <f>_xlfn.XLOOKUP('Data Source'!$H2234,'NW Mapping'!A:A,'NW Mapping'!E:E)</f>
        <v>SINGLE FUNDING</v>
      </c>
      <c r="M2234" s="157">
        <v>1700</v>
      </c>
      <c r="N2234" s="157">
        <v>1700.2</v>
      </c>
    </row>
    <row r="2235" spans="2:14" s="1" customFormat="1" ht="19.7" hidden="1" customHeight="1">
      <c r="B2235" s="152">
        <v>2024</v>
      </c>
      <c r="C2235" s="153" t="s">
        <v>13</v>
      </c>
      <c r="D2235" s="153" t="s">
        <v>14</v>
      </c>
      <c r="E2235" s="153" t="s">
        <v>27</v>
      </c>
      <c r="F2235" s="153" t="s">
        <v>16</v>
      </c>
      <c r="G2235" s="153" t="s">
        <v>71</v>
      </c>
      <c r="H2235" s="153" t="s">
        <v>80</v>
      </c>
      <c r="I2235" s="154" t="str">
        <f>_xlfn.XLOOKUP('Data Source'!$H2235,'NW Mapping'!A:A,'NW Mapping'!B:B)</f>
        <v>Low</v>
      </c>
      <c r="J2235" s="154" t="str">
        <f>_xlfn.XLOOKUP('Data Source'!$H2235,'NW Mapping'!A:A,'NW Mapping'!C:C)</f>
        <v>Core NW</v>
      </c>
      <c r="K2235" s="154" t="str">
        <f>_xlfn.XLOOKUP(H2235,'NW Mapping'!A:A,'NW Mapping'!D:D)</f>
        <v>Core NW</v>
      </c>
      <c r="L2235" s="8" t="str">
        <f>_xlfn.XLOOKUP('Data Source'!$H2235,'NW Mapping'!A:A,'NW Mapping'!E:E)</f>
        <v>SINGLE FUNDING</v>
      </c>
      <c r="M2235" s="155">
        <v>5416.9184615384602</v>
      </c>
      <c r="N2235" s="155">
        <v>5416.84</v>
      </c>
    </row>
    <row r="2236" spans="2:14" s="1" customFormat="1" ht="19.7" hidden="1" customHeight="1">
      <c r="B2236" s="156">
        <v>2024</v>
      </c>
      <c r="C2236" s="154" t="s">
        <v>13</v>
      </c>
      <c r="D2236" s="154" t="s">
        <v>14</v>
      </c>
      <c r="E2236" s="154" t="s">
        <v>27</v>
      </c>
      <c r="F2236" s="154" t="s">
        <v>16</v>
      </c>
      <c r="G2236" s="154" t="s">
        <v>72</v>
      </c>
      <c r="H2236" s="154" t="s">
        <v>80</v>
      </c>
      <c r="I2236" s="154" t="str">
        <f>_xlfn.XLOOKUP('Data Source'!$H2236,'NW Mapping'!A:A,'NW Mapping'!B:B)</f>
        <v>Low</v>
      </c>
      <c r="J2236" s="154" t="str">
        <f>_xlfn.XLOOKUP('Data Source'!$H2236,'NW Mapping'!A:A,'NW Mapping'!C:C)</f>
        <v>Core NW</v>
      </c>
      <c r="K2236" s="154" t="str">
        <f>_xlfn.XLOOKUP(H2236,'NW Mapping'!A:A,'NW Mapping'!D:D)</f>
        <v>Core NW</v>
      </c>
      <c r="L2236" s="8" t="str">
        <f>_xlfn.XLOOKUP('Data Source'!$H2236,'NW Mapping'!A:A,'NW Mapping'!E:E)</f>
        <v>SINGLE FUNDING</v>
      </c>
      <c r="M2236" s="157">
        <v>55149.84</v>
      </c>
      <c r="N2236" s="157">
        <v>55149.87</v>
      </c>
    </row>
    <row r="2237" spans="2:14" s="1" customFormat="1" ht="19.7" hidden="1" customHeight="1">
      <c r="B2237" s="152">
        <v>2024</v>
      </c>
      <c r="C2237" s="153" t="s">
        <v>13</v>
      </c>
      <c r="D2237" s="153" t="s">
        <v>14</v>
      </c>
      <c r="E2237" s="153" t="s">
        <v>27</v>
      </c>
      <c r="F2237" s="153" t="s">
        <v>16</v>
      </c>
      <c r="G2237" s="153" t="s">
        <v>73</v>
      </c>
      <c r="H2237" s="153" t="s">
        <v>80</v>
      </c>
      <c r="I2237" s="154" t="str">
        <f>_xlfn.XLOOKUP('Data Source'!$H2237,'NW Mapping'!A:A,'NW Mapping'!B:B)</f>
        <v>Low</v>
      </c>
      <c r="J2237" s="154" t="str">
        <f>_xlfn.XLOOKUP('Data Source'!$H2237,'NW Mapping'!A:A,'NW Mapping'!C:C)</f>
        <v>Core NW</v>
      </c>
      <c r="K2237" s="154" t="str">
        <f>_xlfn.XLOOKUP(H2237,'NW Mapping'!A:A,'NW Mapping'!D:D)</f>
        <v>Core NW</v>
      </c>
      <c r="L2237" s="8" t="str">
        <f>_xlfn.XLOOKUP('Data Source'!$H2237,'NW Mapping'!A:A,'NW Mapping'!E:E)</f>
        <v>SINGLE FUNDING</v>
      </c>
      <c r="M2237" s="155">
        <v>250000.00230769199</v>
      </c>
      <c r="N2237" s="155">
        <v>250000.12</v>
      </c>
    </row>
    <row r="2238" spans="2:14" s="1" customFormat="1" ht="19.7" hidden="1" customHeight="1">
      <c r="B2238" s="156">
        <v>2024</v>
      </c>
      <c r="C2238" s="154" t="s">
        <v>13</v>
      </c>
      <c r="D2238" s="154" t="s">
        <v>14</v>
      </c>
      <c r="E2238" s="154" t="s">
        <v>27</v>
      </c>
      <c r="F2238" s="154" t="s">
        <v>16</v>
      </c>
      <c r="G2238" s="154" t="s">
        <v>74</v>
      </c>
      <c r="H2238" s="154" t="s">
        <v>80</v>
      </c>
      <c r="I2238" s="154" t="str">
        <f>_xlfn.XLOOKUP('Data Source'!$H2238,'NW Mapping'!A:A,'NW Mapping'!B:B)</f>
        <v>Low</v>
      </c>
      <c r="J2238" s="154" t="str">
        <f>_xlfn.XLOOKUP('Data Source'!$H2238,'NW Mapping'!A:A,'NW Mapping'!C:C)</f>
        <v>Core NW</v>
      </c>
      <c r="K2238" s="154" t="str">
        <f>_xlfn.XLOOKUP(H2238,'NW Mapping'!A:A,'NW Mapping'!D:D)</f>
        <v>Core NW</v>
      </c>
      <c r="L2238" s="8" t="str">
        <f>_xlfn.XLOOKUP('Data Source'!$H2238,'NW Mapping'!A:A,'NW Mapping'!E:E)</f>
        <v>SINGLE FUNDING</v>
      </c>
      <c r="M2238" s="157">
        <v>26670.446730769199</v>
      </c>
      <c r="N2238" s="157">
        <v>26670.28</v>
      </c>
    </row>
    <row r="2239" spans="2:14" s="1" customFormat="1" ht="19.7" hidden="1" customHeight="1">
      <c r="B2239" s="152">
        <v>2024</v>
      </c>
      <c r="C2239" s="153" t="s">
        <v>13</v>
      </c>
      <c r="D2239" s="153" t="s">
        <v>14</v>
      </c>
      <c r="E2239" s="153" t="s">
        <v>27</v>
      </c>
      <c r="F2239" s="153" t="s">
        <v>16</v>
      </c>
      <c r="G2239" s="153" t="s">
        <v>75</v>
      </c>
      <c r="H2239" s="153" t="s">
        <v>80</v>
      </c>
      <c r="I2239" s="154" t="str">
        <f>_xlfn.XLOOKUP('Data Source'!$H2239,'NW Mapping'!A:A,'NW Mapping'!B:B)</f>
        <v>Low</v>
      </c>
      <c r="J2239" s="154" t="str">
        <f>_xlfn.XLOOKUP('Data Source'!$H2239,'NW Mapping'!A:A,'NW Mapping'!C:C)</f>
        <v>Core NW</v>
      </c>
      <c r="K2239" s="154" t="str">
        <f>_xlfn.XLOOKUP(H2239,'NW Mapping'!A:A,'NW Mapping'!D:D)</f>
        <v>Core NW</v>
      </c>
      <c r="L2239" s="8" t="str">
        <f>_xlfn.XLOOKUP('Data Source'!$H2239,'NW Mapping'!A:A,'NW Mapping'!E:E)</f>
        <v>SINGLE FUNDING</v>
      </c>
      <c r="M2239" s="155">
        <v>3695.28</v>
      </c>
      <c r="N2239" s="155">
        <v>3695.09</v>
      </c>
    </row>
    <row r="2240" spans="2:14" s="1" customFormat="1" ht="19.7" hidden="1" customHeight="1">
      <c r="B2240" s="156">
        <v>2024</v>
      </c>
      <c r="C2240" s="154" t="s">
        <v>13</v>
      </c>
      <c r="D2240" s="154" t="s">
        <v>14</v>
      </c>
      <c r="E2240" s="154" t="s">
        <v>27</v>
      </c>
      <c r="F2240" s="154" t="s">
        <v>16</v>
      </c>
      <c r="G2240" s="154" t="s">
        <v>76</v>
      </c>
      <c r="H2240" s="154" t="s">
        <v>80</v>
      </c>
      <c r="I2240" s="154" t="str">
        <f>_xlfn.XLOOKUP('Data Source'!$H2240,'NW Mapping'!A:A,'NW Mapping'!B:B)</f>
        <v>Low</v>
      </c>
      <c r="J2240" s="154" t="str">
        <f>_xlfn.XLOOKUP('Data Source'!$H2240,'NW Mapping'!A:A,'NW Mapping'!C:C)</f>
        <v>Core NW</v>
      </c>
      <c r="K2240" s="154" t="str">
        <f>_xlfn.XLOOKUP(H2240,'NW Mapping'!A:A,'NW Mapping'!D:D)</f>
        <v>Core NW</v>
      </c>
      <c r="L2240" s="8" t="str">
        <f>_xlfn.XLOOKUP('Data Source'!$H2240,'NW Mapping'!A:A,'NW Mapping'!E:E)</f>
        <v>SINGLE FUNDING</v>
      </c>
      <c r="M2240" s="157">
        <v>0.999999999999998</v>
      </c>
      <c r="N2240" s="157">
        <v>1.04</v>
      </c>
    </row>
    <row r="2241" spans="2:14" s="1" customFormat="1" ht="19.7" hidden="1" customHeight="1">
      <c r="B2241" s="152">
        <v>2024</v>
      </c>
      <c r="C2241" s="153" t="s">
        <v>13</v>
      </c>
      <c r="D2241" s="153" t="s">
        <v>14</v>
      </c>
      <c r="E2241" s="153" t="s">
        <v>27</v>
      </c>
      <c r="F2241" s="153" t="s">
        <v>21</v>
      </c>
      <c r="G2241" s="153" t="s">
        <v>22</v>
      </c>
      <c r="H2241" s="153" t="s">
        <v>80</v>
      </c>
      <c r="I2241" s="154" t="str">
        <f>_xlfn.XLOOKUP('Data Source'!$H2241,'NW Mapping'!A:A,'NW Mapping'!B:B)</f>
        <v>Low</v>
      </c>
      <c r="J2241" s="154" t="str">
        <f>_xlfn.XLOOKUP('Data Source'!$H2241,'NW Mapping'!A:A,'NW Mapping'!C:C)</f>
        <v>Core NW</v>
      </c>
      <c r="K2241" s="154" t="str">
        <f>_xlfn.XLOOKUP(H2241,'NW Mapping'!A:A,'NW Mapping'!D:D)</f>
        <v>Core NW</v>
      </c>
      <c r="L2241" s="8" t="str">
        <f>_xlfn.XLOOKUP('Data Source'!$H2241,'NW Mapping'!A:A,'NW Mapping'!E:E)</f>
        <v>SINGLE FUNDING</v>
      </c>
      <c r="M2241" s="155">
        <v>249999.99865384601</v>
      </c>
      <c r="N2241" s="155">
        <v>249999.93</v>
      </c>
    </row>
    <row r="2242" spans="2:14" s="1" customFormat="1" ht="19.7" hidden="1" customHeight="1">
      <c r="B2242" s="156">
        <v>2024</v>
      </c>
      <c r="C2242" s="154" t="s">
        <v>13</v>
      </c>
      <c r="D2242" s="154" t="s">
        <v>14</v>
      </c>
      <c r="E2242" s="154" t="s">
        <v>27</v>
      </c>
      <c r="F2242" s="154" t="s">
        <v>21</v>
      </c>
      <c r="G2242" s="154" t="s">
        <v>65</v>
      </c>
      <c r="H2242" s="154" t="s">
        <v>80</v>
      </c>
      <c r="I2242" s="154" t="str">
        <f>_xlfn.XLOOKUP('Data Source'!$H2242,'NW Mapping'!A:A,'NW Mapping'!B:B)</f>
        <v>Low</v>
      </c>
      <c r="J2242" s="154" t="str">
        <f>_xlfn.XLOOKUP('Data Source'!$H2242,'NW Mapping'!A:A,'NW Mapping'!C:C)</f>
        <v>Core NW</v>
      </c>
      <c r="K2242" s="154" t="str">
        <f>_xlfn.XLOOKUP(H2242,'NW Mapping'!A:A,'NW Mapping'!D:D)</f>
        <v>Core NW</v>
      </c>
      <c r="L2242" s="8" t="str">
        <f>_xlfn.XLOOKUP('Data Source'!$H2242,'NW Mapping'!A:A,'NW Mapping'!E:E)</f>
        <v>SINGLE FUNDING</v>
      </c>
      <c r="M2242" s="157">
        <v>15809.13</v>
      </c>
      <c r="N2242" s="157">
        <v>15809.28</v>
      </c>
    </row>
    <row r="2243" spans="2:14" s="1" customFormat="1" ht="19.7" hidden="1" customHeight="1">
      <c r="B2243" s="152">
        <v>2024</v>
      </c>
      <c r="C2243" s="153" t="s">
        <v>13</v>
      </c>
      <c r="D2243" s="153" t="s">
        <v>14</v>
      </c>
      <c r="E2243" s="153" t="s">
        <v>27</v>
      </c>
      <c r="F2243" s="153" t="s">
        <v>23</v>
      </c>
      <c r="G2243" s="153" t="s">
        <v>24</v>
      </c>
      <c r="H2243" s="153" t="s">
        <v>80</v>
      </c>
      <c r="I2243" s="154" t="str">
        <f>_xlfn.XLOOKUP('Data Source'!$H2243,'NW Mapping'!A:A,'NW Mapping'!B:B)</f>
        <v>Low</v>
      </c>
      <c r="J2243" s="154" t="str">
        <f>_xlfn.XLOOKUP('Data Source'!$H2243,'NW Mapping'!A:A,'NW Mapping'!C:C)</f>
        <v>Core NW</v>
      </c>
      <c r="K2243" s="154" t="str">
        <f>_xlfn.XLOOKUP(H2243,'NW Mapping'!A:A,'NW Mapping'!D:D)</f>
        <v>Core NW</v>
      </c>
      <c r="L2243" s="8" t="str">
        <f>_xlfn.XLOOKUP('Data Source'!$H2243,'NW Mapping'!A:A,'NW Mapping'!E:E)</f>
        <v>SINGLE FUNDING</v>
      </c>
      <c r="M2243" s="155">
        <v>175000.00307692299</v>
      </c>
      <c r="N2243" s="155">
        <v>175000.16</v>
      </c>
    </row>
    <row r="2244" spans="2:14" s="1" customFormat="1" ht="19.7" hidden="1" customHeight="1">
      <c r="B2244" s="156">
        <v>2024</v>
      </c>
      <c r="C2244" s="154" t="s">
        <v>13</v>
      </c>
      <c r="D2244" s="154" t="s">
        <v>14</v>
      </c>
      <c r="E2244" s="154" t="s">
        <v>27</v>
      </c>
      <c r="F2244" s="154" t="s">
        <v>23</v>
      </c>
      <c r="G2244" s="154" t="s">
        <v>66</v>
      </c>
      <c r="H2244" s="154" t="s">
        <v>80</v>
      </c>
      <c r="I2244" s="154" t="str">
        <f>_xlfn.XLOOKUP('Data Source'!$H2244,'NW Mapping'!A:A,'NW Mapping'!B:B)</f>
        <v>Low</v>
      </c>
      <c r="J2244" s="154" t="str">
        <f>_xlfn.XLOOKUP('Data Source'!$H2244,'NW Mapping'!A:A,'NW Mapping'!C:C)</f>
        <v>Core NW</v>
      </c>
      <c r="K2244" s="154" t="str">
        <f>_xlfn.XLOOKUP(H2244,'NW Mapping'!A:A,'NW Mapping'!D:D)</f>
        <v>Core NW</v>
      </c>
      <c r="L2244" s="8" t="str">
        <f>_xlfn.XLOOKUP('Data Source'!$H2244,'NW Mapping'!A:A,'NW Mapping'!E:E)</f>
        <v>SINGLE FUNDING</v>
      </c>
      <c r="M2244" s="157">
        <v>702</v>
      </c>
      <c r="N2244" s="157">
        <v>702.15</v>
      </c>
    </row>
    <row r="2245" spans="2:14" s="1" customFormat="1" ht="19.7" hidden="1" customHeight="1">
      <c r="B2245" s="152">
        <v>2024</v>
      </c>
      <c r="C2245" s="153" t="s">
        <v>13</v>
      </c>
      <c r="D2245" s="153" t="s">
        <v>14</v>
      </c>
      <c r="E2245" s="153" t="s">
        <v>15</v>
      </c>
      <c r="F2245" s="153" t="s">
        <v>16</v>
      </c>
      <c r="G2245" s="153" t="s">
        <v>71</v>
      </c>
      <c r="H2245" s="153" t="s">
        <v>81</v>
      </c>
      <c r="I2245" s="154" t="str">
        <f>_xlfn.XLOOKUP('Data Source'!$H2245,'NW Mapping'!A:A,'NW Mapping'!B:B)</f>
        <v>Low</v>
      </c>
      <c r="J2245" s="154" t="str">
        <f>_xlfn.XLOOKUP('Data Source'!$H2245,'NW Mapping'!A:A,'NW Mapping'!C:C)</f>
        <v>Core NW</v>
      </c>
      <c r="K2245" s="154" t="str">
        <f>_xlfn.XLOOKUP(H2245,'NW Mapping'!A:A,'NW Mapping'!D:D)</f>
        <v>Core NW</v>
      </c>
      <c r="L2245" s="8" t="str">
        <f>_xlfn.XLOOKUP('Data Source'!$H2245,'NW Mapping'!A:A,'NW Mapping'!E:E)</f>
        <v>SINGLE FUNDING</v>
      </c>
      <c r="M2245" s="155">
        <v>1289.53</v>
      </c>
      <c r="N2245" s="155">
        <v>1289.5</v>
      </c>
    </row>
    <row r="2246" spans="2:14" s="1" customFormat="1" ht="19.7" hidden="1" customHeight="1">
      <c r="B2246" s="156">
        <v>2024</v>
      </c>
      <c r="C2246" s="154" t="s">
        <v>13</v>
      </c>
      <c r="D2246" s="154" t="s">
        <v>14</v>
      </c>
      <c r="E2246" s="154" t="s">
        <v>15</v>
      </c>
      <c r="F2246" s="154" t="s">
        <v>16</v>
      </c>
      <c r="G2246" s="154" t="s">
        <v>72</v>
      </c>
      <c r="H2246" s="154" t="s">
        <v>81</v>
      </c>
      <c r="I2246" s="154" t="str">
        <f>_xlfn.XLOOKUP('Data Source'!$H2246,'NW Mapping'!A:A,'NW Mapping'!B:B)</f>
        <v>Low</v>
      </c>
      <c r="J2246" s="154" t="str">
        <f>_xlfn.XLOOKUP('Data Source'!$H2246,'NW Mapping'!A:A,'NW Mapping'!C:C)</f>
        <v>Core NW</v>
      </c>
      <c r="K2246" s="154" t="str">
        <f>_xlfn.XLOOKUP(H2246,'NW Mapping'!A:A,'NW Mapping'!D:D)</f>
        <v>Core NW</v>
      </c>
      <c r="L2246" s="8" t="str">
        <f>_xlfn.XLOOKUP('Data Source'!$H2246,'NW Mapping'!A:A,'NW Mapping'!E:E)</f>
        <v>SINGLE FUNDING</v>
      </c>
      <c r="M2246" s="157">
        <v>5709.8</v>
      </c>
      <c r="N2246" s="157">
        <v>5710</v>
      </c>
    </row>
    <row r="2247" spans="2:14" s="1" customFormat="1" ht="19.7" hidden="1" customHeight="1">
      <c r="B2247" s="152">
        <v>2024</v>
      </c>
      <c r="C2247" s="153" t="s">
        <v>13</v>
      </c>
      <c r="D2247" s="153" t="s">
        <v>14</v>
      </c>
      <c r="E2247" s="153" t="s">
        <v>15</v>
      </c>
      <c r="F2247" s="153" t="s">
        <v>16</v>
      </c>
      <c r="G2247" s="153" t="s">
        <v>73</v>
      </c>
      <c r="H2247" s="153" t="s">
        <v>81</v>
      </c>
      <c r="I2247" s="154" t="str">
        <f>_xlfn.XLOOKUP('Data Source'!$H2247,'NW Mapping'!A:A,'NW Mapping'!B:B)</f>
        <v>Low</v>
      </c>
      <c r="J2247" s="154" t="str">
        <f>_xlfn.XLOOKUP('Data Source'!$H2247,'NW Mapping'!A:A,'NW Mapping'!C:C)</f>
        <v>Core NW</v>
      </c>
      <c r="K2247" s="154" t="str">
        <f>_xlfn.XLOOKUP(H2247,'NW Mapping'!A:A,'NW Mapping'!D:D)</f>
        <v>Core NW</v>
      </c>
      <c r="L2247" s="8" t="str">
        <f>_xlfn.XLOOKUP('Data Source'!$H2247,'NW Mapping'!A:A,'NW Mapping'!E:E)</f>
        <v>SINGLE FUNDING</v>
      </c>
      <c r="M2247" s="155">
        <v>2213.19</v>
      </c>
      <c r="N2247" s="155">
        <v>2213</v>
      </c>
    </row>
    <row r="2248" spans="2:14" s="1" customFormat="1" ht="19.7" hidden="1" customHeight="1">
      <c r="B2248" s="156">
        <v>2024</v>
      </c>
      <c r="C2248" s="154" t="s">
        <v>13</v>
      </c>
      <c r="D2248" s="154" t="s">
        <v>14</v>
      </c>
      <c r="E2248" s="154" t="s">
        <v>15</v>
      </c>
      <c r="F2248" s="154" t="s">
        <v>16</v>
      </c>
      <c r="G2248" s="154" t="s">
        <v>74</v>
      </c>
      <c r="H2248" s="154" t="s">
        <v>81</v>
      </c>
      <c r="I2248" s="154" t="str">
        <f>_xlfn.XLOOKUP('Data Source'!$H2248,'NW Mapping'!A:A,'NW Mapping'!B:B)</f>
        <v>Low</v>
      </c>
      <c r="J2248" s="154" t="str">
        <f>_xlfn.XLOOKUP('Data Source'!$H2248,'NW Mapping'!A:A,'NW Mapping'!C:C)</f>
        <v>Core NW</v>
      </c>
      <c r="K2248" s="154" t="str">
        <f>_xlfn.XLOOKUP(H2248,'NW Mapping'!A:A,'NW Mapping'!D:D)</f>
        <v>Core NW</v>
      </c>
      <c r="L2248" s="8" t="str">
        <f>_xlfn.XLOOKUP('Data Source'!$H2248,'NW Mapping'!A:A,'NW Mapping'!E:E)</f>
        <v>SINGLE FUNDING</v>
      </c>
      <c r="M2248" s="157">
        <v>3781.17</v>
      </c>
      <c r="N2248" s="157">
        <v>3781</v>
      </c>
    </row>
    <row r="2249" spans="2:14" s="1" customFormat="1" ht="19.7" hidden="1" customHeight="1">
      <c r="B2249" s="152">
        <v>2024</v>
      </c>
      <c r="C2249" s="153" t="s">
        <v>13</v>
      </c>
      <c r="D2249" s="153" t="s">
        <v>14</v>
      </c>
      <c r="E2249" s="153" t="s">
        <v>15</v>
      </c>
      <c r="F2249" s="153" t="s">
        <v>16</v>
      </c>
      <c r="G2249" s="153" t="s">
        <v>75</v>
      </c>
      <c r="H2249" s="153" t="s">
        <v>81</v>
      </c>
      <c r="I2249" s="154" t="str">
        <f>_xlfn.XLOOKUP('Data Source'!$H2249,'NW Mapping'!A:A,'NW Mapping'!B:B)</f>
        <v>Low</v>
      </c>
      <c r="J2249" s="154" t="str">
        <f>_xlfn.XLOOKUP('Data Source'!$H2249,'NW Mapping'!A:A,'NW Mapping'!C:C)</f>
        <v>Core NW</v>
      </c>
      <c r="K2249" s="154" t="str">
        <f>_xlfn.XLOOKUP(H2249,'NW Mapping'!A:A,'NW Mapping'!D:D)</f>
        <v>Core NW</v>
      </c>
      <c r="L2249" s="8" t="str">
        <f>_xlfn.XLOOKUP('Data Source'!$H2249,'NW Mapping'!A:A,'NW Mapping'!E:E)</f>
        <v>SINGLE FUNDING</v>
      </c>
      <c r="M2249" s="155">
        <v>88.54</v>
      </c>
      <c r="N2249" s="155">
        <v>88.5</v>
      </c>
    </row>
    <row r="2250" spans="2:14" s="1" customFormat="1" ht="19.7" hidden="1" customHeight="1">
      <c r="B2250" s="156">
        <v>2024</v>
      </c>
      <c r="C2250" s="154" t="s">
        <v>13</v>
      </c>
      <c r="D2250" s="154" t="s">
        <v>14</v>
      </c>
      <c r="E2250" s="154" t="s">
        <v>15</v>
      </c>
      <c r="F2250" s="154" t="s">
        <v>16</v>
      </c>
      <c r="G2250" s="154" t="s">
        <v>76</v>
      </c>
      <c r="H2250" s="154" t="s">
        <v>81</v>
      </c>
      <c r="I2250" s="154" t="str">
        <f>_xlfn.XLOOKUP('Data Source'!$H2250,'NW Mapping'!A:A,'NW Mapping'!B:B)</f>
        <v>Low</v>
      </c>
      <c r="J2250" s="154" t="str">
        <f>_xlfn.XLOOKUP('Data Source'!$H2250,'NW Mapping'!A:A,'NW Mapping'!C:C)</f>
        <v>Core NW</v>
      </c>
      <c r="K2250" s="154" t="str">
        <f>_xlfn.XLOOKUP(H2250,'NW Mapping'!A:A,'NW Mapping'!D:D)</f>
        <v>Core NW</v>
      </c>
      <c r="L2250" s="8" t="str">
        <f>_xlfn.XLOOKUP('Data Source'!$H2250,'NW Mapping'!A:A,'NW Mapping'!E:E)</f>
        <v>SINGLE FUNDING</v>
      </c>
      <c r="M2250" s="157">
        <v>2.78</v>
      </c>
      <c r="N2250" s="157">
        <v>3</v>
      </c>
    </row>
    <row r="2251" spans="2:14" s="1" customFormat="1" ht="19.7" hidden="1" customHeight="1">
      <c r="B2251" s="152">
        <v>2024</v>
      </c>
      <c r="C2251" s="153" t="s">
        <v>13</v>
      </c>
      <c r="D2251" s="153" t="s">
        <v>14</v>
      </c>
      <c r="E2251" s="153" t="s">
        <v>15</v>
      </c>
      <c r="F2251" s="153" t="s">
        <v>21</v>
      </c>
      <c r="G2251" s="153" t="s">
        <v>22</v>
      </c>
      <c r="H2251" s="153" t="s">
        <v>81</v>
      </c>
      <c r="I2251" s="154" t="str">
        <f>_xlfn.XLOOKUP('Data Source'!$H2251,'NW Mapping'!A:A,'NW Mapping'!B:B)</f>
        <v>Low</v>
      </c>
      <c r="J2251" s="154" t="str">
        <f>_xlfn.XLOOKUP('Data Source'!$H2251,'NW Mapping'!A:A,'NW Mapping'!C:C)</f>
        <v>Core NW</v>
      </c>
      <c r="K2251" s="154" t="str">
        <f>_xlfn.XLOOKUP(H2251,'NW Mapping'!A:A,'NW Mapping'!D:D)</f>
        <v>Core NW</v>
      </c>
      <c r="L2251" s="8" t="str">
        <f>_xlfn.XLOOKUP('Data Source'!$H2251,'NW Mapping'!A:A,'NW Mapping'!E:E)</f>
        <v>SINGLE FUNDING</v>
      </c>
      <c r="M2251" s="155">
        <v>9316.6299999999992</v>
      </c>
      <c r="N2251" s="155">
        <v>9316.5</v>
      </c>
    </row>
    <row r="2252" spans="2:14" s="1" customFormat="1" ht="19.7" hidden="1" customHeight="1">
      <c r="B2252" s="156">
        <v>2024</v>
      </c>
      <c r="C2252" s="154" t="s">
        <v>13</v>
      </c>
      <c r="D2252" s="154" t="s">
        <v>14</v>
      </c>
      <c r="E2252" s="154" t="s">
        <v>15</v>
      </c>
      <c r="F2252" s="154" t="s">
        <v>21</v>
      </c>
      <c r="G2252" s="154" t="s">
        <v>65</v>
      </c>
      <c r="H2252" s="154" t="s">
        <v>81</v>
      </c>
      <c r="I2252" s="154" t="str">
        <f>_xlfn.XLOOKUP('Data Source'!$H2252,'NW Mapping'!A:A,'NW Mapping'!B:B)</f>
        <v>Low</v>
      </c>
      <c r="J2252" s="154" t="str">
        <f>_xlfn.XLOOKUP('Data Source'!$H2252,'NW Mapping'!A:A,'NW Mapping'!C:C)</f>
        <v>Core NW</v>
      </c>
      <c r="K2252" s="154" t="str">
        <f>_xlfn.XLOOKUP(H2252,'NW Mapping'!A:A,'NW Mapping'!D:D)</f>
        <v>Core NW</v>
      </c>
      <c r="L2252" s="8" t="str">
        <f>_xlfn.XLOOKUP('Data Source'!$H2252,'NW Mapping'!A:A,'NW Mapping'!E:E)</f>
        <v>SINGLE FUNDING</v>
      </c>
      <c r="M2252" s="157">
        <v>3117.32</v>
      </c>
      <c r="N2252" s="157">
        <v>3117.5</v>
      </c>
    </row>
    <row r="2253" spans="2:14" s="1" customFormat="1" ht="19.7" hidden="1" customHeight="1">
      <c r="B2253" s="152">
        <v>2024</v>
      </c>
      <c r="C2253" s="153" t="s">
        <v>13</v>
      </c>
      <c r="D2253" s="153" t="s">
        <v>14</v>
      </c>
      <c r="E2253" s="153" t="s">
        <v>15</v>
      </c>
      <c r="F2253" s="153" t="s">
        <v>23</v>
      </c>
      <c r="G2253" s="153" t="s">
        <v>24</v>
      </c>
      <c r="H2253" s="153" t="s">
        <v>81</v>
      </c>
      <c r="I2253" s="154" t="str">
        <f>_xlfn.XLOOKUP('Data Source'!$H2253,'NW Mapping'!A:A,'NW Mapping'!B:B)</f>
        <v>Low</v>
      </c>
      <c r="J2253" s="154" t="str">
        <f>_xlfn.XLOOKUP('Data Source'!$H2253,'NW Mapping'!A:A,'NW Mapping'!C:C)</f>
        <v>Core NW</v>
      </c>
      <c r="K2253" s="154" t="str">
        <f>_xlfn.XLOOKUP(H2253,'NW Mapping'!A:A,'NW Mapping'!D:D)</f>
        <v>Core NW</v>
      </c>
      <c r="L2253" s="8" t="str">
        <f>_xlfn.XLOOKUP('Data Source'!$H2253,'NW Mapping'!A:A,'NW Mapping'!E:E)</f>
        <v>SINGLE FUNDING</v>
      </c>
      <c r="M2253" s="155">
        <v>6187.52</v>
      </c>
      <c r="N2253" s="155">
        <v>6187.5</v>
      </c>
    </row>
    <row r="2254" spans="2:14" s="1" customFormat="1" ht="19.7" hidden="1" customHeight="1">
      <c r="B2254" s="156">
        <v>2024</v>
      </c>
      <c r="C2254" s="154" t="s">
        <v>13</v>
      </c>
      <c r="D2254" s="154" t="s">
        <v>14</v>
      </c>
      <c r="E2254" s="154" t="s">
        <v>15</v>
      </c>
      <c r="F2254" s="154" t="s">
        <v>23</v>
      </c>
      <c r="G2254" s="154" t="s">
        <v>66</v>
      </c>
      <c r="H2254" s="154" t="s">
        <v>81</v>
      </c>
      <c r="I2254" s="154" t="str">
        <f>_xlfn.XLOOKUP('Data Source'!$H2254,'NW Mapping'!A:A,'NW Mapping'!B:B)</f>
        <v>Low</v>
      </c>
      <c r="J2254" s="154" t="str">
        <f>_xlfn.XLOOKUP('Data Source'!$H2254,'NW Mapping'!A:A,'NW Mapping'!C:C)</f>
        <v>Core NW</v>
      </c>
      <c r="K2254" s="154" t="str">
        <f>_xlfn.XLOOKUP(H2254,'NW Mapping'!A:A,'NW Mapping'!D:D)</f>
        <v>Core NW</v>
      </c>
      <c r="L2254" s="8" t="str">
        <f>_xlfn.XLOOKUP('Data Source'!$H2254,'NW Mapping'!A:A,'NW Mapping'!E:E)</f>
        <v>SINGLE FUNDING</v>
      </c>
      <c r="M2254" s="157">
        <v>5402.61</v>
      </c>
      <c r="N2254" s="157">
        <v>5402.5</v>
      </c>
    </row>
    <row r="2255" spans="2:14" s="1" customFormat="1" ht="19.7" hidden="1" customHeight="1">
      <c r="B2255" s="152">
        <v>2024</v>
      </c>
      <c r="C2255" s="153" t="s">
        <v>13</v>
      </c>
      <c r="D2255" s="153" t="s">
        <v>14</v>
      </c>
      <c r="E2255" s="153" t="s">
        <v>25</v>
      </c>
      <c r="F2255" s="153" t="s">
        <v>16</v>
      </c>
      <c r="G2255" s="153" t="s">
        <v>71</v>
      </c>
      <c r="H2255" s="153" t="s">
        <v>81</v>
      </c>
      <c r="I2255" s="154" t="str">
        <f>_xlfn.XLOOKUP('Data Source'!$H2255,'NW Mapping'!A:A,'NW Mapping'!B:B)</f>
        <v>Low</v>
      </c>
      <c r="J2255" s="154" t="str">
        <f>_xlfn.XLOOKUP('Data Source'!$H2255,'NW Mapping'!A:A,'NW Mapping'!C:C)</f>
        <v>Core NW</v>
      </c>
      <c r="K2255" s="154" t="str">
        <f>_xlfn.XLOOKUP(H2255,'NW Mapping'!A:A,'NW Mapping'!D:D)</f>
        <v>Core NW</v>
      </c>
      <c r="L2255" s="8" t="str">
        <f>_xlfn.XLOOKUP('Data Source'!$H2255,'NW Mapping'!A:A,'NW Mapping'!E:E)</f>
        <v>SINGLE FUNDING</v>
      </c>
      <c r="M2255" s="155">
        <v>18.190000000000001</v>
      </c>
      <c r="N2255" s="155">
        <v>18.16</v>
      </c>
    </row>
    <row r="2256" spans="2:14" s="1" customFormat="1" ht="19.7" hidden="1" customHeight="1">
      <c r="B2256" s="156">
        <v>2024</v>
      </c>
      <c r="C2256" s="154" t="s">
        <v>13</v>
      </c>
      <c r="D2256" s="154" t="s">
        <v>14</v>
      </c>
      <c r="E2256" s="154" t="s">
        <v>25</v>
      </c>
      <c r="F2256" s="154" t="s">
        <v>16</v>
      </c>
      <c r="G2256" s="154" t="s">
        <v>72</v>
      </c>
      <c r="H2256" s="154" t="s">
        <v>81</v>
      </c>
      <c r="I2256" s="154" t="str">
        <f>_xlfn.XLOOKUP('Data Source'!$H2256,'NW Mapping'!A:A,'NW Mapping'!B:B)</f>
        <v>Low</v>
      </c>
      <c r="J2256" s="154" t="str">
        <f>_xlfn.XLOOKUP('Data Source'!$H2256,'NW Mapping'!A:A,'NW Mapping'!C:C)</f>
        <v>Core NW</v>
      </c>
      <c r="K2256" s="154" t="str">
        <f>_xlfn.XLOOKUP(H2256,'NW Mapping'!A:A,'NW Mapping'!D:D)</f>
        <v>Core NW</v>
      </c>
      <c r="L2256" s="8" t="str">
        <f>_xlfn.XLOOKUP('Data Source'!$H2256,'NW Mapping'!A:A,'NW Mapping'!E:E)</f>
        <v>SINGLE FUNDING</v>
      </c>
      <c r="M2256" s="157">
        <v>68.03</v>
      </c>
      <c r="N2256" s="157">
        <v>68.12</v>
      </c>
    </row>
    <row r="2257" spans="2:14" s="1" customFormat="1" ht="19.7" hidden="1" customHeight="1">
      <c r="B2257" s="152">
        <v>2024</v>
      </c>
      <c r="C2257" s="153" t="s">
        <v>13</v>
      </c>
      <c r="D2257" s="153" t="s">
        <v>14</v>
      </c>
      <c r="E2257" s="153" t="s">
        <v>25</v>
      </c>
      <c r="F2257" s="153" t="s">
        <v>16</v>
      </c>
      <c r="G2257" s="153" t="s">
        <v>73</v>
      </c>
      <c r="H2257" s="153" t="s">
        <v>81</v>
      </c>
      <c r="I2257" s="154" t="str">
        <f>_xlfn.XLOOKUP('Data Source'!$H2257,'NW Mapping'!A:A,'NW Mapping'!B:B)</f>
        <v>Low</v>
      </c>
      <c r="J2257" s="154" t="str">
        <f>_xlfn.XLOOKUP('Data Source'!$H2257,'NW Mapping'!A:A,'NW Mapping'!C:C)</f>
        <v>Core NW</v>
      </c>
      <c r="K2257" s="154" t="str">
        <f>_xlfn.XLOOKUP(H2257,'NW Mapping'!A:A,'NW Mapping'!D:D)</f>
        <v>Core NW</v>
      </c>
      <c r="L2257" s="8" t="str">
        <f>_xlfn.XLOOKUP('Data Source'!$H2257,'NW Mapping'!A:A,'NW Mapping'!E:E)</f>
        <v>SINGLE FUNDING</v>
      </c>
      <c r="M2257" s="155">
        <v>100.26</v>
      </c>
      <c r="N2257" s="155">
        <v>100.24</v>
      </c>
    </row>
    <row r="2258" spans="2:14" s="1" customFormat="1" ht="19.7" hidden="1" customHeight="1">
      <c r="B2258" s="156">
        <v>2024</v>
      </c>
      <c r="C2258" s="154" t="s">
        <v>13</v>
      </c>
      <c r="D2258" s="154" t="s">
        <v>14</v>
      </c>
      <c r="E2258" s="154" t="s">
        <v>25</v>
      </c>
      <c r="F2258" s="154" t="s">
        <v>16</v>
      </c>
      <c r="G2258" s="154" t="s">
        <v>74</v>
      </c>
      <c r="H2258" s="154" t="s">
        <v>81</v>
      </c>
      <c r="I2258" s="154" t="str">
        <f>_xlfn.XLOOKUP('Data Source'!$H2258,'NW Mapping'!A:A,'NW Mapping'!B:B)</f>
        <v>Low</v>
      </c>
      <c r="J2258" s="154" t="str">
        <f>_xlfn.XLOOKUP('Data Source'!$H2258,'NW Mapping'!A:A,'NW Mapping'!C:C)</f>
        <v>Core NW</v>
      </c>
      <c r="K2258" s="154" t="str">
        <f>_xlfn.XLOOKUP(H2258,'NW Mapping'!A:A,'NW Mapping'!D:D)</f>
        <v>Core NW</v>
      </c>
      <c r="L2258" s="8" t="str">
        <f>_xlfn.XLOOKUP('Data Source'!$H2258,'NW Mapping'!A:A,'NW Mapping'!E:E)</f>
        <v>SINGLE FUNDING</v>
      </c>
      <c r="M2258" s="157">
        <v>62.79</v>
      </c>
      <c r="N2258" s="157">
        <v>62.84</v>
      </c>
    </row>
    <row r="2259" spans="2:14" s="1" customFormat="1" ht="19.7" hidden="1" customHeight="1">
      <c r="B2259" s="152">
        <v>2024</v>
      </c>
      <c r="C2259" s="153" t="s">
        <v>13</v>
      </c>
      <c r="D2259" s="153" t="s">
        <v>14</v>
      </c>
      <c r="E2259" s="153" t="s">
        <v>25</v>
      </c>
      <c r="F2259" s="153" t="s">
        <v>16</v>
      </c>
      <c r="G2259" s="153" t="s">
        <v>75</v>
      </c>
      <c r="H2259" s="153" t="s">
        <v>81</v>
      </c>
      <c r="I2259" s="154" t="str">
        <f>_xlfn.XLOOKUP('Data Source'!$H2259,'NW Mapping'!A:A,'NW Mapping'!B:B)</f>
        <v>Low</v>
      </c>
      <c r="J2259" s="154" t="str">
        <f>_xlfn.XLOOKUP('Data Source'!$H2259,'NW Mapping'!A:A,'NW Mapping'!C:C)</f>
        <v>Core NW</v>
      </c>
      <c r="K2259" s="154" t="str">
        <f>_xlfn.XLOOKUP(H2259,'NW Mapping'!A:A,'NW Mapping'!D:D)</f>
        <v>Core NW</v>
      </c>
      <c r="L2259" s="8" t="str">
        <f>_xlfn.XLOOKUP('Data Source'!$H2259,'NW Mapping'!A:A,'NW Mapping'!E:E)</f>
        <v>SINGLE FUNDING</v>
      </c>
      <c r="M2259" s="155">
        <v>22.81</v>
      </c>
      <c r="N2259" s="155">
        <v>22.64</v>
      </c>
    </row>
    <row r="2260" spans="2:14" s="1" customFormat="1" ht="19.7" hidden="1" customHeight="1">
      <c r="B2260" s="156">
        <v>2024</v>
      </c>
      <c r="C2260" s="154" t="s">
        <v>13</v>
      </c>
      <c r="D2260" s="154" t="s">
        <v>14</v>
      </c>
      <c r="E2260" s="154" t="s">
        <v>25</v>
      </c>
      <c r="F2260" s="154" t="s">
        <v>16</v>
      </c>
      <c r="G2260" s="154" t="s">
        <v>76</v>
      </c>
      <c r="H2260" s="154" t="s">
        <v>81</v>
      </c>
      <c r="I2260" s="154" t="str">
        <f>_xlfn.XLOOKUP('Data Source'!$H2260,'NW Mapping'!A:A,'NW Mapping'!B:B)</f>
        <v>Low</v>
      </c>
      <c r="J2260" s="154" t="str">
        <f>_xlfn.XLOOKUP('Data Source'!$H2260,'NW Mapping'!A:A,'NW Mapping'!C:C)</f>
        <v>Core NW</v>
      </c>
      <c r="K2260" s="154" t="str">
        <f>_xlfn.XLOOKUP(H2260,'NW Mapping'!A:A,'NW Mapping'!D:D)</f>
        <v>Core NW</v>
      </c>
      <c r="L2260" s="8" t="str">
        <f>_xlfn.XLOOKUP('Data Source'!$H2260,'NW Mapping'!A:A,'NW Mapping'!E:E)</f>
        <v>SINGLE FUNDING</v>
      </c>
      <c r="M2260" s="157">
        <v>1.63</v>
      </c>
      <c r="N2260" s="157">
        <v>1.88</v>
      </c>
    </row>
    <row r="2261" spans="2:14" s="1" customFormat="1" ht="19.7" hidden="1" customHeight="1">
      <c r="B2261" s="152">
        <v>2024</v>
      </c>
      <c r="C2261" s="153" t="s">
        <v>13</v>
      </c>
      <c r="D2261" s="153" t="s">
        <v>14</v>
      </c>
      <c r="E2261" s="153" t="s">
        <v>25</v>
      </c>
      <c r="F2261" s="153" t="s">
        <v>21</v>
      </c>
      <c r="G2261" s="153" t="s">
        <v>22</v>
      </c>
      <c r="H2261" s="153" t="s">
        <v>81</v>
      </c>
      <c r="I2261" s="154" t="str">
        <f>_xlfn.XLOOKUP('Data Source'!$H2261,'NW Mapping'!A:A,'NW Mapping'!B:B)</f>
        <v>Low</v>
      </c>
      <c r="J2261" s="154" t="str">
        <f>_xlfn.XLOOKUP('Data Source'!$H2261,'NW Mapping'!A:A,'NW Mapping'!C:C)</f>
        <v>Core NW</v>
      </c>
      <c r="K2261" s="154" t="str">
        <f>_xlfn.XLOOKUP(H2261,'NW Mapping'!A:A,'NW Mapping'!D:D)</f>
        <v>Core NW</v>
      </c>
      <c r="L2261" s="8" t="str">
        <f>_xlfn.XLOOKUP('Data Source'!$H2261,'NW Mapping'!A:A,'NW Mapping'!E:E)</f>
        <v>SINGLE FUNDING</v>
      </c>
      <c r="M2261" s="155">
        <v>300.2</v>
      </c>
      <c r="N2261" s="155">
        <v>300.44</v>
      </c>
    </row>
    <row r="2262" spans="2:14" s="1" customFormat="1" ht="19.7" hidden="1" customHeight="1">
      <c r="B2262" s="156">
        <v>2024</v>
      </c>
      <c r="C2262" s="154" t="s">
        <v>13</v>
      </c>
      <c r="D2262" s="154" t="s">
        <v>14</v>
      </c>
      <c r="E2262" s="154" t="s">
        <v>25</v>
      </c>
      <c r="F2262" s="154" t="s">
        <v>21</v>
      </c>
      <c r="G2262" s="154" t="s">
        <v>65</v>
      </c>
      <c r="H2262" s="154" t="s">
        <v>81</v>
      </c>
      <c r="I2262" s="154" t="str">
        <f>_xlfn.XLOOKUP('Data Source'!$H2262,'NW Mapping'!A:A,'NW Mapping'!B:B)</f>
        <v>Low</v>
      </c>
      <c r="J2262" s="154" t="str">
        <f>_xlfn.XLOOKUP('Data Source'!$H2262,'NW Mapping'!A:A,'NW Mapping'!C:C)</f>
        <v>Core NW</v>
      </c>
      <c r="K2262" s="154" t="str">
        <f>_xlfn.XLOOKUP(H2262,'NW Mapping'!A:A,'NW Mapping'!D:D)</f>
        <v>Core NW</v>
      </c>
      <c r="L2262" s="8" t="str">
        <f>_xlfn.XLOOKUP('Data Source'!$H2262,'NW Mapping'!A:A,'NW Mapping'!E:E)</f>
        <v>SINGLE FUNDING</v>
      </c>
      <c r="M2262" s="157">
        <v>82.19</v>
      </c>
      <c r="N2262" s="157">
        <v>82.16</v>
      </c>
    </row>
    <row r="2263" spans="2:14" s="1" customFormat="1" ht="19.7" hidden="1" customHeight="1">
      <c r="B2263" s="152">
        <v>2024</v>
      </c>
      <c r="C2263" s="153" t="s">
        <v>13</v>
      </c>
      <c r="D2263" s="153" t="s">
        <v>14</v>
      </c>
      <c r="E2263" s="153" t="s">
        <v>25</v>
      </c>
      <c r="F2263" s="153" t="s">
        <v>23</v>
      </c>
      <c r="G2263" s="153" t="s">
        <v>24</v>
      </c>
      <c r="H2263" s="153" t="s">
        <v>81</v>
      </c>
      <c r="I2263" s="154" t="str">
        <f>_xlfn.XLOOKUP('Data Source'!$H2263,'NW Mapping'!A:A,'NW Mapping'!B:B)</f>
        <v>Low</v>
      </c>
      <c r="J2263" s="154" t="str">
        <f>_xlfn.XLOOKUP('Data Source'!$H2263,'NW Mapping'!A:A,'NW Mapping'!C:C)</f>
        <v>Core NW</v>
      </c>
      <c r="K2263" s="154" t="str">
        <f>_xlfn.XLOOKUP(H2263,'NW Mapping'!A:A,'NW Mapping'!D:D)</f>
        <v>Core NW</v>
      </c>
      <c r="L2263" s="8" t="str">
        <f>_xlfn.XLOOKUP('Data Source'!$H2263,'NW Mapping'!A:A,'NW Mapping'!E:E)</f>
        <v>SINGLE FUNDING</v>
      </c>
      <c r="M2263" s="155">
        <v>203.96</v>
      </c>
      <c r="N2263" s="155">
        <v>203.84</v>
      </c>
    </row>
    <row r="2264" spans="2:14" s="1" customFormat="1" ht="19.7" hidden="1" customHeight="1">
      <c r="B2264" s="156">
        <v>2024</v>
      </c>
      <c r="C2264" s="154" t="s">
        <v>13</v>
      </c>
      <c r="D2264" s="154" t="s">
        <v>14</v>
      </c>
      <c r="E2264" s="154" t="s">
        <v>25</v>
      </c>
      <c r="F2264" s="154" t="s">
        <v>23</v>
      </c>
      <c r="G2264" s="154" t="s">
        <v>66</v>
      </c>
      <c r="H2264" s="154" t="s">
        <v>81</v>
      </c>
      <c r="I2264" s="154" t="str">
        <f>_xlfn.XLOOKUP('Data Source'!$H2264,'NW Mapping'!A:A,'NW Mapping'!B:B)</f>
        <v>Low</v>
      </c>
      <c r="J2264" s="154" t="str">
        <f>_xlfn.XLOOKUP('Data Source'!$H2264,'NW Mapping'!A:A,'NW Mapping'!C:C)</f>
        <v>Core NW</v>
      </c>
      <c r="K2264" s="154" t="str">
        <f>_xlfn.XLOOKUP(H2264,'NW Mapping'!A:A,'NW Mapping'!D:D)</f>
        <v>Core NW</v>
      </c>
      <c r="L2264" s="8" t="str">
        <f>_xlfn.XLOOKUP('Data Source'!$H2264,'NW Mapping'!A:A,'NW Mapping'!E:E)</f>
        <v>SINGLE FUNDING</v>
      </c>
      <c r="M2264" s="157">
        <v>79.599999999999994</v>
      </c>
      <c r="N2264" s="157">
        <v>79.760000000000005</v>
      </c>
    </row>
    <row r="2265" spans="2:14" s="1" customFormat="1" ht="19.7" customHeight="1">
      <c r="B2265" s="152">
        <v>2024</v>
      </c>
      <c r="C2265" s="153" t="s">
        <v>13</v>
      </c>
      <c r="D2265" s="153" t="s">
        <v>14</v>
      </c>
      <c r="E2265" s="153" t="s">
        <v>26</v>
      </c>
      <c r="F2265" s="153" t="s">
        <v>16</v>
      </c>
      <c r="G2265" s="153" t="s">
        <v>71</v>
      </c>
      <c r="H2265" s="153" t="s">
        <v>81</v>
      </c>
      <c r="I2265" s="154" t="str">
        <f>_xlfn.XLOOKUP('Data Source'!$H2265,'NW Mapping'!A:A,'NW Mapping'!B:B)</f>
        <v>Low</v>
      </c>
      <c r="J2265" s="154" t="str">
        <f>_xlfn.XLOOKUP('Data Source'!$H2265,'NW Mapping'!A:A,'NW Mapping'!C:C)</f>
        <v>Core NW</v>
      </c>
      <c r="K2265" s="154" t="str">
        <f>_xlfn.XLOOKUP(H2265,'NW Mapping'!A:A,'NW Mapping'!D:D)</f>
        <v>Core NW</v>
      </c>
      <c r="L2265" s="8" t="str">
        <f>_xlfn.XLOOKUP('Data Source'!$H2265,'NW Mapping'!A:A,'NW Mapping'!E:E)</f>
        <v>SINGLE FUNDING</v>
      </c>
      <c r="M2265" s="155">
        <v>4000</v>
      </c>
      <c r="N2265" s="155">
        <v>4000</v>
      </c>
    </row>
    <row r="2266" spans="2:14" s="1" customFormat="1" ht="19.7" customHeight="1">
      <c r="B2266" s="156">
        <v>2024</v>
      </c>
      <c r="C2266" s="154" t="s">
        <v>13</v>
      </c>
      <c r="D2266" s="154" t="s">
        <v>14</v>
      </c>
      <c r="E2266" s="154" t="s">
        <v>26</v>
      </c>
      <c r="F2266" s="154" t="s">
        <v>16</v>
      </c>
      <c r="G2266" s="154" t="s">
        <v>72</v>
      </c>
      <c r="H2266" s="154" t="s">
        <v>81</v>
      </c>
      <c r="I2266" s="154" t="str">
        <f>_xlfn.XLOOKUP('Data Source'!$H2266,'NW Mapping'!A:A,'NW Mapping'!B:B)</f>
        <v>Low</v>
      </c>
      <c r="J2266" s="154" t="str">
        <f>_xlfn.XLOOKUP('Data Source'!$H2266,'NW Mapping'!A:A,'NW Mapping'!C:C)</f>
        <v>Core NW</v>
      </c>
      <c r="K2266" s="154" t="str">
        <f>_xlfn.XLOOKUP(H2266,'NW Mapping'!A:A,'NW Mapping'!D:D)</f>
        <v>Core NW</v>
      </c>
      <c r="L2266" s="8" t="str">
        <f>_xlfn.XLOOKUP('Data Source'!$H2266,'NW Mapping'!A:A,'NW Mapping'!E:E)</f>
        <v>SINGLE FUNDING</v>
      </c>
      <c r="M2266" s="157">
        <v>15624.8590384615</v>
      </c>
      <c r="N2266" s="157">
        <v>15624.81</v>
      </c>
    </row>
    <row r="2267" spans="2:14" s="1" customFormat="1" ht="19.7" customHeight="1">
      <c r="B2267" s="152">
        <v>2024</v>
      </c>
      <c r="C2267" s="153" t="s">
        <v>13</v>
      </c>
      <c r="D2267" s="153" t="s">
        <v>14</v>
      </c>
      <c r="E2267" s="153" t="s">
        <v>26</v>
      </c>
      <c r="F2267" s="153" t="s">
        <v>16</v>
      </c>
      <c r="G2267" s="153" t="s">
        <v>73</v>
      </c>
      <c r="H2267" s="153" t="s">
        <v>81</v>
      </c>
      <c r="I2267" s="154" t="str">
        <f>_xlfn.XLOOKUP('Data Source'!$H2267,'NW Mapping'!A:A,'NW Mapping'!B:B)</f>
        <v>Low</v>
      </c>
      <c r="J2267" s="154" t="str">
        <f>_xlfn.XLOOKUP('Data Source'!$H2267,'NW Mapping'!A:A,'NW Mapping'!C:C)</f>
        <v>Core NW</v>
      </c>
      <c r="K2267" s="154" t="str">
        <f>_xlfn.XLOOKUP(H2267,'NW Mapping'!A:A,'NW Mapping'!D:D)</f>
        <v>Core NW</v>
      </c>
      <c r="L2267" s="8" t="str">
        <f>_xlfn.XLOOKUP('Data Source'!$H2267,'NW Mapping'!A:A,'NW Mapping'!E:E)</f>
        <v>SINGLE FUNDING</v>
      </c>
      <c r="M2267" s="155">
        <v>10108.868653846201</v>
      </c>
      <c r="N2267" s="155">
        <v>10108.799999999999</v>
      </c>
    </row>
    <row r="2268" spans="2:14" s="1" customFormat="1" ht="19.7" customHeight="1">
      <c r="B2268" s="156">
        <v>2024</v>
      </c>
      <c r="C2268" s="154" t="s">
        <v>13</v>
      </c>
      <c r="D2268" s="154" t="s">
        <v>14</v>
      </c>
      <c r="E2268" s="154" t="s">
        <v>26</v>
      </c>
      <c r="F2268" s="154" t="s">
        <v>16</v>
      </c>
      <c r="G2268" s="154" t="s">
        <v>74</v>
      </c>
      <c r="H2268" s="154" t="s">
        <v>81</v>
      </c>
      <c r="I2268" s="154" t="str">
        <f>_xlfn.XLOOKUP('Data Source'!$H2268,'NW Mapping'!A:A,'NW Mapping'!B:B)</f>
        <v>Low</v>
      </c>
      <c r="J2268" s="154" t="str">
        <f>_xlfn.XLOOKUP('Data Source'!$H2268,'NW Mapping'!A:A,'NW Mapping'!C:C)</f>
        <v>Core NW</v>
      </c>
      <c r="K2268" s="154" t="str">
        <f>_xlfn.XLOOKUP(H2268,'NW Mapping'!A:A,'NW Mapping'!D:D)</f>
        <v>Core NW</v>
      </c>
      <c r="L2268" s="8" t="str">
        <f>_xlfn.XLOOKUP('Data Source'!$H2268,'NW Mapping'!A:A,'NW Mapping'!E:E)</f>
        <v>SINGLE FUNDING</v>
      </c>
      <c r="M2268" s="157">
        <v>12386.380384615401</v>
      </c>
      <c r="N2268" s="157">
        <v>12386.4</v>
      </c>
    </row>
    <row r="2269" spans="2:14" s="1" customFormat="1" ht="19.7" customHeight="1">
      <c r="B2269" s="152">
        <v>2024</v>
      </c>
      <c r="C2269" s="153" t="s">
        <v>13</v>
      </c>
      <c r="D2269" s="153" t="s">
        <v>14</v>
      </c>
      <c r="E2269" s="153" t="s">
        <v>26</v>
      </c>
      <c r="F2269" s="153" t="s">
        <v>16</v>
      </c>
      <c r="G2269" s="153" t="s">
        <v>75</v>
      </c>
      <c r="H2269" s="153" t="s">
        <v>81</v>
      </c>
      <c r="I2269" s="154" t="str">
        <f>_xlfn.XLOOKUP('Data Source'!$H2269,'NW Mapping'!A:A,'NW Mapping'!B:B)</f>
        <v>Low</v>
      </c>
      <c r="J2269" s="154" t="str">
        <f>_xlfn.XLOOKUP('Data Source'!$H2269,'NW Mapping'!A:A,'NW Mapping'!C:C)</f>
        <v>Core NW</v>
      </c>
      <c r="K2269" s="154" t="str">
        <f>_xlfn.XLOOKUP(H2269,'NW Mapping'!A:A,'NW Mapping'!D:D)</f>
        <v>Core NW</v>
      </c>
      <c r="L2269" s="8" t="str">
        <f>_xlfn.XLOOKUP('Data Source'!$H2269,'NW Mapping'!A:A,'NW Mapping'!E:E)</f>
        <v>SINGLE FUNDING</v>
      </c>
      <c r="M2269" s="155">
        <v>0.999999999999998</v>
      </c>
      <c r="N2269" s="155">
        <v>1.04</v>
      </c>
    </row>
    <row r="2270" spans="2:14" s="1" customFormat="1" ht="19.7" customHeight="1">
      <c r="B2270" s="156">
        <v>2024</v>
      </c>
      <c r="C2270" s="154" t="s">
        <v>13</v>
      </c>
      <c r="D2270" s="154" t="s">
        <v>14</v>
      </c>
      <c r="E2270" s="154" t="s">
        <v>26</v>
      </c>
      <c r="F2270" s="154" t="s">
        <v>16</v>
      </c>
      <c r="G2270" s="154" t="s">
        <v>76</v>
      </c>
      <c r="H2270" s="154" t="s">
        <v>81</v>
      </c>
      <c r="I2270" s="154" t="str">
        <f>_xlfn.XLOOKUP('Data Source'!$H2270,'NW Mapping'!A:A,'NW Mapping'!B:B)</f>
        <v>Low</v>
      </c>
      <c r="J2270" s="154" t="str">
        <f>_xlfn.XLOOKUP('Data Source'!$H2270,'NW Mapping'!A:A,'NW Mapping'!C:C)</f>
        <v>Core NW</v>
      </c>
      <c r="K2270" s="154" t="str">
        <f>_xlfn.XLOOKUP(H2270,'NW Mapping'!A:A,'NW Mapping'!D:D)</f>
        <v>Core NW</v>
      </c>
      <c r="L2270" s="8" t="str">
        <f>_xlfn.XLOOKUP('Data Source'!$H2270,'NW Mapping'!A:A,'NW Mapping'!E:E)</f>
        <v>SINGLE FUNDING</v>
      </c>
      <c r="M2270" s="157">
        <v>0.999999999999998</v>
      </c>
      <c r="N2270" s="157">
        <v>1.04</v>
      </c>
    </row>
    <row r="2271" spans="2:14" s="1" customFormat="1" ht="19.7" customHeight="1">
      <c r="B2271" s="152">
        <v>2024</v>
      </c>
      <c r="C2271" s="153" t="s">
        <v>13</v>
      </c>
      <c r="D2271" s="153" t="s">
        <v>14</v>
      </c>
      <c r="E2271" s="153" t="s">
        <v>26</v>
      </c>
      <c r="F2271" s="153" t="s">
        <v>21</v>
      </c>
      <c r="G2271" s="153" t="s">
        <v>22</v>
      </c>
      <c r="H2271" s="153" t="s">
        <v>81</v>
      </c>
      <c r="I2271" s="154" t="str">
        <f>_xlfn.XLOOKUP('Data Source'!$H2271,'NW Mapping'!A:A,'NW Mapping'!B:B)</f>
        <v>Low</v>
      </c>
      <c r="J2271" s="154" t="str">
        <f>_xlfn.XLOOKUP('Data Source'!$H2271,'NW Mapping'!A:A,'NW Mapping'!C:C)</f>
        <v>Core NW</v>
      </c>
      <c r="K2271" s="154" t="str">
        <f>_xlfn.XLOOKUP(H2271,'NW Mapping'!A:A,'NW Mapping'!D:D)</f>
        <v>Core NW</v>
      </c>
      <c r="L2271" s="8" t="str">
        <f>_xlfn.XLOOKUP('Data Source'!$H2271,'NW Mapping'!A:A,'NW Mapping'!E:E)</f>
        <v>SINGLE FUNDING</v>
      </c>
      <c r="M2271" s="155">
        <v>24999.9986538462</v>
      </c>
      <c r="N2271" s="155">
        <v>24999.93</v>
      </c>
    </row>
    <row r="2272" spans="2:14" s="1" customFormat="1" ht="19.7" customHeight="1">
      <c r="B2272" s="156">
        <v>2024</v>
      </c>
      <c r="C2272" s="154" t="s">
        <v>13</v>
      </c>
      <c r="D2272" s="154" t="s">
        <v>14</v>
      </c>
      <c r="E2272" s="154" t="s">
        <v>26</v>
      </c>
      <c r="F2272" s="154" t="s">
        <v>21</v>
      </c>
      <c r="G2272" s="154" t="s">
        <v>65</v>
      </c>
      <c r="H2272" s="154" t="s">
        <v>81</v>
      </c>
      <c r="I2272" s="154" t="str">
        <f>_xlfn.XLOOKUP('Data Source'!$H2272,'NW Mapping'!A:A,'NW Mapping'!B:B)</f>
        <v>Low</v>
      </c>
      <c r="J2272" s="154" t="str">
        <f>_xlfn.XLOOKUP('Data Source'!$H2272,'NW Mapping'!A:A,'NW Mapping'!C:C)</f>
        <v>Core NW</v>
      </c>
      <c r="K2272" s="154" t="str">
        <f>_xlfn.XLOOKUP(H2272,'NW Mapping'!A:A,'NW Mapping'!D:D)</f>
        <v>Core NW</v>
      </c>
      <c r="L2272" s="8" t="str">
        <f>_xlfn.XLOOKUP('Data Source'!$H2272,'NW Mapping'!A:A,'NW Mapping'!E:E)</f>
        <v>SINGLE FUNDING</v>
      </c>
      <c r="M2272" s="157">
        <v>10000.003846153801</v>
      </c>
      <c r="N2272" s="157">
        <v>10000.200000000001</v>
      </c>
    </row>
    <row r="2273" spans="2:14" s="1" customFormat="1" ht="19.7" customHeight="1">
      <c r="B2273" s="152">
        <v>2024</v>
      </c>
      <c r="C2273" s="153" t="s">
        <v>13</v>
      </c>
      <c r="D2273" s="153" t="s">
        <v>14</v>
      </c>
      <c r="E2273" s="153" t="s">
        <v>26</v>
      </c>
      <c r="F2273" s="153" t="s">
        <v>23</v>
      </c>
      <c r="G2273" s="153" t="s">
        <v>24</v>
      </c>
      <c r="H2273" s="153" t="s">
        <v>81</v>
      </c>
      <c r="I2273" s="154" t="str">
        <f>_xlfn.XLOOKUP('Data Source'!$H2273,'NW Mapping'!A:A,'NW Mapping'!B:B)</f>
        <v>Low</v>
      </c>
      <c r="J2273" s="154" t="str">
        <f>_xlfn.XLOOKUP('Data Source'!$H2273,'NW Mapping'!A:A,'NW Mapping'!C:C)</f>
        <v>Core NW</v>
      </c>
      <c r="K2273" s="154" t="str">
        <f>_xlfn.XLOOKUP(H2273,'NW Mapping'!A:A,'NW Mapping'!D:D)</f>
        <v>Core NW</v>
      </c>
      <c r="L2273" s="8" t="str">
        <f>_xlfn.XLOOKUP('Data Source'!$H2273,'NW Mapping'!A:A,'NW Mapping'!E:E)</f>
        <v>SINGLE FUNDING</v>
      </c>
      <c r="M2273" s="155">
        <v>14999.9953846154</v>
      </c>
      <c r="N2273" s="155">
        <v>14999.76</v>
      </c>
    </row>
    <row r="2274" spans="2:14" s="1" customFormat="1" ht="19.7" customHeight="1">
      <c r="B2274" s="156">
        <v>2024</v>
      </c>
      <c r="C2274" s="154" t="s">
        <v>13</v>
      </c>
      <c r="D2274" s="154" t="s">
        <v>14</v>
      </c>
      <c r="E2274" s="154" t="s">
        <v>26</v>
      </c>
      <c r="F2274" s="154" t="s">
        <v>23</v>
      </c>
      <c r="G2274" s="154" t="s">
        <v>66</v>
      </c>
      <c r="H2274" s="154" t="s">
        <v>81</v>
      </c>
      <c r="I2274" s="154" t="str">
        <f>_xlfn.XLOOKUP('Data Source'!$H2274,'NW Mapping'!A:A,'NW Mapping'!B:B)</f>
        <v>Low</v>
      </c>
      <c r="J2274" s="154" t="str">
        <f>_xlfn.XLOOKUP('Data Source'!$H2274,'NW Mapping'!A:A,'NW Mapping'!C:C)</f>
        <v>Core NW</v>
      </c>
      <c r="K2274" s="154" t="str">
        <f>_xlfn.XLOOKUP(H2274,'NW Mapping'!A:A,'NW Mapping'!D:D)</f>
        <v>Core NW</v>
      </c>
      <c r="L2274" s="8" t="str">
        <f>_xlfn.XLOOKUP('Data Source'!$H2274,'NW Mapping'!A:A,'NW Mapping'!E:E)</f>
        <v>SINGLE FUNDING</v>
      </c>
      <c r="M2274" s="157">
        <v>14195.48</v>
      </c>
      <c r="N2274" s="157">
        <v>14195.48</v>
      </c>
    </row>
    <row r="2275" spans="2:14" s="1" customFormat="1" ht="19.7" hidden="1" customHeight="1">
      <c r="B2275" s="152">
        <v>2024</v>
      </c>
      <c r="C2275" s="153" t="s">
        <v>13</v>
      </c>
      <c r="D2275" s="153" t="s">
        <v>14</v>
      </c>
      <c r="E2275" s="153" t="s">
        <v>27</v>
      </c>
      <c r="F2275" s="153" t="s">
        <v>16</v>
      </c>
      <c r="G2275" s="153" t="s">
        <v>71</v>
      </c>
      <c r="H2275" s="153" t="s">
        <v>81</v>
      </c>
      <c r="I2275" s="154" t="str">
        <f>_xlfn.XLOOKUP('Data Source'!$H2275,'NW Mapping'!A:A,'NW Mapping'!B:B)</f>
        <v>Low</v>
      </c>
      <c r="J2275" s="154" t="str">
        <f>_xlfn.XLOOKUP('Data Source'!$H2275,'NW Mapping'!A:A,'NW Mapping'!C:C)</f>
        <v>Core NW</v>
      </c>
      <c r="K2275" s="154" t="str">
        <f>_xlfn.XLOOKUP(H2275,'NW Mapping'!A:A,'NW Mapping'!D:D)</f>
        <v>Core NW</v>
      </c>
      <c r="L2275" s="8" t="str">
        <f>_xlfn.XLOOKUP('Data Source'!$H2275,'NW Mapping'!A:A,'NW Mapping'!E:E)</f>
        <v>SINGLE FUNDING</v>
      </c>
      <c r="M2275" s="155">
        <v>212.52307692307701</v>
      </c>
      <c r="N2275" s="155">
        <v>212.68</v>
      </c>
    </row>
    <row r="2276" spans="2:14" s="1" customFormat="1" ht="19.7" hidden="1" customHeight="1">
      <c r="B2276" s="156">
        <v>2024</v>
      </c>
      <c r="C2276" s="154" t="s">
        <v>13</v>
      </c>
      <c r="D2276" s="154" t="s">
        <v>14</v>
      </c>
      <c r="E2276" s="154" t="s">
        <v>27</v>
      </c>
      <c r="F2276" s="154" t="s">
        <v>16</v>
      </c>
      <c r="G2276" s="154" t="s">
        <v>72</v>
      </c>
      <c r="H2276" s="154" t="s">
        <v>81</v>
      </c>
      <c r="I2276" s="154" t="str">
        <f>_xlfn.XLOOKUP('Data Source'!$H2276,'NW Mapping'!A:A,'NW Mapping'!B:B)</f>
        <v>Low</v>
      </c>
      <c r="J2276" s="154" t="str">
        <f>_xlfn.XLOOKUP('Data Source'!$H2276,'NW Mapping'!A:A,'NW Mapping'!C:C)</f>
        <v>Core NW</v>
      </c>
      <c r="K2276" s="154" t="str">
        <f>_xlfn.XLOOKUP(H2276,'NW Mapping'!A:A,'NW Mapping'!D:D)</f>
        <v>Core NW</v>
      </c>
      <c r="L2276" s="8" t="str">
        <f>_xlfn.XLOOKUP('Data Source'!$H2276,'NW Mapping'!A:A,'NW Mapping'!E:E)</f>
        <v>SINGLE FUNDING</v>
      </c>
      <c r="M2276" s="157">
        <v>2084.1011538461498</v>
      </c>
      <c r="N2276" s="157">
        <v>2084.16</v>
      </c>
    </row>
    <row r="2277" spans="2:14" s="1" customFormat="1" ht="19.7" hidden="1" customHeight="1">
      <c r="B2277" s="152">
        <v>2024</v>
      </c>
      <c r="C2277" s="153" t="s">
        <v>13</v>
      </c>
      <c r="D2277" s="153" t="s">
        <v>14</v>
      </c>
      <c r="E2277" s="153" t="s">
        <v>27</v>
      </c>
      <c r="F2277" s="153" t="s">
        <v>16</v>
      </c>
      <c r="G2277" s="153" t="s">
        <v>73</v>
      </c>
      <c r="H2277" s="153" t="s">
        <v>81</v>
      </c>
      <c r="I2277" s="154" t="str">
        <f>_xlfn.XLOOKUP('Data Source'!$H2277,'NW Mapping'!A:A,'NW Mapping'!B:B)</f>
        <v>Low</v>
      </c>
      <c r="J2277" s="154" t="str">
        <f>_xlfn.XLOOKUP('Data Source'!$H2277,'NW Mapping'!A:A,'NW Mapping'!C:C)</f>
        <v>Core NW</v>
      </c>
      <c r="K2277" s="154" t="str">
        <f>_xlfn.XLOOKUP(H2277,'NW Mapping'!A:A,'NW Mapping'!D:D)</f>
        <v>Core NW</v>
      </c>
      <c r="L2277" s="8" t="str">
        <f>_xlfn.XLOOKUP('Data Source'!$H2277,'NW Mapping'!A:A,'NW Mapping'!E:E)</f>
        <v>SINGLE FUNDING</v>
      </c>
      <c r="M2277" s="155">
        <v>3885.3125</v>
      </c>
      <c r="N2277" s="155">
        <v>3885.44</v>
      </c>
    </row>
    <row r="2278" spans="2:14" s="1" customFormat="1" ht="19.7" hidden="1" customHeight="1">
      <c r="B2278" s="156">
        <v>2024</v>
      </c>
      <c r="C2278" s="154" t="s">
        <v>13</v>
      </c>
      <c r="D2278" s="154" t="s">
        <v>14</v>
      </c>
      <c r="E2278" s="154" t="s">
        <v>27</v>
      </c>
      <c r="F2278" s="154" t="s">
        <v>16</v>
      </c>
      <c r="G2278" s="154" t="s">
        <v>74</v>
      </c>
      <c r="H2278" s="154" t="s">
        <v>81</v>
      </c>
      <c r="I2278" s="154" t="str">
        <f>_xlfn.XLOOKUP('Data Source'!$H2278,'NW Mapping'!A:A,'NW Mapping'!B:B)</f>
        <v>Low</v>
      </c>
      <c r="J2278" s="154" t="str">
        <f>_xlfn.XLOOKUP('Data Source'!$H2278,'NW Mapping'!A:A,'NW Mapping'!C:C)</f>
        <v>Core NW</v>
      </c>
      <c r="K2278" s="154" t="str">
        <f>_xlfn.XLOOKUP(H2278,'NW Mapping'!A:A,'NW Mapping'!D:D)</f>
        <v>Core NW</v>
      </c>
      <c r="L2278" s="8" t="str">
        <f>_xlfn.XLOOKUP('Data Source'!$H2278,'NW Mapping'!A:A,'NW Mapping'!E:E)</f>
        <v>SINGLE FUNDING</v>
      </c>
      <c r="M2278" s="157">
        <v>1506.86192307692</v>
      </c>
      <c r="N2278" s="157">
        <v>1506.96</v>
      </c>
    </row>
    <row r="2279" spans="2:14" s="1" customFormat="1" ht="19.7" hidden="1" customHeight="1">
      <c r="B2279" s="152">
        <v>2024</v>
      </c>
      <c r="C2279" s="153" t="s">
        <v>13</v>
      </c>
      <c r="D2279" s="153" t="s">
        <v>14</v>
      </c>
      <c r="E2279" s="153" t="s">
        <v>27</v>
      </c>
      <c r="F2279" s="153" t="s">
        <v>16</v>
      </c>
      <c r="G2279" s="153" t="s">
        <v>75</v>
      </c>
      <c r="H2279" s="153" t="s">
        <v>81</v>
      </c>
      <c r="I2279" s="154" t="str">
        <f>_xlfn.XLOOKUP('Data Source'!$H2279,'NW Mapping'!A:A,'NW Mapping'!B:B)</f>
        <v>Low</v>
      </c>
      <c r="J2279" s="154" t="str">
        <f>_xlfn.XLOOKUP('Data Source'!$H2279,'NW Mapping'!A:A,'NW Mapping'!C:C)</f>
        <v>Core NW</v>
      </c>
      <c r="K2279" s="154" t="str">
        <f>_xlfn.XLOOKUP(H2279,'NW Mapping'!A:A,'NW Mapping'!D:D)</f>
        <v>Core NW</v>
      </c>
      <c r="L2279" s="8" t="str">
        <f>_xlfn.XLOOKUP('Data Source'!$H2279,'NW Mapping'!A:A,'NW Mapping'!E:E)</f>
        <v>SINGLE FUNDING</v>
      </c>
      <c r="M2279" s="155">
        <v>783.53211538461505</v>
      </c>
      <c r="N2279" s="155">
        <v>783.64</v>
      </c>
    </row>
    <row r="2280" spans="2:14" s="1" customFormat="1" ht="19.7" hidden="1" customHeight="1">
      <c r="B2280" s="156">
        <v>2024</v>
      </c>
      <c r="C2280" s="154" t="s">
        <v>13</v>
      </c>
      <c r="D2280" s="154" t="s">
        <v>14</v>
      </c>
      <c r="E2280" s="154" t="s">
        <v>27</v>
      </c>
      <c r="F2280" s="154" t="s">
        <v>16</v>
      </c>
      <c r="G2280" s="154" t="s">
        <v>76</v>
      </c>
      <c r="H2280" s="154" t="s">
        <v>81</v>
      </c>
      <c r="I2280" s="154" t="str">
        <f>_xlfn.XLOOKUP('Data Source'!$H2280,'NW Mapping'!A:A,'NW Mapping'!B:B)</f>
        <v>Low</v>
      </c>
      <c r="J2280" s="154" t="str">
        <f>_xlfn.XLOOKUP('Data Source'!$H2280,'NW Mapping'!A:A,'NW Mapping'!C:C)</f>
        <v>Core NW</v>
      </c>
      <c r="K2280" s="154" t="str">
        <f>_xlfn.XLOOKUP(H2280,'NW Mapping'!A:A,'NW Mapping'!D:D)</f>
        <v>Core NW</v>
      </c>
      <c r="L2280" s="8" t="str">
        <f>_xlfn.XLOOKUP('Data Source'!$H2280,'NW Mapping'!A:A,'NW Mapping'!E:E)</f>
        <v>SINGLE FUNDING</v>
      </c>
      <c r="M2280" s="157">
        <v>107.777307692308</v>
      </c>
      <c r="N2280" s="157">
        <v>107.64</v>
      </c>
    </row>
    <row r="2281" spans="2:14" s="1" customFormat="1" ht="19.7" hidden="1" customHeight="1">
      <c r="B2281" s="152">
        <v>2024</v>
      </c>
      <c r="C2281" s="153" t="s">
        <v>13</v>
      </c>
      <c r="D2281" s="153" t="s">
        <v>14</v>
      </c>
      <c r="E2281" s="153" t="s">
        <v>27</v>
      </c>
      <c r="F2281" s="153" t="s">
        <v>21</v>
      </c>
      <c r="G2281" s="153" t="s">
        <v>22</v>
      </c>
      <c r="H2281" s="153" t="s">
        <v>81</v>
      </c>
      <c r="I2281" s="154" t="str">
        <f>_xlfn.XLOOKUP('Data Source'!$H2281,'NW Mapping'!A:A,'NW Mapping'!B:B)</f>
        <v>Low</v>
      </c>
      <c r="J2281" s="154" t="str">
        <f>_xlfn.XLOOKUP('Data Source'!$H2281,'NW Mapping'!A:A,'NW Mapping'!C:C)</f>
        <v>Core NW</v>
      </c>
      <c r="K2281" s="154" t="str">
        <f>_xlfn.XLOOKUP(H2281,'NW Mapping'!A:A,'NW Mapping'!D:D)</f>
        <v>Core NW</v>
      </c>
      <c r="L2281" s="8" t="str">
        <f>_xlfn.XLOOKUP('Data Source'!$H2281,'NW Mapping'!A:A,'NW Mapping'!E:E)</f>
        <v>SINGLE FUNDING</v>
      </c>
      <c r="M2281" s="155">
        <v>6776.9442307692298</v>
      </c>
      <c r="N2281" s="155">
        <v>6777.16</v>
      </c>
    </row>
    <row r="2282" spans="2:14" s="1" customFormat="1" ht="19.7" hidden="1" customHeight="1">
      <c r="B2282" s="156">
        <v>2024</v>
      </c>
      <c r="C2282" s="154" t="s">
        <v>13</v>
      </c>
      <c r="D2282" s="154" t="s">
        <v>14</v>
      </c>
      <c r="E2282" s="154" t="s">
        <v>27</v>
      </c>
      <c r="F2282" s="154" t="s">
        <v>21</v>
      </c>
      <c r="G2282" s="154" t="s">
        <v>65</v>
      </c>
      <c r="H2282" s="154" t="s">
        <v>81</v>
      </c>
      <c r="I2282" s="154" t="str">
        <f>_xlfn.XLOOKUP('Data Source'!$H2282,'NW Mapping'!A:A,'NW Mapping'!B:B)</f>
        <v>Low</v>
      </c>
      <c r="J2282" s="154" t="str">
        <f>_xlfn.XLOOKUP('Data Source'!$H2282,'NW Mapping'!A:A,'NW Mapping'!C:C)</f>
        <v>Core NW</v>
      </c>
      <c r="K2282" s="154" t="str">
        <f>_xlfn.XLOOKUP(H2282,'NW Mapping'!A:A,'NW Mapping'!D:D)</f>
        <v>Core NW</v>
      </c>
      <c r="L2282" s="8" t="str">
        <f>_xlfn.XLOOKUP('Data Source'!$H2282,'NW Mapping'!A:A,'NW Mapping'!E:E)</f>
        <v>SINGLE FUNDING</v>
      </c>
      <c r="M2282" s="157">
        <v>2795.8438461538499</v>
      </c>
      <c r="N2282" s="157">
        <v>2796.04</v>
      </c>
    </row>
    <row r="2283" spans="2:14" s="1" customFormat="1" ht="19.7" hidden="1" customHeight="1">
      <c r="B2283" s="152">
        <v>2024</v>
      </c>
      <c r="C2283" s="153" t="s">
        <v>13</v>
      </c>
      <c r="D2283" s="153" t="s">
        <v>14</v>
      </c>
      <c r="E2283" s="153" t="s">
        <v>27</v>
      </c>
      <c r="F2283" s="153" t="s">
        <v>23</v>
      </c>
      <c r="G2283" s="153" t="s">
        <v>24</v>
      </c>
      <c r="H2283" s="153" t="s">
        <v>81</v>
      </c>
      <c r="I2283" s="154" t="str">
        <f>_xlfn.XLOOKUP('Data Source'!$H2283,'NW Mapping'!A:A,'NW Mapping'!B:B)</f>
        <v>Low</v>
      </c>
      <c r="J2283" s="154" t="str">
        <f>_xlfn.XLOOKUP('Data Source'!$H2283,'NW Mapping'!A:A,'NW Mapping'!C:C)</f>
        <v>Core NW</v>
      </c>
      <c r="K2283" s="154" t="str">
        <f>_xlfn.XLOOKUP(H2283,'NW Mapping'!A:A,'NW Mapping'!D:D)</f>
        <v>Core NW</v>
      </c>
      <c r="L2283" s="8" t="str">
        <f>_xlfn.XLOOKUP('Data Source'!$H2283,'NW Mapping'!A:A,'NW Mapping'!E:E)</f>
        <v>SINGLE FUNDING</v>
      </c>
      <c r="M2283" s="155">
        <v>3974.9192307692301</v>
      </c>
      <c r="N2283" s="155">
        <v>3974.88</v>
      </c>
    </row>
    <row r="2284" spans="2:14" s="1" customFormat="1" ht="19.7" hidden="1" customHeight="1">
      <c r="B2284" s="156">
        <v>2024</v>
      </c>
      <c r="C2284" s="154" t="s">
        <v>13</v>
      </c>
      <c r="D2284" s="154" t="s">
        <v>14</v>
      </c>
      <c r="E2284" s="154" t="s">
        <v>27</v>
      </c>
      <c r="F2284" s="154" t="s">
        <v>23</v>
      </c>
      <c r="G2284" s="154" t="s">
        <v>66</v>
      </c>
      <c r="H2284" s="154" t="s">
        <v>81</v>
      </c>
      <c r="I2284" s="154" t="str">
        <f>_xlfn.XLOOKUP('Data Source'!$H2284,'NW Mapping'!A:A,'NW Mapping'!B:B)</f>
        <v>Low</v>
      </c>
      <c r="J2284" s="154" t="str">
        <f>_xlfn.XLOOKUP('Data Source'!$H2284,'NW Mapping'!A:A,'NW Mapping'!C:C)</f>
        <v>Core NW</v>
      </c>
      <c r="K2284" s="154" t="str">
        <f>_xlfn.XLOOKUP(H2284,'NW Mapping'!A:A,'NW Mapping'!D:D)</f>
        <v>Core NW</v>
      </c>
      <c r="L2284" s="8" t="str">
        <f>_xlfn.XLOOKUP('Data Source'!$H2284,'NW Mapping'!A:A,'NW Mapping'!E:E)</f>
        <v>SINGLE FUNDING</v>
      </c>
      <c r="M2284" s="157">
        <v>1134.83615384615</v>
      </c>
      <c r="N2284" s="157">
        <v>1134.6400000000001</v>
      </c>
    </row>
    <row r="2285" spans="2:14" s="1" customFormat="1" ht="19.7" hidden="1" customHeight="1">
      <c r="B2285" s="152">
        <v>2024</v>
      </c>
      <c r="C2285" s="153" t="s">
        <v>13</v>
      </c>
      <c r="D2285" s="153" t="s">
        <v>14</v>
      </c>
      <c r="E2285" s="153" t="s">
        <v>15</v>
      </c>
      <c r="F2285" s="153" t="s">
        <v>16</v>
      </c>
      <c r="G2285" s="153" t="s">
        <v>71</v>
      </c>
      <c r="H2285" s="153" t="s">
        <v>82</v>
      </c>
      <c r="I2285" s="154" t="str">
        <f>_xlfn.XLOOKUP('Data Source'!$H2285,'NW Mapping'!A:A,'NW Mapping'!B:B)</f>
        <v>Low</v>
      </c>
      <c r="J2285" s="154" t="str">
        <f>_xlfn.XLOOKUP('Data Source'!$H2285,'NW Mapping'!A:A,'NW Mapping'!C:C)</f>
        <v>Core NW</v>
      </c>
      <c r="K2285" s="154" t="str">
        <f>_xlfn.XLOOKUP(H2285,'NW Mapping'!A:A,'NW Mapping'!D:D)</f>
        <v>Core NW</v>
      </c>
      <c r="L2285" s="8" t="str">
        <f>_xlfn.XLOOKUP('Data Source'!$H2285,'NW Mapping'!A:A,'NW Mapping'!E:E)</f>
        <v>SINGLE FUNDING</v>
      </c>
      <c r="M2285" s="155">
        <v>0.999999999999998</v>
      </c>
      <c r="N2285" s="155">
        <v>1.04</v>
      </c>
    </row>
    <row r="2286" spans="2:14" s="1" customFormat="1" ht="19.7" hidden="1" customHeight="1">
      <c r="B2286" s="156">
        <v>2024</v>
      </c>
      <c r="C2286" s="154" t="s">
        <v>13</v>
      </c>
      <c r="D2286" s="154" t="s">
        <v>14</v>
      </c>
      <c r="E2286" s="154" t="s">
        <v>15</v>
      </c>
      <c r="F2286" s="154" t="s">
        <v>16</v>
      </c>
      <c r="G2286" s="154" t="s">
        <v>72</v>
      </c>
      <c r="H2286" s="154" t="s">
        <v>82</v>
      </c>
      <c r="I2286" s="154" t="str">
        <f>_xlfn.XLOOKUP('Data Source'!$H2286,'NW Mapping'!A:A,'NW Mapping'!B:B)</f>
        <v>Low</v>
      </c>
      <c r="J2286" s="154" t="str">
        <f>_xlfn.XLOOKUP('Data Source'!$H2286,'NW Mapping'!A:A,'NW Mapping'!C:C)</f>
        <v>Core NW</v>
      </c>
      <c r="K2286" s="154" t="str">
        <f>_xlfn.XLOOKUP(H2286,'NW Mapping'!A:A,'NW Mapping'!D:D)</f>
        <v>Core NW</v>
      </c>
      <c r="L2286" s="8" t="str">
        <f>_xlfn.XLOOKUP('Data Source'!$H2286,'NW Mapping'!A:A,'NW Mapping'!E:E)</f>
        <v>SINGLE FUNDING</v>
      </c>
      <c r="M2286" s="157">
        <v>1128</v>
      </c>
      <c r="N2286" s="157">
        <v>1128.08</v>
      </c>
    </row>
    <row r="2287" spans="2:14" s="1" customFormat="1" ht="19.7" hidden="1" customHeight="1">
      <c r="B2287" s="152">
        <v>2024</v>
      </c>
      <c r="C2287" s="153" t="s">
        <v>13</v>
      </c>
      <c r="D2287" s="153" t="s">
        <v>14</v>
      </c>
      <c r="E2287" s="153" t="s">
        <v>15</v>
      </c>
      <c r="F2287" s="153" t="s">
        <v>16</v>
      </c>
      <c r="G2287" s="153" t="s">
        <v>73</v>
      </c>
      <c r="H2287" s="153" t="s">
        <v>82</v>
      </c>
      <c r="I2287" s="154" t="str">
        <f>_xlfn.XLOOKUP('Data Source'!$H2287,'NW Mapping'!A:A,'NW Mapping'!B:B)</f>
        <v>Low</v>
      </c>
      <c r="J2287" s="154" t="str">
        <f>_xlfn.XLOOKUP('Data Source'!$H2287,'NW Mapping'!A:A,'NW Mapping'!C:C)</f>
        <v>Core NW</v>
      </c>
      <c r="K2287" s="154" t="str">
        <f>_xlfn.XLOOKUP(H2287,'NW Mapping'!A:A,'NW Mapping'!D:D)</f>
        <v>Core NW</v>
      </c>
      <c r="L2287" s="8" t="str">
        <f>_xlfn.XLOOKUP('Data Source'!$H2287,'NW Mapping'!A:A,'NW Mapping'!E:E)</f>
        <v>SINGLE FUNDING</v>
      </c>
      <c r="M2287" s="155">
        <v>12.12</v>
      </c>
      <c r="N2287" s="155">
        <v>12.24</v>
      </c>
    </row>
    <row r="2288" spans="2:14" s="1" customFormat="1" ht="19.7" hidden="1" customHeight="1">
      <c r="B2288" s="156">
        <v>2024</v>
      </c>
      <c r="C2288" s="154" t="s">
        <v>13</v>
      </c>
      <c r="D2288" s="154" t="s">
        <v>14</v>
      </c>
      <c r="E2288" s="154" t="s">
        <v>15</v>
      </c>
      <c r="F2288" s="154" t="s">
        <v>16</v>
      </c>
      <c r="G2288" s="154" t="s">
        <v>74</v>
      </c>
      <c r="H2288" s="154" t="s">
        <v>82</v>
      </c>
      <c r="I2288" s="154" t="str">
        <f>_xlfn.XLOOKUP('Data Source'!$H2288,'NW Mapping'!A:A,'NW Mapping'!B:B)</f>
        <v>Low</v>
      </c>
      <c r="J2288" s="154" t="str">
        <f>_xlfn.XLOOKUP('Data Source'!$H2288,'NW Mapping'!A:A,'NW Mapping'!C:C)</f>
        <v>Core NW</v>
      </c>
      <c r="K2288" s="154" t="str">
        <f>_xlfn.XLOOKUP(H2288,'NW Mapping'!A:A,'NW Mapping'!D:D)</f>
        <v>Core NW</v>
      </c>
      <c r="L2288" s="8" t="str">
        <f>_xlfn.XLOOKUP('Data Source'!$H2288,'NW Mapping'!A:A,'NW Mapping'!E:E)</f>
        <v>SINGLE FUNDING</v>
      </c>
      <c r="M2288" s="157">
        <v>2332.31</v>
      </c>
      <c r="N2288" s="157">
        <v>2332.44</v>
      </c>
    </row>
    <row r="2289" spans="2:14" s="1" customFormat="1" ht="19.7" hidden="1" customHeight="1">
      <c r="B2289" s="152">
        <v>2024</v>
      </c>
      <c r="C2289" s="153" t="s">
        <v>13</v>
      </c>
      <c r="D2289" s="153" t="s">
        <v>14</v>
      </c>
      <c r="E2289" s="153" t="s">
        <v>15</v>
      </c>
      <c r="F2289" s="153" t="s">
        <v>16</v>
      </c>
      <c r="G2289" s="153" t="s">
        <v>75</v>
      </c>
      <c r="H2289" s="153" t="s">
        <v>82</v>
      </c>
      <c r="I2289" s="154" t="str">
        <f>_xlfn.XLOOKUP('Data Source'!$H2289,'NW Mapping'!A:A,'NW Mapping'!B:B)</f>
        <v>Low</v>
      </c>
      <c r="J2289" s="154" t="str">
        <f>_xlfn.XLOOKUP('Data Source'!$H2289,'NW Mapping'!A:A,'NW Mapping'!C:C)</f>
        <v>Core NW</v>
      </c>
      <c r="K2289" s="154" t="str">
        <f>_xlfn.XLOOKUP(H2289,'NW Mapping'!A:A,'NW Mapping'!D:D)</f>
        <v>Core NW</v>
      </c>
      <c r="L2289" s="8" t="str">
        <f>_xlfn.XLOOKUP('Data Source'!$H2289,'NW Mapping'!A:A,'NW Mapping'!E:E)</f>
        <v>SINGLE FUNDING</v>
      </c>
      <c r="M2289" s="155">
        <v>0.999999999999998</v>
      </c>
      <c r="N2289" s="155">
        <v>1.04</v>
      </c>
    </row>
    <row r="2290" spans="2:14" s="1" customFormat="1" ht="19.7" hidden="1" customHeight="1">
      <c r="B2290" s="156">
        <v>2024</v>
      </c>
      <c r="C2290" s="154" t="s">
        <v>13</v>
      </c>
      <c r="D2290" s="154" t="s">
        <v>14</v>
      </c>
      <c r="E2290" s="154" t="s">
        <v>15</v>
      </c>
      <c r="F2290" s="154" t="s">
        <v>16</v>
      </c>
      <c r="G2290" s="154" t="s">
        <v>76</v>
      </c>
      <c r="H2290" s="154" t="s">
        <v>82</v>
      </c>
      <c r="I2290" s="154" t="str">
        <f>_xlfn.XLOOKUP('Data Source'!$H2290,'NW Mapping'!A:A,'NW Mapping'!B:B)</f>
        <v>Low</v>
      </c>
      <c r="J2290" s="154" t="str">
        <f>_xlfn.XLOOKUP('Data Source'!$H2290,'NW Mapping'!A:A,'NW Mapping'!C:C)</f>
        <v>Core NW</v>
      </c>
      <c r="K2290" s="154" t="str">
        <f>_xlfn.XLOOKUP(H2290,'NW Mapping'!A:A,'NW Mapping'!D:D)</f>
        <v>Core NW</v>
      </c>
      <c r="L2290" s="8" t="str">
        <f>_xlfn.XLOOKUP('Data Source'!$H2290,'NW Mapping'!A:A,'NW Mapping'!E:E)</f>
        <v>SINGLE FUNDING</v>
      </c>
      <c r="M2290" s="157">
        <v>0.999999999999998</v>
      </c>
      <c r="N2290" s="157">
        <v>1.04</v>
      </c>
    </row>
    <row r="2291" spans="2:14" s="1" customFormat="1" ht="19.7" hidden="1" customHeight="1">
      <c r="B2291" s="152">
        <v>2024</v>
      </c>
      <c r="C2291" s="153" t="s">
        <v>13</v>
      </c>
      <c r="D2291" s="153" t="s">
        <v>14</v>
      </c>
      <c r="E2291" s="153" t="s">
        <v>15</v>
      </c>
      <c r="F2291" s="153" t="s">
        <v>21</v>
      </c>
      <c r="G2291" s="153" t="s">
        <v>22</v>
      </c>
      <c r="H2291" s="153" t="s">
        <v>82</v>
      </c>
      <c r="I2291" s="154" t="str">
        <f>_xlfn.XLOOKUP('Data Source'!$H2291,'NW Mapping'!A:A,'NW Mapping'!B:B)</f>
        <v>Low</v>
      </c>
      <c r="J2291" s="154" t="str">
        <f>_xlfn.XLOOKUP('Data Source'!$H2291,'NW Mapping'!A:A,'NW Mapping'!C:C)</f>
        <v>Core NW</v>
      </c>
      <c r="K2291" s="154" t="str">
        <f>_xlfn.XLOOKUP(H2291,'NW Mapping'!A:A,'NW Mapping'!D:D)</f>
        <v>Core NW</v>
      </c>
      <c r="L2291" s="8" t="str">
        <f>_xlfn.XLOOKUP('Data Source'!$H2291,'NW Mapping'!A:A,'NW Mapping'!E:E)</f>
        <v>SINGLE FUNDING</v>
      </c>
      <c r="M2291" s="155">
        <v>10190.66</v>
      </c>
      <c r="N2291" s="155">
        <v>10190.84</v>
      </c>
    </row>
    <row r="2292" spans="2:14" s="1" customFormat="1" ht="19.7" hidden="1" customHeight="1">
      <c r="B2292" s="156">
        <v>2024</v>
      </c>
      <c r="C2292" s="154" t="s">
        <v>13</v>
      </c>
      <c r="D2292" s="154" t="s">
        <v>14</v>
      </c>
      <c r="E2292" s="154" t="s">
        <v>15</v>
      </c>
      <c r="F2292" s="154" t="s">
        <v>21</v>
      </c>
      <c r="G2292" s="154" t="s">
        <v>65</v>
      </c>
      <c r="H2292" s="154" t="s">
        <v>82</v>
      </c>
      <c r="I2292" s="154" t="str">
        <f>_xlfn.XLOOKUP('Data Source'!$H2292,'NW Mapping'!A:A,'NW Mapping'!B:B)</f>
        <v>Low</v>
      </c>
      <c r="J2292" s="154" t="str">
        <f>_xlfn.XLOOKUP('Data Source'!$H2292,'NW Mapping'!A:A,'NW Mapping'!C:C)</f>
        <v>Core NW</v>
      </c>
      <c r="K2292" s="154" t="str">
        <f>_xlfn.XLOOKUP(H2292,'NW Mapping'!A:A,'NW Mapping'!D:D)</f>
        <v>Core NW</v>
      </c>
      <c r="L2292" s="8" t="str">
        <f>_xlfn.XLOOKUP('Data Source'!$H2292,'NW Mapping'!A:A,'NW Mapping'!E:E)</f>
        <v>SINGLE FUNDING</v>
      </c>
      <c r="M2292" s="157">
        <v>0.999999999999998</v>
      </c>
      <c r="N2292" s="157">
        <v>1.04</v>
      </c>
    </row>
    <row r="2293" spans="2:14" s="1" customFormat="1" ht="19.7" hidden="1" customHeight="1">
      <c r="B2293" s="152">
        <v>2024</v>
      </c>
      <c r="C2293" s="153" t="s">
        <v>13</v>
      </c>
      <c r="D2293" s="153" t="s">
        <v>14</v>
      </c>
      <c r="E2293" s="153" t="s">
        <v>15</v>
      </c>
      <c r="F2293" s="153" t="s">
        <v>23</v>
      </c>
      <c r="G2293" s="153" t="s">
        <v>24</v>
      </c>
      <c r="H2293" s="153" t="s">
        <v>82</v>
      </c>
      <c r="I2293" s="154" t="str">
        <f>_xlfn.XLOOKUP('Data Source'!$H2293,'NW Mapping'!A:A,'NW Mapping'!B:B)</f>
        <v>Low</v>
      </c>
      <c r="J2293" s="154" t="str">
        <f>_xlfn.XLOOKUP('Data Source'!$H2293,'NW Mapping'!A:A,'NW Mapping'!C:C)</f>
        <v>Core NW</v>
      </c>
      <c r="K2293" s="154" t="str">
        <f>_xlfn.XLOOKUP(H2293,'NW Mapping'!A:A,'NW Mapping'!D:D)</f>
        <v>Core NW</v>
      </c>
      <c r="L2293" s="8" t="str">
        <f>_xlfn.XLOOKUP('Data Source'!$H2293,'NW Mapping'!A:A,'NW Mapping'!E:E)</f>
        <v>SINGLE FUNDING</v>
      </c>
      <c r="M2293" s="155">
        <v>8906.52</v>
      </c>
      <c r="N2293" s="155">
        <v>8906.48</v>
      </c>
    </row>
    <row r="2294" spans="2:14" s="1" customFormat="1" ht="19.7" hidden="1" customHeight="1">
      <c r="B2294" s="156">
        <v>2024</v>
      </c>
      <c r="C2294" s="154" t="s">
        <v>13</v>
      </c>
      <c r="D2294" s="154" t="s">
        <v>14</v>
      </c>
      <c r="E2294" s="154" t="s">
        <v>15</v>
      </c>
      <c r="F2294" s="154" t="s">
        <v>23</v>
      </c>
      <c r="G2294" s="154" t="s">
        <v>66</v>
      </c>
      <c r="H2294" s="154" t="s">
        <v>82</v>
      </c>
      <c r="I2294" s="154" t="str">
        <f>_xlfn.XLOOKUP('Data Source'!$H2294,'NW Mapping'!A:A,'NW Mapping'!B:B)</f>
        <v>Low</v>
      </c>
      <c r="J2294" s="154" t="str">
        <f>_xlfn.XLOOKUP('Data Source'!$H2294,'NW Mapping'!A:A,'NW Mapping'!C:C)</f>
        <v>Core NW</v>
      </c>
      <c r="K2294" s="154" t="str">
        <f>_xlfn.XLOOKUP(H2294,'NW Mapping'!A:A,'NW Mapping'!D:D)</f>
        <v>Core NW</v>
      </c>
      <c r="L2294" s="8" t="str">
        <f>_xlfn.XLOOKUP('Data Source'!$H2294,'NW Mapping'!A:A,'NW Mapping'!E:E)</f>
        <v>SINGLE FUNDING</v>
      </c>
      <c r="M2294" s="157">
        <v>0.999999999999998</v>
      </c>
      <c r="N2294" s="157">
        <v>1.04</v>
      </c>
    </row>
    <row r="2295" spans="2:14" s="1" customFormat="1" ht="19.7" hidden="1" customHeight="1">
      <c r="B2295" s="152">
        <v>2024</v>
      </c>
      <c r="C2295" s="153" t="s">
        <v>13</v>
      </c>
      <c r="D2295" s="153" t="s">
        <v>14</v>
      </c>
      <c r="E2295" s="153" t="s">
        <v>25</v>
      </c>
      <c r="F2295" s="153" t="s">
        <v>16</v>
      </c>
      <c r="G2295" s="153" t="s">
        <v>71</v>
      </c>
      <c r="H2295" s="153" t="s">
        <v>82</v>
      </c>
      <c r="I2295" s="154" t="str">
        <f>_xlfn.XLOOKUP('Data Source'!$H2295,'NW Mapping'!A:A,'NW Mapping'!B:B)</f>
        <v>Low</v>
      </c>
      <c r="J2295" s="154" t="str">
        <f>_xlfn.XLOOKUP('Data Source'!$H2295,'NW Mapping'!A:A,'NW Mapping'!C:C)</f>
        <v>Core NW</v>
      </c>
      <c r="K2295" s="154" t="str">
        <f>_xlfn.XLOOKUP(H2295,'NW Mapping'!A:A,'NW Mapping'!D:D)</f>
        <v>Core NW</v>
      </c>
      <c r="L2295" s="8" t="str">
        <f>_xlfn.XLOOKUP('Data Source'!$H2295,'NW Mapping'!A:A,'NW Mapping'!E:E)</f>
        <v>SINGLE FUNDING</v>
      </c>
      <c r="M2295" s="155">
        <v>0.999999999999998</v>
      </c>
      <c r="N2295" s="155">
        <v>1.04</v>
      </c>
    </row>
    <row r="2296" spans="2:14" s="1" customFormat="1" ht="19.7" hidden="1" customHeight="1">
      <c r="B2296" s="156">
        <v>2024</v>
      </c>
      <c r="C2296" s="154" t="s">
        <v>13</v>
      </c>
      <c r="D2296" s="154" t="s">
        <v>14</v>
      </c>
      <c r="E2296" s="154" t="s">
        <v>25</v>
      </c>
      <c r="F2296" s="154" t="s">
        <v>16</v>
      </c>
      <c r="G2296" s="154" t="s">
        <v>72</v>
      </c>
      <c r="H2296" s="154" t="s">
        <v>82</v>
      </c>
      <c r="I2296" s="154" t="str">
        <f>_xlfn.XLOOKUP('Data Source'!$H2296,'NW Mapping'!A:A,'NW Mapping'!B:B)</f>
        <v>Low</v>
      </c>
      <c r="J2296" s="154" t="str">
        <f>_xlfn.XLOOKUP('Data Source'!$H2296,'NW Mapping'!A:A,'NW Mapping'!C:C)</f>
        <v>Core NW</v>
      </c>
      <c r="K2296" s="154" t="str">
        <f>_xlfn.XLOOKUP(H2296,'NW Mapping'!A:A,'NW Mapping'!D:D)</f>
        <v>Core NW</v>
      </c>
      <c r="L2296" s="8" t="str">
        <f>_xlfn.XLOOKUP('Data Source'!$H2296,'NW Mapping'!A:A,'NW Mapping'!E:E)</f>
        <v>SINGLE FUNDING</v>
      </c>
      <c r="M2296" s="157">
        <v>0.999999999999998</v>
      </c>
      <c r="N2296" s="157">
        <v>1.04</v>
      </c>
    </row>
    <row r="2297" spans="2:14" s="1" customFormat="1" ht="19.7" hidden="1" customHeight="1">
      <c r="B2297" s="152">
        <v>2024</v>
      </c>
      <c r="C2297" s="153" t="s">
        <v>13</v>
      </c>
      <c r="D2297" s="153" t="s">
        <v>14</v>
      </c>
      <c r="E2297" s="153" t="s">
        <v>25</v>
      </c>
      <c r="F2297" s="153" t="s">
        <v>16</v>
      </c>
      <c r="G2297" s="153" t="s">
        <v>73</v>
      </c>
      <c r="H2297" s="153" t="s">
        <v>82</v>
      </c>
      <c r="I2297" s="154" t="str">
        <f>_xlfn.XLOOKUP('Data Source'!$H2297,'NW Mapping'!A:A,'NW Mapping'!B:B)</f>
        <v>Low</v>
      </c>
      <c r="J2297" s="154" t="str">
        <f>_xlfn.XLOOKUP('Data Source'!$H2297,'NW Mapping'!A:A,'NW Mapping'!C:C)</f>
        <v>Core NW</v>
      </c>
      <c r="K2297" s="154" t="str">
        <f>_xlfn.XLOOKUP(H2297,'NW Mapping'!A:A,'NW Mapping'!D:D)</f>
        <v>Core NW</v>
      </c>
      <c r="L2297" s="8" t="str">
        <f>_xlfn.XLOOKUP('Data Source'!$H2297,'NW Mapping'!A:A,'NW Mapping'!E:E)</f>
        <v>SINGLE FUNDING</v>
      </c>
      <c r="M2297" s="155">
        <v>0.999999999999998</v>
      </c>
      <c r="N2297" s="155">
        <v>1.04</v>
      </c>
    </row>
    <row r="2298" spans="2:14" s="1" customFormat="1" ht="19.7" hidden="1" customHeight="1">
      <c r="B2298" s="156">
        <v>2024</v>
      </c>
      <c r="C2298" s="154" t="s">
        <v>13</v>
      </c>
      <c r="D2298" s="154" t="s">
        <v>14</v>
      </c>
      <c r="E2298" s="154" t="s">
        <v>25</v>
      </c>
      <c r="F2298" s="154" t="s">
        <v>16</v>
      </c>
      <c r="G2298" s="154" t="s">
        <v>74</v>
      </c>
      <c r="H2298" s="154" t="s">
        <v>82</v>
      </c>
      <c r="I2298" s="154" t="str">
        <f>_xlfn.XLOOKUP('Data Source'!$H2298,'NW Mapping'!A:A,'NW Mapping'!B:B)</f>
        <v>Low</v>
      </c>
      <c r="J2298" s="154" t="str">
        <f>_xlfn.XLOOKUP('Data Source'!$H2298,'NW Mapping'!A:A,'NW Mapping'!C:C)</f>
        <v>Core NW</v>
      </c>
      <c r="K2298" s="154" t="str">
        <f>_xlfn.XLOOKUP(H2298,'NW Mapping'!A:A,'NW Mapping'!D:D)</f>
        <v>Core NW</v>
      </c>
      <c r="L2298" s="8" t="str">
        <f>_xlfn.XLOOKUP('Data Source'!$H2298,'NW Mapping'!A:A,'NW Mapping'!E:E)</f>
        <v>SINGLE FUNDING</v>
      </c>
      <c r="M2298" s="157">
        <v>0.999999999999998</v>
      </c>
      <c r="N2298" s="157">
        <v>1.04</v>
      </c>
    </row>
    <row r="2299" spans="2:14" s="1" customFormat="1" ht="19.7" hidden="1" customHeight="1">
      <c r="B2299" s="152">
        <v>2024</v>
      </c>
      <c r="C2299" s="153" t="s">
        <v>13</v>
      </c>
      <c r="D2299" s="153" t="s">
        <v>14</v>
      </c>
      <c r="E2299" s="153" t="s">
        <v>25</v>
      </c>
      <c r="F2299" s="153" t="s">
        <v>16</v>
      </c>
      <c r="G2299" s="153" t="s">
        <v>75</v>
      </c>
      <c r="H2299" s="153" t="s">
        <v>82</v>
      </c>
      <c r="I2299" s="154" t="str">
        <f>_xlfn.XLOOKUP('Data Source'!$H2299,'NW Mapping'!A:A,'NW Mapping'!B:B)</f>
        <v>Low</v>
      </c>
      <c r="J2299" s="154" t="str">
        <f>_xlfn.XLOOKUP('Data Source'!$H2299,'NW Mapping'!A:A,'NW Mapping'!C:C)</f>
        <v>Core NW</v>
      </c>
      <c r="K2299" s="154" t="str">
        <f>_xlfn.XLOOKUP(H2299,'NW Mapping'!A:A,'NW Mapping'!D:D)</f>
        <v>Core NW</v>
      </c>
      <c r="L2299" s="8" t="str">
        <f>_xlfn.XLOOKUP('Data Source'!$H2299,'NW Mapping'!A:A,'NW Mapping'!E:E)</f>
        <v>SINGLE FUNDING</v>
      </c>
      <c r="M2299" s="155">
        <v>0.999999999999998</v>
      </c>
      <c r="N2299" s="155">
        <v>1.04</v>
      </c>
    </row>
    <row r="2300" spans="2:14" s="1" customFormat="1" ht="19.7" hidden="1" customHeight="1">
      <c r="B2300" s="156">
        <v>2024</v>
      </c>
      <c r="C2300" s="154" t="s">
        <v>13</v>
      </c>
      <c r="D2300" s="154" t="s">
        <v>14</v>
      </c>
      <c r="E2300" s="154" t="s">
        <v>25</v>
      </c>
      <c r="F2300" s="154" t="s">
        <v>16</v>
      </c>
      <c r="G2300" s="154" t="s">
        <v>76</v>
      </c>
      <c r="H2300" s="154" t="s">
        <v>82</v>
      </c>
      <c r="I2300" s="154" t="str">
        <f>_xlfn.XLOOKUP('Data Source'!$H2300,'NW Mapping'!A:A,'NW Mapping'!B:B)</f>
        <v>Low</v>
      </c>
      <c r="J2300" s="154" t="str">
        <f>_xlfn.XLOOKUP('Data Source'!$H2300,'NW Mapping'!A:A,'NW Mapping'!C:C)</f>
        <v>Core NW</v>
      </c>
      <c r="K2300" s="154" t="str">
        <f>_xlfn.XLOOKUP(H2300,'NW Mapping'!A:A,'NW Mapping'!D:D)</f>
        <v>Core NW</v>
      </c>
      <c r="L2300" s="8" t="str">
        <f>_xlfn.XLOOKUP('Data Source'!$H2300,'NW Mapping'!A:A,'NW Mapping'!E:E)</f>
        <v>SINGLE FUNDING</v>
      </c>
      <c r="M2300" s="157">
        <v>0.999999999999998</v>
      </c>
      <c r="N2300" s="157">
        <v>1.04</v>
      </c>
    </row>
    <row r="2301" spans="2:14" s="1" customFormat="1" ht="19.7" hidden="1" customHeight="1">
      <c r="B2301" s="152">
        <v>2024</v>
      </c>
      <c r="C2301" s="153" t="s">
        <v>13</v>
      </c>
      <c r="D2301" s="153" t="s">
        <v>14</v>
      </c>
      <c r="E2301" s="153" t="s">
        <v>25</v>
      </c>
      <c r="F2301" s="153" t="s">
        <v>21</v>
      </c>
      <c r="G2301" s="153" t="s">
        <v>22</v>
      </c>
      <c r="H2301" s="153" t="s">
        <v>82</v>
      </c>
      <c r="I2301" s="154" t="str">
        <f>_xlfn.XLOOKUP('Data Source'!$H2301,'NW Mapping'!A:A,'NW Mapping'!B:B)</f>
        <v>Low</v>
      </c>
      <c r="J2301" s="154" t="str">
        <f>_xlfn.XLOOKUP('Data Source'!$H2301,'NW Mapping'!A:A,'NW Mapping'!C:C)</f>
        <v>Core NW</v>
      </c>
      <c r="K2301" s="154" t="str">
        <f>_xlfn.XLOOKUP(H2301,'NW Mapping'!A:A,'NW Mapping'!D:D)</f>
        <v>Core NW</v>
      </c>
      <c r="L2301" s="8" t="str">
        <f>_xlfn.XLOOKUP('Data Source'!$H2301,'NW Mapping'!A:A,'NW Mapping'!E:E)</f>
        <v>SINGLE FUNDING</v>
      </c>
      <c r="M2301" s="155">
        <v>0.999999999999998</v>
      </c>
      <c r="N2301" s="155">
        <v>1.04</v>
      </c>
    </row>
    <row r="2302" spans="2:14" s="1" customFormat="1" ht="19.7" hidden="1" customHeight="1">
      <c r="B2302" s="156">
        <v>2024</v>
      </c>
      <c r="C2302" s="154" t="s">
        <v>13</v>
      </c>
      <c r="D2302" s="154" t="s">
        <v>14</v>
      </c>
      <c r="E2302" s="154" t="s">
        <v>25</v>
      </c>
      <c r="F2302" s="154" t="s">
        <v>21</v>
      </c>
      <c r="G2302" s="154" t="s">
        <v>65</v>
      </c>
      <c r="H2302" s="154" t="s">
        <v>82</v>
      </c>
      <c r="I2302" s="154" t="str">
        <f>_xlfn.XLOOKUP('Data Source'!$H2302,'NW Mapping'!A:A,'NW Mapping'!B:B)</f>
        <v>Low</v>
      </c>
      <c r="J2302" s="154" t="str">
        <f>_xlfn.XLOOKUP('Data Source'!$H2302,'NW Mapping'!A:A,'NW Mapping'!C:C)</f>
        <v>Core NW</v>
      </c>
      <c r="K2302" s="154" t="str">
        <f>_xlfn.XLOOKUP(H2302,'NW Mapping'!A:A,'NW Mapping'!D:D)</f>
        <v>Core NW</v>
      </c>
      <c r="L2302" s="8" t="str">
        <f>_xlfn.XLOOKUP('Data Source'!$H2302,'NW Mapping'!A:A,'NW Mapping'!E:E)</f>
        <v>SINGLE FUNDING</v>
      </c>
      <c r="M2302" s="157">
        <v>0.999999999999998</v>
      </c>
      <c r="N2302" s="157">
        <v>1.04</v>
      </c>
    </row>
    <row r="2303" spans="2:14" s="1" customFormat="1" ht="19.7" hidden="1" customHeight="1">
      <c r="B2303" s="152">
        <v>2024</v>
      </c>
      <c r="C2303" s="153" t="s">
        <v>13</v>
      </c>
      <c r="D2303" s="153" t="s">
        <v>14</v>
      </c>
      <c r="E2303" s="153" t="s">
        <v>25</v>
      </c>
      <c r="F2303" s="153" t="s">
        <v>23</v>
      </c>
      <c r="G2303" s="153" t="s">
        <v>24</v>
      </c>
      <c r="H2303" s="153" t="s">
        <v>82</v>
      </c>
      <c r="I2303" s="154" t="str">
        <f>_xlfn.XLOOKUP('Data Source'!$H2303,'NW Mapping'!A:A,'NW Mapping'!B:B)</f>
        <v>Low</v>
      </c>
      <c r="J2303" s="154" t="str">
        <f>_xlfn.XLOOKUP('Data Source'!$H2303,'NW Mapping'!A:A,'NW Mapping'!C:C)</f>
        <v>Core NW</v>
      </c>
      <c r="K2303" s="154" t="str">
        <f>_xlfn.XLOOKUP(H2303,'NW Mapping'!A:A,'NW Mapping'!D:D)</f>
        <v>Core NW</v>
      </c>
      <c r="L2303" s="8" t="str">
        <f>_xlfn.XLOOKUP('Data Source'!$H2303,'NW Mapping'!A:A,'NW Mapping'!E:E)</f>
        <v>SINGLE FUNDING</v>
      </c>
      <c r="M2303" s="155">
        <v>0.999999999999998</v>
      </c>
      <c r="N2303" s="155">
        <v>1.04</v>
      </c>
    </row>
    <row r="2304" spans="2:14" s="1" customFormat="1" ht="19.7" hidden="1" customHeight="1">
      <c r="B2304" s="156">
        <v>2024</v>
      </c>
      <c r="C2304" s="154" t="s">
        <v>13</v>
      </c>
      <c r="D2304" s="154" t="s">
        <v>14</v>
      </c>
      <c r="E2304" s="154" t="s">
        <v>25</v>
      </c>
      <c r="F2304" s="154" t="s">
        <v>23</v>
      </c>
      <c r="G2304" s="154" t="s">
        <v>66</v>
      </c>
      <c r="H2304" s="154" t="s">
        <v>82</v>
      </c>
      <c r="I2304" s="154" t="str">
        <f>_xlfn.XLOOKUP('Data Source'!$H2304,'NW Mapping'!A:A,'NW Mapping'!B:B)</f>
        <v>Low</v>
      </c>
      <c r="J2304" s="154" t="str">
        <f>_xlfn.XLOOKUP('Data Source'!$H2304,'NW Mapping'!A:A,'NW Mapping'!C:C)</f>
        <v>Core NW</v>
      </c>
      <c r="K2304" s="154" t="str">
        <f>_xlfn.XLOOKUP(H2304,'NW Mapping'!A:A,'NW Mapping'!D:D)</f>
        <v>Core NW</v>
      </c>
      <c r="L2304" s="8" t="str">
        <f>_xlfn.XLOOKUP('Data Source'!$H2304,'NW Mapping'!A:A,'NW Mapping'!E:E)</f>
        <v>SINGLE FUNDING</v>
      </c>
      <c r="M2304" s="157">
        <v>0.999999999999998</v>
      </c>
      <c r="N2304" s="157">
        <v>1.04</v>
      </c>
    </row>
    <row r="2305" spans="2:14" s="1" customFormat="1" ht="19.7" customHeight="1">
      <c r="B2305" s="152">
        <v>2024</v>
      </c>
      <c r="C2305" s="153" t="s">
        <v>13</v>
      </c>
      <c r="D2305" s="153" t="s">
        <v>14</v>
      </c>
      <c r="E2305" s="153" t="s">
        <v>26</v>
      </c>
      <c r="F2305" s="153" t="s">
        <v>16</v>
      </c>
      <c r="G2305" s="153" t="s">
        <v>71</v>
      </c>
      <c r="H2305" s="153" t="s">
        <v>82</v>
      </c>
      <c r="I2305" s="154" t="str">
        <f>_xlfn.XLOOKUP('Data Source'!$H2305,'NW Mapping'!A:A,'NW Mapping'!B:B)</f>
        <v>Low</v>
      </c>
      <c r="J2305" s="154" t="str">
        <f>_xlfn.XLOOKUP('Data Source'!$H2305,'NW Mapping'!A:A,'NW Mapping'!C:C)</f>
        <v>Core NW</v>
      </c>
      <c r="K2305" s="154" t="str">
        <f>_xlfn.XLOOKUP(H2305,'NW Mapping'!A:A,'NW Mapping'!D:D)</f>
        <v>Core NW</v>
      </c>
      <c r="L2305" s="8" t="str">
        <f>_xlfn.XLOOKUP('Data Source'!$H2305,'NW Mapping'!A:A,'NW Mapping'!E:E)</f>
        <v>SINGLE FUNDING</v>
      </c>
      <c r="M2305" s="155">
        <v>100</v>
      </c>
      <c r="N2305" s="155">
        <v>99.84</v>
      </c>
    </row>
    <row r="2306" spans="2:14" s="1" customFormat="1" ht="19.7" customHeight="1">
      <c r="B2306" s="156">
        <v>2024</v>
      </c>
      <c r="C2306" s="154" t="s">
        <v>13</v>
      </c>
      <c r="D2306" s="154" t="s">
        <v>14</v>
      </c>
      <c r="E2306" s="154" t="s">
        <v>26</v>
      </c>
      <c r="F2306" s="154" t="s">
        <v>16</v>
      </c>
      <c r="G2306" s="154" t="s">
        <v>72</v>
      </c>
      <c r="H2306" s="154" t="s">
        <v>82</v>
      </c>
      <c r="I2306" s="154" t="str">
        <f>_xlfn.XLOOKUP('Data Source'!$H2306,'NW Mapping'!A:A,'NW Mapping'!B:B)</f>
        <v>Low</v>
      </c>
      <c r="J2306" s="154" t="str">
        <f>_xlfn.XLOOKUP('Data Source'!$H2306,'NW Mapping'!A:A,'NW Mapping'!C:C)</f>
        <v>Core NW</v>
      </c>
      <c r="K2306" s="154" t="str">
        <f>_xlfn.XLOOKUP(H2306,'NW Mapping'!A:A,'NW Mapping'!D:D)</f>
        <v>Core NW</v>
      </c>
      <c r="L2306" s="8" t="str">
        <f>_xlfn.XLOOKUP('Data Source'!$H2306,'NW Mapping'!A:A,'NW Mapping'!E:E)</f>
        <v>SINGLE FUNDING</v>
      </c>
      <c r="M2306" s="157">
        <v>100</v>
      </c>
      <c r="N2306" s="157">
        <v>99.84</v>
      </c>
    </row>
    <row r="2307" spans="2:14" s="1" customFormat="1" ht="19.7" customHeight="1">
      <c r="B2307" s="152">
        <v>2024</v>
      </c>
      <c r="C2307" s="153" t="s">
        <v>13</v>
      </c>
      <c r="D2307" s="153" t="s">
        <v>14</v>
      </c>
      <c r="E2307" s="153" t="s">
        <v>26</v>
      </c>
      <c r="F2307" s="153" t="s">
        <v>16</v>
      </c>
      <c r="G2307" s="153" t="s">
        <v>73</v>
      </c>
      <c r="H2307" s="153" t="s">
        <v>82</v>
      </c>
      <c r="I2307" s="154" t="str">
        <f>_xlfn.XLOOKUP('Data Source'!$H2307,'NW Mapping'!A:A,'NW Mapping'!B:B)</f>
        <v>Low</v>
      </c>
      <c r="J2307" s="154" t="str">
        <f>_xlfn.XLOOKUP('Data Source'!$H2307,'NW Mapping'!A:A,'NW Mapping'!C:C)</f>
        <v>Core NW</v>
      </c>
      <c r="K2307" s="154" t="str">
        <f>_xlfn.XLOOKUP(H2307,'NW Mapping'!A:A,'NW Mapping'!D:D)</f>
        <v>Core NW</v>
      </c>
      <c r="L2307" s="8" t="str">
        <f>_xlfn.XLOOKUP('Data Source'!$H2307,'NW Mapping'!A:A,'NW Mapping'!E:E)</f>
        <v>SINGLE FUNDING</v>
      </c>
      <c r="M2307" s="155">
        <v>100</v>
      </c>
      <c r="N2307" s="155">
        <v>99.84</v>
      </c>
    </row>
    <row r="2308" spans="2:14" s="1" customFormat="1" ht="19.7" customHeight="1">
      <c r="B2308" s="156">
        <v>2024</v>
      </c>
      <c r="C2308" s="154" t="s">
        <v>13</v>
      </c>
      <c r="D2308" s="154" t="s">
        <v>14</v>
      </c>
      <c r="E2308" s="154" t="s">
        <v>26</v>
      </c>
      <c r="F2308" s="154" t="s">
        <v>16</v>
      </c>
      <c r="G2308" s="154" t="s">
        <v>74</v>
      </c>
      <c r="H2308" s="154" t="s">
        <v>82</v>
      </c>
      <c r="I2308" s="154" t="str">
        <f>_xlfn.XLOOKUP('Data Source'!$H2308,'NW Mapping'!A:A,'NW Mapping'!B:B)</f>
        <v>Low</v>
      </c>
      <c r="J2308" s="154" t="str">
        <f>_xlfn.XLOOKUP('Data Source'!$H2308,'NW Mapping'!A:A,'NW Mapping'!C:C)</f>
        <v>Core NW</v>
      </c>
      <c r="K2308" s="154" t="str">
        <f>_xlfn.XLOOKUP(H2308,'NW Mapping'!A:A,'NW Mapping'!D:D)</f>
        <v>Core NW</v>
      </c>
      <c r="L2308" s="8" t="str">
        <f>_xlfn.XLOOKUP('Data Source'!$H2308,'NW Mapping'!A:A,'NW Mapping'!E:E)</f>
        <v>SINGLE FUNDING</v>
      </c>
      <c r="M2308" s="157">
        <v>100</v>
      </c>
      <c r="N2308" s="157">
        <v>99.84</v>
      </c>
    </row>
    <row r="2309" spans="2:14" s="1" customFormat="1" ht="19.7" customHeight="1">
      <c r="B2309" s="152">
        <v>2024</v>
      </c>
      <c r="C2309" s="153" t="s">
        <v>13</v>
      </c>
      <c r="D2309" s="153" t="s">
        <v>14</v>
      </c>
      <c r="E2309" s="153" t="s">
        <v>26</v>
      </c>
      <c r="F2309" s="153" t="s">
        <v>16</v>
      </c>
      <c r="G2309" s="153" t="s">
        <v>75</v>
      </c>
      <c r="H2309" s="153" t="s">
        <v>82</v>
      </c>
      <c r="I2309" s="154" t="str">
        <f>_xlfn.XLOOKUP('Data Source'!$H2309,'NW Mapping'!A:A,'NW Mapping'!B:B)</f>
        <v>Low</v>
      </c>
      <c r="J2309" s="154" t="str">
        <f>_xlfn.XLOOKUP('Data Source'!$H2309,'NW Mapping'!A:A,'NW Mapping'!C:C)</f>
        <v>Core NW</v>
      </c>
      <c r="K2309" s="154" t="str">
        <f>_xlfn.XLOOKUP(H2309,'NW Mapping'!A:A,'NW Mapping'!D:D)</f>
        <v>Core NW</v>
      </c>
      <c r="L2309" s="8" t="str">
        <f>_xlfn.XLOOKUP('Data Source'!$H2309,'NW Mapping'!A:A,'NW Mapping'!E:E)</f>
        <v>SINGLE FUNDING</v>
      </c>
      <c r="M2309" s="155">
        <v>0.999999999999998</v>
      </c>
      <c r="N2309" s="155">
        <v>1.04</v>
      </c>
    </row>
    <row r="2310" spans="2:14" s="1" customFormat="1" ht="19.7" customHeight="1">
      <c r="B2310" s="156">
        <v>2024</v>
      </c>
      <c r="C2310" s="154" t="s">
        <v>13</v>
      </c>
      <c r="D2310" s="154" t="s">
        <v>14</v>
      </c>
      <c r="E2310" s="154" t="s">
        <v>26</v>
      </c>
      <c r="F2310" s="154" t="s">
        <v>16</v>
      </c>
      <c r="G2310" s="154" t="s">
        <v>76</v>
      </c>
      <c r="H2310" s="154" t="s">
        <v>82</v>
      </c>
      <c r="I2310" s="154" t="str">
        <f>_xlfn.XLOOKUP('Data Source'!$H2310,'NW Mapping'!A:A,'NW Mapping'!B:B)</f>
        <v>Low</v>
      </c>
      <c r="J2310" s="154" t="str">
        <f>_xlfn.XLOOKUP('Data Source'!$H2310,'NW Mapping'!A:A,'NW Mapping'!C:C)</f>
        <v>Core NW</v>
      </c>
      <c r="K2310" s="154" t="str">
        <f>_xlfn.XLOOKUP(H2310,'NW Mapping'!A:A,'NW Mapping'!D:D)</f>
        <v>Core NW</v>
      </c>
      <c r="L2310" s="8" t="str">
        <f>_xlfn.XLOOKUP('Data Source'!$H2310,'NW Mapping'!A:A,'NW Mapping'!E:E)</f>
        <v>SINGLE FUNDING</v>
      </c>
      <c r="M2310" s="157">
        <v>0.999999999999998</v>
      </c>
      <c r="N2310" s="157">
        <v>1.04</v>
      </c>
    </row>
    <row r="2311" spans="2:14" s="1" customFormat="1" ht="19.7" customHeight="1">
      <c r="B2311" s="152">
        <v>2024</v>
      </c>
      <c r="C2311" s="153" t="s">
        <v>13</v>
      </c>
      <c r="D2311" s="153" t="s">
        <v>14</v>
      </c>
      <c r="E2311" s="153" t="s">
        <v>26</v>
      </c>
      <c r="F2311" s="153" t="s">
        <v>21</v>
      </c>
      <c r="G2311" s="153" t="s">
        <v>22</v>
      </c>
      <c r="H2311" s="153" t="s">
        <v>82</v>
      </c>
      <c r="I2311" s="154" t="str">
        <f>_xlfn.XLOOKUP('Data Source'!$H2311,'NW Mapping'!A:A,'NW Mapping'!B:B)</f>
        <v>Low</v>
      </c>
      <c r="J2311" s="154" t="str">
        <f>_xlfn.XLOOKUP('Data Source'!$H2311,'NW Mapping'!A:A,'NW Mapping'!C:C)</f>
        <v>Core NW</v>
      </c>
      <c r="K2311" s="154" t="str">
        <f>_xlfn.XLOOKUP(H2311,'NW Mapping'!A:A,'NW Mapping'!D:D)</f>
        <v>Core NW</v>
      </c>
      <c r="L2311" s="8" t="str">
        <f>_xlfn.XLOOKUP('Data Source'!$H2311,'NW Mapping'!A:A,'NW Mapping'!E:E)</f>
        <v>SINGLE FUNDING</v>
      </c>
      <c r="M2311" s="155">
        <v>500</v>
      </c>
      <c r="N2311" s="155">
        <v>500.24</v>
      </c>
    </row>
    <row r="2312" spans="2:14" s="1" customFormat="1" ht="19.7" customHeight="1">
      <c r="B2312" s="156">
        <v>2024</v>
      </c>
      <c r="C2312" s="154" t="s">
        <v>13</v>
      </c>
      <c r="D2312" s="154" t="s">
        <v>14</v>
      </c>
      <c r="E2312" s="154" t="s">
        <v>26</v>
      </c>
      <c r="F2312" s="154" t="s">
        <v>21</v>
      </c>
      <c r="G2312" s="154" t="s">
        <v>65</v>
      </c>
      <c r="H2312" s="154" t="s">
        <v>82</v>
      </c>
      <c r="I2312" s="154" t="str">
        <f>_xlfn.XLOOKUP('Data Source'!$H2312,'NW Mapping'!A:A,'NW Mapping'!B:B)</f>
        <v>Low</v>
      </c>
      <c r="J2312" s="154" t="str">
        <f>_xlfn.XLOOKUP('Data Source'!$H2312,'NW Mapping'!A:A,'NW Mapping'!C:C)</f>
        <v>Core NW</v>
      </c>
      <c r="K2312" s="154" t="str">
        <f>_xlfn.XLOOKUP(H2312,'NW Mapping'!A:A,'NW Mapping'!D:D)</f>
        <v>Core NW</v>
      </c>
      <c r="L2312" s="8" t="str">
        <f>_xlfn.XLOOKUP('Data Source'!$H2312,'NW Mapping'!A:A,'NW Mapping'!E:E)</f>
        <v>SINGLE FUNDING</v>
      </c>
      <c r="M2312" s="157">
        <v>50</v>
      </c>
      <c r="N2312" s="157">
        <v>49.92</v>
      </c>
    </row>
    <row r="2313" spans="2:14" s="1" customFormat="1" ht="19.7" customHeight="1">
      <c r="B2313" s="152">
        <v>2024</v>
      </c>
      <c r="C2313" s="153" t="s">
        <v>13</v>
      </c>
      <c r="D2313" s="153" t="s">
        <v>14</v>
      </c>
      <c r="E2313" s="153" t="s">
        <v>26</v>
      </c>
      <c r="F2313" s="153" t="s">
        <v>23</v>
      </c>
      <c r="G2313" s="153" t="s">
        <v>24</v>
      </c>
      <c r="H2313" s="153" t="s">
        <v>82</v>
      </c>
      <c r="I2313" s="154" t="str">
        <f>_xlfn.XLOOKUP('Data Source'!$H2313,'NW Mapping'!A:A,'NW Mapping'!B:B)</f>
        <v>Low</v>
      </c>
      <c r="J2313" s="154" t="str">
        <f>_xlfn.XLOOKUP('Data Source'!$H2313,'NW Mapping'!A:A,'NW Mapping'!C:C)</f>
        <v>Core NW</v>
      </c>
      <c r="K2313" s="154" t="str">
        <f>_xlfn.XLOOKUP(H2313,'NW Mapping'!A:A,'NW Mapping'!D:D)</f>
        <v>Core NW</v>
      </c>
      <c r="L2313" s="8" t="str">
        <f>_xlfn.XLOOKUP('Data Source'!$H2313,'NW Mapping'!A:A,'NW Mapping'!E:E)</f>
        <v>SINGLE FUNDING</v>
      </c>
      <c r="M2313" s="155">
        <v>100</v>
      </c>
      <c r="N2313" s="155">
        <v>99.84</v>
      </c>
    </row>
    <row r="2314" spans="2:14" s="1" customFormat="1" ht="19.7" customHeight="1">
      <c r="B2314" s="156">
        <v>2024</v>
      </c>
      <c r="C2314" s="154" t="s">
        <v>13</v>
      </c>
      <c r="D2314" s="154" t="s">
        <v>14</v>
      </c>
      <c r="E2314" s="154" t="s">
        <v>26</v>
      </c>
      <c r="F2314" s="154" t="s">
        <v>23</v>
      </c>
      <c r="G2314" s="154" t="s">
        <v>66</v>
      </c>
      <c r="H2314" s="154" t="s">
        <v>82</v>
      </c>
      <c r="I2314" s="154" t="str">
        <f>_xlfn.XLOOKUP('Data Source'!$H2314,'NW Mapping'!A:A,'NW Mapping'!B:B)</f>
        <v>Low</v>
      </c>
      <c r="J2314" s="154" t="str">
        <f>_xlfn.XLOOKUP('Data Source'!$H2314,'NW Mapping'!A:A,'NW Mapping'!C:C)</f>
        <v>Core NW</v>
      </c>
      <c r="K2314" s="154" t="str">
        <f>_xlfn.XLOOKUP(H2314,'NW Mapping'!A:A,'NW Mapping'!D:D)</f>
        <v>Core NW</v>
      </c>
      <c r="L2314" s="8" t="str">
        <f>_xlfn.XLOOKUP('Data Source'!$H2314,'NW Mapping'!A:A,'NW Mapping'!E:E)</f>
        <v>SINGLE FUNDING</v>
      </c>
      <c r="M2314" s="157">
        <v>100</v>
      </c>
      <c r="N2314" s="157">
        <v>99.84</v>
      </c>
    </row>
    <row r="2315" spans="2:14" s="1" customFormat="1" ht="19.7" hidden="1" customHeight="1">
      <c r="B2315" s="152">
        <v>2024</v>
      </c>
      <c r="C2315" s="153" t="s">
        <v>13</v>
      </c>
      <c r="D2315" s="153" t="s">
        <v>14</v>
      </c>
      <c r="E2315" s="153" t="s">
        <v>27</v>
      </c>
      <c r="F2315" s="153" t="s">
        <v>16</v>
      </c>
      <c r="G2315" s="153" t="s">
        <v>71</v>
      </c>
      <c r="H2315" s="153" t="s">
        <v>82</v>
      </c>
      <c r="I2315" s="154" t="str">
        <f>_xlfn.XLOOKUP('Data Source'!$H2315,'NW Mapping'!A:A,'NW Mapping'!B:B)</f>
        <v>Low</v>
      </c>
      <c r="J2315" s="154" t="str">
        <f>_xlfn.XLOOKUP('Data Source'!$H2315,'NW Mapping'!A:A,'NW Mapping'!C:C)</f>
        <v>Core NW</v>
      </c>
      <c r="K2315" s="154" t="str">
        <f>_xlfn.XLOOKUP(H2315,'NW Mapping'!A:A,'NW Mapping'!D:D)</f>
        <v>Core NW</v>
      </c>
      <c r="L2315" s="8" t="str">
        <f>_xlfn.XLOOKUP('Data Source'!$H2315,'NW Mapping'!A:A,'NW Mapping'!E:E)</f>
        <v>SINGLE FUNDING</v>
      </c>
      <c r="M2315" s="155">
        <v>73.790000000000006</v>
      </c>
      <c r="N2315" s="155">
        <v>73.680000000000007</v>
      </c>
    </row>
    <row r="2316" spans="2:14" s="1" customFormat="1" ht="19.7" hidden="1" customHeight="1">
      <c r="B2316" s="156">
        <v>2024</v>
      </c>
      <c r="C2316" s="154" t="s">
        <v>13</v>
      </c>
      <c r="D2316" s="154" t="s">
        <v>14</v>
      </c>
      <c r="E2316" s="154" t="s">
        <v>27</v>
      </c>
      <c r="F2316" s="154" t="s">
        <v>16</v>
      </c>
      <c r="G2316" s="154" t="s">
        <v>72</v>
      </c>
      <c r="H2316" s="154" t="s">
        <v>82</v>
      </c>
      <c r="I2316" s="154" t="str">
        <f>_xlfn.XLOOKUP('Data Source'!$H2316,'NW Mapping'!A:A,'NW Mapping'!B:B)</f>
        <v>Low</v>
      </c>
      <c r="J2316" s="154" t="str">
        <f>_xlfn.XLOOKUP('Data Source'!$H2316,'NW Mapping'!A:A,'NW Mapping'!C:C)</f>
        <v>Core NW</v>
      </c>
      <c r="K2316" s="154" t="str">
        <f>_xlfn.XLOOKUP(H2316,'NW Mapping'!A:A,'NW Mapping'!D:D)</f>
        <v>Core NW</v>
      </c>
      <c r="L2316" s="8" t="str">
        <f>_xlfn.XLOOKUP('Data Source'!$H2316,'NW Mapping'!A:A,'NW Mapping'!E:E)</f>
        <v>SINGLE FUNDING</v>
      </c>
      <c r="M2316" s="157">
        <v>1002.87</v>
      </c>
      <c r="N2316" s="157">
        <v>1002.81</v>
      </c>
    </row>
    <row r="2317" spans="2:14" s="1" customFormat="1" ht="19.7" hidden="1" customHeight="1">
      <c r="B2317" s="152">
        <v>2024</v>
      </c>
      <c r="C2317" s="153" t="s">
        <v>13</v>
      </c>
      <c r="D2317" s="153" t="s">
        <v>14</v>
      </c>
      <c r="E2317" s="153" t="s">
        <v>27</v>
      </c>
      <c r="F2317" s="153" t="s">
        <v>16</v>
      </c>
      <c r="G2317" s="153" t="s">
        <v>73</v>
      </c>
      <c r="H2317" s="153" t="s">
        <v>82</v>
      </c>
      <c r="I2317" s="154" t="str">
        <f>_xlfn.XLOOKUP('Data Source'!$H2317,'NW Mapping'!A:A,'NW Mapping'!B:B)</f>
        <v>Low</v>
      </c>
      <c r="J2317" s="154" t="str">
        <f>_xlfn.XLOOKUP('Data Source'!$H2317,'NW Mapping'!A:A,'NW Mapping'!C:C)</f>
        <v>Core NW</v>
      </c>
      <c r="K2317" s="154" t="str">
        <f>_xlfn.XLOOKUP(H2317,'NW Mapping'!A:A,'NW Mapping'!D:D)</f>
        <v>Core NW</v>
      </c>
      <c r="L2317" s="8" t="str">
        <f>_xlfn.XLOOKUP('Data Source'!$H2317,'NW Mapping'!A:A,'NW Mapping'!E:E)</f>
        <v>SINGLE FUNDING</v>
      </c>
      <c r="M2317" s="155">
        <v>1965.04</v>
      </c>
      <c r="N2317" s="155">
        <v>1964.97</v>
      </c>
    </row>
    <row r="2318" spans="2:14" s="1" customFormat="1" ht="19.7" hidden="1" customHeight="1">
      <c r="B2318" s="156">
        <v>2024</v>
      </c>
      <c r="C2318" s="154" t="s">
        <v>13</v>
      </c>
      <c r="D2318" s="154" t="s">
        <v>14</v>
      </c>
      <c r="E2318" s="154" t="s">
        <v>27</v>
      </c>
      <c r="F2318" s="154" t="s">
        <v>16</v>
      </c>
      <c r="G2318" s="154" t="s">
        <v>74</v>
      </c>
      <c r="H2318" s="154" t="s">
        <v>82</v>
      </c>
      <c r="I2318" s="154" t="str">
        <f>_xlfn.XLOOKUP('Data Source'!$H2318,'NW Mapping'!A:A,'NW Mapping'!B:B)</f>
        <v>Low</v>
      </c>
      <c r="J2318" s="154" t="str">
        <f>_xlfn.XLOOKUP('Data Source'!$H2318,'NW Mapping'!A:A,'NW Mapping'!C:C)</f>
        <v>Core NW</v>
      </c>
      <c r="K2318" s="154" t="str">
        <f>_xlfn.XLOOKUP(H2318,'NW Mapping'!A:A,'NW Mapping'!D:D)</f>
        <v>Core NW</v>
      </c>
      <c r="L2318" s="8" t="str">
        <f>_xlfn.XLOOKUP('Data Source'!$H2318,'NW Mapping'!A:A,'NW Mapping'!E:E)</f>
        <v>SINGLE FUNDING</v>
      </c>
      <c r="M2318" s="157">
        <v>790.17</v>
      </c>
      <c r="N2318" s="157">
        <v>790.27</v>
      </c>
    </row>
    <row r="2319" spans="2:14" s="1" customFormat="1" ht="19.7" hidden="1" customHeight="1">
      <c r="B2319" s="152">
        <v>2024</v>
      </c>
      <c r="C2319" s="153" t="s">
        <v>13</v>
      </c>
      <c r="D2319" s="153" t="s">
        <v>14</v>
      </c>
      <c r="E2319" s="153" t="s">
        <v>27</v>
      </c>
      <c r="F2319" s="153" t="s">
        <v>16</v>
      </c>
      <c r="G2319" s="153" t="s">
        <v>75</v>
      </c>
      <c r="H2319" s="153" t="s">
        <v>82</v>
      </c>
      <c r="I2319" s="154" t="str">
        <f>_xlfn.XLOOKUP('Data Source'!$H2319,'NW Mapping'!A:A,'NW Mapping'!B:B)</f>
        <v>Low</v>
      </c>
      <c r="J2319" s="154" t="str">
        <f>_xlfn.XLOOKUP('Data Source'!$H2319,'NW Mapping'!A:A,'NW Mapping'!C:C)</f>
        <v>Core NW</v>
      </c>
      <c r="K2319" s="154" t="str">
        <f>_xlfn.XLOOKUP(H2319,'NW Mapping'!A:A,'NW Mapping'!D:D)</f>
        <v>Core NW</v>
      </c>
      <c r="L2319" s="8" t="str">
        <f>_xlfn.XLOOKUP('Data Source'!$H2319,'NW Mapping'!A:A,'NW Mapping'!E:E)</f>
        <v>SINGLE FUNDING</v>
      </c>
      <c r="M2319" s="155">
        <v>2886.2</v>
      </c>
      <c r="N2319" s="155">
        <v>2886.16</v>
      </c>
    </row>
    <row r="2320" spans="2:14" s="1" customFormat="1" ht="19.7" hidden="1" customHeight="1">
      <c r="B2320" s="156">
        <v>2024</v>
      </c>
      <c r="C2320" s="154" t="s">
        <v>13</v>
      </c>
      <c r="D2320" s="154" t="s">
        <v>14</v>
      </c>
      <c r="E2320" s="154" t="s">
        <v>27</v>
      </c>
      <c r="F2320" s="154" t="s">
        <v>16</v>
      </c>
      <c r="G2320" s="154" t="s">
        <v>76</v>
      </c>
      <c r="H2320" s="154" t="s">
        <v>82</v>
      </c>
      <c r="I2320" s="154" t="str">
        <f>_xlfn.XLOOKUP('Data Source'!$H2320,'NW Mapping'!A:A,'NW Mapping'!B:B)</f>
        <v>Low</v>
      </c>
      <c r="J2320" s="154" t="str">
        <f>_xlfn.XLOOKUP('Data Source'!$H2320,'NW Mapping'!A:A,'NW Mapping'!C:C)</f>
        <v>Core NW</v>
      </c>
      <c r="K2320" s="154" t="str">
        <f>_xlfn.XLOOKUP(H2320,'NW Mapping'!A:A,'NW Mapping'!D:D)</f>
        <v>Core NW</v>
      </c>
      <c r="L2320" s="8" t="str">
        <f>_xlfn.XLOOKUP('Data Source'!$H2320,'NW Mapping'!A:A,'NW Mapping'!E:E)</f>
        <v>SINGLE FUNDING</v>
      </c>
      <c r="M2320" s="157">
        <v>27.96</v>
      </c>
      <c r="N2320" s="157">
        <v>28.17</v>
      </c>
    </row>
    <row r="2321" spans="2:14" s="1" customFormat="1" ht="19.7" hidden="1" customHeight="1">
      <c r="B2321" s="152">
        <v>2024</v>
      </c>
      <c r="C2321" s="153" t="s">
        <v>13</v>
      </c>
      <c r="D2321" s="153" t="s">
        <v>14</v>
      </c>
      <c r="E2321" s="153" t="s">
        <v>27</v>
      </c>
      <c r="F2321" s="153" t="s">
        <v>21</v>
      </c>
      <c r="G2321" s="153" t="s">
        <v>22</v>
      </c>
      <c r="H2321" s="153" t="s">
        <v>82</v>
      </c>
      <c r="I2321" s="154" t="str">
        <f>_xlfn.XLOOKUP('Data Source'!$H2321,'NW Mapping'!A:A,'NW Mapping'!B:B)</f>
        <v>Low</v>
      </c>
      <c r="J2321" s="154" t="str">
        <f>_xlfn.XLOOKUP('Data Source'!$H2321,'NW Mapping'!A:A,'NW Mapping'!C:C)</f>
        <v>Core NW</v>
      </c>
      <c r="K2321" s="154" t="str">
        <f>_xlfn.XLOOKUP(H2321,'NW Mapping'!A:A,'NW Mapping'!D:D)</f>
        <v>Core NW</v>
      </c>
      <c r="L2321" s="8" t="str">
        <f>_xlfn.XLOOKUP('Data Source'!$H2321,'NW Mapping'!A:A,'NW Mapping'!E:E)</f>
        <v>SINGLE FUNDING</v>
      </c>
      <c r="M2321" s="155">
        <v>5538.49057692308</v>
      </c>
      <c r="N2321" s="155">
        <v>5538.52</v>
      </c>
    </row>
    <row r="2322" spans="2:14" s="1" customFormat="1" ht="19.7" hidden="1" customHeight="1">
      <c r="B2322" s="156">
        <v>2024</v>
      </c>
      <c r="C2322" s="154" t="s">
        <v>13</v>
      </c>
      <c r="D2322" s="154" t="s">
        <v>14</v>
      </c>
      <c r="E2322" s="154" t="s">
        <v>27</v>
      </c>
      <c r="F2322" s="154" t="s">
        <v>21</v>
      </c>
      <c r="G2322" s="154" t="s">
        <v>65</v>
      </c>
      <c r="H2322" s="154" t="s">
        <v>82</v>
      </c>
      <c r="I2322" s="154" t="str">
        <f>_xlfn.XLOOKUP('Data Source'!$H2322,'NW Mapping'!A:A,'NW Mapping'!B:B)</f>
        <v>Low</v>
      </c>
      <c r="J2322" s="154" t="str">
        <f>_xlfn.XLOOKUP('Data Source'!$H2322,'NW Mapping'!A:A,'NW Mapping'!C:C)</f>
        <v>Core NW</v>
      </c>
      <c r="K2322" s="154" t="str">
        <f>_xlfn.XLOOKUP(H2322,'NW Mapping'!A:A,'NW Mapping'!D:D)</f>
        <v>Core NW</v>
      </c>
      <c r="L2322" s="8" t="str">
        <f>_xlfn.XLOOKUP('Data Source'!$H2322,'NW Mapping'!A:A,'NW Mapping'!E:E)</f>
        <v>SINGLE FUNDING</v>
      </c>
      <c r="M2322" s="157">
        <v>1489.3</v>
      </c>
      <c r="N2322" s="157">
        <v>1489.18</v>
      </c>
    </row>
    <row r="2323" spans="2:14" s="1" customFormat="1" ht="19.7" hidden="1" customHeight="1">
      <c r="B2323" s="152">
        <v>2024</v>
      </c>
      <c r="C2323" s="153" t="s">
        <v>13</v>
      </c>
      <c r="D2323" s="153" t="s">
        <v>14</v>
      </c>
      <c r="E2323" s="153" t="s">
        <v>27</v>
      </c>
      <c r="F2323" s="153" t="s">
        <v>23</v>
      </c>
      <c r="G2323" s="153" t="s">
        <v>24</v>
      </c>
      <c r="H2323" s="153" t="s">
        <v>82</v>
      </c>
      <c r="I2323" s="154" t="str">
        <f>_xlfn.XLOOKUP('Data Source'!$H2323,'NW Mapping'!A:A,'NW Mapping'!B:B)</f>
        <v>Low</v>
      </c>
      <c r="J2323" s="154" t="str">
        <f>_xlfn.XLOOKUP('Data Source'!$H2323,'NW Mapping'!A:A,'NW Mapping'!C:C)</f>
        <v>Core NW</v>
      </c>
      <c r="K2323" s="154" t="str">
        <f>_xlfn.XLOOKUP(H2323,'NW Mapping'!A:A,'NW Mapping'!D:D)</f>
        <v>Core NW</v>
      </c>
      <c r="L2323" s="8" t="str">
        <f>_xlfn.XLOOKUP('Data Source'!$H2323,'NW Mapping'!A:A,'NW Mapping'!E:E)</f>
        <v>SINGLE FUNDING</v>
      </c>
      <c r="M2323" s="155">
        <v>1585.46</v>
      </c>
      <c r="N2323" s="155">
        <v>1585.41</v>
      </c>
    </row>
    <row r="2324" spans="2:14" s="1" customFormat="1" ht="19.7" hidden="1" customHeight="1">
      <c r="B2324" s="156">
        <v>2024</v>
      </c>
      <c r="C2324" s="154" t="s">
        <v>13</v>
      </c>
      <c r="D2324" s="154" t="s">
        <v>14</v>
      </c>
      <c r="E2324" s="154" t="s">
        <v>27</v>
      </c>
      <c r="F2324" s="154" t="s">
        <v>23</v>
      </c>
      <c r="G2324" s="154" t="s">
        <v>66</v>
      </c>
      <c r="H2324" s="154" t="s">
        <v>82</v>
      </c>
      <c r="I2324" s="154" t="str">
        <f>_xlfn.XLOOKUP('Data Source'!$H2324,'NW Mapping'!A:A,'NW Mapping'!B:B)</f>
        <v>Low</v>
      </c>
      <c r="J2324" s="154" t="str">
        <f>_xlfn.XLOOKUP('Data Source'!$H2324,'NW Mapping'!A:A,'NW Mapping'!C:C)</f>
        <v>Core NW</v>
      </c>
      <c r="K2324" s="154" t="str">
        <f>_xlfn.XLOOKUP(H2324,'NW Mapping'!A:A,'NW Mapping'!D:D)</f>
        <v>Core NW</v>
      </c>
      <c r="L2324" s="8" t="str">
        <f>_xlfn.XLOOKUP('Data Source'!$H2324,'NW Mapping'!A:A,'NW Mapping'!E:E)</f>
        <v>SINGLE FUNDING</v>
      </c>
      <c r="M2324" s="157">
        <v>596.41</v>
      </c>
      <c r="N2324" s="157">
        <v>596.45000000000005</v>
      </c>
    </row>
    <row r="2325" spans="2:14" s="1" customFormat="1" ht="19.7" hidden="1" customHeight="1">
      <c r="B2325" s="152">
        <v>2024</v>
      </c>
      <c r="C2325" s="153" t="s">
        <v>13</v>
      </c>
      <c r="D2325" s="153" t="s">
        <v>14</v>
      </c>
      <c r="E2325" s="153" t="s">
        <v>15</v>
      </c>
      <c r="F2325" s="153" t="s">
        <v>16</v>
      </c>
      <c r="G2325" s="153" t="s">
        <v>71</v>
      </c>
      <c r="H2325" s="153" t="s">
        <v>56</v>
      </c>
      <c r="I2325" s="154" t="str">
        <f>_xlfn.XLOOKUP('Data Source'!$H2325,'NW Mapping'!A:A,'NW Mapping'!B:B)</f>
        <v>Low</v>
      </c>
      <c r="J2325" s="154" t="str">
        <f>_xlfn.XLOOKUP('Data Source'!$H2325,'NW Mapping'!A:A,'NW Mapping'!C:C)</f>
        <v>Core NW</v>
      </c>
      <c r="K2325" s="154" t="str">
        <f>_xlfn.XLOOKUP(H2325,'NW Mapping'!A:A,'NW Mapping'!D:D)</f>
        <v>Core NW</v>
      </c>
      <c r="L2325" s="8" t="str">
        <f>_xlfn.XLOOKUP('Data Source'!$H2325,'NW Mapping'!A:A,'NW Mapping'!E:E)</f>
        <v>OTHER</v>
      </c>
      <c r="M2325" s="155">
        <v>507.53</v>
      </c>
      <c r="N2325" s="155">
        <v>507.52</v>
      </c>
    </row>
    <row r="2326" spans="2:14" s="1" customFormat="1" ht="19.7" hidden="1" customHeight="1">
      <c r="B2326" s="156">
        <v>2024</v>
      </c>
      <c r="C2326" s="154" t="s">
        <v>13</v>
      </c>
      <c r="D2326" s="154" t="s">
        <v>14</v>
      </c>
      <c r="E2326" s="154" t="s">
        <v>15</v>
      </c>
      <c r="F2326" s="154" t="s">
        <v>16</v>
      </c>
      <c r="G2326" s="154" t="s">
        <v>72</v>
      </c>
      <c r="H2326" s="154" t="s">
        <v>56</v>
      </c>
      <c r="I2326" s="154" t="str">
        <f>_xlfn.XLOOKUP('Data Source'!$H2326,'NW Mapping'!A:A,'NW Mapping'!B:B)</f>
        <v>Low</v>
      </c>
      <c r="J2326" s="154" t="str">
        <f>_xlfn.XLOOKUP('Data Source'!$H2326,'NW Mapping'!A:A,'NW Mapping'!C:C)</f>
        <v>Core NW</v>
      </c>
      <c r="K2326" s="154" t="str">
        <f>_xlfn.XLOOKUP(H2326,'NW Mapping'!A:A,'NW Mapping'!D:D)</f>
        <v>Core NW</v>
      </c>
      <c r="L2326" s="8" t="str">
        <f>_xlfn.XLOOKUP('Data Source'!$H2326,'NW Mapping'!A:A,'NW Mapping'!E:E)</f>
        <v>OTHER</v>
      </c>
      <c r="M2326" s="157">
        <v>7096.0571153846204</v>
      </c>
      <c r="N2326" s="157">
        <v>7095.91</v>
      </c>
    </row>
    <row r="2327" spans="2:14" s="1" customFormat="1" ht="19.7" hidden="1" customHeight="1">
      <c r="B2327" s="152">
        <v>2024</v>
      </c>
      <c r="C2327" s="153" t="s">
        <v>13</v>
      </c>
      <c r="D2327" s="153" t="s">
        <v>14</v>
      </c>
      <c r="E2327" s="153" t="s">
        <v>15</v>
      </c>
      <c r="F2327" s="153" t="s">
        <v>16</v>
      </c>
      <c r="G2327" s="153" t="s">
        <v>73</v>
      </c>
      <c r="H2327" s="153" t="s">
        <v>56</v>
      </c>
      <c r="I2327" s="154" t="str">
        <f>_xlfn.XLOOKUP('Data Source'!$H2327,'NW Mapping'!A:A,'NW Mapping'!B:B)</f>
        <v>Low</v>
      </c>
      <c r="J2327" s="154" t="str">
        <f>_xlfn.XLOOKUP('Data Source'!$H2327,'NW Mapping'!A:A,'NW Mapping'!C:C)</f>
        <v>Core NW</v>
      </c>
      <c r="K2327" s="154" t="str">
        <f>_xlfn.XLOOKUP(H2327,'NW Mapping'!A:A,'NW Mapping'!D:D)</f>
        <v>Core NW</v>
      </c>
      <c r="L2327" s="8" t="str">
        <f>_xlfn.XLOOKUP('Data Source'!$H2327,'NW Mapping'!A:A,'NW Mapping'!E:E)</f>
        <v>OTHER</v>
      </c>
      <c r="M2327" s="155">
        <v>1585.72</v>
      </c>
      <c r="N2327" s="155">
        <v>1585.6</v>
      </c>
    </row>
    <row r="2328" spans="2:14" s="1" customFormat="1" ht="19.7" hidden="1" customHeight="1">
      <c r="B2328" s="156">
        <v>2024</v>
      </c>
      <c r="C2328" s="154" t="s">
        <v>13</v>
      </c>
      <c r="D2328" s="154" t="s">
        <v>14</v>
      </c>
      <c r="E2328" s="154" t="s">
        <v>15</v>
      </c>
      <c r="F2328" s="154" t="s">
        <v>16</v>
      </c>
      <c r="G2328" s="154" t="s">
        <v>74</v>
      </c>
      <c r="H2328" s="154" t="s">
        <v>56</v>
      </c>
      <c r="I2328" s="154" t="str">
        <f>_xlfn.XLOOKUP('Data Source'!$H2328,'NW Mapping'!A:A,'NW Mapping'!B:B)</f>
        <v>Low</v>
      </c>
      <c r="J2328" s="154" t="str">
        <f>_xlfn.XLOOKUP('Data Source'!$H2328,'NW Mapping'!A:A,'NW Mapping'!C:C)</f>
        <v>Core NW</v>
      </c>
      <c r="K2328" s="154" t="str">
        <f>_xlfn.XLOOKUP(H2328,'NW Mapping'!A:A,'NW Mapping'!D:D)</f>
        <v>Core NW</v>
      </c>
      <c r="L2328" s="8" t="str">
        <f>_xlfn.XLOOKUP('Data Source'!$H2328,'NW Mapping'!A:A,'NW Mapping'!E:E)</f>
        <v>OTHER</v>
      </c>
      <c r="M2328" s="157">
        <v>8147.75</v>
      </c>
      <c r="N2328" s="157">
        <v>8147.88</v>
      </c>
    </row>
    <row r="2329" spans="2:14" s="1" customFormat="1" ht="19.7" hidden="1" customHeight="1">
      <c r="B2329" s="152">
        <v>2024</v>
      </c>
      <c r="C2329" s="153" t="s">
        <v>13</v>
      </c>
      <c r="D2329" s="153" t="s">
        <v>14</v>
      </c>
      <c r="E2329" s="153" t="s">
        <v>15</v>
      </c>
      <c r="F2329" s="153" t="s">
        <v>16</v>
      </c>
      <c r="G2329" s="153" t="s">
        <v>75</v>
      </c>
      <c r="H2329" s="153" t="s">
        <v>56</v>
      </c>
      <c r="I2329" s="154" t="str">
        <f>_xlfn.XLOOKUP('Data Source'!$H2329,'NW Mapping'!A:A,'NW Mapping'!B:B)</f>
        <v>Low</v>
      </c>
      <c r="J2329" s="154" t="str">
        <f>_xlfn.XLOOKUP('Data Source'!$H2329,'NW Mapping'!A:A,'NW Mapping'!C:C)</f>
        <v>Core NW</v>
      </c>
      <c r="K2329" s="154" t="str">
        <f>_xlfn.XLOOKUP(H2329,'NW Mapping'!A:A,'NW Mapping'!D:D)</f>
        <v>Core NW</v>
      </c>
      <c r="L2329" s="8" t="str">
        <f>_xlfn.XLOOKUP('Data Source'!$H2329,'NW Mapping'!A:A,'NW Mapping'!E:E)</f>
        <v>OTHER</v>
      </c>
      <c r="M2329" s="155">
        <v>224.18</v>
      </c>
      <c r="N2329" s="155">
        <v>223.98</v>
      </c>
    </row>
    <row r="2330" spans="2:14" s="1" customFormat="1" ht="19.7" hidden="1" customHeight="1">
      <c r="B2330" s="156">
        <v>2024</v>
      </c>
      <c r="C2330" s="154" t="s">
        <v>13</v>
      </c>
      <c r="D2330" s="154" t="s">
        <v>14</v>
      </c>
      <c r="E2330" s="154" t="s">
        <v>15</v>
      </c>
      <c r="F2330" s="154" t="s">
        <v>16</v>
      </c>
      <c r="G2330" s="154" t="s">
        <v>76</v>
      </c>
      <c r="H2330" s="154" t="s">
        <v>56</v>
      </c>
      <c r="I2330" s="154" t="str">
        <f>_xlfn.XLOOKUP('Data Source'!$H2330,'NW Mapping'!A:A,'NW Mapping'!B:B)</f>
        <v>Low</v>
      </c>
      <c r="J2330" s="154" t="str">
        <f>_xlfn.XLOOKUP('Data Source'!$H2330,'NW Mapping'!A:A,'NW Mapping'!C:C)</f>
        <v>Core NW</v>
      </c>
      <c r="K2330" s="154" t="str">
        <f>_xlfn.XLOOKUP(H2330,'NW Mapping'!A:A,'NW Mapping'!D:D)</f>
        <v>Core NW</v>
      </c>
      <c r="L2330" s="8" t="str">
        <f>_xlfn.XLOOKUP('Data Source'!$H2330,'NW Mapping'!A:A,'NW Mapping'!E:E)</f>
        <v>OTHER</v>
      </c>
      <c r="M2330" s="157">
        <v>0.999999999999998</v>
      </c>
      <c r="N2330" s="157">
        <v>1.04</v>
      </c>
    </row>
    <row r="2331" spans="2:14" s="1" customFormat="1" ht="19.7" hidden="1" customHeight="1">
      <c r="B2331" s="152">
        <v>2024</v>
      </c>
      <c r="C2331" s="153" t="s">
        <v>13</v>
      </c>
      <c r="D2331" s="153" t="s">
        <v>14</v>
      </c>
      <c r="E2331" s="153" t="s">
        <v>15</v>
      </c>
      <c r="F2331" s="153" t="s">
        <v>21</v>
      </c>
      <c r="G2331" s="153" t="s">
        <v>22</v>
      </c>
      <c r="H2331" s="153" t="s">
        <v>56</v>
      </c>
      <c r="I2331" s="154" t="str">
        <f>_xlfn.XLOOKUP('Data Source'!$H2331,'NW Mapping'!A:A,'NW Mapping'!B:B)</f>
        <v>Low</v>
      </c>
      <c r="J2331" s="154" t="str">
        <f>_xlfn.XLOOKUP('Data Source'!$H2331,'NW Mapping'!A:A,'NW Mapping'!C:C)</f>
        <v>Core NW</v>
      </c>
      <c r="K2331" s="154" t="str">
        <f>_xlfn.XLOOKUP(H2331,'NW Mapping'!A:A,'NW Mapping'!D:D)</f>
        <v>Core NW</v>
      </c>
      <c r="L2331" s="8" t="str">
        <f>_xlfn.XLOOKUP('Data Source'!$H2331,'NW Mapping'!A:A,'NW Mapping'!E:E)</f>
        <v>OTHER</v>
      </c>
      <c r="M2331" s="155">
        <v>3284.63</v>
      </c>
      <c r="N2331" s="155">
        <v>3284.72</v>
      </c>
    </row>
    <row r="2332" spans="2:14" s="1" customFormat="1" ht="19.7" hidden="1" customHeight="1">
      <c r="B2332" s="156">
        <v>2024</v>
      </c>
      <c r="C2332" s="154" t="s">
        <v>13</v>
      </c>
      <c r="D2332" s="154" t="s">
        <v>14</v>
      </c>
      <c r="E2332" s="154" t="s">
        <v>15</v>
      </c>
      <c r="F2332" s="154" t="s">
        <v>21</v>
      </c>
      <c r="G2332" s="154" t="s">
        <v>65</v>
      </c>
      <c r="H2332" s="154" t="s">
        <v>56</v>
      </c>
      <c r="I2332" s="154" t="str">
        <f>_xlfn.XLOOKUP('Data Source'!$H2332,'NW Mapping'!A:A,'NW Mapping'!B:B)</f>
        <v>Low</v>
      </c>
      <c r="J2332" s="154" t="str">
        <f>_xlfn.XLOOKUP('Data Source'!$H2332,'NW Mapping'!A:A,'NW Mapping'!C:C)</f>
        <v>Core NW</v>
      </c>
      <c r="K2332" s="154" t="str">
        <f>_xlfn.XLOOKUP(H2332,'NW Mapping'!A:A,'NW Mapping'!D:D)</f>
        <v>Core NW</v>
      </c>
      <c r="L2332" s="8" t="str">
        <f>_xlfn.XLOOKUP('Data Source'!$H2332,'NW Mapping'!A:A,'NW Mapping'!E:E)</f>
        <v>OTHER</v>
      </c>
      <c r="M2332" s="157">
        <v>0</v>
      </c>
      <c r="N2332" s="157">
        <v>0</v>
      </c>
    </row>
    <row r="2333" spans="2:14" s="1" customFormat="1" ht="19.7" hidden="1" customHeight="1">
      <c r="B2333" s="152">
        <v>2024</v>
      </c>
      <c r="C2333" s="153" t="s">
        <v>13</v>
      </c>
      <c r="D2333" s="153" t="s">
        <v>14</v>
      </c>
      <c r="E2333" s="153" t="s">
        <v>15</v>
      </c>
      <c r="F2333" s="153" t="s">
        <v>23</v>
      </c>
      <c r="G2333" s="153" t="s">
        <v>24</v>
      </c>
      <c r="H2333" s="153" t="s">
        <v>56</v>
      </c>
      <c r="I2333" s="154" t="str">
        <f>_xlfn.XLOOKUP('Data Source'!$H2333,'NW Mapping'!A:A,'NW Mapping'!B:B)</f>
        <v>Low</v>
      </c>
      <c r="J2333" s="154" t="str">
        <f>_xlfn.XLOOKUP('Data Source'!$H2333,'NW Mapping'!A:A,'NW Mapping'!C:C)</f>
        <v>Core NW</v>
      </c>
      <c r="K2333" s="154" t="str">
        <f>_xlfn.XLOOKUP(H2333,'NW Mapping'!A:A,'NW Mapping'!D:D)</f>
        <v>Core NW</v>
      </c>
      <c r="L2333" s="8" t="str">
        <f>_xlfn.XLOOKUP('Data Source'!$H2333,'NW Mapping'!A:A,'NW Mapping'!E:E)</f>
        <v>OTHER</v>
      </c>
      <c r="M2333" s="155">
        <v>6019.16134615385</v>
      </c>
      <c r="N2333" s="155">
        <v>6019.23</v>
      </c>
    </row>
    <row r="2334" spans="2:14" s="1" customFormat="1" ht="19.7" hidden="1" customHeight="1">
      <c r="B2334" s="156">
        <v>2024</v>
      </c>
      <c r="C2334" s="154" t="s">
        <v>13</v>
      </c>
      <c r="D2334" s="154" t="s">
        <v>14</v>
      </c>
      <c r="E2334" s="154" t="s">
        <v>15</v>
      </c>
      <c r="F2334" s="154" t="s">
        <v>23</v>
      </c>
      <c r="G2334" s="154" t="s">
        <v>66</v>
      </c>
      <c r="H2334" s="154" t="s">
        <v>56</v>
      </c>
      <c r="I2334" s="154" t="str">
        <f>_xlfn.XLOOKUP('Data Source'!$H2334,'NW Mapping'!A:A,'NW Mapping'!B:B)</f>
        <v>Low</v>
      </c>
      <c r="J2334" s="154" t="str">
        <f>_xlfn.XLOOKUP('Data Source'!$H2334,'NW Mapping'!A:A,'NW Mapping'!C:C)</f>
        <v>Core NW</v>
      </c>
      <c r="K2334" s="154" t="str">
        <f>_xlfn.XLOOKUP(H2334,'NW Mapping'!A:A,'NW Mapping'!D:D)</f>
        <v>Core NW</v>
      </c>
      <c r="L2334" s="8" t="str">
        <f>_xlfn.XLOOKUP('Data Source'!$H2334,'NW Mapping'!A:A,'NW Mapping'!E:E)</f>
        <v>OTHER</v>
      </c>
      <c r="M2334" s="157">
        <v>878.2</v>
      </c>
      <c r="N2334" s="157">
        <v>878.24</v>
      </c>
    </row>
    <row r="2335" spans="2:14" s="1" customFormat="1" ht="19.7" hidden="1" customHeight="1">
      <c r="B2335" s="152">
        <v>2024</v>
      </c>
      <c r="C2335" s="153" t="s">
        <v>13</v>
      </c>
      <c r="D2335" s="153" t="s">
        <v>14</v>
      </c>
      <c r="E2335" s="153" t="s">
        <v>25</v>
      </c>
      <c r="F2335" s="153" t="s">
        <v>16</v>
      </c>
      <c r="G2335" s="153" t="s">
        <v>71</v>
      </c>
      <c r="H2335" s="153" t="s">
        <v>56</v>
      </c>
      <c r="I2335" s="154" t="str">
        <f>_xlfn.XLOOKUP('Data Source'!$H2335,'NW Mapping'!A:A,'NW Mapping'!B:B)</f>
        <v>Low</v>
      </c>
      <c r="J2335" s="154" t="str">
        <f>_xlfn.XLOOKUP('Data Source'!$H2335,'NW Mapping'!A:A,'NW Mapping'!C:C)</f>
        <v>Core NW</v>
      </c>
      <c r="K2335" s="154" t="str">
        <f>_xlfn.XLOOKUP(H2335,'NW Mapping'!A:A,'NW Mapping'!D:D)</f>
        <v>Core NW</v>
      </c>
      <c r="L2335" s="8" t="str">
        <f>_xlfn.XLOOKUP('Data Source'!$H2335,'NW Mapping'!A:A,'NW Mapping'!E:E)</f>
        <v>OTHER</v>
      </c>
      <c r="M2335" s="155">
        <v>1833.9575</v>
      </c>
      <c r="N2335" s="155">
        <v>1833.83</v>
      </c>
    </row>
    <row r="2336" spans="2:14" s="1" customFormat="1" ht="19.7" hidden="1" customHeight="1">
      <c r="B2336" s="156">
        <v>2024</v>
      </c>
      <c r="C2336" s="154" t="s">
        <v>13</v>
      </c>
      <c r="D2336" s="154" t="s">
        <v>14</v>
      </c>
      <c r="E2336" s="154" t="s">
        <v>25</v>
      </c>
      <c r="F2336" s="154" t="s">
        <v>16</v>
      </c>
      <c r="G2336" s="154" t="s">
        <v>72</v>
      </c>
      <c r="H2336" s="154" t="s">
        <v>56</v>
      </c>
      <c r="I2336" s="154" t="str">
        <f>_xlfn.XLOOKUP('Data Source'!$H2336,'NW Mapping'!A:A,'NW Mapping'!B:B)</f>
        <v>Low</v>
      </c>
      <c r="J2336" s="154" t="str">
        <f>_xlfn.XLOOKUP('Data Source'!$H2336,'NW Mapping'!A:A,'NW Mapping'!C:C)</f>
        <v>Core NW</v>
      </c>
      <c r="K2336" s="154" t="str">
        <f>_xlfn.XLOOKUP(H2336,'NW Mapping'!A:A,'NW Mapping'!D:D)</f>
        <v>Core NW</v>
      </c>
      <c r="L2336" s="8" t="str">
        <f>_xlfn.XLOOKUP('Data Source'!$H2336,'NW Mapping'!A:A,'NW Mapping'!E:E)</f>
        <v>OTHER</v>
      </c>
      <c r="M2336" s="157">
        <v>4841.8201923076904</v>
      </c>
      <c r="N2336" s="157">
        <v>4841.83</v>
      </c>
    </row>
    <row r="2337" spans="2:14" s="1" customFormat="1" ht="19.7" hidden="1" customHeight="1">
      <c r="B2337" s="152">
        <v>2024</v>
      </c>
      <c r="C2337" s="153" t="s">
        <v>13</v>
      </c>
      <c r="D2337" s="153" t="s">
        <v>14</v>
      </c>
      <c r="E2337" s="153" t="s">
        <v>25</v>
      </c>
      <c r="F2337" s="153" t="s">
        <v>16</v>
      </c>
      <c r="G2337" s="153" t="s">
        <v>73</v>
      </c>
      <c r="H2337" s="153" t="s">
        <v>56</v>
      </c>
      <c r="I2337" s="154" t="str">
        <f>_xlfn.XLOOKUP('Data Source'!$H2337,'NW Mapping'!A:A,'NW Mapping'!B:B)</f>
        <v>Low</v>
      </c>
      <c r="J2337" s="154" t="str">
        <f>_xlfn.XLOOKUP('Data Source'!$H2337,'NW Mapping'!A:A,'NW Mapping'!C:C)</f>
        <v>Core NW</v>
      </c>
      <c r="K2337" s="154" t="str">
        <f>_xlfn.XLOOKUP(H2337,'NW Mapping'!A:A,'NW Mapping'!D:D)</f>
        <v>Core NW</v>
      </c>
      <c r="L2337" s="8" t="str">
        <f>_xlfn.XLOOKUP('Data Source'!$H2337,'NW Mapping'!A:A,'NW Mapping'!E:E)</f>
        <v>OTHER</v>
      </c>
      <c r="M2337" s="155">
        <v>5177.29653846154</v>
      </c>
      <c r="N2337" s="155">
        <v>5177.12</v>
      </c>
    </row>
    <row r="2338" spans="2:14" s="1" customFormat="1" ht="19.7" hidden="1" customHeight="1">
      <c r="B2338" s="156">
        <v>2024</v>
      </c>
      <c r="C2338" s="154" t="s">
        <v>13</v>
      </c>
      <c r="D2338" s="154" t="s">
        <v>14</v>
      </c>
      <c r="E2338" s="154" t="s">
        <v>25</v>
      </c>
      <c r="F2338" s="154" t="s">
        <v>16</v>
      </c>
      <c r="G2338" s="154" t="s">
        <v>74</v>
      </c>
      <c r="H2338" s="154" t="s">
        <v>56</v>
      </c>
      <c r="I2338" s="154" t="str">
        <f>_xlfn.XLOOKUP('Data Source'!$H2338,'NW Mapping'!A:A,'NW Mapping'!B:B)</f>
        <v>Low</v>
      </c>
      <c r="J2338" s="154" t="str">
        <f>_xlfn.XLOOKUP('Data Source'!$H2338,'NW Mapping'!A:A,'NW Mapping'!C:C)</f>
        <v>Core NW</v>
      </c>
      <c r="K2338" s="154" t="str">
        <f>_xlfn.XLOOKUP(H2338,'NW Mapping'!A:A,'NW Mapping'!D:D)</f>
        <v>Core NW</v>
      </c>
      <c r="L2338" s="8" t="str">
        <f>_xlfn.XLOOKUP('Data Source'!$H2338,'NW Mapping'!A:A,'NW Mapping'!E:E)</f>
        <v>OTHER</v>
      </c>
      <c r="M2338" s="157">
        <v>19658.803846153802</v>
      </c>
      <c r="N2338" s="157">
        <v>19659</v>
      </c>
    </row>
    <row r="2339" spans="2:14" s="1" customFormat="1" ht="19.7" hidden="1" customHeight="1">
      <c r="B2339" s="152">
        <v>2024</v>
      </c>
      <c r="C2339" s="153" t="s">
        <v>13</v>
      </c>
      <c r="D2339" s="153" t="s">
        <v>14</v>
      </c>
      <c r="E2339" s="153" t="s">
        <v>25</v>
      </c>
      <c r="F2339" s="153" t="s">
        <v>16</v>
      </c>
      <c r="G2339" s="153" t="s">
        <v>75</v>
      </c>
      <c r="H2339" s="153" t="s">
        <v>56</v>
      </c>
      <c r="I2339" s="154" t="str">
        <f>_xlfn.XLOOKUP('Data Source'!$H2339,'NW Mapping'!A:A,'NW Mapping'!B:B)</f>
        <v>Low</v>
      </c>
      <c r="J2339" s="154" t="str">
        <f>_xlfn.XLOOKUP('Data Source'!$H2339,'NW Mapping'!A:A,'NW Mapping'!C:C)</f>
        <v>Core NW</v>
      </c>
      <c r="K2339" s="154" t="str">
        <f>_xlfn.XLOOKUP(H2339,'NW Mapping'!A:A,'NW Mapping'!D:D)</f>
        <v>Core NW</v>
      </c>
      <c r="L2339" s="8" t="str">
        <f>_xlfn.XLOOKUP('Data Source'!$H2339,'NW Mapping'!A:A,'NW Mapping'!E:E)</f>
        <v>OTHER</v>
      </c>
      <c r="M2339" s="155">
        <v>9077.0501923076899</v>
      </c>
      <c r="N2339" s="155">
        <v>9077.06</v>
      </c>
    </row>
    <row r="2340" spans="2:14" s="1" customFormat="1" ht="19.7" hidden="1" customHeight="1">
      <c r="B2340" s="156">
        <v>2024</v>
      </c>
      <c r="C2340" s="154" t="s">
        <v>13</v>
      </c>
      <c r="D2340" s="154" t="s">
        <v>14</v>
      </c>
      <c r="E2340" s="154" t="s">
        <v>25</v>
      </c>
      <c r="F2340" s="154" t="s">
        <v>16</v>
      </c>
      <c r="G2340" s="154" t="s">
        <v>76</v>
      </c>
      <c r="H2340" s="154" t="s">
        <v>56</v>
      </c>
      <c r="I2340" s="154" t="str">
        <f>_xlfn.XLOOKUP('Data Source'!$H2340,'NW Mapping'!A:A,'NW Mapping'!B:B)</f>
        <v>Low</v>
      </c>
      <c r="J2340" s="154" t="str">
        <f>_xlfn.XLOOKUP('Data Source'!$H2340,'NW Mapping'!A:A,'NW Mapping'!C:C)</f>
        <v>Core NW</v>
      </c>
      <c r="K2340" s="154" t="str">
        <f>_xlfn.XLOOKUP(H2340,'NW Mapping'!A:A,'NW Mapping'!D:D)</f>
        <v>Core NW</v>
      </c>
      <c r="L2340" s="8" t="str">
        <f>_xlfn.XLOOKUP('Data Source'!$H2340,'NW Mapping'!A:A,'NW Mapping'!E:E)</f>
        <v>OTHER</v>
      </c>
      <c r="M2340" s="157">
        <v>338.37269230769198</v>
      </c>
      <c r="N2340" s="157">
        <v>338.51</v>
      </c>
    </row>
    <row r="2341" spans="2:14" s="1" customFormat="1" ht="19.7" hidden="1" customHeight="1">
      <c r="B2341" s="152">
        <v>2024</v>
      </c>
      <c r="C2341" s="153" t="s">
        <v>13</v>
      </c>
      <c r="D2341" s="153" t="s">
        <v>14</v>
      </c>
      <c r="E2341" s="153" t="s">
        <v>25</v>
      </c>
      <c r="F2341" s="153" t="s">
        <v>21</v>
      </c>
      <c r="G2341" s="153" t="s">
        <v>22</v>
      </c>
      <c r="H2341" s="153" t="s">
        <v>56</v>
      </c>
      <c r="I2341" s="154" t="str">
        <f>_xlfn.XLOOKUP('Data Source'!$H2341,'NW Mapping'!A:A,'NW Mapping'!B:B)</f>
        <v>Low</v>
      </c>
      <c r="J2341" s="154" t="str">
        <f>_xlfn.XLOOKUP('Data Source'!$H2341,'NW Mapping'!A:A,'NW Mapping'!C:C)</f>
        <v>Core NW</v>
      </c>
      <c r="K2341" s="154" t="str">
        <f>_xlfn.XLOOKUP(H2341,'NW Mapping'!A:A,'NW Mapping'!D:D)</f>
        <v>Core NW</v>
      </c>
      <c r="L2341" s="8" t="str">
        <f>_xlfn.XLOOKUP('Data Source'!$H2341,'NW Mapping'!A:A,'NW Mapping'!E:E)</f>
        <v>OTHER</v>
      </c>
      <c r="M2341" s="155">
        <v>28452.221923076901</v>
      </c>
      <c r="N2341" s="155">
        <v>28452.32</v>
      </c>
    </row>
    <row r="2342" spans="2:14" s="1" customFormat="1" ht="19.7" hidden="1" customHeight="1">
      <c r="B2342" s="156">
        <v>2024</v>
      </c>
      <c r="C2342" s="154" t="s">
        <v>13</v>
      </c>
      <c r="D2342" s="154" t="s">
        <v>14</v>
      </c>
      <c r="E2342" s="154" t="s">
        <v>25</v>
      </c>
      <c r="F2342" s="154" t="s">
        <v>21</v>
      </c>
      <c r="G2342" s="154" t="s">
        <v>65</v>
      </c>
      <c r="H2342" s="154" t="s">
        <v>56</v>
      </c>
      <c r="I2342" s="154" t="str">
        <f>_xlfn.XLOOKUP('Data Source'!$H2342,'NW Mapping'!A:A,'NW Mapping'!B:B)</f>
        <v>Low</v>
      </c>
      <c r="J2342" s="154" t="str">
        <f>_xlfn.XLOOKUP('Data Source'!$H2342,'NW Mapping'!A:A,'NW Mapping'!C:C)</f>
        <v>Core NW</v>
      </c>
      <c r="K2342" s="154" t="str">
        <f>_xlfn.XLOOKUP(H2342,'NW Mapping'!A:A,'NW Mapping'!D:D)</f>
        <v>Core NW</v>
      </c>
      <c r="L2342" s="8" t="str">
        <f>_xlfn.XLOOKUP('Data Source'!$H2342,'NW Mapping'!A:A,'NW Mapping'!E:E)</f>
        <v>OTHER</v>
      </c>
      <c r="M2342" s="157">
        <v>7803.5282692307701</v>
      </c>
      <c r="N2342" s="157">
        <v>7803.44</v>
      </c>
    </row>
    <row r="2343" spans="2:14" s="1" customFormat="1" ht="19.7" hidden="1" customHeight="1">
      <c r="B2343" s="152">
        <v>2024</v>
      </c>
      <c r="C2343" s="153" t="s">
        <v>13</v>
      </c>
      <c r="D2343" s="153" t="s">
        <v>14</v>
      </c>
      <c r="E2343" s="153" t="s">
        <v>25</v>
      </c>
      <c r="F2343" s="153" t="s">
        <v>23</v>
      </c>
      <c r="G2343" s="153" t="s">
        <v>24</v>
      </c>
      <c r="H2343" s="153" t="s">
        <v>56</v>
      </c>
      <c r="I2343" s="154" t="str">
        <f>_xlfn.XLOOKUP('Data Source'!$H2343,'NW Mapping'!A:A,'NW Mapping'!B:B)</f>
        <v>Low</v>
      </c>
      <c r="J2343" s="154" t="str">
        <f>_xlfn.XLOOKUP('Data Source'!$H2343,'NW Mapping'!A:A,'NW Mapping'!C:C)</f>
        <v>Core NW</v>
      </c>
      <c r="K2343" s="154" t="str">
        <f>_xlfn.XLOOKUP(H2343,'NW Mapping'!A:A,'NW Mapping'!D:D)</f>
        <v>Core NW</v>
      </c>
      <c r="L2343" s="8" t="str">
        <f>_xlfn.XLOOKUP('Data Source'!$H2343,'NW Mapping'!A:A,'NW Mapping'!E:E)</f>
        <v>OTHER</v>
      </c>
      <c r="M2343" s="155">
        <v>22535.099423076899</v>
      </c>
      <c r="N2343" s="155">
        <v>22535.07</v>
      </c>
    </row>
    <row r="2344" spans="2:14" s="1" customFormat="1" ht="19.7" hidden="1" customHeight="1">
      <c r="B2344" s="156">
        <v>2024</v>
      </c>
      <c r="C2344" s="154" t="s">
        <v>13</v>
      </c>
      <c r="D2344" s="154" t="s">
        <v>14</v>
      </c>
      <c r="E2344" s="154" t="s">
        <v>25</v>
      </c>
      <c r="F2344" s="154" t="s">
        <v>23</v>
      </c>
      <c r="G2344" s="154" t="s">
        <v>66</v>
      </c>
      <c r="H2344" s="154" t="s">
        <v>56</v>
      </c>
      <c r="I2344" s="154" t="str">
        <f>_xlfn.XLOOKUP('Data Source'!$H2344,'NW Mapping'!A:A,'NW Mapping'!B:B)</f>
        <v>Low</v>
      </c>
      <c r="J2344" s="154" t="str">
        <f>_xlfn.XLOOKUP('Data Source'!$H2344,'NW Mapping'!A:A,'NW Mapping'!C:C)</f>
        <v>Core NW</v>
      </c>
      <c r="K2344" s="154" t="str">
        <f>_xlfn.XLOOKUP(H2344,'NW Mapping'!A:A,'NW Mapping'!D:D)</f>
        <v>Core NW</v>
      </c>
      <c r="L2344" s="8" t="str">
        <f>_xlfn.XLOOKUP('Data Source'!$H2344,'NW Mapping'!A:A,'NW Mapping'!E:E)</f>
        <v>OTHER</v>
      </c>
      <c r="M2344" s="157">
        <v>4500.8807692307701</v>
      </c>
      <c r="N2344" s="157">
        <v>4500.92</v>
      </c>
    </row>
    <row r="2345" spans="2:14" s="1" customFormat="1" ht="19.7" customHeight="1">
      <c r="B2345" s="152">
        <v>2024</v>
      </c>
      <c r="C2345" s="153" t="s">
        <v>13</v>
      </c>
      <c r="D2345" s="153" t="s">
        <v>14</v>
      </c>
      <c r="E2345" s="153" t="s">
        <v>26</v>
      </c>
      <c r="F2345" s="153" t="s">
        <v>16</v>
      </c>
      <c r="G2345" s="153" t="s">
        <v>71</v>
      </c>
      <c r="H2345" s="153" t="s">
        <v>56</v>
      </c>
      <c r="I2345" s="154" t="str">
        <f>_xlfn.XLOOKUP('Data Source'!$H2345,'NW Mapping'!A:A,'NW Mapping'!B:B)</f>
        <v>Low</v>
      </c>
      <c r="J2345" s="154" t="str">
        <f>_xlfn.XLOOKUP('Data Source'!$H2345,'NW Mapping'!A:A,'NW Mapping'!C:C)</f>
        <v>Core NW</v>
      </c>
      <c r="K2345" s="154" t="str">
        <f>_xlfn.XLOOKUP(H2345,'NW Mapping'!A:A,'NW Mapping'!D:D)</f>
        <v>Core NW</v>
      </c>
      <c r="L2345" s="8" t="str">
        <f>_xlfn.XLOOKUP('Data Source'!$H2345,'NW Mapping'!A:A,'NW Mapping'!E:E)</f>
        <v>OTHER</v>
      </c>
      <c r="M2345" s="155">
        <v>7935.0696153846202</v>
      </c>
      <c r="N2345" s="155">
        <v>7935.05</v>
      </c>
    </row>
    <row r="2346" spans="2:14" s="1" customFormat="1" ht="19.7" customHeight="1">
      <c r="B2346" s="156">
        <v>2024</v>
      </c>
      <c r="C2346" s="154" t="s">
        <v>13</v>
      </c>
      <c r="D2346" s="154" t="s">
        <v>14</v>
      </c>
      <c r="E2346" s="154" t="s">
        <v>26</v>
      </c>
      <c r="F2346" s="154" t="s">
        <v>16</v>
      </c>
      <c r="G2346" s="154" t="s">
        <v>72</v>
      </c>
      <c r="H2346" s="154" t="s">
        <v>56</v>
      </c>
      <c r="I2346" s="154" t="str">
        <f>_xlfn.XLOOKUP('Data Source'!$H2346,'NW Mapping'!A:A,'NW Mapping'!B:B)</f>
        <v>Low</v>
      </c>
      <c r="J2346" s="154" t="str">
        <f>_xlfn.XLOOKUP('Data Source'!$H2346,'NW Mapping'!A:A,'NW Mapping'!C:C)</f>
        <v>Core NW</v>
      </c>
      <c r="K2346" s="154" t="str">
        <f>_xlfn.XLOOKUP(H2346,'NW Mapping'!A:A,'NW Mapping'!D:D)</f>
        <v>Core NW</v>
      </c>
      <c r="L2346" s="8" t="str">
        <f>_xlfn.XLOOKUP('Data Source'!$H2346,'NW Mapping'!A:A,'NW Mapping'!E:E)</f>
        <v>OTHER</v>
      </c>
      <c r="M2346" s="157">
        <v>19992.077499999999</v>
      </c>
      <c r="N2346" s="157">
        <v>19991.95</v>
      </c>
    </row>
    <row r="2347" spans="2:14" s="1" customFormat="1" ht="19.7" customHeight="1">
      <c r="B2347" s="152">
        <v>2024</v>
      </c>
      <c r="C2347" s="153" t="s">
        <v>13</v>
      </c>
      <c r="D2347" s="153" t="s">
        <v>14</v>
      </c>
      <c r="E2347" s="153" t="s">
        <v>26</v>
      </c>
      <c r="F2347" s="153" t="s">
        <v>16</v>
      </c>
      <c r="G2347" s="153" t="s">
        <v>73</v>
      </c>
      <c r="H2347" s="153" t="s">
        <v>56</v>
      </c>
      <c r="I2347" s="154" t="str">
        <f>_xlfn.XLOOKUP('Data Source'!$H2347,'NW Mapping'!A:A,'NW Mapping'!B:B)</f>
        <v>Low</v>
      </c>
      <c r="J2347" s="154" t="str">
        <f>_xlfn.XLOOKUP('Data Source'!$H2347,'NW Mapping'!A:A,'NW Mapping'!C:C)</f>
        <v>Core NW</v>
      </c>
      <c r="K2347" s="154" t="str">
        <f>_xlfn.XLOOKUP(H2347,'NW Mapping'!A:A,'NW Mapping'!D:D)</f>
        <v>Core NW</v>
      </c>
      <c r="L2347" s="8" t="str">
        <f>_xlfn.XLOOKUP('Data Source'!$H2347,'NW Mapping'!A:A,'NW Mapping'!E:E)</f>
        <v>OTHER</v>
      </c>
      <c r="M2347" s="155">
        <v>5454.7411538461502</v>
      </c>
      <c r="N2347" s="155">
        <v>5454.8</v>
      </c>
    </row>
    <row r="2348" spans="2:14" s="1" customFormat="1" ht="19.7" customHeight="1">
      <c r="B2348" s="156">
        <v>2024</v>
      </c>
      <c r="C2348" s="154" t="s">
        <v>13</v>
      </c>
      <c r="D2348" s="154" t="s">
        <v>14</v>
      </c>
      <c r="E2348" s="154" t="s">
        <v>26</v>
      </c>
      <c r="F2348" s="154" t="s">
        <v>16</v>
      </c>
      <c r="G2348" s="154" t="s">
        <v>74</v>
      </c>
      <c r="H2348" s="154" t="s">
        <v>56</v>
      </c>
      <c r="I2348" s="154" t="str">
        <f>_xlfn.XLOOKUP('Data Source'!$H2348,'NW Mapping'!A:A,'NW Mapping'!B:B)</f>
        <v>Low</v>
      </c>
      <c r="J2348" s="154" t="str">
        <f>_xlfn.XLOOKUP('Data Source'!$H2348,'NW Mapping'!A:A,'NW Mapping'!C:C)</f>
        <v>Core NW</v>
      </c>
      <c r="K2348" s="154" t="str">
        <f>_xlfn.XLOOKUP(H2348,'NW Mapping'!A:A,'NW Mapping'!D:D)</f>
        <v>Core NW</v>
      </c>
      <c r="L2348" s="8" t="str">
        <f>_xlfn.XLOOKUP('Data Source'!$H2348,'NW Mapping'!A:A,'NW Mapping'!E:E)</f>
        <v>OTHER</v>
      </c>
      <c r="M2348" s="157">
        <v>17040.567115384601</v>
      </c>
      <c r="N2348" s="157">
        <v>17040.419999999998</v>
      </c>
    </row>
    <row r="2349" spans="2:14" s="1" customFormat="1" ht="19.7" customHeight="1">
      <c r="B2349" s="152">
        <v>2024</v>
      </c>
      <c r="C2349" s="153" t="s">
        <v>13</v>
      </c>
      <c r="D2349" s="153" t="s">
        <v>14</v>
      </c>
      <c r="E2349" s="153" t="s">
        <v>26</v>
      </c>
      <c r="F2349" s="153" t="s">
        <v>16</v>
      </c>
      <c r="G2349" s="153" t="s">
        <v>75</v>
      </c>
      <c r="H2349" s="153" t="s">
        <v>56</v>
      </c>
      <c r="I2349" s="154" t="str">
        <f>_xlfn.XLOOKUP('Data Source'!$H2349,'NW Mapping'!A:A,'NW Mapping'!B:B)</f>
        <v>Low</v>
      </c>
      <c r="J2349" s="154" t="str">
        <f>_xlfn.XLOOKUP('Data Source'!$H2349,'NW Mapping'!A:A,'NW Mapping'!C:C)</f>
        <v>Core NW</v>
      </c>
      <c r="K2349" s="154" t="str">
        <f>_xlfn.XLOOKUP(H2349,'NW Mapping'!A:A,'NW Mapping'!D:D)</f>
        <v>Core NW</v>
      </c>
      <c r="L2349" s="8" t="str">
        <f>_xlfn.XLOOKUP('Data Source'!$H2349,'NW Mapping'!A:A,'NW Mapping'!E:E)</f>
        <v>OTHER</v>
      </c>
      <c r="M2349" s="155">
        <v>0.999999999999998</v>
      </c>
      <c r="N2349" s="155">
        <v>1.04</v>
      </c>
    </row>
    <row r="2350" spans="2:14" s="1" customFormat="1" ht="19.7" customHeight="1">
      <c r="B2350" s="156">
        <v>2024</v>
      </c>
      <c r="C2350" s="154" t="s">
        <v>13</v>
      </c>
      <c r="D2350" s="154" t="s">
        <v>14</v>
      </c>
      <c r="E2350" s="154" t="s">
        <v>26</v>
      </c>
      <c r="F2350" s="154" t="s">
        <v>16</v>
      </c>
      <c r="G2350" s="154" t="s">
        <v>76</v>
      </c>
      <c r="H2350" s="154" t="s">
        <v>56</v>
      </c>
      <c r="I2350" s="154" t="str">
        <f>_xlfn.XLOOKUP('Data Source'!$H2350,'NW Mapping'!A:A,'NW Mapping'!B:B)</f>
        <v>Low</v>
      </c>
      <c r="J2350" s="154" t="str">
        <f>_xlfn.XLOOKUP('Data Source'!$H2350,'NW Mapping'!A:A,'NW Mapping'!C:C)</f>
        <v>Core NW</v>
      </c>
      <c r="K2350" s="154" t="str">
        <f>_xlfn.XLOOKUP(H2350,'NW Mapping'!A:A,'NW Mapping'!D:D)</f>
        <v>Core NW</v>
      </c>
      <c r="L2350" s="8" t="str">
        <f>_xlfn.XLOOKUP('Data Source'!$H2350,'NW Mapping'!A:A,'NW Mapping'!E:E)</f>
        <v>OTHER</v>
      </c>
      <c r="M2350" s="157">
        <v>0.999999999999998</v>
      </c>
      <c r="N2350" s="157">
        <v>1.04</v>
      </c>
    </row>
    <row r="2351" spans="2:14" s="1" customFormat="1" ht="19.7" customHeight="1">
      <c r="B2351" s="152">
        <v>2024</v>
      </c>
      <c r="C2351" s="153" t="s">
        <v>13</v>
      </c>
      <c r="D2351" s="153" t="s">
        <v>14</v>
      </c>
      <c r="E2351" s="153" t="s">
        <v>26</v>
      </c>
      <c r="F2351" s="153" t="s">
        <v>21</v>
      </c>
      <c r="G2351" s="153" t="s">
        <v>22</v>
      </c>
      <c r="H2351" s="153" t="s">
        <v>56</v>
      </c>
      <c r="I2351" s="154" t="str">
        <f>_xlfn.XLOOKUP('Data Source'!$H2351,'NW Mapping'!A:A,'NW Mapping'!B:B)</f>
        <v>Low</v>
      </c>
      <c r="J2351" s="154" t="str">
        <f>_xlfn.XLOOKUP('Data Source'!$H2351,'NW Mapping'!A:A,'NW Mapping'!C:C)</f>
        <v>Core NW</v>
      </c>
      <c r="K2351" s="154" t="str">
        <f>_xlfn.XLOOKUP(H2351,'NW Mapping'!A:A,'NW Mapping'!D:D)</f>
        <v>Core NW</v>
      </c>
      <c r="L2351" s="8" t="str">
        <f>_xlfn.XLOOKUP('Data Source'!$H2351,'NW Mapping'!A:A,'NW Mapping'!E:E)</f>
        <v>OTHER</v>
      </c>
      <c r="M2351" s="155">
        <v>33120.085576923098</v>
      </c>
      <c r="N2351" s="155">
        <v>33119.86</v>
      </c>
    </row>
    <row r="2352" spans="2:14" s="1" customFormat="1" ht="19.7" customHeight="1">
      <c r="B2352" s="156">
        <v>2024</v>
      </c>
      <c r="C2352" s="154" t="s">
        <v>13</v>
      </c>
      <c r="D2352" s="154" t="s">
        <v>14</v>
      </c>
      <c r="E2352" s="154" t="s">
        <v>26</v>
      </c>
      <c r="F2352" s="154" t="s">
        <v>21</v>
      </c>
      <c r="G2352" s="154" t="s">
        <v>65</v>
      </c>
      <c r="H2352" s="154" t="s">
        <v>56</v>
      </c>
      <c r="I2352" s="154" t="str">
        <f>_xlfn.XLOOKUP('Data Source'!$H2352,'NW Mapping'!A:A,'NW Mapping'!B:B)</f>
        <v>Low</v>
      </c>
      <c r="J2352" s="154" t="str">
        <f>_xlfn.XLOOKUP('Data Source'!$H2352,'NW Mapping'!A:A,'NW Mapping'!C:C)</f>
        <v>Core NW</v>
      </c>
      <c r="K2352" s="154" t="str">
        <f>_xlfn.XLOOKUP(H2352,'NW Mapping'!A:A,'NW Mapping'!D:D)</f>
        <v>Core NW</v>
      </c>
      <c r="L2352" s="8" t="str">
        <f>_xlfn.XLOOKUP('Data Source'!$H2352,'NW Mapping'!A:A,'NW Mapping'!E:E)</f>
        <v>OTHER</v>
      </c>
      <c r="M2352" s="157">
        <v>21310.757692307699</v>
      </c>
      <c r="N2352" s="157">
        <v>21310.639999999999</v>
      </c>
    </row>
    <row r="2353" spans="2:14" s="1" customFormat="1" ht="19.7" customHeight="1">
      <c r="B2353" s="152">
        <v>2024</v>
      </c>
      <c r="C2353" s="153" t="s">
        <v>13</v>
      </c>
      <c r="D2353" s="153" t="s">
        <v>14</v>
      </c>
      <c r="E2353" s="153" t="s">
        <v>26</v>
      </c>
      <c r="F2353" s="153" t="s">
        <v>23</v>
      </c>
      <c r="G2353" s="153" t="s">
        <v>24</v>
      </c>
      <c r="H2353" s="153" t="s">
        <v>56</v>
      </c>
      <c r="I2353" s="154" t="str">
        <f>_xlfn.XLOOKUP('Data Source'!$H2353,'NW Mapping'!A:A,'NW Mapping'!B:B)</f>
        <v>Low</v>
      </c>
      <c r="J2353" s="154" t="str">
        <f>_xlfn.XLOOKUP('Data Source'!$H2353,'NW Mapping'!A:A,'NW Mapping'!C:C)</f>
        <v>Core NW</v>
      </c>
      <c r="K2353" s="154" t="str">
        <f>_xlfn.XLOOKUP(H2353,'NW Mapping'!A:A,'NW Mapping'!D:D)</f>
        <v>Core NW</v>
      </c>
      <c r="L2353" s="8" t="str">
        <f>_xlfn.XLOOKUP('Data Source'!$H2353,'NW Mapping'!A:A,'NW Mapping'!E:E)</f>
        <v>OTHER</v>
      </c>
      <c r="M2353" s="155">
        <v>20930.225576923101</v>
      </c>
      <c r="N2353" s="155">
        <v>20930</v>
      </c>
    </row>
    <row r="2354" spans="2:14" s="1" customFormat="1" ht="19.7" customHeight="1">
      <c r="B2354" s="156">
        <v>2024</v>
      </c>
      <c r="C2354" s="154" t="s">
        <v>13</v>
      </c>
      <c r="D2354" s="154" t="s">
        <v>14</v>
      </c>
      <c r="E2354" s="154" t="s">
        <v>26</v>
      </c>
      <c r="F2354" s="154" t="s">
        <v>23</v>
      </c>
      <c r="G2354" s="154" t="s">
        <v>66</v>
      </c>
      <c r="H2354" s="154" t="s">
        <v>56</v>
      </c>
      <c r="I2354" s="154" t="str">
        <f>_xlfn.XLOOKUP('Data Source'!$H2354,'NW Mapping'!A:A,'NW Mapping'!B:B)</f>
        <v>Low</v>
      </c>
      <c r="J2354" s="154" t="str">
        <f>_xlfn.XLOOKUP('Data Source'!$H2354,'NW Mapping'!A:A,'NW Mapping'!C:C)</f>
        <v>Core NW</v>
      </c>
      <c r="K2354" s="154" t="str">
        <f>_xlfn.XLOOKUP(H2354,'NW Mapping'!A:A,'NW Mapping'!D:D)</f>
        <v>Core NW</v>
      </c>
      <c r="L2354" s="8" t="str">
        <f>_xlfn.XLOOKUP('Data Source'!$H2354,'NW Mapping'!A:A,'NW Mapping'!E:E)</f>
        <v>OTHER</v>
      </c>
      <c r="M2354" s="157">
        <v>14763.8632692308</v>
      </c>
      <c r="N2354" s="157">
        <v>14764.03</v>
      </c>
    </row>
    <row r="2355" spans="2:14" s="1" customFormat="1" ht="19.7" hidden="1" customHeight="1">
      <c r="B2355" s="152">
        <v>2024</v>
      </c>
      <c r="C2355" s="153" t="s">
        <v>13</v>
      </c>
      <c r="D2355" s="153" t="s">
        <v>14</v>
      </c>
      <c r="E2355" s="153" t="s">
        <v>27</v>
      </c>
      <c r="F2355" s="153" t="s">
        <v>16</v>
      </c>
      <c r="G2355" s="153" t="s">
        <v>71</v>
      </c>
      <c r="H2355" s="153" t="s">
        <v>56</v>
      </c>
      <c r="I2355" s="154" t="str">
        <f>_xlfn.XLOOKUP('Data Source'!$H2355,'NW Mapping'!A:A,'NW Mapping'!B:B)</f>
        <v>Low</v>
      </c>
      <c r="J2355" s="154" t="str">
        <f>_xlfn.XLOOKUP('Data Source'!$H2355,'NW Mapping'!A:A,'NW Mapping'!C:C)</f>
        <v>Core NW</v>
      </c>
      <c r="K2355" s="154" t="str">
        <f>_xlfn.XLOOKUP(H2355,'NW Mapping'!A:A,'NW Mapping'!D:D)</f>
        <v>Core NW</v>
      </c>
      <c r="L2355" s="8" t="str">
        <f>_xlfn.XLOOKUP('Data Source'!$H2355,'NW Mapping'!A:A,'NW Mapping'!E:E)</f>
        <v>OTHER</v>
      </c>
      <c r="M2355" s="155">
        <v>260.07</v>
      </c>
      <c r="N2355" s="155">
        <v>259.91000000000003</v>
      </c>
    </row>
    <row r="2356" spans="2:14" s="1" customFormat="1" ht="19.7" hidden="1" customHeight="1">
      <c r="B2356" s="156">
        <v>2024</v>
      </c>
      <c r="C2356" s="154" t="s">
        <v>13</v>
      </c>
      <c r="D2356" s="154" t="s">
        <v>14</v>
      </c>
      <c r="E2356" s="154" t="s">
        <v>27</v>
      </c>
      <c r="F2356" s="154" t="s">
        <v>16</v>
      </c>
      <c r="G2356" s="154" t="s">
        <v>72</v>
      </c>
      <c r="H2356" s="154" t="s">
        <v>56</v>
      </c>
      <c r="I2356" s="154" t="str">
        <f>_xlfn.XLOOKUP('Data Source'!$H2356,'NW Mapping'!A:A,'NW Mapping'!B:B)</f>
        <v>Low</v>
      </c>
      <c r="J2356" s="154" t="str">
        <f>_xlfn.XLOOKUP('Data Source'!$H2356,'NW Mapping'!A:A,'NW Mapping'!C:C)</f>
        <v>Core NW</v>
      </c>
      <c r="K2356" s="154" t="str">
        <f>_xlfn.XLOOKUP(H2356,'NW Mapping'!A:A,'NW Mapping'!D:D)</f>
        <v>Core NW</v>
      </c>
      <c r="L2356" s="8" t="str">
        <f>_xlfn.XLOOKUP('Data Source'!$H2356,'NW Mapping'!A:A,'NW Mapping'!E:E)</f>
        <v>OTHER</v>
      </c>
      <c r="M2356" s="157">
        <v>941.54</v>
      </c>
      <c r="N2356" s="157">
        <v>941.43</v>
      </c>
    </row>
    <row r="2357" spans="2:14" s="1" customFormat="1" ht="19.7" hidden="1" customHeight="1">
      <c r="B2357" s="152">
        <v>2024</v>
      </c>
      <c r="C2357" s="153" t="s">
        <v>13</v>
      </c>
      <c r="D2357" s="153" t="s">
        <v>14</v>
      </c>
      <c r="E2357" s="153" t="s">
        <v>27</v>
      </c>
      <c r="F2357" s="153" t="s">
        <v>16</v>
      </c>
      <c r="G2357" s="153" t="s">
        <v>73</v>
      </c>
      <c r="H2357" s="153" t="s">
        <v>56</v>
      </c>
      <c r="I2357" s="154" t="str">
        <f>_xlfn.XLOOKUP('Data Source'!$H2357,'NW Mapping'!A:A,'NW Mapping'!B:B)</f>
        <v>Low</v>
      </c>
      <c r="J2357" s="154" t="str">
        <f>_xlfn.XLOOKUP('Data Source'!$H2357,'NW Mapping'!A:A,'NW Mapping'!C:C)</f>
        <v>Core NW</v>
      </c>
      <c r="K2357" s="154" t="str">
        <f>_xlfn.XLOOKUP(H2357,'NW Mapping'!A:A,'NW Mapping'!D:D)</f>
        <v>Core NW</v>
      </c>
      <c r="L2357" s="8" t="str">
        <f>_xlfn.XLOOKUP('Data Source'!$H2357,'NW Mapping'!A:A,'NW Mapping'!E:E)</f>
        <v>OTHER</v>
      </c>
      <c r="M2357" s="155">
        <v>5548.49</v>
      </c>
      <c r="N2357" s="155">
        <v>5548.29</v>
      </c>
    </row>
    <row r="2358" spans="2:14" s="1" customFormat="1" ht="19.7" hidden="1" customHeight="1">
      <c r="B2358" s="156">
        <v>2024</v>
      </c>
      <c r="C2358" s="154" t="s">
        <v>13</v>
      </c>
      <c r="D2358" s="154" t="s">
        <v>14</v>
      </c>
      <c r="E2358" s="154" t="s">
        <v>27</v>
      </c>
      <c r="F2358" s="154" t="s">
        <v>16</v>
      </c>
      <c r="G2358" s="154" t="s">
        <v>74</v>
      </c>
      <c r="H2358" s="154" t="s">
        <v>56</v>
      </c>
      <c r="I2358" s="154" t="str">
        <f>_xlfn.XLOOKUP('Data Source'!$H2358,'NW Mapping'!A:A,'NW Mapping'!B:B)</f>
        <v>Low</v>
      </c>
      <c r="J2358" s="154" t="str">
        <f>_xlfn.XLOOKUP('Data Source'!$H2358,'NW Mapping'!A:A,'NW Mapping'!C:C)</f>
        <v>Core NW</v>
      </c>
      <c r="K2358" s="154" t="str">
        <f>_xlfn.XLOOKUP(H2358,'NW Mapping'!A:A,'NW Mapping'!D:D)</f>
        <v>Core NW</v>
      </c>
      <c r="L2358" s="8" t="str">
        <f>_xlfn.XLOOKUP('Data Source'!$H2358,'NW Mapping'!A:A,'NW Mapping'!E:E)</f>
        <v>OTHER</v>
      </c>
      <c r="M2358" s="157">
        <v>12556.018076923099</v>
      </c>
      <c r="N2358" s="157">
        <v>12555.92</v>
      </c>
    </row>
    <row r="2359" spans="2:14" s="1" customFormat="1" ht="19.7" hidden="1" customHeight="1">
      <c r="B2359" s="152">
        <v>2024</v>
      </c>
      <c r="C2359" s="153" t="s">
        <v>13</v>
      </c>
      <c r="D2359" s="153" t="s">
        <v>14</v>
      </c>
      <c r="E2359" s="153" t="s">
        <v>27</v>
      </c>
      <c r="F2359" s="153" t="s">
        <v>16</v>
      </c>
      <c r="G2359" s="153" t="s">
        <v>75</v>
      </c>
      <c r="H2359" s="153" t="s">
        <v>56</v>
      </c>
      <c r="I2359" s="154" t="str">
        <f>_xlfn.XLOOKUP('Data Source'!$H2359,'NW Mapping'!A:A,'NW Mapping'!B:B)</f>
        <v>Low</v>
      </c>
      <c r="J2359" s="154" t="str">
        <f>_xlfn.XLOOKUP('Data Source'!$H2359,'NW Mapping'!A:A,'NW Mapping'!C:C)</f>
        <v>Core NW</v>
      </c>
      <c r="K2359" s="154" t="str">
        <f>_xlfn.XLOOKUP(H2359,'NW Mapping'!A:A,'NW Mapping'!D:D)</f>
        <v>Core NW</v>
      </c>
      <c r="L2359" s="8" t="str">
        <f>_xlfn.XLOOKUP('Data Source'!$H2359,'NW Mapping'!A:A,'NW Mapping'!E:E)</f>
        <v>OTHER</v>
      </c>
      <c r="M2359" s="155">
        <v>310.92</v>
      </c>
      <c r="N2359" s="155">
        <v>311.12</v>
      </c>
    </row>
    <row r="2360" spans="2:14" s="1" customFormat="1" ht="19.7" hidden="1" customHeight="1">
      <c r="B2360" s="156">
        <v>2024</v>
      </c>
      <c r="C2360" s="154" t="s">
        <v>13</v>
      </c>
      <c r="D2360" s="154" t="s">
        <v>14</v>
      </c>
      <c r="E2360" s="154" t="s">
        <v>27</v>
      </c>
      <c r="F2360" s="154" t="s">
        <v>16</v>
      </c>
      <c r="G2360" s="154" t="s">
        <v>76</v>
      </c>
      <c r="H2360" s="154" t="s">
        <v>56</v>
      </c>
      <c r="I2360" s="154" t="str">
        <f>_xlfn.XLOOKUP('Data Source'!$H2360,'NW Mapping'!A:A,'NW Mapping'!B:B)</f>
        <v>Low</v>
      </c>
      <c r="J2360" s="154" t="str">
        <f>_xlfn.XLOOKUP('Data Source'!$H2360,'NW Mapping'!A:A,'NW Mapping'!C:C)</f>
        <v>Core NW</v>
      </c>
      <c r="K2360" s="154" t="str">
        <f>_xlfn.XLOOKUP(H2360,'NW Mapping'!A:A,'NW Mapping'!D:D)</f>
        <v>Core NW</v>
      </c>
      <c r="L2360" s="8" t="str">
        <f>_xlfn.XLOOKUP('Data Source'!$H2360,'NW Mapping'!A:A,'NW Mapping'!E:E)</f>
        <v>OTHER</v>
      </c>
      <c r="M2360" s="157">
        <v>27.17</v>
      </c>
      <c r="N2360" s="157">
        <v>27.31</v>
      </c>
    </row>
    <row r="2361" spans="2:14" s="1" customFormat="1" ht="19.7" hidden="1" customHeight="1">
      <c r="B2361" s="152">
        <v>2024</v>
      </c>
      <c r="C2361" s="153" t="s">
        <v>13</v>
      </c>
      <c r="D2361" s="153" t="s">
        <v>14</v>
      </c>
      <c r="E2361" s="153" t="s">
        <v>27</v>
      </c>
      <c r="F2361" s="153" t="s">
        <v>21</v>
      </c>
      <c r="G2361" s="153" t="s">
        <v>22</v>
      </c>
      <c r="H2361" s="153" t="s">
        <v>56</v>
      </c>
      <c r="I2361" s="154" t="str">
        <f>_xlfn.XLOOKUP('Data Source'!$H2361,'NW Mapping'!A:A,'NW Mapping'!B:B)</f>
        <v>Low</v>
      </c>
      <c r="J2361" s="154" t="str">
        <f>_xlfn.XLOOKUP('Data Source'!$H2361,'NW Mapping'!A:A,'NW Mapping'!C:C)</f>
        <v>Core NW</v>
      </c>
      <c r="K2361" s="154" t="str">
        <f>_xlfn.XLOOKUP(H2361,'NW Mapping'!A:A,'NW Mapping'!D:D)</f>
        <v>Core NW</v>
      </c>
      <c r="L2361" s="8" t="str">
        <f>_xlfn.XLOOKUP('Data Source'!$H2361,'NW Mapping'!A:A,'NW Mapping'!E:E)</f>
        <v>OTHER</v>
      </c>
      <c r="M2361" s="155">
        <v>10967.0451923077</v>
      </c>
      <c r="N2361" s="155">
        <v>10966.8</v>
      </c>
    </row>
    <row r="2362" spans="2:14" s="1" customFormat="1" ht="19.7" hidden="1" customHeight="1">
      <c r="B2362" s="156">
        <v>2024</v>
      </c>
      <c r="C2362" s="154" t="s">
        <v>13</v>
      </c>
      <c r="D2362" s="154" t="s">
        <v>14</v>
      </c>
      <c r="E2362" s="154" t="s">
        <v>27</v>
      </c>
      <c r="F2362" s="154" t="s">
        <v>21</v>
      </c>
      <c r="G2362" s="154" t="s">
        <v>65</v>
      </c>
      <c r="H2362" s="154" t="s">
        <v>56</v>
      </c>
      <c r="I2362" s="154" t="str">
        <f>_xlfn.XLOOKUP('Data Source'!$H2362,'NW Mapping'!A:A,'NW Mapping'!B:B)</f>
        <v>Low</v>
      </c>
      <c r="J2362" s="154" t="str">
        <f>_xlfn.XLOOKUP('Data Source'!$H2362,'NW Mapping'!A:A,'NW Mapping'!C:C)</f>
        <v>Core NW</v>
      </c>
      <c r="K2362" s="154" t="str">
        <f>_xlfn.XLOOKUP(H2362,'NW Mapping'!A:A,'NW Mapping'!D:D)</f>
        <v>Core NW</v>
      </c>
      <c r="L2362" s="8" t="str">
        <f>_xlfn.XLOOKUP('Data Source'!$H2362,'NW Mapping'!A:A,'NW Mapping'!E:E)</f>
        <v>OTHER</v>
      </c>
      <c r="M2362" s="157">
        <v>1561.45</v>
      </c>
      <c r="N2362" s="157">
        <v>1561.28</v>
      </c>
    </row>
    <row r="2363" spans="2:14" s="1" customFormat="1" ht="19.7" hidden="1" customHeight="1">
      <c r="B2363" s="152">
        <v>2024</v>
      </c>
      <c r="C2363" s="153" t="s">
        <v>13</v>
      </c>
      <c r="D2363" s="153" t="s">
        <v>14</v>
      </c>
      <c r="E2363" s="153" t="s">
        <v>27</v>
      </c>
      <c r="F2363" s="153" t="s">
        <v>23</v>
      </c>
      <c r="G2363" s="153" t="s">
        <v>24</v>
      </c>
      <c r="H2363" s="153" t="s">
        <v>56</v>
      </c>
      <c r="I2363" s="154" t="str">
        <f>_xlfn.XLOOKUP('Data Source'!$H2363,'NW Mapping'!A:A,'NW Mapping'!B:B)</f>
        <v>Low</v>
      </c>
      <c r="J2363" s="154" t="str">
        <f>_xlfn.XLOOKUP('Data Source'!$H2363,'NW Mapping'!A:A,'NW Mapping'!C:C)</f>
        <v>Core NW</v>
      </c>
      <c r="K2363" s="154" t="str">
        <f>_xlfn.XLOOKUP(H2363,'NW Mapping'!A:A,'NW Mapping'!D:D)</f>
        <v>Core NW</v>
      </c>
      <c r="L2363" s="8" t="str">
        <f>_xlfn.XLOOKUP('Data Source'!$H2363,'NW Mapping'!A:A,'NW Mapping'!E:E)</f>
        <v>OTHER</v>
      </c>
      <c r="M2363" s="155">
        <v>12377.363846153799</v>
      </c>
      <c r="N2363" s="155">
        <v>12377.56</v>
      </c>
    </row>
    <row r="2364" spans="2:14" s="1" customFormat="1" ht="19.7" hidden="1" customHeight="1">
      <c r="B2364" s="156">
        <v>2024</v>
      </c>
      <c r="C2364" s="154" t="s">
        <v>13</v>
      </c>
      <c r="D2364" s="154" t="s">
        <v>14</v>
      </c>
      <c r="E2364" s="154" t="s">
        <v>27</v>
      </c>
      <c r="F2364" s="154" t="s">
        <v>23</v>
      </c>
      <c r="G2364" s="154" t="s">
        <v>66</v>
      </c>
      <c r="H2364" s="154" t="s">
        <v>56</v>
      </c>
      <c r="I2364" s="154" t="str">
        <f>_xlfn.XLOOKUP('Data Source'!$H2364,'NW Mapping'!A:A,'NW Mapping'!B:B)</f>
        <v>Low</v>
      </c>
      <c r="J2364" s="154" t="str">
        <f>_xlfn.XLOOKUP('Data Source'!$H2364,'NW Mapping'!A:A,'NW Mapping'!C:C)</f>
        <v>Core NW</v>
      </c>
      <c r="K2364" s="154" t="str">
        <f>_xlfn.XLOOKUP(H2364,'NW Mapping'!A:A,'NW Mapping'!D:D)</f>
        <v>Core NW</v>
      </c>
      <c r="L2364" s="8" t="str">
        <f>_xlfn.XLOOKUP('Data Source'!$H2364,'NW Mapping'!A:A,'NW Mapping'!E:E)</f>
        <v>OTHER</v>
      </c>
      <c r="M2364" s="157">
        <v>2291.2082692307699</v>
      </c>
      <c r="N2364" s="157">
        <v>2291.12</v>
      </c>
    </row>
    <row r="2365" spans="2:14" s="1" customFormat="1" ht="19.7" hidden="1" customHeight="1">
      <c r="B2365" s="152">
        <v>2024</v>
      </c>
      <c r="C2365" s="153" t="s">
        <v>13</v>
      </c>
      <c r="D2365" s="153" t="s">
        <v>14</v>
      </c>
      <c r="E2365" s="153" t="s">
        <v>25</v>
      </c>
      <c r="F2365" s="153" t="s">
        <v>23</v>
      </c>
      <c r="G2365" s="153" t="s">
        <v>24</v>
      </c>
      <c r="H2365" s="153" t="s">
        <v>57</v>
      </c>
      <c r="I2365" s="154" t="str">
        <f>_xlfn.XLOOKUP('Data Source'!$H2365,'NW Mapping'!A:A,'NW Mapping'!B:B)</f>
        <v>Low</v>
      </c>
      <c r="J2365" s="154" t="str">
        <f>_xlfn.XLOOKUP('Data Source'!$H2365,'NW Mapping'!A:A,'NW Mapping'!C:C)</f>
        <v>Non-Core NW</v>
      </c>
      <c r="K2365" s="154" t="str">
        <f>_xlfn.XLOOKUP(H2365,'NW Mapping'!A:A,'NW Mapping'!D:D)</f>
        <v>MERCH MENU</v>
      </c>
      <c r="L2365" s="8" t="str">
        <f>_xlfn.XLOOKUP('Data Source'!$H2365,'NW Mapping'!A:A,'NW Mapping'!E:E)</f>
        <v>MERCH MENU</v>
      </c>
      <c r="M2365" s="155">
        <v>0</v>
      </c>
      <c r="N2365" s="155">
        <v>0</v>
      </c>
    </row>
    <row r="2366" spans="2:14" s="1" customFormat="1" ht="19.7" hidden="1" customHeight="1">
      <c r="B2366" s="156">
        <v>2024</v>
      </c>
      <c r="C2366" s="154" t="s">
        <v>13</v>
      </c>
      <c r="D2366" s="154" t="s">
        <v>14</v>
      </c>
      <c r="E2366" s="154" t="s">
        <v>15</v>
      </c>
      <c r="F2366" s="154" t="s">
        <v>16</v>
      </c>
      <c r="G2366" s="154" t="s">
        <v>73</v>
      </c>
      <c r="H2366" s="154" t="s">
        <v>58</v>
      </c>
      <c r="I2366" s="154" t="str">
        <f>_xlfn.XLOOKUP('Data Source'!$H2366,'NW Mapping'!A:A,'NW Mapping'!B:B)</f>
        <v>Low</v>
      </c>
      <c r="J2366" s="154" t="str">
        <f>_xlfn.XLOOKUP('Data Source'!$H2366,'NW Mapping'!A:A,'NW Mapping'!C:C)</f>
        <v>Core NW</v>
      </c>
      <c r="K2366" s="154" t="str">
        <f>_xlfn.XLOOKUP(H2366,'NW Mapping'!A:A,'NW Mapping'!D:D)</f>
        <v>Core NW</v>
      </c>
      <c r="L2366" s="8" t="str">
        <f>_xlfn.XLOOKUP('Data Source'!$H2366,'NW Mapping'!A:A,'NW Mapping'!E:E)</f>
        <v>OTHER</v>
      </c>
      <c r="M2366" s="157">
        <v>0</v>
      </c>
      <c r="N2366" s="157">
        <v>0</v>
      </c>
    </row>
    <row r="2367" spans="2:14" s="1" customFormat="1" ht="19.7" hidden="1" customHeight="1">
      <c r="B2367" s="152">
        <v>2024</v>
      </c>
      <c r="C2367" s="153" t="s">
        <v>13</v>
      </c>
      <c r="D2367" s="153" t="s">
        <v>14</v>
      </c>
      <c r="E2367" s="153" t="s">
        <v>15</v>
      </c>
      <c r="F2367" s="153" t="s">
        <v>16</v>
      </c>
      <c r="G2367" s="153" t="s">
        <v>74</v>
      </c>
      <c r="H2367" s="153" t="s">
        <v>58</v>
      </c>
      <c r="I2367" s="154" t="str">
        <f>_xlfn.XLOOKUP('Data Source'!$H2367,'NW Mapping'!A:A,'NW Mapping'!B:B)</f>
        <v>Low</v>
      </c>
      <c r="J2367" s="154" t="str">
        <f>_xlfn.XLOOKUP('Data Source'!$H2367,'NW Mapping'!A:A,'NW Mapping'!C:C)</f>
        <v>Core NW</v>
      </c>
      <c r="K2367" s="154" t="str">
        <f>_xlfn.XLOOKUP(H2367,'NW Mapping'!A:A,'NW Mapping'!D:D)</f>
        <v>Core NW</v>
      </c>
      <c r="L2367" s="8" t="str">
        <f>_xlfn.XLOOKUP('Data Source'!$H2367,'NW Mapping'!A:A,'NW Mapping'!E:E)</f>
        <v>OTHER</v>
      </c>
      <c r="M2367" s="155">
        <v>160500</v>
      </c>
      <c r="N2367" s="155">
        <v>160500</v>
      </c>
    </row>
    <row r="2368" spans="2:14" s="1" customFormat="1" ht="19.7" hidden="1" customHeight="1">
      <c r="B2368" s="156">
        <v>2024</v>
      </c>
      <c r="C2368" s="154" t="s">
        <v>13</v>
      </c>
      <c r="D2368" s="154" t="s">
        <v>14</v>
      </c>
      <c r="E2368" s="154" t="s">
        <v>15</v>
      </c>
      <c r="F2368" s="154" t="s">
        <v>16</v>
      </c>
      <c r="G2368" s="154" t="s">
        <v>76</v>
      </c>
      <c r="H2368" s="154" t="s">
        <v>58</v>
      </c>
      <c r="I2368" s="154" t="str">
        <f>_xlfn.XLOOKUP('Data Source'!$H2368,'NW Mapping'!A:A,'NW Mapping'!B:B)</f>
        <v>Low</v>
      </c>
      <c r="J2368" s="154" t="str">
        <f>_xlfn.XLOOKUP('Data Source'!$H2368,'NW Mapping'!A:A,'NW Mapping'!C:C)</f>
        <v>Core NW</v>
      </c>
      <c r="K2368" s="154" t="str">
        <f>_xlfn.XLOOKUP(H2368,'NW Mapping'!A:A,'NW Mapping'!D:D)</f>
        <v>Core NW</v>
      </c>
      <c r="L2368" s="8" t="str">
        <f>_xlfn.XLOOKUP('Data Source'!$H2368,'NW Mapping'!A:A,'NW Mapping'!E:E)</f>
        <v>OTHER</v>
      </c>
      <c r="M2368" s="157">
        <v>0</v>
      </c>
      <c r="N2368" s="157">
        <v>0</v>
      </c>
    </row>
    <row r="2369" spans="2:14" s="1" customFormat="1" ht="19.7" hidden="1" customHeight="1">
      <c r="B2369" s="152">
        <v>2024</v>
      </c>
      <c r="C2369" s="153" t="s">
        <v>13</v>
      </c>
      <c r="D2369" s="153" t="s">
        <v>14</v>
      </c>
      <c r="E2369" s="153" t="s">
        <v>15</v>
      </c>
      <c r="F2369" s="153" t="s">
        <v>21</v>
      </c>
      <c r="G2369" s="153" t="s">
        <v>22</v>
      </c>
      <c r="H2369" s="153" t="s">
        <v>58</v>
      </c>
      <c r="I2369" s="154" t="str">
        <f>_xlfn.XLOOKUP('Data Source'!$H2369,'NW Mapping'!A:A,'NW Mapping'!B:B)</f>
        <v>Low</v>
      </c>
      <c r="J2369" s="154" t="str">
        <f>_xlfn.XLOOKUP('Data Source'!$H2369,'NW Mapping'!A:A,'NW Mapping'!C:C)</f>
        <v>Core NW</v>
      </c>
      <c r="K2369" s="154" t="str">
        <f>_xlfn.XLOOKUP(H2369,'NW Mapping'!A:A,'NW Mapping'!D:D)</f>
        <v>Core NW</v>
      </c>
      <c r="L2369" s="8" t="str">
        <f>_xlfn.XLOOKUP('Data Source'!$H2369,'NW Mapping'!A:A,'NW Mapping'!E:E)</f>
        <v>OTHER</v>
      </c>
      <c r="M2369" s="155">
        <v>15000</v>
      </c>
      <c r="N2369" s="155">
        <v>15000</v>
      </c>
    </row>
    <row r="2370" spans="2:14" s="1" customFormat="1" ht="19.7" hidden="1" customHeight="1">
      <c r="B2370" s="156">
        <v>2024</v>
      </c>
      <c r="C2370" s="154" t="s">
        <v>13</v>
      </c>
      <c r="D2370" s="154" t="s">
        <v>14</v>
      </c>
      <c r="E2370" s="154" t="s">
        <v>15</v>
      </c>
      <c r="F2370" s="154" t="s">
        <v>21</v>
      </c>
      <c r="G2370" s="154" t="s">
        <v>65</v>
      </c>
      <c r="H2370" s="154" t="s">
        <v>58</v>
      </c>
      <c r="I2370" s="154" t="str">
        <f>_xlfn.XLOOKUP('Data Source'!$H2370,'NW Mapping'!A:A,'NW Mapping'!B:B)</f>
        <v>Low</v>
      </c>
      <c r="J2370" s="154" t="str">
        <f>_xlfn.XLOOKUP('Data Source'!$H2370,'NW Mapping'!A:A,'NW Mapping'!C:C)</f>
        <v>Core NW</v>
      </c>
      <c r="K2370" s="154" t="str">
        <f>_xlfn.XLOOKUP(H2370,'NW Mapping'!A:A,'NW Mapping'!D:D)</f>
        <v>Core NW</v>
      </c>
      <c r="L2370" s="8" t="str">
        <f>_xlfn.XLOOKUP('Data Source'!$H2370,'NW Mapping'!A:A,'NW Mapping'!E:E)</f>
        <v>OTHER</v>
      </c>
      <c r="M2370" s="157">
        <v>375000</v>
      </c>
      <c r="N2370" s="157">
        <v>375000</v>
      </c>
    </row>
    <row r="2371" spans="2:14" s="1" customFormat="1" ht="19.7" hidden="1" customHeight="1">
      <c r="B2371" s="152">
        <v>2024</v>
      </c>
      <c r="C2371" s="153" t="s">
        <v>13</v>
      </c>
      <c r="D2371" s="153" t="s">
        <v>14</v>
      </c>
      <c r="E2371" s="153" t="s">
        <v>15</v>
      </c>
      <c r="F2371" s="153" t="s">
        <v>23</v>
      </c>
      <c r="G2371" s="153" t="s">
        <v>24</v>
      </c>
      <c r="H2371" s="153" t="s">
        <v>58</v>
      </c>
      <c r="I2371" s="154" t="str">
        <f>_xlfn.XLOOKUP('Data Source'!$H2371,'NW Mapping'!A:A,'NW Mapping'!B:B)</f>
        <v>Low</v>
      </c>
      <c r="J2371" s="154" t="str">
        <f>_xlfn.XLOOKUP('Data Source'!$H2371,'NW Mapping'!A:A,'NW Mapping'!C:C)</f>
        <v>Core NW</v>
      </c>
      <c r="K2371" s="154" t="str">
        <f>_xlfn.XLOOKUP(H2371,'NW Mapping'!A:A,'NW Mapping'!D:D)</f>
        <v>Core NW</v>
      </c>
      <c r="L2371" s="8" t="str">
        <f>_xlfn.XLOOKUP('Data Source'!$H2371,'NW Mapping'!A:A,'NW Mapping'!E:E)</f>
        <v>OTHER</v>
      </c>
      <c r="M2371" s="155">
        <v>22500</v>
      </c>
      <c r="N2371" s="155">
        <v>22500</v>
      </c>
    </row>
    <row r="2372" spans="2:14" s="1" customFormat="1" ht="19.7" hidden="1" customHeight="1">
      <c r="B2372" s="156">
        <v>2024</v>
      </c>
      <c r="C2372" s="154" t="s">
        <v>13</v>
      </c>
      <c r="D2372" s="154" t="s">
        <v>14</v>
      </c>
      <c r="E2372" s="154" t="s">
        <v>15</v>
      </c>
      <c r="F2372" s="154" t="s">
        <v>23</v>
      </c>
      <c r="G2372" s="154" t="s">
        <v>66</v>
      </c>
      <c r="H2372" s="154" t="s">
        <v>58</v>
      </c>
      <c r="I2372" s="154" t="str">
        <f>_xlfn.XLOOKUP('Data Source'!$H2372,'NW Mapping'!A:A,'NW Mapping'!B:B)</f>
        <v>Low</v>
      </c>
      <c r="J2372" s="154" t="str">
        <f>_xlfn.XLOOKUP('Data Source'!$H2372,'NW Mapping'!A:A,'NW Mapping'!C:C)</f>
        <v>Core NW</v>
      </c>
      <c r="K2372" s="154" t="str">
        <f>_xlfn.XLOOKUP(H2372,'NW Mapping'!A:A,'NW Mapping'!D:D)</f>
        <v>Core NW</v>
      </c>
      <c r="L2372" s="8" t="str">
        <f>_xlfn.XLOOKUP('Data Source'!$H2372,'NW Mapping'!A:A,'NW Mapping'!E:E)</f>
        <v>OTHER</v>
      </c>
      <c r="M2372" s="157">
        <v>0</v>
      </c>
      <c r="N2372" s="157">
        <v>0</v>
      </c>
    </row>
    <row r="2373" spans="2:14" s="1" customFormat="1" ht="19.7" hidden="1" customHeight="1">
      <c r="B2373" s="152">
        <v>2024</v>
      </c>
      <c r="C2373" s="153" t="s">
        <v>13</v>
      </c>
      <c r="D2373" s="153" t="s">
        <v>14</v>
      </c>
      <c r="E2373" s="153" t="s">
        <v>25</v>
      </c>
      <c r="F2373" s="153" t="s">
        <v>16</v>
      </c>
      <c r="G2373" s="153" t="s">
        <v>71</v>
      </c>
      <c r="H2373" s="153" t="s">
        <v>58</v>
      </c>
      <c r="I2373" s="154" t="str">
        <f>_xlfn.XLOOKUP('Data Source'!$H2373,'NW Mapping'!A:A,'NW Mapping'!B:B)</f>
        <v>Low</v>
      </c>
      <c r="J2373" s="154" t="str">
        <f>_xlfn.XLOOKUP('Data Source'!$H2373,'NW Mapping'!A:A,'NW Mapping'!C:C)</f>
        <v>Core NW</v>
      </c>
      <c r="K2373" s="154" t="str">
        <f>_xlfn.XLOOKUP(H2373,'NW Mapping'!A:A,'NW Mapping'!D:D)</f>
        <v>Core NW</v>
      </c>
      <c r="L2373" s="8" t="str">
        <f>_xlfn.XLOOKUP('Data Source'!$H2373,'NW Mapping'!A:A,'NW Mapping'!E:E)</f>
        <v>OTHER</v>
      </c>
      <c r="M2373" s="155">
        <v>3244.35000000017</v>
      </c>
      <c r="N2373" s="155">
        <v>0</v>
      </c>
    </row>
    <row r="2374" spans="2:14" s="1" customFormat="1" ht="19.7" hidden="1" customHeight="1">
      <c r="B2374" s="156">
        <v>2024</v>
      </c>
      <c r="C2374" s="154" t="s">
        <v>13</v>
      </c>
      <c r="D2374" s="154" t="s">
        <v>14</v>
      </c>
      <c r="E2374" s="154" t="s">
        <v>25</v>
      </c>
      <c r="F2374" s="154" t="s">
        <v>16</v>
      </c>
      <c r="G2374" s="154" t="s">
        <v>72</v>
      </c>
      <c r="H2374" s="154" t="s">
        <v>58</v>
      </c>
      <c r="I2374" s="154" t="str">
        <f>_xlfn.XLOOKUP('Data Source'!$H2374,'NW Mapping'!A:A,'NW Mapping'!B:B)</f>
        <v>Low</v>
      </c>
      <c r="J2374" s="154" t="str">
        <f>_xlfn.XLOOKUP('Data Source'!$H2374,'NW Mapping'!A:A,'NW Mapping'!C:C)</f>
        <v>Core NW</v>
      </c>
      <c r="K2374" s="154" t="str">
        <f>_xlfn.XLOOKUP(H2374,'NW Mapping'!A:A,'NW Mapping'!D:D)</f>
        <v>Core NW</v>
      </c>
      <c r="L2374" s="8" t="str">
        <f>_xlfn.XLOOKUP('Data Source'!$H2374,'NW Mapping'!A:A,'NW Mapping'!E:E)</f>
        <v>OTHER</v>
      </c>
      <c r="M2374" s="157">
        <v>60803.799999998802</v>
      </c>
      <c r="N2374" s="157">
        <v>0</v>
      </c>
    </row>
    <row r="2375" spans="2:14" s="1" customFormat="1" ht="19.7" hidden="1" customHeight="1">
      <c r="B2375" s="152">
        <v>2024</v>
      </c>
      <c r="C2375" s="153" t="s">
        <v>13</v>
      </c>
      <c r="D2375" s="153" t="s">
        <v>14</v>
      </c>
      <c r="E2375" s="153" t="s">
        <v>25</v>
      </c>
      <c r="F2375" s="153" t="s">
        <v>16</v>
      </c>
      <c r="G2375" s="153" t="s">
        <v>73</v>
      </c>
      <c r="H2375" s="153" t="s">
        <v>58</v>
      </c>
      <c r="I2375" s="154" t="str">
        <f>_xlfn.XLOOKUP('Data Source'!$H2375,'NW Mapping'!A:A,'NW Mapping'!B:B)</f>
        <v>Low</v>
      </c>
      <c r="J2375" s="154" t="str">
        <f>_xlfn.XLOOKUP('Data Source'!$H2375,'NW Mapping'!A:A,'NW Mapping'!C:C)</f>
        <v>Core NW</v>
      </c>
      <c r="K2375" s="154" t="str">
        <f>_xlfn.XLOOKUP(H2375,'NW Mapping'!A:A,'NW Mapping'!D:D)</f>
        <v>Core NW</v>
      </c>
      <c r="L2375" s="8" t="str">
        <f>_xlfn.XLOOKUP('Data Source'!$H2375,'NW Mapping'!A:A,'NW Mapping'!E:E)</f>
        <v>OTHER</v>
      </c>
      <c r="M2375" s="155">
        <v>6982.5</v>
      </c>
      <c r="N2375" s="155">
        <v>0</v>
      </c>
    </row>
    <row r="2376" spans="2:14" s="1" customFormat="1" ht="19.7" hidden="1" customHeight="1">
      <c r="B2376" s="156">
        <v>2024</v>
      </c>
      <c r="C2376" s="154" t="s">
        <v>13</v>
      </c>
      <c r="D2376" s="154" t="s">
        <v>14</v>
      </c>
      <c r="E2376" s="154" t="s">
        <v>25</v>
      </c>
      <c r="F2376" s="154" t="s">
        <v>16</v>
      </c>
      <c r="G2376" s="154" t="s">
        <v>74</v>
      </c>
      <c r="H2376" s="154" t="s">
        <v>58</v>
      </c>
      <c r="I2376" s="154" t="str">
        <f>_xlfn.XLOOKUP('Data Source'!$H2376,'NW Mapping'!A:A,'NW Mapping'!B:B)</f>
        <v>Low</v>
      </c>
      <c r="J2376" s="154" t="str">
        <f>_xlfn.XLOOKUP('Data Source'!$H2376,'NW Mapping'!A:A,'NW Mapping'!C:C)</f>
        <v>Core NW</v>
      </c>
      <c r="K2376" s="154" t="str">
        <f>_xlfn.XLOOKUP(H2376,'NW Mapping'!A:A,'NW Mapping'!D:D)</f>
        <v>Core NW</v>
      </c>
      <c r="L2376" s="8" t="str">
        <f>_xlfn.XLOOKUP('Data Source'!$H2376,'NW Mapping'!A:A,'NW Mapping'!E:E)</f>
        <v>OTHER</v>
      </c>
      <c r="M2376" s="157">
        <v>12734.610000000201</v>
      </c>
      <c r="N2376" s="157">
        <v>0</v>
      </c>
    </row>
    <row r="2377" spans="2:14" s="1" customFormat="1" ht="19.7" hidden="1" customHeight="1">
      <c r="B2377" s="152">
        <v>2024</v>
      </c>
      <c r="C2377" s="153" t="s">
        <v>13</v>
      </c>
      <c r="D2377" s="153" t="s">
        <v>14</v>
      </c>
      <c r="E2377" s="153" t="s">
        <v>25</v>
      </c>
      <c r="F2377" s="153" t="s">
        <v>16</v>
      </c>
      <c r="G2377" s="153" t="s">
        <v>75</v>
      </c>
      <c r="H2377" s="153" t="s">
        <v>58</v>
      </c>
      <c r="I2377" s="154" t="str">
        <f>_xlfn.XLOOKUP('Data Source'!$H2377,'NW Mapping'!A:A,'NW Mapping'!B:B)</f>
        <v>Low</v>
      </c>
      <c r="J2377" s="154" t="str">
        <f>_xlfn.XLOOKUP('Data Source'!$H2377,'NW Mapping'!A:A,'NW Mapping'!C:C)</f>
        <v>Core NW</v>
      </c>
      <c r="K2377" s="154" t="str">
        <f>_xlfn.XLOOKUP(H2377,'NW Mapping'!A:A,'NW Mapping'!D:D)</f>
        <v>Core NW</v>
      </c>
      <c r="L2377" s="8" t="str">
        <f>_xlfn.XLOOKUP('Data Source'!$H2377,'NW Mapping'!A:A,'NW Mapping'!E:E)</f>
        <v>OTHER</v>
      </c>
      <c r="M2377" s="155">
        <v>4651.5</v>
      </c>
      <c r="N2377" s="155">
        <v>0</v>
      </c>
    </row>
    <row r="2378" spans="2:14" s="1" customFormat="1" ht="19.7" hidden="1" customHeight="1">
      <c r="B2378" s="156">
        <v>2024</v>
      </c>
      <c r="C2378" s="154" t="s">
        <v>13</v>
      </c>
      <c r="D2378" s="154" t="s">
        <v>14</v>
      </c>
      <c r="E2378" s="154" t="s">
        <v>25</v>
      </c>
      <c r="F2378" s="154" t="s">
        <v>16</v>
      </c>
      <c r="G2378" s="154" t="s">
        <v>76</v>
      </c>
      <c r="H2378" s="154" t="s">
        <v>58</v>
      </c>
      <c r="I2378" s="154" t="str">
        <f>_xlfn.XLOOKUP('Data Source'!$H2378,'NW Mapping'!A:A,'NW Mapping'!B:B)</f>
        <v>Low</v>
      </c>
      <c r="J2378" s="154" t="str">
        <f>_xlfn.XLOOKUP('Data Source'!$H2378,'NW Mapping'!A:A,'NW Mapping'!C:C)</f>
        <v>Core NW</v>
      </c>
      <c r="K2378" s="154" t="str">
        <f>_xlfn.XLOOKUP(H2378,'NW Mapping'!A:A,'NW Mapping'!D:D)</f>
        <v>Core NW</v>
      </c>
      <c r="L2378" s="8" t="str">
        <f>_xlfn.XLOOKUP('Data Source'!$H2378,'NW Mapping'!A:A,'NW Mapping'!E:E)</f>
        <v>OTHER</v>
      </c>
      <c r="M2378" s="157">
        <v>0</v>
      </c>
      <c r="N2378" s="157">
        <v>0</v>
      </c>
    </row>
    <row r="2379" spans="2:14" s="1" customFormat="1" ht="19.7" hidden="1" customHeight="1">
      <c r="B2379" s="152">
        <v>2024</v>
      </c>
      <c r="C2379" s="153" t="s">
        <v>13</v>
      </c>
      <c r="D2379" s="153" t="s">
        <v>14</v>
      </c>
      <c r="E2379" s="153" t="s">
        <v>25</v>
      </c>
      <c r="F2379" s="153" t="s">
        <v>21</v>
      </c>
      <c r="G2379" s="153" t="s">
        <v>22</v>
      </c>
      <c r="H2379" s="153" t="s">
        <v>58</v>
      </c>
      <c r="I2379" s="154" t="str">
        <f>_xlfn.XLOOKUP('Data Source'!$H2379,'NW Mapping'!A:A,'NW Mapping'!B:B)</f>
        <v>Low</v>
      </c>
      <c r="J2379" s="154" t="str">
        <f>_xlfn.XLOOKUP('Data Source'!$H2379,'NW Mapping'!A:A,'NW Mapping'!C:C)</f>
        <v>Core NW</v>
      </c>
      <c r="K2379" s="154" t="str">
        <f>_xlfn.XLOOKUP(H2379,'NW Mapping'!A:A,'NW Mapping'!D:D)</f>
        <v>Core NW</v>
      </c>
      <c r="L2379" s="8" t="str">
        <f>_xlfn.XLOOKUP('Data Source'!$H2379,'NW Mapping'!A:A,'NW Mapping'!E:E)</f>
        <v>OTHER</v>
      </c>
      <c r="M2379" s="155">
        <v>43059.8300000003</v>
      </c>
      <c r="N2379" s="155">
        <v>0</v>
      </c>
    </row>
    <row r="2380" spans="2:14" s="1" customFormat="1" ht="19.7" hidden="1" customHeight="1">
      <c r="B2380" s="156">
        <v>2024</v>
      </c>
      <c r="C2380" s="154" t="s">
        <v>13</v>
      </c>
      <c r="D2380" s="154" t="s">
        <v>14</v>
      </c>
      <c r="E2380" s="154" t="s">
        <v>25</v>
      </c>
      <c r="F2380" s="154" t="s">
        <v>21</v>
      </c>
      <c r="G2380" s="154" t="s">
        <v>65</v>
      </c>
      <c r="H2380" s="154" t="s">
        <v>58</v>
      </c>
      <c r="I2380" s="154" t="str">
        <f>_xlfn.XLOOKUP('Data Source'!$H2380,'NW Mapping'!A:A,'NW Mapping'!B:B)</f>
        <v>Low</v>
      </c>
      <c r="J2380" s="154" t="str">
        <f>_xlfn.XLOOKUP('Data Source'!$H2380,'NW Mapping'!A:A,'NW Mapping'!C:C)</f>
        <v>Core NW</v>
      </c>
      <c r="K2380" s="154" t="str">
        <f>_xlfn.XLOOKUP(H2380,'NW Mapping'!A:A,'NW Mapping'!D:D)</f>
        <v>Core NW</v>
      </c>
      <c r="L2380" s="8" t="str">
        <f>_xlfn.XLOOKUP('Data Source'!$H2380,'NW Mapping'!A:A,'NW Mapping'!E:E)</f>
        <v>OTHER</v>
      </c>
      <c r="M2380" s="157">
        <v>50733.693250006902</v>
      </c>
      <c r="N2380" s="157">
        <v>0</v>
      </c>
    </row>
    <row r="2381" spans="2:14" s="1" customFormat="1" ht="19.7" hidden="1" customHeight="1">
      <c r="B2381" s="152">
        <v>2024</v>
      </c>
      <c r="C2381" s="153" t="s">
        <v>13</v>
      </c>
      <c r="D2381" s="153" t="s">
        <v>14</v>
      </c>
      <c r="E2381" s="153" t="s">
        <v>25</v>
      </c>
      <c r="F2381" s="153" t="s">
        <v>23</v>
      </c>
      <c r="G2381" s="153" t="s">
        <v>24</v>
      </c>
      <c r="H2381" s="153" t="s">
        <v>58</v>
      </c>
      <c r="I2381" s="154" t="str">
        <f>_xlfn.XLOOKUP('Data Source'!$H2381,'NW Mapping'!A:A,'NW Mapping'!B:B)</f>
        <v>Low</v>
      </c>
      <c r="J2381" s="154" t="str">
        <f>_xlfn.XLOOKUP('Data Source'!$H2381,'NW Mapping'!A:A,'NW Mapping'!C:C)</f>
        <v>Core NW</v>
      </c>
      <c r="K2381" s="154" t="str">
        <f>_xlfn.XLOOKUP(H2381,'NW Mapping'!A:A,'NW Mapping'!D:D)</f>
        <v>Core NW</v>
      </c>
      <c r="L2381" s="8" t="str">
        <f>_xlfn.XLOOKUP('Data Source'!$H2381,'NW Mapping'!A:A,'NW Mapping'!E:E)</f>
        <v>OTHER</v>
      </c>
      <c r="M2381" s="155">
        <v>39299.349999999802</v>
      </c>
      <c r="N2381" s="155">
        <v>0</v>
      </c>
    </row>
    <row r="2382" spans="2:14" s="1" customFormat="1" ht="19.7" hidden="1" customHeight="1">
      <c r="B2382" s="156">
        <v>2024</v>
      </c>
      <c r="C2382" s="154" t="s">
        <v>13</v>
      </c>
      <c r="D2382" s="154" t="s">
        <v>14</v>
      </c>
      <c r="E2382" s="154" t="s">
        <v>25</v>
      </c>
      <c r="F2382" s="154" t="s">
        <v>23</v>
      </c>
      <c r="G2382" s="154" t="s">
        <v>66</v>
      </c>
      <c r="H2382" s="154" t="s">
        <v>58</v>
      </c>
      <c r="I2382" s="154" t="str">
        <f>_xlfn.XLOOKUP('Data Source'!$H2382,'NW Mapping'!A:A,'NW Mapping'!B:B)</f>
        <v>Low</v>
      </c>
      <c r="J2382" s="154" t="str">
        <f>_xlfn.XLOOKUP('Data Source'!$H2382,'NW Mapping'!A:A,'NW Mapping'!C:C)</f>
        <v>Core NW</v>
      </c>
      <c r="K2382" s="154" t="str">
        <f>_xlfn.XLOOKUP(H2382,'NW Mapping'!A:A,'NW Mapping'!D:D)</f>
        <v>Core NW</v>
      </c>
      <c r="L2382" s="8" t="str">
        <f>_xlfn.XLOOKUP('Data Source'!$H2382,'NW Mapping'!A:A,'NW Mapping'!E:E)</f>
        <v>OTHER</v>
      </c>
      <c r="M2382" s="157">
        <v>18779.572000002001</v>
      </c>
      <c r="N2382" s="157">
        <v>0</v>
      </c>
    </row>
    <row r="2383" spans="2:14" s="1" customFormat="1" ht="19.7" customHeight="1">
      <c r="B2383" s="152">
        <v>2024</v>
      </c>
      <c r="C2383" s="153" t="s">
        <v>13</v>
      </c>
      <c r="D2383" s="153" t="s">
        <v>14</v>
      </c>
      <c r="E2383" s="153" t="s">
        <v>26</v>
      </c>
      <c r="F2383" s="153" t="s">
        <v>16</v>
      </c>
      <c r="G2383" s="153" t="s">
        <v>71</v>
      </c>
      <c r="H2383" s="153" t="s">
        <v>58</v>
      </c>
      <c r="I2383" s="154" t="str">
        <f>_xlfn.XLOOKUP('Data Source'!$H2383,'NW Mapping'!A:A,'NW Mapping'!B:B)</f>
        <v>Low</v>
      </c>
      <c r="J2383" s="154" t="str">
        <f>_xlfn.XLOOKUP('Data Source'!$H2383,'NW Mapping'!A:A,'NW Mapping'!C:C)</f>
        <v>Core NW</v>
      </c>
      <c r="K2383" s="154" t="str">
        <f>_xlfn.XLOOKUP(H2383,'NW Mapping'!A:A,'NW Mapping'!D:D)</f>
        <v>Core NW</v>
      </c>
      <c r="L2383" s="8" t="str">
        <f>_xlfn.XLOOKUP('Data Source'!$H2383,'NW Mapping'!A:A,'NW Mapping'!E:E)</f>
        <v>OTHER</v>
      </c>
      <c r="M2383" s="155">
        <v>3000</v>
      </c>
      <c r="N2383" s="155">
        <v>3000</v>
      </c>
    </row>
    <row r="2384" spans="2:14" s="1" customFormat="1" ht="19.7" customHeight="1">
      <c r="B2384" s="156">
        <v>2024</v>
      </c>
      <c r="C2384" s="154" t="s">
        <v>13</v>
      </c>
      <c r="D2384" s="154" t="s">
        <v>14</v>
      </c>
      <c r="E2384" s="154" t="s">
        <v>26</v>
      </c>
      <c r="F2384" s="154" t="s">
        <v>16</v>
      </c>
      <c r="G2384" s="154" t="s">
        <v>72</v>
      </c>
      <c r="H2384" s="154" t="s">
        <v>58</v>
      </c>
      <c r="I2384" s="154" t="str">
        <f>_xlfn.XLOOKUP('Data Source'!$H2384,'NW Mapping'!A:A,'NW Mapping'!B:B)</f>
        <v>Low</v>
      </c>
      <c r="J2384" s="154" t="str">
        <f>_xlfn.XLOOKUP('Data Source'!$H2384,'NW Mapping'!A:A,'NW Mapping'!C:C)</f>
        <v>Core NW</v>
      </c>
      <c r="K2384" s="154" t="str">
        <f>_xlfn.XLOOKUP(H2384,'NW Mapping'!A:A,'NW Mapping'!D:D)</f>
        <v>Core NW</v>
      </c>
      <c r="L2384" s="8" t="str">
        <f>_xlfn.XLOOKUP('Data Source'!$H2384,'NW Mapping'!A:A,'NW Mapping'!E:E)</f>
        <v>OTHER</v>
      </c>
      <c r="M2384" s="157">
        <v>0</v>
      </c>
      <c r="N2384" s="157">
        <v>0</v>
      </c>
    </row>
    <row r="2385" spans="2:14" s="1" customFormat="1" ht="19.7" customHeight="1">
      <c r="B2385" s="152">
        <v>2024</v>
      </c>
      <c r="C2385" s="153" t="s">
        <v>13</v>
      </c>
      <c r="D2385" s="153" t="s">
        <v>14</v>
      </c>
      <c r="E2385" s="153" t="s">
        <v>26</v>
      </c>
      <c r="F2385" s="153" t="s">
        <v>16</v>
      </c>
      <c r="G2385" s="153" t="s">
        <v>73</v>
      </c>
      <c r="H2385" s="153" t="s">
        <v>58</v>
      </c>
      <c r="I2385" s="154" t="str">
        <f>_xlfn.XLOOKUP('Data Source'!$H2385,'NW Mapping'!A:A,'NW Mapping'!B:B)</f>
        <v>Low</v>
      </c>
      <c r="J2385" s="154" t="str">
        <f>_xlfn.XLOOKUP('Data Source'!$H2385,'NW Mapping'!A:A,'NW Mapping'!C:C)</f>
        <v>Core NW</v>
      </c>
      <c r="K2385" s="154" t="str">
        <f>_xlfn.XLOOKUP(H2385,'NW Mapping'!A:A,'NW Mapping'!D:D)</f>
        <v>Core NW</v>
      </c>
      <c r="L2385" s="8" t="str">
        <f>_xlfn.XLOOKUP('Data Source'!$H2385,'NW Mapping'!A:A,'NW Mapping'!E:E)</f>
        <v>OTHER</v>
      </c>
      <c r="M2385" s="155">
        <v>0</v>
      </c>
      <c r="N2385" s="155">
        <v>0</v>
      </c>
    </row>
    <row r="2386" spans="2:14" s="1" customFormat="1" ht="19.7" customHeight="1">
      <c r="B2386" s="156">
        <v>2024</v>
      </c>
      <c r="C2386" s="154" t="s">
        <v>13</v>
      </c>
      <c r="D2386" s="154" t="s">
        <v>14</v>
      </c>
      <c r="E2386" s="154" t="s">
        <v>26</v>
      </c>
      <c r="F2386" s="154" t="s">
        <v>16</v>
      </c>
      <c r="G2386" s="154" t="s">
        <v>74</v>
      </c>
      <c r="H2386" s="154" t="s">
        <v>58</v>
      </c>
      <c r="I2386" s="154" t="str">
        <f>_xlfn.XLOOKUP('Data Source'!$H2386,'NW Mapping'!A:A,'NW Mapping'!B:B)</f>
        <v>Low</v>
      </c>
      <c r="J2386" s="154" t="str">
        <f>_xlfn.XLOOKUP('Data Source'!$H2386,'NW Mapping'!A:A,'NW Mapping'!C:C)</f>
        <v>Core NW</v>
      </c>
      <c r="K2386" s="154" t="str">
        <f>_xlfn.XLOOKUP(H2386,'NW Mapping'!A:A,'NW Mapping'!D:D)</f>
        <v>Core NW</v>
      </c>
      <c r="L2386" s="8" t="str">
        <f>_xlfn.XLOOKUP('Data Source'!$H2386,'NW Mapping'!A:A,'NW Mapping'!E:E)</f>
        <v>OTHER</v>
      </c>
      <c r="M2386" s="157">
        <v>30958.080000000002</v>
      </c>
      <c r="N2386" s="157">
        <v>26800</v>
      </c>
    </row>
    <row r="2387" spans="2:14" s="1" customFormat="1" ht="19.7" customHeight="1">
      <c r="B2387" s="152">
        <v>2024</v>
      </c>
      <c r="C2387" s="153" t="s">
        <v>13</v>
      </c>
      <c r="D2387" s="153" t="s">
        <v>14</v>
      </c>
      <c r="E2387" s="153" t="s">
        <v>26</v>
      </c>
      <c r="F2387" s="153" t="s">
        <v>21</v>
      </c>
      <c r="G2387" s="153" t="s">
        <v>22</v>
      </c>
      <c r="H2387" s="153" t="s">
        <v>58</v>
      </c>
      <c r="I2387" s="154" t="str">
        <f>_xlfn.XLOOKUP('Data Source'!$H2387,'NW Mapping'!A:A,'NW Mapping'!B:B)</f>
        <v>Low</v>
      </c>
      <c r="J2387" s="154" t="str">
        <f>_xlfn.XLOOKUP('Data Source'!$H2387,'NW Mapping'!A:A,'NW Mapping'!C:C)</f>
        <v>Core NW</v>
      </c>
      <c r="K2387" s="154" t="str">
        <f>_xlfn.XLOOKUP(H2387,'NW Mapping'!A:A,'NW Mapping'!D:D)</f>
        <v>Core NW</v>
      </c>
      <c r="L2387" s="8" t="str">
        <f>_xlfn.XLOOKUP('Data Source'!$H2387,'NW Mapping'!A:A,'NW Mapping'!E:E)</f>
        <v>OTHER</v>
      </c>
      <c r="M2387" s="155">
        <v>79226.759999999995</v>
      </c>
      <c r="N2387" s="155">
        <v>69021.36</v>
      </c>
    </row>
    <row r="2388" spans="2:14" s="1" customFormat="1" ht="19.7" customHeight="1">
      <c r="B2388" s="156">
        <v>2024</v>
      </c>
      <c r="C2388" s="154" t="s">
        <v>13</v>
      </c>
      <c r="D2388" s="154" t="s">
        <v>14</v>
      </c>
      <c r="E2388" s="154" t="s">
        <v>26</v>
      </c>
      <c r="F2388" s="154" t="s">
        <v>21</v>
      </c>
      <c r="G2388" s="154" t="s">
        <v>65</v>
      </c>
      <c r="H2388" s="154" t="s">
        <v>58</v>
      </c>
      <c r="I2388" s="154" t="str">
        <f>_xlfn.XLOOKUP('Data Source'!$H2388,'NW Mapping'!A:A,'NW Mapping'!B:B)</f>
        <v>Low</v>
      </c>
      <c r="J2388" s="154" t="str">
        <f>_xlfn.XLOOKUP('Data Source'!$H2388,'NW Mapping'!A:A,'NW Mapping'!C:C)</f>
        <v>Core NW</v>
      </c>
      <c r="K2388" s="154" t="str">
        <f>_xlfn.XLOOKUP(H2388,'NW Mapping'!A:A,'NW Mapping'!D:D)</f>
        <v>Core NW</v>
      </c>
      <c r="L2388" s="8" t="str">
        <f>_xlfn.XLOOKUP('Data Source'!$H2388,'NW Mapping'!A:A,'NW Mapping'!E:E)</f>
        <v>OTHER</v>
      </c>
      <c r="M2388" s="157">
        <v>62992.639999999999</v>
      </c>
      <c r="N2388" s="157">
        <v>54232.24</v>
      </c>
    </row>
    <row r="2389" spans="2:14" s="1" customFormat="1" ht="19.7" customHeight="1">
      <c r="B2389" s="152">
        <v>2024</v>
      </c>
      <c r="C2389" s="153" t="s">
        <v>13</v>
      </c>
      <c r="D2389" s="153" t="s">
        <v>14</v>
      </c>
      <c r="E2389" s="153" t="s">
        <v>26</v>
      </c>
      <c r="F2389" s="153" t="s">
        <v>23</v>
      </c>
      <c r="G2389" s="153" t="s">
        <v>24</v>
      </c>
      <c r="H2389" s="153" t="s">
        <v>58</v>
      </c>
      <c r="I2389" s="154" t="str">
        <f>_xlfn.XLOOKUP('Data Source'!$H2389,'NW Mapping'!A:A,'NW Mapping'!B:B)</f>
        <v>Low</v>
      </c>
      <c r="J2389" s="154" t="str">
        <f>_xlfn.XLOOKUP('Data Source'!$H2389,'NW Mapping'!A:A,'NW Mapping'!C:C)</f>
        <v>Core NW</v>
      </c>
      <c r="K2389" s="154" t="str">
        <f>_xlfn.XLOOKUP(H2389,'NW Mapping'!A:A,'NW Mapping'!D:D)</f>
        <v>Core NW</v>
      </c>
      <c r="L2389" s="8" t="str">
        <f>_xlfn.XLOOKUP('Data Source'!$H2389,'NW Mapping'!A:A,'NW Mapping'!E:E)</f>
        <v>OTHER</v>
      </c>
      <c r="M2389" s="155">
        <v>31340.22</v>
      </c>
      <c r="N2389" s="155">
        <v>28465.919999999998</v>
      </c>
    </row>
    <row r="2390" spans="2:14" s="1" customFormat="1" ht="19.7" customHeight="1">
      <c r="B2390" s="156">
        <v>2024</v>
      </c>
      <c r="C2390" s="154" t="s">
        <v>13</v>
      </c>
      <c r="D2390" s="154" t="s">
        <v>14</v>
      </c>
      <c r="E2390" s="154" t="s">
        <v>26</v>
      </c>
      <c r="F2390" s="154" t="s">
        <v>23</v>
      </c>
      <c r="G2390" s="154" t="s">
        <v>66</v>
      </c>
      <c r="H2390" s="154" t="s">
        <v>58</v>
      </c>
      <c r="I2390" s="154" t="str">
        <f>_xlfn.XLOOKUP('Data Source'!$H2390,'NW Mapping'!A:A,'NW Mapping'!B:B)</f>
        <v>Low</v>
      </c>
      <c r="J2390" s="154" t="str">
        <f>_xlfn.XLOOKUP('Data Source'!$H2390,'NW Mapping'!A:A,'NW Mapping'!C:C)</f>
        <v>Core NW</v>
      </c>
      <c r="K2390" s="154" t="str">
        <f>_xlfn.XLOOKUP(H2390,'NW Mapping'!A:A,'NW Mapping'!D:D)</f>
        <v>Core NW</v>
      </c>
      <c r="L2390" s="8" t="str">
        <f>_xlfn.XLOOKUP('Data Source'!$H2390,'NW Mapping'!A:A,'NW Mapping'!E:E)</f>
        <v>OTHER</v>
      </c>
      <c r="M2390" s="157">
        <v>34403.480000000003</v>
      </c>
      <c r="N2390" s="157">
        <v>13605.68</v>
      </c>
    </row>
    <row r="2391" spans="2:14" s="1" customFormat="1" ht="19.7" hidden="1" customHeight="1">
      <c r="B2391" s="152">
        <v>2024</v>
      </c>
      <c r="C2391" s="153" t="s">
        <v>13</v>
      </c>
      <c r="D2391" s="153" t="s">
        <v>14</v>
      </c>
      <c r="E2391" s="153" t="s">
        <v>27</v>
      </c>
      <c r="F2391" s="153" t="s">
        <v>16</v>
      </c>
      <c r="G2391" s="153" t="s">
        <v>71</v>
      </c>
      <c r="H2391" s="153" t="s">
        <v>58</v>
      </c>
      <c r="I2391" s="154" t="str">
        <f>_xlfn.XLOOKUP('Data Source'!$H2391,'NW Mapping'!A:A,'NW Mapping'!B:B)</f>
        <v>Low</v>
      </c>
      <c r="J2391" s="154" t="str">
        <f>_xlfn.XLOOKUP('Data Source'!$H2391,'NW Mapping'!A:A,'NW Mapping'!C:C)</f>
        <v>Core NW</v>
      </c>
      <c r="K2391" s="154" t="str">
        <f>_xlfn.XLOOKUP(H2391,'NW Mapping'!A:A,'NW Mapping'!D:D)</f>
        <v>Core NW</v>
      </c>
      <c r="L2391" s="8" t="str">
        <f>_xlfn.XLOOKUP('Data Source'!$H2391,'NW Mapping'!A:A,'NW Mapping'!E:E)</f>
        <v>OTHER</v>
      </c>
      <c r="M2391" s="155">
        <v>48370.002857142899</v>
      </c>
      <c r="N2391" s="155">
        <v>48370.02</v>
      </c>
    </row>
    <row r="2392" spans="2:14" s="1" customFormat="1" ht="19.7" hidden="1" customHeight="1">
      <c r="B2392" s="156">
        <v>2024</v>
      </c>
      <c r="C2392" s="154" t="s">
        <v>13</v>
      </c>
      <c r="D2392" s="154" t="s">
        <v>14</v>
      </c>
      <c r="E2392" s="154" t="s">
        <v>27</v>
      </c>
      <c r="F2392" s="154" t="s">
        <v>16</v>
      </c>
      <c r="G2392" s="154" t="s">
        <v>72</v>
      </c>
      <c r="H2392" s="154" t="s">
        <v>58</v>
      </c>
      <c r="I2392" s="154" t="str">
        <f>_xlfn.XLOOKUP('Data Source'!$H2392,'NW Mapping'!A:A,'NW Mapping'!B:B)</f>
        <v>Low</v>
      </c>
      <c r="J2392" s="154" t="str">
        <f>_xlfn.XLOOKUP('Data Source'!$H2392,'NW Mapping'!A:A,'NW Mapping'!C:C)</f>
        <v>Core NW</v>
      </c>
      <c r="K2392" s="154" t="str">
        <f>_xlfn.XLOOKUP(H2392,'NW Mapping'!A:A,'NW Mapping'!D:D)</f>
        <v>Core NW</v>
      </c>
      <c r="L2392" s="8" t="str">
        <f>_xlfn.XLOOKUP('Data Source'!$H2392,'NW Mapping'!A:A,'NW Mapping'!E:E)</f>
        <v>OTHER</v>
      </c>
      <c r="M2392" s="157">
        <v>0</v>
      </c>
      <c r="N2392" s="157">
        <v>0</v>
      </c>
    </row>
    <row r="2393" spans="2:14" s="1" customFormat="1" ht="19.7" hidden="1" customHeight="1">
      <c r="B2393" s="152">
        <v>2024</v>
      </c>
      <c r="C2393" s="153" t="s">
        <v>13</v>
      </c>
      <c r="D2393" s="153" t="s">
        <v>14</v>
      </c>
      <c r="E2393" s="153" t="s">
        <v>27</v>
      </c>
      <c r="F2393" s="153" t="s">
        <v>16</v>
      </c>
      <c r="G2393" s="153" t="s">
        <v>73</v>
      </c>
      <c r="H2393" s="153" t="s">
        <v>58</v>
      </c>
      <c r="I2393" s="154" t="str">
        <f>_xlfn.XLOOKUP('Data Source'!$H2393,'NW Mapping'!A:A,'NW Mapping'!B:B)</f>
        <v>Low</v>
      </c>
      <c r="J2393" s="154" t="str">
        <f>_xlfn.XLOOKUP('Data Source'!$H2393,'NW Mapping'!A:A,'NW Mapping'!C:C)</f>
        <v>Core NW</v>
      </c>
      <c r="K2393" s="154" t="str">
        <f>_xlfn.XLOOKUP(H2393,'NW Mapping'!A:A,'NW Mapping'!D:D)</f>
        <v>Core NW</v>
      </c>
      <c r="L2393" s="8" t="str">
        <f>_xlfn.XLOOKUP('Data Source'!$H2393,'NW Mapping'!A:A,'NW Mapping'!E:E)</f>
        <v>OTHER</v>
      </c>
      <c r="M2393" s="155">
        <v>42003.931428571399</v>
      </c>
      <c r="N2393" s="155">
        <v>42003.96</v>
      </c>
    </row>
    <row r="2394" spans="2:14" s="1" customFormat="1" ht="19.7" hidden="1" customHeight="1">
      <c r="B2394" s="156">
        <v>2024</v>
      </c>
      <c r="C2394" s="154" t="s">
        <v>13</v>
      </c>
      <c r="D2394" s="154" t="s">
        <v>14</v>
      </c>
      <c r="E2394" s="154" t="s">
        <v>27</v>
      </c>
      <c r="F2394" s="154" t="s">
        <v>16</v>
      </c>
      <c r="G2394" s="154" t="s">
        <v>74</v>
      </c>
      <c r="H2394" s="154" t="s">
        <v>58</v>
      </c>
      <c r="I2394" s="154" t="str">
        <f>_xlfn.XLOOKUP('Data Source'!$H2394,'NW Mapping'!A:A,'NW Mapping'!B:B)</f>
        <v>Low</v>
      </c>
      <c r="J2394" s="154" t="str">
        <f>_xlfn.XLOOKUP('Data Source'!$H2394,'NW Mapping'!A:A,'NW Mapping'!C:C)</f>
        <v>Core NW</v>
      </c>
      <c r="K2394" s="154" t="str">
        <f>_xlfn.XLOOKUP(H2394,'NW Mapping'!A:A,'NW Mapping'!D:D)</f>
        <v>Core NW</v>
      </c>
      <c r="L2394" s="8" t="str">
        <f>_xlfn.XLOOKUP('Data Source'!$H2394,'NW Mapping'!A:A,'NW Mapping'!E:E)</f>
        <v>OTHER</v>
      </c>
      <c r="M2394" s="157">
        <v>197794.85750000001</v>
      </c>
      <c r="N2394" s="157">
        <v>197794.96</v>
      </c>
    </row>
    <row r="2395" spans="2:14" s="1" customFormat="1" ht="19.7" hidden="1" customHeight="1">
      <c r="B2395" s="152">
        <v>2024</v>
      </c>
      <c r="C2395" s="153" t="s">
        <v>13</v>
      </c>
      <c r="D2395" s="153" t="s">
        <v>14</v>
      </c>
      <c r="E2395" s="153" t="s">
        <v>27</v>
      </c>
      <c r="F2395" s="153" t="s">
        <v>16</v>
      </c>
      <c r="G2395" s="153" t="s">
        <v>75</v>
      </c>
      <c r="H2395" s="153" t="s">
        <v>58</v>
      </c>
      <c r="I2395" s="154" t="str">
        <f>_xlfn.XLOOKUP('Data Source'!$H2395,'NW Mapping'!A:A,'NW Mapping'!B:B)</f>
        <v>Low</v>
      </c>
      <c r="J2395" s="154" t="str">
        <f>_xlfn.XLOOKUP('Data Source'!$H2395,'NW Mapping'!A:A,'NW Mapping'!C:C)</f>
        <v>Core NW</v>
      </c>
      <c r="K2395" s="154" t="str">
        <f>_xlfn.XLOOKUP(H2395,'NW Mapping'!A:A,'NW Mapping'!D:D)</f>
        <v>Core NW</v>
      </c>
      <c r="L2395" s="8" t="str">
        <f>_xlfn.XLOOKUP('Data Source'!$H2395,'NW Mapping'!A:A,'NW Mapping'!E:E)</f>
        <v>OTHER</v>
      </c>
      <c r="M2395" s="155">
        <v>69401.050833333298</v>
      </c>
      <c r="N2395" s="155">
        <v>69400.960000000006</v>
      </c>
    </row>
    <row r="2396" spans="2:14" s="1" customFormat="1" ht="19.7" hidden="1" customHeight="1">
      <c r="B2396" s="156">
        <v>2024</v>
      </c>
      <c r="C2396" s="154" t="s">
        <v>13</v>
      </c>
      <c r="D2396" s="154" t="s">
        <v>14</v>
      </c>
      <c r="E2396" s="154" t="s">
        <v>27</v>
      </c>
      <c r="F2396" s="154" t="s">
        <v>21</v>
      </c>
      <c r="G2396" s="154" t="s">
        <v>22</v>
      </c>
      <c r="H2396" s="154" t="s">
        <v>58</v>
      </c>
      <c r="I2396" s="154" t="str">
        <f>_xlfn.XLOOKUP('Data Source'!$H2396,'NW Mapping'!A:A,'NW Mapping'!B:B)</f>
        <v>Low</v>
      </c>
      <c r="J2396" s="154" t="str">
        <f>_xlfn.XLOOKUP('Data Source'!$H2396,'NW Mapping'!A:A,'NW Mapping'!C:C)</f>
        <v>Core NW</v>
      </c>
      <c r="K2396" s="154" t="str">
        <f>_xlfn.XLOOKUP(H2396,'NW Mapping'!A:A,'NW Mapping'!D:D)</f>
        <v>Core NW</v>
      </c>
      <c r="L2396" s="8" t="str">
        <f>_xlfn.XLOOKUP('Data Source'!$H2396,'NW Mapping'!A:A,'NW Mapping'!E:E)</f>
        <v>OTHER</v>
      </c>
      <c r="M2396" s="157">
        <v>267407.28249999997</v>
      </c>
      <c r="N2396" s="157">
        <v>267407.32</v>
      </c>
    </row>
    <row r="2397" spans="2:14" s="1" customFormat="1" ht="19.7" hidden="1" customHeight="1">
      <c r="B2397" s="152">
        <v>2024</v>
      </c>
      <c r="C2397" s="153" t="s">
        <v>13</v>
      </c>
      <c r="D2397" s="153" t="s">
        <v>14</v>
      </c>
      <c r="E2397" s="153" t="s">
        <v>27</v>
      </c>
      <c r="F2397" s="153" t="s">
        <v>21</v>
      </c>
      <c r="G2397" s="153" t="s">
        <v>65</v>
      </c>
      <c r="H2397" s="153" t="s">
        <v>58</v>
      </c>
      <c r="I2397" s="154" t="str">
        <f>_xlfn.XLOOKUP('Data Source'!$H2397,'NW Mapping'!A:A,'NW Mapping'!B:B)</f>
        <v>Low</v>
      </c>
      <c r="J2397" s="154" t="str">
        <f>_xlfn.XLOOKUP('Data Source'!$H2397,'NW Mapping'!A:A,'NW Mapping'!C:C)</f>
        <v>Core NW</v>
      </c>
      <c r="K2397" s="154" t="str">
        <f>_xlfn.XLOOKUP(H2397,'NW Mapping'!A:A,'NW Mapping'!D:D)</f>
        <v>Core NW</v>
      </c>
      <c r="L2397" s="8" t="str">
        <f>_xlfn.XLOOKUP('Data Source'!$H2397,'NW Mapping'!A:A,'NW Mapping'!E:E)</f>
        <v>OTHER</v>
      </c>
      <c r="M2397" s="155">
        <v>79125</v>
      </c>
      <c r="N2397" s="155">
        <v>79125.009999999995</v>
      </c>
    </row>
    <row r="2398" spans="2:14" s="1" customFormat="1" ht="19.7" hidden="1" customHeight="1">
      <c r="B2398" s="156">
        <v>2024</v>
      </c>
      <c r="C2398" s="154" t="s">
        <v>13</v>
      </c>
      <c r="D2398" s="154" t="s">
        <v>14</v>
      </c>
      <c r="E2398" s="154" t="s">
        <v>27</v>
      </c>
      <c r="F2398" s="154" t="s">
        <v>23</v>
      </c>
      <c r="G2398" s="154" t="s">
        <v>24</v>
      </c>
      <c r="H2398" s="154" t="s">
        <v>58</v>
      </c>
      <c r="I2398" s="154" t="str">
        <f>_xlfn.XLOOKUP('Data Source'!$H2398,'NW Mapping'!A:A,'NW Mapping'!B:B)</f>
        <v>Low</v>
      </c>
      <c r="J2398" s="154" t="str">
        <f>_xlfn.XLOOKUP('Data Source'!$H2398,'NW Mapping'!A:A,'NW Mapping'!C:C)</f>
        <v>Core NW</v>
      </c>
      <c r="K2398" s="154" t="str">
        <f>_xlfn.XLOOKUP(H2398,'NW Mapping'!A:A,'NW Mapping'!D:D)</f>
        <v>Core NW</v>
      </c>
      <c r="L2398" s="8" t="str">
        <f>_xlfn.XLOOKUP('Data Source'!$H2398,'NW Mapping'!A:A,'NW Mapping'!E:E)</f>
        <v>OTHER</v>
      </c>
      <c r="M2398" s="157">
        <v>197639.85</v>
      </c>
      <c r="N2398" s="157">
        <v>197639.85</v>
      </c>
    </row>
    <row r="2399" spans="2:14" s="1" customFormat="1" ht="19.7" hidden="1" customHeight="1">
      <c r="B2399" s="152">
        <v>2024</v>
      </c>
      <c r="C2399" s="153" t="s">
        <v>13</v>
      </c>
      <c r="D2399" s="153" t="s">
        <v>14</v>
      </c>
      <c r="E2399" s="153" t="s">
        <v>27</v>
      </c>
      <c r="F2399" s="153" t="s">
        <v>23</v>
      </c>
      <c r="G2399" s="153" t="s">
        <v>66</v>
      </c>
      <c r="H2399" s="153" t="s">
        <v>58</v>
      </c>
      <c r="I2399" s="154" t="str">
        <f>_xlfn.XLOOKUP('Data Source'!$H2399,'NW Mapping'!A:A,'NW Mapping'!B:B)</f>
        <v>Low</v>
      </c>
      <c r="J2399" s="154" t="str">
        <f>_xlfn.XLOOKUP('Data Source'!$H2399,'NW Mapping'!A:A,'NW Mapping'!C:C)</f>
        <v>Core NW</v>
      </c>
      <c r="K2399" s="154" t="str">
        <f>_xlfn.XLOOKUP(H2399,'NW Mapping'!A:A,'NW Mapping'!D:D)</f>
        <v>Core NW</v>
      </c>
      <c r="L2399" s="8" t="str">
        <f>_xlfn.XLOOKUP('Data Source'!$H2399,'NW Mapping'!A:A,'NW Mapping'!E:E)</f>
        <v>OTHER</v>
      </c>
      <c r="M2399" s="155">
        <v>170020</v>
      </c>
      <c r="N2399" s="155">
        <v>170020</v>
      </c>
    </row>
    <row r="2400" spans="2:14" s="1" customFormat="1" ht="19.7" hidden="1" customHeight="1">
      <c r="B2400" s="156">
        <v>2024</v>
      </c>
      <c r="C2400" s="154" t="s">
        <v>13</v>
      </c>
      <c r="D2400" s="154" t="s">
        <v>14</v>
      </c>
      <c r="E2400" s="154" t="s">
        <v>25</v>
      </c>
      <c r="F2400" s="154" t="s">
        <v>16</v>
      </c>
      <c r="G2400" s="154" t="s">
        <v>73</v>
      </c>
      <c r="H2400" s="154" t="s">
        <v>59</v>
      </c>
      <c r="I2400" s="154" t="str">
        <f>_xlfn.XLOOKUP('Data Source'!$H2400,'NW Mapping'!A:A,'NW Mapping'!B:B)</f>
        <v>Low</v>
      </c>
      <c r="J2400" s="154" t="str">
        <f>_xlfn.XLOOKUP('Data Source'!$H2400,'NW Mapping'!A:A,'NW Mapping'!C:C)</f>
        <v>Core NW</v>
      </c>
      <c r="K2400" s="154" t="str">
        <f>_xlfn.XLOOKUP(H2400,'NW Mapping'!A:A,'NW Mapping'!D:D)</f>
        <v>Core NW</v>
      </c>
      <c r="L2400" s="8" t="str">
        <f>_xlfn.XLOOKUP('Data Source'!$H2400,'NW Mapping'!A:A,'NW Mapping'!E:E)</f>
        <v>OTHER</v>
      </c>
      <c r="M2400" s="157">
        <v>5000.0033333333304</v>
      </c>
      <c r="N2400" s="157">
        <v>5000.04</v>
      </c>
    </row>
    <row r="2401" spans="2:14" s="1" customFormat="1" ht="19.7" hidden="1" customHeight="1">
      <c r="B2401" s="152">
        <v>2024</v>
      </c>
      <c r="C2401" s="153" t="s">
        <v>13</v>
      </c>
      <c r="D2401" s="153" t="s">
        <v>14</v>
      </c>
      <c r="E2401" s="153" t="s">
        <v>25</v>
      </c>
      <c r="F2401" s="153" t="s">
        <v>23</v>
      </c>
      <c r="G2401" s="153" t="s">
        <v>66</v>
      </c>
      <c r="H2401" s="153" t="s">
        <v>59</v>
      </c>
      <c r="I2401" s="154" t="str">
        <f>_xlfn.XLOOKUP('Data Source'!$H2401,'NW Mapping'!A:A,'NW Mapping'!B:B)</f>
        <v>Low</v>
      </c>
      <c r="J2401" s="154" t="str">
        <f>_xlfn.XLOOKUP('Data Source'!$H2401,'NW Mapping'!A:A,'NW Mapping'!C:C)</f>
        <v>Core NW</v>
      </c>
      <c r="K2401" s="154" t="str">
        <f>_xlfn.XLOOKUP(H2401,'NW Mapping'!A:A,'NW Mapping'!D:D)</f>
        <v>Core NW</v>
      </c>
      <c r="L2401" s="8" t="str">
        <f>_xlfn.XLOOKUP('Data Source'!$H2401,'NW Mapping'!A:A,'NW Mapping'!E:E)</f>
        <v>OTHER</v>
      </c>
      <c r="M2401" s="155">
        <v>0</v>
      </c>
      <c r="N2401" s="155">
        <v>0</v>
      </c>
    </row>
    <row r="2402" spans="2:14" s="1" customFormat="1" ht="19.7" hidden="1" customHeight="1">
      <c r="B2402" s="156">
        <v>2024</v>
      </c>
      <c r="C2402" s="154" t="s">
        <v>13</v>
      </c>
      <c r="D2402" s="154" t="s">
        <v>14</v>
      </c>
      <c r="E2402" s="154" t="s">
        <v>27</v>
      </c>
      <c r="F2402" s="154" t="s">
        <v>16</v>
      </c>
      <c r="G2402" s="154" t="s">
        <v>71</v>
      </c>
      <c r="H2402" s="154" t="s">
        <v>59</v>
      </c>
      <c r="I2402" s="154" t="str">
        <f>_xlfn.XLOOKUP('Data Source'!$H2402,'NW Mapping'!A:A,'NW Mapping'!B:B)</f>
        <v>Low</v>
      </c>
      <c r="J2402" s="154" t="str">
        <f>_xlfn.XLOOKUP('Data Source'!$H2402,'NW Mapping'!A:A,'NW Mapping'!C:C)</f>
        <v>Core NW</v>
      </c>
      <c r="K2402" s="154" t="str">
        <f>_xlfn.XLOOKUP(H2402,'NW Mapping'!A:A,'NW Mapping'!D:D)</f>
        <v>Core NW</v>
      </c>
      <c r="L2402" s="8" t="str">
        <f>_xlfn.XLOOKUP('Data Source'!$H2402,'NW Mapping'!A:A,'NW Mapping'!E:E)</f>
        <v>OTHER</v>
      </c>
      <c r="M2402" s="157">
        <v>5400.0029411764699</v>
      </c>
      <c r="N2402" s="157">
        <v>5400.05</v>
      </c>
    </row>
    <row r="2403" spans="2:14" s="1" customFormat="1" ht="19.7" hidden="1" customHeight="1">
      <c r="B2403" s="152">
        <v>2024</v>
      </c>
      <c r="C2403" s="153" t="s">
        <v>13</v>
      </c>
      <c r="D2403" s="153" t="s">
        <v>14</v>
      </c>
      <c r="E2403" s="153" t="s">
        <v>27</v>
      </c>
      <c r="F2403" s="153" t="s">
        <v>16</v>
      </c>
      <c r="G2403" s="153" t="s">
        <v>72</v>
      </c>
      <c r="H2403" s="153" t="s">
        <v>59</v>
      </c>
      <c r="I2403" s="154" t="str">
        <f>_xlfn.XLOOKUP('Data Source'!$H2403,'NW Mapping'!A:A,'NW Mapping'!B:B)</f>
        <v>Low</v>
      </c>
      <c r="J2403" s="154" t="str">
        <f>_xlfn.XLOOKUP('Data Source'!$H2403,'NW Mapping'!A:A,'NW Mapping'!C:C)</f>
        <v>Core NW</v>
      </c>
      <c r="K2403" s="154" t="str">
        <f>_xlfn.XLOOKUP(H2403,'NW Mapping'!A:A,'NW Mapping'!D:D)</f>
        <v>Core NW</v>
      </c>
      <c r="L2403" s="8" t="str">
        <f>_xlfn.XLOOKUP('Data Source'!$H2403,'NW Mapping'!A:A,'NW Mapping'!E:E)</f>
        <v>OTHER</v>
      </c>
      <c r="M2403" s="155">
        <v>0</v>
      </c>
      <c r="N2403" s="155">
        <v>0</v>
      </c>
    </row>
    <row r="2404" spans="2:14" s="1" customFormat="1" ht="19.7" hidden="1" customHeight="1">
      <c r="B2404" s="156">
        <v>2024</v>
      </c>
      <c r="C2404" s="154" t="s">
        <v>13</v>
      </c>
      <c r="D2404" s="154" t="s">
        <v>14</v>
      </c>
      <c r="E2404" s="154" t="s">
        <v>27</v>
      </c>
      <c r="F2404" s="154" t="s">
        <v>21</v>
      </c>
      <c r="G2404" s="154" t="s">
        <v>22</v>
      </c>
      <c r="H2404" s="154" t="s">
        <v>59</v>
      </c>
      <c r="I2404" s="154" t="str">
        <f>_xlfn.XLOOKUP('Data Source'!$H2404,'NW Mapping'!A:A,'NW Mapping'!B:B)</f>
        <v>Low</v>
      </c>
      <c r="J2404" s="154" t="str">
        <f>_xlfn.XLOOKUP('Data Source'!$H2404,'NW Mapping'!A:A,'NW Mapping'!C:C)</f>
        <v>Core NW</v>
      </c>
      <c r="K2404" s="154" t="str">
        <f>_xlfn.XLOOKUP(H2404,'NW Mapping'!A:A,'NW Mapping'!D:D)</f>
        <v>Core NW</v>
      </c>
      <c r="L2404" s="8" t="str">
        <f>_xlfn.XLOOKUP('Data Source'!$H2404,'NW Mapping'!A:A,'NW Mapping'!E:E)</f>
        <v>OTHER</v>
      </c>
      <c r="M2404" s="157">
        <v>12300.0005882353</v>
      </c>
      <c r="N2404" s="157">
        <v>12300.01</v>
      </c>
    </row>
    <row r="2405" spans="2:14" s="1" customFormat="1" ht="19.7" hidden="1" customHeight="1">
      <c r="B2405" s="152">
        <v>2024</v>
      </c>
      <c r="C2405" s="153" t="s">
        <v>13</v>
      </c>
      <c r="D2405" s="153" t="s">
        <v>14</v>
      </c>
      <c r="E2405" s="153" t="s">
        <v>27</v>
      </c>
      <c r="F2405" s="153" t="s">
        <v>21</v>
      </c>
      <c r="G2405" s="153" t="s">
        <v>65</v>
      </c>
      <c r="H2405" s="153" t="s">
        <v>59</v>
      </c>
      <c r="I2405" s="154" t="str">
        <f>_xlfn.XLOOKUP('Data Source'!$H2405,'NW Mapping'!A:A,'NW Mapping'!B:B)</f>
        <v>Low</v>
      </c>
      <c r="J2405" s="154" t="str">
        <f>_xlfn.XLOOKUP('Data Source'!$H2405,'NW Mapping'!A:A,'NW Mapping'!C:C)</f>
        <v>Core NW</v>
      </c>
      <c r="K2405" s="154" t="str">
        <f>_xlfn.XLOOKUP(H2405,'NW Mapping'!A:A,'NW Mapping'!D:D)</f>
        <v>Core NW</v>
      </c>
      <c r="L2405" s="8" t="str">
        <f>_xlfn.XLOOKUP('Data Source'!$H2405,'NW Mapping'!A:A,'NW Mapping'!E:E)</f>
        <v>OTHER</v>
      </c>
      <c r="M2405" s="155">
        <v>0</v>
      </c>
      <c r="N2405" s="155">
        <v>0</v>
      </c>
    </row>
    <row r="2406" spans="2:14" s="1" customFormat="1" ht="19.7" hidden="1" customHeight="1">
      <c r="B2406" s="156">
        <v>2024</v>
      </c>
      <c r="C2406" s="154" t="s">
        <v>13</v>
      </c>
      <c r="D2406" s="154" t="s">
        <v>14</v>
      </c>
      <c r="E2406" s="154" t="s">
        <v>27</v>
      </c>
      <c r="F2406" s="154" t="s">
        <v>23</v>
      </c>
      <c r="G2406" s="154" t="s">
        <v>24</v>
      </c>
      <c r="H2406" s="154" t="s">
        <v>59</v>
      </c>
      <c r="I2406" s="154" t="str">
        <f>_xlfn.XLOOKUP('Data Source'!$H2406,'NW Mapping'!A:A,'NW Mapping'!B:B)</f>
        <v>Low</v>
      </c>
      <c r="J2406" s="154" t="str">
        <f>_xlfn.XLOOKUP('Data Source'!$H2406,'NW Mapping'!A:A,'NW Mapping'!C:C)</f>
        <v>Core NW</v>
      </c>
      <c r="K2406" s="154" t="str">
        <f>_xlfn.XLOOKUP(H2406,'NW Mapping'!A:A,'NW Mapping'!D:D)</f>
        <v>Core NW</v>
      </c>
      <c r="L2406" s="8" t="str">
        <f>_xlfn.XLOOKUP('Data Source'!$H2406,'NW Mapping'!A:A,'NW Mapping'!E:E)</f>
        <v>OTHER</v>
      </c>
      <c r="M2406" s="157">
        <v>12300.0005882353</v>
      </c>
      <c r="N2406" s="157">
        <v>12300.01</v>
      </c>
    </row>
    <row r="2407" spans="2:14" s="1" customFormat="1" ht="19.7" hidden="1" customHeight="1">
      <c r="B2407" s="152">
        <v>2024</v>
      </c>
      <c r="C2407" s="153" t="s">
        <v>13</v>
      </c>
      <c r="D2407" s="153" t="s">
        <v>14</v>
      </c>
      <c r="E2407" s="153" t="s">
        <v>27</v>
      </c>
      <c r="F2407" s="153" t="s">
        <v>23</v>
      </c>
      <c r="G2407" s="153" t="s">
        <v>66</v>
      </c>
      <c r="H2407" s="153" t="s">
        <v>59</v>
      </c>
      <c r="I2407" s="154" t="str">
        <f>_xlfn.XLOOKUP('Data Source'!$H2407,'NW Mapping'!A:A,'NW Mapping'!B:B)</f>
        <v>Low</v>
      </c>
      <c r="J2407" s="154" t="str">
        <f>_xlfn.XLOOKUP('Data Source'!$H2407,'NW Mapping'!A:A,'NW Mapping'!C:C)</f>
        <v>Core NW</v>
      </c>
      <c r="K2407" s="154" t="str">
        <f>_xlfn.XLOOKUP(H2407,'NW Mapping'!A:A,'NW Mapping'!D:D)</f>
        <v>Core NW</v>
      </c>
      <c r="L2407" s="8" t="str">
        <f>_xlfn.XLOOKUP('Data Source'!$H2407,'NW Mapping'!A:A,'NW Mapping'!E:E)</f>
        <v>OTHER</v>
      </c>
      <c r="M2407" s="155">
        <v>0</v>
      </c>
      <c r="N2407" s="155">
        <v>0</v>
      </c>
    </row>
    <row r="2408" spans="2:14" s="1" customFormat="1" ht="19.7" hidden="1" customHeight="1">
      <c r="B2408" s="156">
        <v>2024</v>
      </c>
      <c r="C2408" s="154" t="s">
        <v>83</v>
      </c>
      <c r="D2408" s="154" t="s">
        <v>14</v>
      </c>
      <c r="E2408" s="154" t="s">
        <v>15</v>
      </c>
      <c r="F2408" s="154" t="s">
        <v>16</v>
      </c>
      <c r="G2408" s="154" t="s">
        <v>73</v>
      </c>
      <c r="H2408" s="154" t="s">
        <v>31</v>
      </c>
      <c r="I2408" s="154" t="str">
        <f>_xlfn.XLOOKUP('Data Source'!$H2408,'NW Mapping'!A:A,'NW Mapping'!B:B)</f>
        <v>High</v>
      </c>
      <c r="J2408" s="154" t="str">
        <f>_xlfn.XLOOKUP('Data Source'!$H2408,'NW Mapping'!A:A,'NW Mapping'!C:C)</f>
        <v>Core NW</v>
      </c>
      <c r="K2408" s="154" t="str">
        <f>_xlfn.XLOOKUP(H2408,'NW Mapping'!A:A,'NW Mapping'!D:D)</f>
        <v>Core NW</v>
      </c>
      <c r="L2408" s="8" t="str">
        <f>_xlfn.XLOOKUP('Data Source'!$H2408,'NW Mapping'!A:A,'NW Mapping'!E:E)</f>
        <v>ADMIN</v>
      </c>
      <c r="M2408" s="157">
        <v>0</v>
      </c>
      <c r="N2408" s="157">
        <v>0</v>
      </c>
    </row>
    <row r="2409" spans="2:14" s="1" customFormat="1" ht="19.7" customHeight="1">
      <c r="B2409" s="156">
        <v>2024</v>
      </c>
      <c r="C2409" s="154" t="s">
        <v>83</v>
      </c>
      <c r="D2409" s="154" t="s">
        <v>14</v>
      </c>
      <c r="E2409" s="154" t="s">
        <v>26</v>
      </c>
      <c r="F2409" s="154" t="s">
        <v>21</v>
      </c>
      <c r="G2409" s="154" t="s">
        <v>22</v>
      </c>
      <c r="H2409" s="154" t="s">
        <v>34</v>
      </c>
      <c r="I2409" s="154" t="str">
        <f>_xlfn.XLOOKUP('Data Source'!$H2409,'NW Mapping'!A:A,'NW Mapping'!B:B)</f>
        <v>Low</v>
      </c>
      <c r="J2409" s="154" t="str">
        <f>_xlfn.XLOOKUP('Data Source'!$H2409,'NW Mapping'!A:A,'NW Mapping'!C:C)</f>
        <v>Non-Core NW</v>
      </c>
      <c r="K2409" s="154" t="str">
        <f>_xlfn.XLOOKUP(H2409,'NW Mapping'!A:A,'NW Mapping'!D:D)</f>
        <v>MERCH MENU</v>
      </c>
      <c r="L2409" s="8" t="str">
        <f>_xlfn.XLOOKUP('Data Source'!$H2409,'NW Mapping'!A:A,'NW Mapping'!E:E)</f>
        <v>MERCH MENU</v>
      </c>
      <c r="M2409" s="157">
        <v>0</v>
      </c>
      <c r="N2409" s="157">
        <v>0</v>
      </c>
    </row>
    <row r="2410" spans="2:14" s="1" customFormat="1" ht="19.7" hidden="1" customHeight="1">
      <c r="B2410" s="156">
        <v>2025</v>
      </c>
      <c r="C2410" s="154" t="s">
        <v>13</v>
      </c>
      <c r="D2410" s="154" t="s">
        <v>14</v>
      </c>
      <c r="E2410" s="154" t="s">
        <v>15</v>
      </c>
      <c r="F2410" s="154" t="s">
        <v>16</v>
      </c>
      <c r="G2410" s="154" t="s">
        <v>71</v>
      </c>
      <c r="H2410" s="154" t="s">
        <v>18</v>
      </c>
      <c r="I2410" s="154" t="str">
        <f>_xlfn.XLOOKUP('Data Source'!$H2410,'NW Mapping'!A:A,'NW Mapping'!B:B)</f>
        <v>Low</v>
      </c>
      <c r="J2410" s="154" t="str">
        <f>_xlfn.XLOOKUP('Data Source'!$H2410,'NW Mapping'!A:A,'NW Mapping'!C:C)</f>
        <v>Non-Core NW</v>
      </c>
      <c r="K2410" s="154" t="str">
        <f>_xlfn.XLOOKUP(H2410,'NW Mapping'!A:A,'NW Mapping'!D:D)</f>
        <v>MERCH MENU</v>
      </c>
      <c r="L2410" s="8" t="str">
        <f>_xlfn.XLOOKUP('Data Source'!$H2410,'NW Mapping'!A:A,'NW Mapping'!E:E)</f>
        <v>MERCH MENU</v>
      </c>
      <c r="M2410" s="157">
        <v>13265.4900000004</v>
      </c>
      <c r="N2410" s="157">
        <v>0</v>
      </c>
    </row>
    <row r="2411" spans="2:14" s="1" customFormat="1" ht="19.7" hidden="1" customHeight="1">
      <c r="B2411" s="152">
        <v>2025</v>
      </c>
      <c r="C2411" s="153" t="s">
        <v>13</v>
      </c>
      <c r="D2411" s="153" t="s">
        <v>14</v>
      </c>
      <c r="E2411" s="153" t="s">
        <v>15</v>
      </c>
      <c r="F2411" s="153" t="s">
        <v>16</v>
      </c>
      <c r="G2411" s="153" t="s">
        <v>72</v>
      </c>
      <c r="H2411" s="153" t="s">
        <v>18</v>
      </c>
      <c r="I2411" s="154" t="str">
        <f>_xlfn.XLOOKUP('Data Source'!$H2411,'NW Mapping'!A:A,'NW Mapping'!B:B)</f>
        <v>Low</v>
      </c>
      <c r="J2411" s="154" t="str">
        <f>_xlfn.XLOOKUP('Data Source'!$H2411,'NW Mapping'!A:A,'NW Mapping'!C:C)</f>
        <v>Non-Core NW</v>
      </c>
      <c r="K2411" s="154" t="str">
        <f>_xlfn.XLOOKUP(H2411,'NW Mapping'!A:A,'NW Mapping'!D:D)</f>
        <v>MERCH MENU</v>
      </c>
      <c r="L2411" s="8" t="str">
        <f>_xlfn.XLOOKUP('Data Source'!$H2411,'NW Mapping'!A:A,'NW Mapping'!E:E)</f>
        <v>MERCH MENU</v>
      </c>
      <c r="M2411" s="155">
        <v>401509.05589918903</v>
      </c>
      <c r="N2411" s="155">
        <v>0</v>
      </c>
    </row>
    <row r="2412" spans="2:14" s="1" customFormat="1" ht="19.7" hidden="1" customHeight="1">
      <c r="B2412" s="156">
        <v>2025</v>
      </c>
      <c r="C2412" s="154" t="s">
        <v>13</v>
      </c>
      <c r="D2412" s="154" t="s">
        <v>14</v>
      </c>
      <c r="E2412" s="154" t="s">
        <v>15</v>
      </c>
      <c r="F2412" s="154" t="s">
        <v>16</v>
      </c>
      <c r="G2412" s="154" t="s">
        <v>73</v>
      </c>
      <c r="H2412" s="154" t="s">
        <v>18</v>
      </c>
      <c r="I2412" s="154" t="str">
        <f>_xlfn.XLOOKUP('Data Source'!$H2412,'NW Mapping'!A:A,'NW Mapping'!B:B)</f>
        <v>Low</v>
      </c>
      <c r="J2412" s="154" t="str">
        <f>_xlfn.XLOOKUP('Data Source'!$H2412,'NW Mapping'!A:A,'NW Mapping'!C:C)</f>
        <v>Non-Core NW</v>
      </c>
      <c r="K2412" s="154" t="str">
        <f>_xlfn.XLOOKUP(H2412,'NW Mapping'!A:A,'NW Mapping'!D:D)</f>
        <v>MERCH MENU</v>
      </c>
      <c r="L2412" s="8" t="str">
        <f>_xlfn.XLOOKUP('Data Source'!$H2412,'NW Mapping'!A:A,'NW Mapping'!E:E)</f>
        <v>MERCH MENU</v>
      </c>
      <c r="M2412" s="157">
        <v>73841.353026030003</v>
      </c>
      <c r="N2412" s="157">
        <v>0</v>
      </c>
    </row>
    <row r="2413" spans="2:14" s="1" customFormat="1" ht="19.7" hidden="1" customHeight="1">
      <c r="B2413" s="152">
        <v>2025</v>
      </c>
      <c r="C2413" s="153" t="s">
        <v>13</v>
      </c>
      <c r="D2413" s="153" t="s">
        <v>14</v>
      </c>
      <c r="E2413" s="153" t="s">
        <v>15</v>
      </c>
      <c r="F2413" s="153" t="s">
        <v>16</v>
      </c>
      <c r="G2413" s="153" t="s">
        <v>74</v>
      </c>
      <c r="H2413" s="153" t="s">
        <v>18</v>
      </c>
      <c r="I2413" s="154" t="str">
        <f>_xlfn.XLOOKUP('Data Source'!$H2413,'NW Mapping'!A:A,'NW Mapping'!B:B)</f>
        <v>Low</v>
      </c>
      <c r="J2413" s="154" t="str">
        <f>_xlfn.XLOOKUP('Data Source'!$H2413,'NW Mapping'!A:A,'NW Mapping'!C:C)</f>
        <v>Non-Core NW</v>
      </c>
      <c r="K2413" s="154" t="str">
        <f>_xlfn.XLOOKUP(H2413,'NW Mapping'!A:A,'NW Mapping'!D:D)</f>
        <v>MERCH MENU</v>
      </c>
      <c r="L2413" s="8" t="str">
        <f>_xlfn.XLOOKUP('Data Source'!$H2413,'NW Mapping'!A:A,'NW Mapping'!E:E)</f>
        <v>MERCH MENU</v>
      </c>
      <c r="M2413" s="155">
        <v>92859.496346216605</v>
      </c>
      <c r="N2413" s="155">
        <v>0</v>
      </c>
    </row>
    <row r="2414" spans="2:14" s="1" customFormat="1" ht="19.7" hidden="1" customHeight="1">
      <c r="B2414" s="156">
        <v>2025</v>
      </c>
      <c r="C2414" s="154" t="s">
        <v>13</v>
      </c>
      <c r="D2414" s="154" t="s">
        <v>14</v>
      </c>
      <c r="E2414" s="154" t="s">
        <v>15</v>
      </c>
      <c r="F2414" s="154" t="s">
        <v>16</v>
      </c>
      <c r="G2414" s="154" t="s">
        <v>75</v>
      </c>
      <c r="H2414" s="154" t="s">
        <v>18</v>
      </c>
      <c r="I2414" s="154" t="str">
        <f>_xlfn.XLOOKUP('Data Source'!$H2414,'NW Mapping'!A:A,'NW Mapping'!B:B)</f>
        <v>Low</v>
      </c>
      <c r="J2414" s="154" t="str">
        <f>_xlfn.XLOOKUP('Data Source'!$H2414,'NW Mapping'!A:A,'NW Mapping'!C:C)</f>
        <v>Non-Core NW</v>
      </c>
      <c r="K2414" s="154" t="str">
        <f>_xlfn.XLOOKUP(H2414,'NW Mapping'!A:A,'NW Mapping'!D:D)</f>
        <v>MERCH MENU</v>
      </c>
      <c r="L2414" s="8" t="str">
        <f>_xlfn.XLOOKUP('Data Source'!$H2414,'NW Mapping'!A:A,'NW Mapping'!E:E)</f>
        <v>MERCH MENU</v>
      </c>
      <c r="M2414" s="157">
        <v>0</v>
      </c>
      <c r="N2414" s="157">
        <v>0</v>
      </c>
    </row>
    <row r="2415" spans="2:14" s="1" customFormat="1" ht="19.7" hidden="1" customHeight="1">
      <c r="B2415" s="152">
        <v>2025</v>
      </c>
      <c r="C2415" s="153" t="s">
        <v>13</v>
      </c>
      <c r="D2415" s="153" t="s">
        <v>14</v>
      </c>
      <c r="E2415" s="153" t="s">
        <v>15</v>
      </c>
      <c r="F2415" s="153" t="s">
        <v>21</v>
      </c>
      <c r="G2415" s="153" t="s">
        <v>22</v>
      </c>
      <c r="H2415" s="153" t="s">
        <v>18</v>
      </c>
      <c r="I2415" s="154" t="str">
        <f>_xlfn.XLOOKUP('Data Source'!$H2415,'NW Mapping'!A:A,'NW Mapping'!B:B)</f>
        <v>Low</v>
      </c>
      <c r="J2415" s="154" t="str">
        <f>_xlfn.XLOOKUP('Data Source'!$H2415,'NW Mapping'!A:A,'NW Mapping'!C:C)</f>
        <v>Non-Core NW</v>
      </c>
      <c r="K2415" s="154" t="str">
        <f>_xlfn.XLOOKUP(H2415,'NW Mapping'!A:A,'NW Mapping'!D:D)</f>
        <v>MERCH MENU</v>
      </c>
      <c r="L2415" s="8" t="str">
        <f>_xlfn.XLOOKUP('Data Source'!$H2415,'NW Mapping'!A:A,'NW Mapping'!E:E)</f>
        <v>MERCH MENU</v>
      </c>
      <c r="M2415" s="155">
        <v>115077.068443293</v>
      </c>
      <c r="N2415" s="155">
        <v>0</v>
      </c>
    </row>
    <row r="2416" spans="2:14" s="1" customFormat="1" ht="19.7" hidden="1" customHeight="1">
      <c r="B2416" s="156">
        <v>2025</v>
      </c>
      <c r="C2416" s="154" t="s">
        <v>13</v>
      </c>
      <c r="D2416" s="154" t="s">
        <v>14</v>
      </c>
      <c r="E2416" s="154" t="s">
        <v>15</v>
      </c>
      <c r="F2416" s="154" t="s">
        <v>21</v>
      </c>
      <c r="G2416" s="154" t="s">
        <v>65</v>
      </c>
      <c r="H2416" s="154" t="s">
        <v>18</v>
      </c>
      <c r="I2416" s="154" t="str">
        <f>_xlfn.XLOOKUP('Data Source'!$H2416,'NW Mapping'!A:A,'NW Mapping'!B:B)</f>
        <v>Low</v>
      </c>
      <c r="J2416" s="154" t="str">
        <f>_xlfn.XLOOKUP('Data Source'!$H2416,'NW Mapping'!A:A,'NW Mapping'!C:C)</f>
        <v>Non-Core NW</v>
      </c>
      <c r="K2416" s="154" t="str">
        <f>_xlfn.XLOOKUP(H2416,'NW Mapping'!A:A,'NW Mapping'!D:D)</f>
        <v>MERCH MENU</v>
      </c>
      <c r="L2416" s="8" t="str">
        <f>_xlfn.XLOOKUP('Data Source'!$H2416,'NW Mapping'!A:A,'NW Mapping'!E:E)</f>
        <v>MERCH MENU</v>
      </c>
      <c r="M2416" s="157">
        <v>67150.999999998807</v>
      </c>
      <c r="N2416" s="157">
        <v>0</v>
      </c>
    </row>
    <row r="2417" spans="2:14" s="1" customFormat="1" ht="19.7" hidden="1" customHeight="1">
      <c r="B2417" s="152">
        <v>2025</v>
      </c>
      <c r="C2417" s="153" t="s">
        <v>13</v>
      </c>
      <c r="D2417" s="153" t="s">
        <v>14</v>
      </c>
      <c r="E2417" s="153" t="s">
        <v>15</v>
      </c>
      <c r="F2417" s="153" t="s">
        <v>23</v>
      </c>
      <c r="G2417" s="153" t="s">
        <v>24</v>
      </c>
      <c r="H2417" s="153" t="s">
        <v>18</v>
      </c>
      <c r="I2417" s="154" t="str">
        <f>_xlfn.XLOOKUP('Data Source'!$H2417,'NW Mapping'!A:A,'NW Mapping'!B:B)</f>
        <v>Low</v>
      </c>
      <c r="J2417" s="154" t="str">
        <f>_xlfn.XLOOKUP('Data Source'!$H2417,'NW Mapping'!A:A,'NW Mapping'!C:C)</f>
        <v>Non-Core NW</v>
      </c>
      <c r="K2417" s="154" t="str">
        <f>_xlfn.XLOOKUP(H2417,'NW Mapping'!A:A,'NW Mapping'!D:D)</f>
        <v>MERCH MENU</v>
      </c>
      <c r="L2417" s="8" t="str">
        <f>_xlfn.XLOOKUP('Data Source'!$H2417,'NW Mapping'!A:A,'NW Mapping'!E:E)</f>
        <v>MERCH MENU</v>
      </c>
      <c r="M2417" s="155">
        <v>204128.73440626301</v>
      </c>
      <c r="N2417" s="155">
        <v>0</v>
      </c>
    </row>
    <row r="2418" spans="2:14" s="1" customFormat="1" ht="19.7" hidden="1" customHeight="1">
      <c r="B2418" s="156">
        <v>2025</v>
      </c>
      <c r="C2418" s="154" t="s">
        <v>13</v>
      </c>
      <c r="D2418" s="154" t="s">
        <v>14</v>
      </c>
      <c r="E2418" s="154" t="s">
        <v>15</v>
      </c>
      <c r="F2418" s="154" t="s">
        <v>23</v>
      </c>
      <c r="G2418" s="154" t="s">
        <v>66</v>
      </c>
      <c r="H2418" s="154" t="s">
        <v>18</v>
      </c>
      <c r="I2418" s="154" t="str">
        <f>_xlfn.XLOOKUP('Data Source'!$H2418,'NW Mapping'!A:A,'NW Mapping'!B:B)</f>
        <v>Low</v>
      </c>
      <c r="J2418" s="154" t="str">
        <f>_xlfn.XLOOKUP('Data Source'!$H2418,'NW Mapping'!A:A,'NW Mapping'!C:C)</f>
        <v>Non-Core NW</v>
      </c>
      <c r="K2418" s="154" t="str">
        <f>_xlfn.XLOOKUP(H2418,'NW Mapping'!A:A,'NW Mapping'!D:D)</f>
        <v>MERCH MENU</v>
      </c>
      <c r="L2418" s="8" t="str">
        <f>_xlfn.XLOOKUP('Data Source'!$H2418,'NW Mapping'!A:A,'NW Mapping'!E:E)</f>
        <v>MERCH MENU</v>
      </c>
      <c r="M2418" s="157">
        <v>342006.52154483198</v>
      </c>
      <c r="N2418" s="157">
        <v>0</v>
      </c>
    </row>
    <row r="2419" spans="2:14" s="1" customFormat="1" ht="19.7" hidden="1" customHeight="1">
      <c r="B2419" s="152">
        <v>2025</v>
      </c>
      <c r="C2419" s="153" t="s">
        <v>13</v>
      </c>
      <c r="D2419" s="153" t="s">
        <v>14</v>
      </c>
      <c r="E2419" s="153" t="s">
        <v>25</v>
      </c>
      <c r="F2419" s="153" t="s">
        <v>16</v>
      </c>
      <c r="G2419" s="153" t="s">
        <v>71</v>
      </c>
      <c r="H2419" s="153" t="s">
        <v>18</v>
      </c>
      <c r="I2419" s="154" t="str">
        <f>_xlfn.XLOOKUP('Data Source'!$H2419,'NW Mapping'!A:A,'NW Mapping'!B:B)</f>
        <v>Low</v>
      </c>
      <c r="J2419" s="154" t="str">
        <f>_xlfn.XLOOKUP('Data Source'!$H2419,'NW Mapping'!A:A,'NW Mapping'!C:C)</f>
        <v>Non-Core NW</v>
      </c>
      <c r="K2419" s="154" t="str">
        <f>_xlfn.XLOOKUP(H2419,'NW Mapping'!A:A,'NW Mapping'!D:D)</f>
        <v>MERCH MENU</v>
      </c>
      <c r="L2419" s="8" t="str">
        <f>_xlfn.XLOOKUP('Data Source'!$H2419,'NW Mapping'!A:A,'NW Mapping'!E:E)</f>
        <v>MERCH MENU</v>
      </c>
      <c r="M2419" s="155">
        <v>341859.75101466099</v>
      </c>
      <c r="N2419" s="155">
        <v>12400</v>
      </c>
    </row>
    <row r="2420" spans="2:14" s="1" customFormat="1" ht="19.7" hidden="1" customHeight="1">
      <c r="B2420" s="156">
        <v>2025</v>
      </c>
      <c r="C2420" s="154" t="s">
        <v>13</v>
      </c>
      <c r="D2420" s="154" t="s">
        <v>14</v>
      </c>
      <c r="E2420" s="154" t="s">
        <v>25</v>
      </c>
      <c r="F2420" s="154" t="s">
        <v>16</v>
      </c>
      <c r="G2420" s="154" t="s">
        <v>87</v>
      </c>
      <c r="H2420" s="154" t="s">
        <v>18</v>
      </c>
      <c r="I2420" s="154" t="str">
        <f>_xlfn.XLOOKUP('Data Source'!$H2420,'NW Mapping'!A:A,'NW Mapping'!B:B)</f>
        <v>Low</v>
      </c>
      <c r="J2420" s="154" t="str">
        <f>_xlfn.XLOOKUP('Data Source'!$H2420,'NW Mapping'!A:A,'NW Mapping'!C:C)</f>
        <v>Non-Core NW</v>
      </c>
      <c r="K2420" s="154" t="str">
        <f>_xlfn.XLOOKUP(H2420,'NW Mapping'!A:A,'NW Mapping'!D:D)</f>
        <v>MERCH MENU</v>
      </c>
      <c r="L2420" s="8" t="str">
        <f>_xlfn.XLOOKUP('Data Source'!$H2420,'NW Mapping'!A:A,'NW Mapping'!E:E)</f>
        <v>MERCH MENU</v>
      </c>
      <c r="M2420" s="157">
        <v>410873.05</v>
      </c>
      <c r="N2420" s="157">
        <v>30500</v>
      </c>
    </row>
    <row r="2421" spans="2:14" s="1" customFormat="1" ht="19.7" hidden="1" customHeight="1">
      <c r="B2421" s="152">
        <v>2025</v>
      </c>
      <c r="C2421" s="153" t="s">
        <v>13</v>
      </c>
      <c r="D2421" s="153" t="s">
        <v>14</v>
      </c>
      <c r="E2421" s="153" t="s">
        <v>25</v>
      </c>
      <c r="F2421" s="153" t="s">
        <v>16</v>
      </c>
      <c r="G2421" s="153" t="s">
        <v>72</v>
      </c>
      <c r="H2421" s="153" t="s">
        <v>18</v>
      </c>
      <c r="I2421" s="154" t="str">
        <f>_xlfn.XLOOKUP('Data Source'!$H2421,'NW Mapping'!A:A,'NW Mapping'!B:B)</f>
        <v>Low</v>
      </c>
      <c r="J2421" s="154" t="str">
        <f>_xlfn.XLOOKUP('Data Source'!$H2421,'NW Mapping'!A:A,'NW Mapping'!C:C)</f>
        <v>Non-Core NW</v>
      </c>
      <c r="K2421" s="154" t="str">
        <f>_xlfn.XLOOKUP(H2421,'NW Mapping'!A:A,'NW Mapping'!D:D)</f>
        <v>MERCH MENU</v>
      </c>
      <c r="L2421" s="8" t="str">
        <f>_xlfn.XLOOKUP('Data Source'!$H2421,'NW Mapping'!A:A,'NW Mapping'!E:E)</f>
        <v>MERCH MENU</v>
      </c>
      <c r="M2421" s="155">
        <v>1980857.27704967</v>
      </c>
      <c r="N2421" s="155">
        <v>152656.97</v>
      </c>
    </row>
    <row r="2422" spans="2:14" s="1" customFormat="1" ht="19.7" hidden="1" customHeight="1">
      <c r="B2422" s="156">
        <v>2025</v>
      </c>
      <c r="C2422" s="154" t="s">
        <v>13</v>
      </c>
      <c r="D2422" s="154" t="s">
        <v>14</v>
      </c>
      <c r="E2422" s="154" t="s">
        <v>25</v>
      </c>
      <c r="F2422" s="154" t="s">
        <v>16</v>
      </c>
      <c r="G2422" s="154" t="s">
        <v>73</v>
      </c>
      <c r="H2422" s="154" t="s">
        <v>18</v>
      </c>
      <c r="I2422" s="154" t="str">
        <f>_xlfn.XLOOKUP('Data Source'!$H2422,'NW Mapping'!A:A,'NW Mapping'!B:B)</f>
        <v>Low</v>
      </c>
      <c r="J2422" s="154" t="str">
        <f>_xlfn.XLOOKUP('Data Source'!$H2422,'NW Mapping'!A:A,'NW Mapping'!C:C)</f>
        <v>Non-Core NW</v>
      </c>
      <c r="K2422" s="154" t="str">
        <f>_xlfn.XLOOKUP(H2422,'NW Mapping'!A:A,'NW Mapping'!D:D)</f>
        <v>MERCH MENU</v>
      </c>
      <c r="L2422" s="8" t="str">
        <f>_xlfn.XLOOKUP('Data Source'!$H2422,'NW Mapping'!A:A,'NW Mapping'!E:E)</f>
        <v>MERCH MENU</v>
      </c>
      <c r="M2422" s="157">
        <v>236895.36609905501</v>
      </c>
      <c r="N2422" s="157">
        <v>11500</v>
      </c>
    </row>
    <row r="2423" spans="2:14" s="1" customFormat="1" ht="19.7" hidden="1" customHeight="1">
      <c r="B2423" s="152">
        <v>2025</v>
      </c>
      <c r="C2423" s="153" t="s">
        <v>13</v>
      </c>
      <c r="D2423" s="153" t="s">
        <v>14</v>
      </c>
      <c r="E2423" s="153" t="s">
        <v>25</v>
      </c>
      <c r="F2423" s="153" t="s">
        <v>16</v>
      </c>
      <c r="G2423" s="153" t="s">
        <v>74</v>
      </c>
      <c r="H2423" s="153" t="s">
        <v>18</v>
      </c>
      <c r="I2423" s="154" t="str">
        <f>_xlfn.XLOOKUP('Data Source'!$H2423,'NW Mapping'!A:A,'NW Mapping'!B:B)</f>
        <v>Low</v>
      </c>
      <c r="J2423" s="154" t="str">
        <f>_xlfn.XLOOKUP('Data Source'!$H2423,'NW Mapping'!A:A,'NW Mapping'!C:C)</f>
        <v>Non-Core NW</v>
      </c>
      <c r="K2423" s="154" t="str">
        <f>_xlfn.XLOOKUP(H2423,'NW Mapping'!A:A,'NW Mapping'!D:D)</f>
        <v>MERCH MENU</v>
      </c>
      <c r="L2423" s="8" t="str">
        <f>_xlfn.XLOOKUP('Data Source'!$H2423,'NW Mapping'!A:A,'NW Mapping'!E:E)</f>
        <v>MERCH MENU</v>
      </c>
      <c r="M2423" s="155">
        <v>574890.670000021</v>
      </c>
      <c r="N2423" s="155">
        <v>34900</v>
      </c>
    </row>
    <row r="2424" spans="2:14" s="1" customFormat="1" ht="19.7" hidden="1" customHeight="1">
      <c r="B2424" s="156">
        <v>2025</v>
      </c>
      <c r="C2424" s="154" t="s">
        <v>13</v>
      </c>
      <c r="D2424" s="154" t="s">
        <v>14</v>
      </c>
      <c r="E2424" s="154" t="s">
        <v>25</v>
      </c>
      <c r="F2424" s="154" t="s">
        <v>16</v>
      </c>
      <c r="G2424" s="154" t="s">
        <v>75</v>
      </c>
      <c r="H2424" s="154" t="s">
        <v>18</v>
      </c>
      <c r="I2424" s="154" t="str">
        <f>_xlfn.XLOOKUP('Data Source'!$H2424,'NW Mapping'!A:A,'NW Mapping'!B:B)</f>
        <v>Low</v>
      </c>
      <c r="J2424" s="154" t="str">
        <f>_xlfn.XLOOKUP('Data Source'!$H2424,'NW Mapping'!A:A,'NW Mapping'!C:C)</f>
        <v>Non-Core NW</v>
      </c>
      <c r="K2424" s="154" t="str">
        <f>_xlfn.XLOOKUP(H2424,'NW Mapping'!A:A,'NW Mapping'!D:D)</f>
        <v>MERCH MENU</v>
      </c>
      <c r="L2424" s="8" t="str">
        <f>_xlfn.XLOOKUP('Data Source'!$H2424,'NW Mapping'!A:A,'NW Mapping'!E:E)</f>
        <v>MERCH MENU</v>
      </c>
      <c r="M2424" s="157">
        <v>92972.854506510397</v>
      </c>
      <c r="N2424" s="157">
        <v>6000</v>
      </c>
    </row>
    <row r="2425" spans="2:14" s="1" customFormat="1" ht="19.7" hidden="1" customHeight="1">
      <c r="B2425" s="152">
        <v>2025</v>
      </c>
      <c r="C2425" s="153" t="s">
        <v>13</v>
      </c>
      <c r="D2425" s="153" t="s">
        <v>14</v>
      </c>
      <c r="E2425" s="153" t="s">
        <v>25</v>
      </c>
      <c r="F2425" s="153" t="s">
        <v>16</v>
      </c>
      <c r="G2425" s="153" t="s">
        <v>76</v>
      </c>
      <c r="H2425" s="153" t="s">
        <v>18</v>
      </c>
      <c r="I2425" s="154" t="str">
        <f>_xlfn.XLOOKUP('Data Source'!$H2425,'NW Mapping'!A:A,'NW Mapping'!B:B)</f>
        <v>Low</v>
      </c>
      <c r="J2425" s="154" t="str">
        <f>_xlfn.XLOOKUP('Data Source'!$H2425,'NW Mapping'!A:A,'NW Mapping'!C:C)</f>
        <v>Non-Core NW</v>
      </c>
      <c r="K2425" s="154" t="str">
        <f>_xlfn.XLOOKUP(H2425,'NW Mapping'!A:A,'NW Mapping'!D:D)</f>
        <v>MERCH MENU</v>
      </c>
      <c r="L2425" s="8" t="str">
        <f>_xlfn.XLOOKUP('Data Source'!$H2425,'NW Mapping'!A:A,'NW Mapping'!E:E)</f>
        <v>MERCH MENU</v>
      </c>
      <c r="M2425" s="155">
        <v>30417.680000000299</v>
      </c>
      <c r="N2425" s="155">
        <v>9000</v>
      </c>
    </row>
    <row r="2426" spans="2:14" s="1" customFormat="1" ht="19.7" hidden="1" customHeight="1">
      <c r="B2426" s="156">
        <v>2025</v>
      </c>
      <c r="C2426" s="154" t="s">
        <v>13</v>
      </c>
      <c r="D2426" s="154" t="s">
        <v>14</v>
      </c>
      <c r="E2426" s="154" t="s">
        <v>25</v>
      </c>
      <c r="F2426" s="154" t="s">
        <v>21</v>
      </c>
      <c r="G2426" s="154" t="s">
        <v>22</v>
      </c>
      <c r="H2426" s="154" t="s">
        <v>18</v>
      </c>
      <c r="I2426" s="154" t="str">
        <f>_xlfn.XLOOKUP('Data Source'!$H2426,'NW Mapping'!A:A,'NW Mapping'!B:B)</f>
        <v>Low</v>
      </c>
      <c r="J2426" s="154" t="str">
        <f>_xlfn.XLOOKUP('Data Source'!$H2426,'NW Mapping'!A:A,'NW Mapping'!C:C)</f>
        <v>Non-Core NW</v>
      </c>
      <c r="K2426" s="154" t="str">
        <f>_xlfn.XLOOKUP(H2426,'NW Mapping'!A:A,'NW Mapping'!D:D)</f>
        <v>MERCH MENU</v>
      </c>
      <c r="L2426" s="8" t="str">
        <f>_xlfn.XLOOKUP('Data Source'!$H2426,'NW Mapping'!A:A,'NW Mapping'!E:E)</f>
        <v>MERCH MENU</v>
      </c>
      <c r="M2426" s="157">
        <v>0</v>
      </c>
      <c r="N2426" s="157">
        <v>0</v>
      </c>
    </row>
    <row r="2427" spans="2:14" s="1" customFormat="1" ht="19.7" hidden="1" customHeight="1">
      <c r="B2427" s="152">
        <v>2025</v>
      </c>
      <c r="C2427" s="153" t="s">
        <v>13</v>
      </c>
      <c r="D2427" s="153" t="s">
        <v>14</v>
      </c>
      <c r="E2427" s="153" t="s">
        <v>25</v>
      </c>
      <c r="F2427" s="153" t="s">
        <v>21</v>
      </c>
      <c r="G2427" s="153" t="s">
        <v>65</v>
      </c>
      <c r="H2427" s="153" t="s">
        <v>18</v>
      </c>
      <c r="I2427" s="154" t="str">
        <f>_xlfn.XLOOKUP('Data Source'!$H2427,'NW Mapping'!A:A,'NW Mapping'!B:B)</f>
        <v>Low</v>
      </c>
      <c r="J2427" s="154" t="str">
        <f>_xlfn.XLOOKUP('Data Source'!$H2427,'NW Mapping'!A:A,'NW Mapping'!C:C)</f>
        <v>Non-Core NW</v>
      </c>
      <c r="K2427" s="154" t="str">
        <f>_xlfn.XLOOKUP(H2427,'NW Mapping'!A:A,'NW Mapping'!D:D)</f>
        <v>MERCH MENU</v>
      </c>
      <c r="L2427" s="8" t="str">
        <f>_xlfn.XLOOKUP('Data Source'!$H2427,'NW Mapping'!A:A,'NW Mapping'!E:E)</f>
        <v>MERCH MENU</v>
      </c>
      <c r="M2427" s="155">
        <v>69920</v>
      </c>
      <c r="N2427" s="155">
        <v>0</v>
      </c>
    </row>
    <row r="2428" spans="2:14" s="1" customFormat="1" ht="19.7" hidden="1" customHeight="1">
      <c r="B2428" s="156">
        <v>2025</v>
      </c>
      <c r="C2428" s="154" t="s">
        <v>13</v>
      </c>
      <c r="D2428" s="154" t="s">
        <v>14</v>
      </c>
      <c r="E2428" s="154" t="s">
        <v>25</v>
      </c>
      <c r="F2428" s="154" t="s">
        <v>23</v>
      </c>
      <c r="G2428" s="154" t="s">
        <v>24</v>
      </c>
      <c r="H2428" s="154" t="s">
        <v>18</v>
      </c>
      <c r="I2428" s="154" t="str">
        <f>_xlfn.XLOOKUP('Data Source'!$H2428,'NW Mapping'!A:A,'NW Mapping'!B:B)</f>
        <v>Low</v>
      </c>
      <c r="J2428" s="154" t="str">
        <f>_xlfn.XLOOKUP('Data Source'!$H2428,'NW Mapping'!A:A,'NW Mapping'!C:C)</f>
        <v>Non-Core NW</v>
      </c>
      <c r="K2428" s="154" t="str">
        <f>_xlfn.XLOOKUP(H2428,'NW Mapping'!A:A,'NW Mapping'!D:D)</f>
        <v>MERCH MENU</v>
      </c>
      <c r="L2428" s="8" t="str">
        <f>_xlfn.XLOOKUP('Data Source'!$H2428,'NW Mapping'!A:A,'NW Mapping'!E:E)</f>
        <v>MERCH MENU</v>
      </c>
      <c r="M2428" s="157">
        <v>0</v>
      </c>
      <c r="N2428" s="157">
        <v>0</v>
      </c>
    </row>
    <row r="2429" spans="2:14" s="1" customFormat="1" ht="19.7" hidden="1" customHeight="1">
      <c r="B2429" s="152">
        <v>2025</v>
      </c>
      <c r="C2429" s="153" t="s">
        <v>13</v>
      </c>
      <c r="D2429" s="153" t="s">
        <v>14</v>
      </c>
      <c r="E2429" s="153" t="s">
        <v>25</v>
      </c>
      <c r="F2429" s="153" t="s">
        <v>23</v>
      </c>
      <c r="G2429" s="153" t="s">
        <v>66</v>
      </c>
      <c r="H2429" s="153" t="s">
        <v>18</v>
      </c>
      <c r="I2429" s="154" t="str">
        <f>_xlfn.XLOOKUP('Data Source'!$H2429,'NW Mapping'!A:A,'NW Mapping'!B:B)</f>
        <v>Low</v>
      </c>
      <c r="J2429" s="154" t="str">
        <f>_xlfn.XLOOKUP('Data Source'!$H2429,'NW Mapping'!A:A,'NW Mapping'!C:C)</f>
        <v>Non-Core NW</v>
      </c>
      <c r="K2429" s="154" t="str">
        <f>_xlfn.XLOOKUP(H2429,'NW Mapping'!A:A,'NW Mapping'!D:D)</f>
        <v>MERCH MENU</v>
      </c>
      <c r="L2429" s="8" t="str">
        <f>_xlfn.XLOOKUP('Data Source'!$H2429,'NW Mapping'!A:A,'NW Mapping'!E:E)</f>
        <v>MERCH MENU</v>
      </c>
      <c r="M2429" s="155">
        <v>457844.8</v>
      </c>
      <c r="N2429" s="155">
        <v>18000</v>
      </c>
    </row>
    <row r="2430" spans="2:14" s="1" customFormat="1" ht="19.7" customHeight="1">
      <c r="B2430" s="156">
        <v>2025</v>
      </c>
      <c r="C2430" s="154" t="s">
        <v>13</v>
      </c>
      <c r="D2430" s="154" t="s">
        <v>14</v>
      </c>
      <c r="E2430" s="154" t="s">
        <v>26</v>
      </c>
      <c r="F2430" s="154" t="s">
        <v>16</v>
      </c>
      <c r="G2430" s="154" t="s">
        <v>71</v>
      </c>
      <c r="H2430" s="154" t="s">
        <v>18</v>
      </c>
      <c r="I2430" s="154" t="str">
        <f>_xlfn.XLOOKUP('Data Source'!$H2430,'NW Mapping'!A:A,'NW Mapping'!B:B)</f>
        <v>Low</v>
      </c>
      <c r="J2430" s="154" t="str">
        <f>_xlfn.XLOOKUP('Data Source'!$H2430,'NW Mapping'!A:A,'NW Mapping'!C:C)</f>
        <v>Non-Core NW</v>
      </c>
      <c r="K2430" s="154" t="str">
        <f>_xlfn.XLOOKUP(H2430,'NW Mapping'!A:A,'NW Mapping'!D:D)</f>
        <v>MERCH MENU</v>
      </c>
      <c r="L2430" s="8" t="str">
        <f>_xlfn.XLOOKUP('Data Source'!$H2430,'NW Mapping'!A:A,'NW Mapping'!E:E)</f>
        <v>MERCH MENU</v>
      </c>
      <c r="M2430" s="157">
        <v>449270</v>
      </c>
      <c r="N2430" s="157">
        <v>0</v>
      </c>
    </row>
    <row r="2431" spans="2:14" s="1" customFormat="1" ht="19.7" customHeight="1">
      <c r="B2431" s="152">
        <v>2025</v>
      </c>
      <c r="C2431" s="153" t="s">
        <v>13</v>
      </c>
      <c r="D2431" s="153" t="s">
        <v>14</v>
      </c>
      <c r="E2431" s="153" t="s">
        <v>26</v>
      </c>
      <c r="F2431" s="153" t="s">
        <v>16</v>
      </c>
      <c r="G2431" s="153" t="s">
        <v>87</v>
      </c>
      <c r="H2431" s="153" t="s">
        <v>18</v>
      </c>
      <c r="I2431" s="154" t="str">
        <f>_xlfn.XLOOKUP('Data Source'!$H2431,'NW Mapping'!A:A,'NW Mapping'!B:B)</f>
        <v>Low</v>
      </c>
      <c r="J2431" s="154" t="str">
        <f>_xlfn.XLOOKUP('Data Source'!$H2431,'NW Mapping'!A:A,'NW Mapping'!C:C)</f>
        <v>Non-Core NW</v>
      </c>
      <c r="K2431" s="154" t="str">
        <f>_xlfn.XLOOKUP(H2431,'NW Mapping'!A:A,'NW Mapping'!D:D)</f>
        <v>MERCH MENU</v>
      </c>
      <c r="L2431" s="8" t="str">
        <f>_xlfn.XLOOKUP('Data Source'!$H2431,'NW Mapping'!A:A,'NW Mapping'!E:E)</f>
        <v>MERCH MENU</v>
      </c>
      <c r="M2431" s="155">
        <v>359070.33499998599</v>
      </c>
      <c r="N2431" s="155">
        <v>0</v>
      </c>
    </row>
    <row r="2432" spans="2:14" s="1" customFormat="1" ht="19.7" customHeight="1">
      <c r="B2432" s="156">
        <v>2025</v>
      </c>
      <c r="C2432" s="154" t="s">
        <v>13</v>
      </c>
      <c r="D2432" s="154" t="s">
        <v>14</v>
      </c>
      <c r="E2432" s="154" t="s">
        <v>26</v>
      </c>
      <c r="F2432" s="154" t="s">
        <v>16</v>
      </c>
      <c r="G2432" s="154" t="s">
        <v>72</v>
      </c>
      <c r="H2432" s="154" t="s">
        <v>18</v>
      </c>
      <c r="I2432" s="154" t="str">
        <f>_xlfn.XLOOKUP('Data Source'!$H2432,'NW Mapping'!A:A,'NW Mapping'!B:B)</f>
        <v>Low</v>
      </c>
      <c r="J2432" s="154" t="str">
        <f>_xlfn.XLOOKUP('Data Source'!$H2432,'NW Mapping'!A:A,'NW Mapping'!C:C)</f>
        <v>Non-Core NW</v>
      </c>
      <c r="K2432" s="154" t="str">
        <f>_xlfn.XLOOKUP(H2432,'NW Mapping'!A:A,'NW Mapping'!D:D)</f>
        <v>MERCH MENU</v>
      </c>
      <c r="L2432" s="8" t="str">
        <f>_xlfn.XLOOKUP('Data Source'!$H2432,'NW Mapping'!A:A,'NW Mapping'!E:E)</f>
        <v>MERCH MENU</v>
      </c>
      <c r="M2432" s="157">
        <v>2179136.4159997902</v>
      </c>
      <c r="N2432" s="157">
        <v>500</v>
      </c>
    </row>
    <row r="2433" spans="2:14" s="1" customFormat="1" ht="19.7" customHeight="1">
      <c r="B2433" s="152">
        <v>2025</v>
      </c>
      <c r="C2433" s="153" t="s">
        <v>13</v>
      </c>
      <c r="D2433" s="153" t="s">
        <v>14</v>
      </c>
      <c r="E2433" s="153" t="s">
        <v>26</v>
      </c>
      <c r="F2433" s="153" t="s">
        <v>16</v>
      </c>
      <c r="G2433" s="153" t="s">
        <v>73</v>
      </c>
      <c r="H2433" s="153" t="s">
        <v>18</v>
      </c>
      <c r="I2433" s="154" t="str">
        <f>_xlfn.XLOOKUP('Data Source'!$H2433,'NW Mapping'!A:A,'NW Mapping'!B:B)</f>
        <v>Low</v>
      </c>
      <c r="J2433" s="154" t="str">
        <f>_xlfn.XLOOKUP('Data Source'!$H2433,'NW Mapping'!A:A,'NW Mapping'!C:C)</f>
        <v>Non-Core NW</v>
      </c>
      <c r="K2433" s="154" t="str">
        <f>_xlfn.XLOOKUP(H2433,'NW Mapping'!A:A,'NW Mapping'!D:D)</f>
        <v>MERCH MENU</v>
      </c>
      <c r="L2433" s="8" t="str">
        <f>_xlfn.XLOOKUP('Data Source'!$H2433,'NW Mapping'!A:A,'NW Mapping'!E:E)</f>
        <v>MERCH MENU</v>
      </c>
      <c r="M2433" s="155">
        <v>473992.60191999603</v>
      </c>
      <c r="N2433" s="155">
        <v>0</v>
      </c>
    </row>
    <row r="2434" spans="2:14" s="1" customFormat="1" ht="19.7" customHeight="1">
      <c r="B2434" s="156">
        <v>2025</v>
      </c>
      <c r="C2434" s="154" t="s">
        <v>13</v>
      </c>
      <c r="D2434" s="154" t="s">
        <v>14</v>
      </c>
      <c r="E2434" s="154" t="s">
        <v>26</v>
      </c>
      <c r="F2434" s="154" t="s">
        <v>16</v>
      </c>
      <c r="G2434" s="154" t="s">
        <v>74</v>
      </c>
      <c r="H2434" s="154" t="s">
        <v>18</v>
      </c>
      <c r="I2434" s="154" t="str">
        <f>_xlfn.XLOOKUP('Data Source'!$H2434,'NW Mapping'!A:A,'NW Mapping'!B:B)</f>
        <v>Low</v>
      </c>
      <c r="J2434" s="154" t="str">
        <f>_xlfn.XLOOKUP('Data Source'!$H2434,'NW Mapping'!A:A,'NW Mapping'!C:C)</f>
        <v>Non-Core NW</v>
      </c>
      <c r="K2434" s="154" t="str">
        <f>_xlfn.XLOOKUP(H2434,'NW Mapping'!A:A,'NW Mapping'!D:D)</f>
        <v>MERCH MENU</v>
      </c>
      <c r="L2434" s="8" t="str">
        <f>_xlfn.XLOOKUP('Data Source'!$H2434,'NW Mapping'!A:A,'NW Mapping'!E:E)</f>
        <v>MERCH MENU</v>
      </c>
      <c r="M2434" s="157">
        <v>819226.13</v>
      </c>
      <c r="N2434" s="157">
        <v>0</v>
      </c>
    </row>
    <row r="2435" spans="2:14" s="1" customFormat="1" ht="19.7" customHeight="1">
      <c r="B2435" s="152">
        <v>2025</v>
      </c>
      <c r="C2435" s="153" t="s">
        <v>13</v>
      </c>
      <c r="D2435" s="153" t="s">
        <v>14</v>
      </c>
      <c r="E2435" s="153" t="s">
        <v>26</v>
      </c>
      <c r="F2435" s="153" t="s">
        <v>21</v>
      </c>
      <c r="G2435" s="153" t="s">
        <v>22</v>
      </c>
      <c r="H2435" s="153" t="s">
        <v>18</v>
      </c>
      <c r="I2435" s="154" t="str">
        <f>_xlfn.XLOOKUP('Data Source'!$H2435,'NW Mapping'!A:A,'NW Mapping'!B:B)</f>
        <v>Low</v>
      </c>
      <c r="J2435" s="154" t="str">
        <f>_xlfn.XLOOKUP('Data Source'!$H2435,'NW Mapping'!A:A,'NW Mapping'!C:C)</f>
        <v>Non-Core NW</v>
      </c>
      <c r="K2435" s="154" t="str">
        <f>_xlfn.XLOOKUP(H2435,'NW Mapping'!A:A,'NW Mapping'!D:D)</f>
        <v>MERCH MENU</v>
      </c>
      <c r="L2435" s="8" t="str">
        <f>_xlfn.XLOOKUP('Data Source'!$H2435,'NW Mapping'!A:A,'NW Mapping'!E:E)</f>
        <v>MERCH MENU</v>
      </c>
      <c r="M2435" s="155">
        <v>1210826.1200000001</v>
      </c>
      <c r="N2435" s="155">
        <v>0</v>
      </c>
    </row>
    <row r="2436" spans="2:14" s="1" customFormat="1" ht="19.7" customHeight="1">
      <c r="B2436" s="156">
        <v>2025</v>
      </c>
      <c r="C2436" s="154" t="s">
        <v>13</v>
      </c>
      <c r="D2436" s="154" t="s">
        <v>14</v>
      </c>
      <c r="E2436" s="154" t="s">
        <v>26</v>
      </c>
      <c r="F2436" s="154" t="s">
        <v>21</v>
      </c>
      <c r="G2436" s="154" t="s">
        <v>65</v>
      </c>
      <c r="H2436" s="154" t="s">
        <v>18</v>
      </c>
      <c r="I2436" s="154" t="str">
        <f>_xlfn.XLOOKUP('Data Source'!$H2436,'NW Mapping'!A:A,'NW Mapping'!B:B)</f>
        <v>Low</v>
      </c>
      <c r="J2436" s="154" t="str">
        <f>_xlfn.XLOOKUP('Data Source'!$H2436,'NW Mapping'!A:A,'NW Mapping'!C:C)</f>
        <v>Non-Core NW</v>
      </c>
      <c r="K2436" s="154" t="str">
        <f>_xlfn.XLOOKUP(H2436,'NW Mapping'!A:A,'NW Mapping'!D:D)</f>
        <v>MERCH MENU</v>
      </c>
      <c r="L2436" s="8" t="str">
        <f>_xlfn.XLOOKUP('Data Source'!$H2436,'NW Mapping'!A:A,'NW Mapping'!E:E)</f>
        <v>MERCH MENU</v>
      </c>
      <c r="M2436" s="157">
        <v>769492</v>
      </c>
      <c r="N2436" s="157">
        <v>0</v>
      </c>
    </row>
    <row r="2437" spans="2:14" s="1" customFormat="1" ht="19.7" customHeight="1">
      <c r="B2437" s="152">
        <v>2025</v>
      </c>
      <c r="C2437" s="153" t="s">
        <v>13</v>
      </c>
      <c r="D2437" s="153" t="s">
        <v>14</v>
      </c>
      <c r="E2437" s="153" t="s">
        <v>26</v>
      </c>
      <c r="F2437" s="153" t="s">
        <v>23</v>
      </c>
      <c r="G2437" s="153" t="s">
        <v>24</v>
      </c>
      <c r="H2437" s="153" t="s">
        <v>18</v>
      </c>
      <c r="I2437" s="154" t="str">
        <f>_xlfn.XLOOKUP('Data Source'!$H2437,'NW Mapping'!A:A,'NW Mapping'!B:B)</f>
        <v>Low</v>
      </c>
      <c r="J2437" s="154" t="str">
        <f>_xlfn.XLOOKUP('Data Source'!$H2437,'NW Mapping'!A:A,'NW Mapping'!C:C)</f>
        <v>Non-Core NW</v>
      </c>
      <c r="K2437" s="154" t="str">
        <f>_xlfn.XLOOKUP(H2437,'NW Mapping'!A:A,'NW Mapping'!D:D)</f>
        <v>MERCH MENU</v>
      </c>
      <c r="L2437" s="8" t="str">
        <f>_xlfn.XLOOKUP('Data Source'!$H2437,'NW Mapping'!A:A,'NW Mapping'!E:E)</f>
        <v>MERCH MENU</v>
      </c>
      <c r="M2437" s="155">
        <v>1004343</v>
      </c>
      <c r="N2437" s="155">
        <v>0</v>
      </c>
    </row>
    <row r="2438" spans="2:14" s="1" customFormat="1" ht="19.7" customHeight="1">
      <c r="B2438" s="156">
        <v>2025</v>
      </c>
      <c r="C2438" s="154" t="s">
        <v>13</v>
      </c>
      <c r="D2438" s="154" t="s">
        <v>14</v>
      </c>
      <c r="E2438" s="154" t="s">
        <v>26</v>
      </c>
      <c r="F2438" s="154" t="s">
        <v>23</v>
      </c>
      <c r="G2438" s="154" t="s">
        <v>66</v>
      </c>
      <c r="H2438" s="154" t="s">
        <v>18</v>
      </c>
      <c r="I2438" s="154" t="str">
        <f>_xlfn.XLOOKUP('Data Source'!$H2438,'NW Mapping'!A:A,'NW Mapping'!B:B)</f>
        <v>Low</v>
      </c>
      <c r="J2438" s="154" t="str">
        <f>_xlfn.XLOOKUP('Data Source'!$H2438,'NW Mapping'!A:A,'NW Mapping'!C:C)</f>
        <v>Non-Core NW</v>
      </c>
      <c r="K2438" s="154" t="str">
        <f>_xlfn.XLOOKUP(H2438,'NW Mapping'!A:A,'NW Mapping'!D:D)</f>
        <v>MERCH MENU</v>
      </c>
      <c r="L2438" s="8" t="str">
        <f>_xlfn.XLOOKUP('Data Source'!$H2438,'NW Mapping'!A:A,'NW Mapping'!E:E)</f>
        <v>MERCH MENU</v>
      </c>
      <c r="M2438" s="157">
        <v>1124108.1599999999</v>
      </c>
      <c r="N2438" s="157">
        <v>0</v>
      </c>
    </row>
    <row r="2439" spans="2:14" s="1" customFormat="1" ht="19.7" hidden="1" customHeight="1">
      <c r="B2439" s="152">
        <v>2025</v>
      </c>
      <c r="C2439" s="153" t="s">
        <v>13</v>
      </c>
      <c r="D2439" s="153" t="s">
        <v>14</v>
      </c>
      <c r="E2439" s="153" t="s">
        <v>27</v>
      </c>
      <c r="F2439" s="153" t="s">
        <v>16</v>
      </c>
      <c r="G2439" s="153" t="s">
        <v>71</v>
      </c>
      <c r="H2439" s="153" t="s">
        <v>18</v>
      </c>
      <c r="I2439" s="154" t="str">
        <f>_xlfn.XLOOKUP('Data Source'!$H2439,'NW Mapping'!A:A,'NW Mapping'!B:B)</f>
        <v>Low</v>
      </c>
      <c r="J2439" s="154" t="str">
        <f>_xlfn.XLOOKUP('Data Source'!$H2439,'NW Mapping'!A:A,'NW Mapping'!C:C)</f>
        <v>Non-Core NW</v>
      </c>
      <c r="K2439" s="154" t="str">
        <f>_xlfn.XLOOKUP(H2439,'NW Mapping'!A:A,'NW Mapping'!D:D)</f>
        <v>MERCH MENU</v>
      </c>
      <c r="L2439" s="8" t="str">
        <f>_xlfn.XLOOKUP('Data Source'!$H2439,'NW Mapping'!A:A,'NW Mapping'!E:E)</f>
        <v>MERCH MENU</v>
      </c>
      <c r="M2439" s="155">
        <v>56530.170000002203</v>
      </c>
      <c r="N2439" s="155">
        <v>66</v>
      </c>
    </row>
    <row r="2440" spans="2:14" s="1" customFormat="1" ht="19.7" hidden="1" customHeight="1">
      <c r="B2440" s="156">
        <v>2025</v>
      </c>
      <c r="C2440" s="154" t="s">
        <v>13</v>
      </c>
      <c r="D2440" s="154" t="s">
        <v>14</v>
      </c>
      <c r="E2440" s="154" t="s">
        <v>27</v>
      </c>
      <c r="F2440" s="154" t="s">
        <v>16</v>
      </c>
      <c r="G2440" s="154" t="s">
        <v>87</v>
      </c>
      <c r="H2440" s="154" t="s">
        <v>18</v>
      </c>
      <c r="I2440" s="154" t="str">
        <f>_xlfn.XLOOKUP('Data Source'!$H2440,'NW Mapping'!A:A,'NW Mapping'!B:B)</f>
        <v>Low</v>
      </c>
      <c r="J2440" s="154" t="str">
        <f>_xlfn.XLOOKUP('Data Source'!$H2440,'NW Mapping'!A:A,'NW Mapping'!C:C)</f>
        <v>Non-Core NW</v>
      </c>
      <c r="K2440" s="154" t="str">
        <f>_xlfn.XLOOKUP(H2440,'NW Mapping'!A:A,'NW Mapping'!D:D)</f>
        <v>MERCH MENU</v>
      </c>
      <c r="L2440" s="8" t="str">
        <f>_xlfn.XLOOKUP('Data Source'!$H2440,'NW Mapping'!A:A,'NW Mapping'!E:E)</f>
        <v>MERCH MENU</v>
      </c>
      <c r="M2440" s="157">
        <v>18297.517500000198</v>
      </c>
      <c r="N2440" s="157">
        <v>0</v>
      </c>
    </row>
    <row r="2441" spans="2:14" s="1" customFormat="1" ht="19.7" hidden="1" customHeight="1">
      <c r="B2441" s="152">
        <v>2025</v>
      </c>
      <c r="C2441" s="153" t="s">
        <v>13</v>
      </c>
      <c r="D2441" s="153" t="s">
        <v>14</v>
      </c>
      <c r="E2441" s="153" t="s">
        <v>27</v>
      </c>
      <c r="F2441" s="153" t="s">
        <v>16</v>
      </c>
      <c r="G2441" s="153" t="s">
        <v>72</v>
      </c>
      <c r="H2441" s="153" t="s">
        <v>18</v>
      </c>
      <c r="I2441" s="154" t="str">
        <f>_xlfn.XLOOKUP('Data Source'!$H2441,'NW Mapping'!A:A,'NW Mapping'!B:B)</f>
        <v>Low</v>
      </c>
      <c r="J2441" s="154" t="str">
        <f>_xlfn.XLOOKUP('Data Source'!$H2441,'NW Mapping'!A:A,'NW Mapping'!C:C)</f>
        <v>Non-Core NW</v>
      </c>
      <c r="K2441" s="154" t="str">
        <f>_xlfn.XLOOKUP(H2441,'NW Mapping'!A:A,'NW Mapping'!D:D)</f>
        <v>MERCH MENU</v>
      </c>
      <c r="L2441" s="8" t="str">
        <f>_xlfn.XLOOKUP('Data Source'!$H2441,'NW Mapping'!A:A,'NW Mapping'!E:E)</f>
        <v>MERCH MENU</v>
      </c>
      <c r="M2441" s="155">
        <v>664187.03766666295</v>
      </c>
      <c r="N2441" s="155">
        <v>388</v>
      </c>
    </row>
    <row r="2442" spans="2:14" s="1" customFormat="1" ht="19.7" hidden="1" customHeight="1">
      <c r="B2442" s="156">
        <v>2025</v>
      </c>
      <c r="C2442" s="154" t="s">
        <v>13</v>
      </c>
      <c r="D2442" s="154" t="s">
        <v>14</v>
      </c>
      <c r="E2442" s="154" t="s">
        <v>27</v>
      </c>
      <c r="F2442" s="154" t="s">
        <v>16</v>
      </c>
      <c r="G2442" s="154" t="s">
        <v>73</v>
      </c>
      <c r="H2442" s="154" t="s">
        <v>18</v>
      </c>
      <c r="I2442" s="154" t="str">
        <f>_xlfn.XLOOKUP('Data Source'!$H2442,'NW Mapping'!A:A,'NW Mapping'!B:B)</f>
        <v>Low</v>
      </c>
      <c r="J2442" s="154" t="str">
        <f>_xlfn.XLOOKUP('Data Source'!$H2442,'NW Mapping'!A:A,'NW Mapping'!C:C)</f>
        <v>Non-Core NW</v>
      </c>
      <c r="K2442" s="154" t="str">
        <f>_xlfn.XLOOKUP(H2442,'NW Mapping'!A:A,'NW Mapping'!D:D)</f>
        <v>MERCH MENU</v>
      </c>
      <c r="L2442" s="8" t="str">
        <f>_xlfn.XLOOKUP('Data Source'!$H2442,'NW Mapping'!A:A,'NW Mapping'!E:E)</f>
        <v>MERCH MENU</v>
      </c>
      <c r="M2442" s="157">
        <v>37029.123999999902</v>
      </c>
      <c r="N2442" s="157">
        <v>90</v>
      </c>
    </row>
    <row r="2443" spans="2:14" s="1" customFormat="1" ht="19.7" hidden="1" customHeight="1">
      <c r="B2443" s="152">
        <v>2025</v>
      </c>
      <c r="C2443" s="153" t="s">
        <v>13</v>
      </c>
      <c r="D2443" s="153" t="s">
        <v>14</v>
      </c>
      <c r="E2443" s="153" t="s">
        <v>27</v>
      </c>
      <c r="F2443" s="153" t="s">
        <v>16</v>
      </c>
      <c r="G2443" s="153" t="s">
        <v>74</v>
      </c>
      <c r="H2443" s="153" t="s">
        <v>18</v>
      </c>
      <c r="I2443" s="154" t="str">
        <f>_xlfn.XLOOKUP('Data Source'!$H2443,'NW Mapping'!A:A,'NW Mapping'!B:B)</f>
        <v>Low</v>
      </c>
      <c r="J2443" s="154" t="str">
        <f>_xlfn.XLOOKUP('Data Source'!$H2443,'NW Mapping'!A:A,'NW Mapping'!C:C)</f>
        <v>Non-Core NW</v>
      </c>
      <c r="K2443" s="154" t="str">
        <f>_xlfn.XLOOKUP(H2443,'NW Mapping'!A:A,'NW Mapping'!D:D)</f>
        <v>MERCH MENU</v>
      </c>
      <c r="L2443" s="8" t="str">
        <f>_xlfn.XLOOKUP('Data Source'!$H2443,'NW Mapping'!A:A,'NW Mapping'!E:E)</f>
        <v>MERCH MENU</v>
      </c>
      <c r="M2443" s="155">
        <v>77052.960833332705</v>
      </c>
      <c r="N2443" s="155">
        <v>882</v>
      </c>
    </row>
    <row r="2444" spans="2:14" s="1" customFormat="1" ht="19.7" hidden="1" customHeight="1">
      <c r="B2444" s="156">
        <v>2025</v>
      </c>
      <c r="C2444" s="154" t="s">
        <v>13</v>
      </c>
      <c r="D2444" s="154" t="s">
        <v>14</v>
      </c>
      <c r="E2444" s="154" t="s">
        <v>27</v>
      </c>
      <c r="F2444" s="154" t="s">
        <v>16</v>
      </c>
      <c r="G2444" s="154" t="s">
        <v>75</v>
      </c>
      <c r="H2444" s="154" t="s">
        <v>18</v>
      </c>
      <c r="I2444" s="154" t="str">
        <f>_xlfn.XLOOKUP('Data Source'!$H2444,'NW Mapping'!A:A,'NW Mapping'!B:B)</f>
        <v>Low</v>
      </c>
      <c r="J2444" s="154" t="str">
        <f>_xlfn.XLOOKUP('Data Source'!$H2444,'NW Mapping'!A:A,'NW Mapping'!C:C)</f>
        <v>Non-Core NW</v>
      </c>
      <c r="K2444" s="154" t="str">
        <f>_xlfn.XLOOKUP(H2444,'NW Mapping'!A:A,'NW Mapping'!D:D)</f>
        <v>MERCH MENU</v>
      </c>
      <c r="L2444" s="8" t="str">
        <f>_xlfn.XLOOKUP('Data Source'!$H2444,'NW Mapping'!A:A,'NW Mapping'!E:E)</f>
        <v>MERCH MENU</v>
      </c>
      <c r="M2444" s="157">
        <v>96191.054399999994</v>
      </c>
      <c r="N2444" s="157">
        <v>6942</v>
      </c>
    </row>
    <row r="2445" spans="2:14" s="1" customFormat="1" ht="19.7" hidden="1" customHeight="1">
      <c r="B2445" s="152">
        <v>2025</v>
      </c>
      <c r="C2445" s="153" t="s">
        <v>13</v>
      </c>
      <c r="D2445" s="153" t="s">
        <v>14</v>
      </c>
      <c r="E2445" s="153" t="s">
        <v>27</v>
      </c>
      <c r="F2445" s="153" t="s">
        <v>16</v>
      </c>
      <c r="G2445" s="153" t="s">
        <v>76</v>
      </c>
      <c r="H2445" s="153" t="s">
        <v>18</v>
      </c>
      <c r="I2445" s="154" t="str">
        <f>_xlfn.XLOOKUP('Data Source'!$H2445,'NW Mapping'!A:A,'NW Mapping'!B:B)</f>
        <v>Low</v>
      </c>
      <c r="J2445" s="154" t="str">
        <f>_xlfn.XLOOKUP('Data Source'!$H2445,'NW Mapping'!A:A,'NW Mapping'!C:C)</f>
        <v>Non-Core NW</v>
      </c>
      <c r="K2445" s="154" t="str">
        <f>_xlfn.XLOOKUP(H2445,'NW Mapping'!A:A,'NW Mapping'!D:D)</f>
        <v>MERCH MENU</v>
      </c>
      <c r="L2445" s="8" t="str">
        <f>_xlfn.XLOOKUP('Data Source'!$H2445,'NW Mapping'!A:A,'NW Mapping'!E:E)</f>
        <v>MERCH MENU</v>
      </c>
      <c r="M2445" s="155">
        <v>49584</v>
      </c>
      <c r="N2445" s="155">
        <v>0</v>
      </c>
    </row>
    <row r="2446" spans="2:14" s="1" customFormat="1" ht="19.7" hidden="1" customHeight="1">
      <c r="B2446" s="156">
        <v>2025</v>
      </c>
      <c r="C2446" s="154" t="s">
        <v>13</v>
      </c>
      <c r="D2446" s="154" t="s">
        <v>14</v>
      </c>
      <c r="E2446" s="154" t="s">
        <v>27</v>
      </c>
      <c r="F2446" s="154" t="s">
        <v>21</v>
      </c>
      <c r="G2446" s="154" t="s">
        <v>22</v>
      </c>
      <c r="H2446" s="154" t="s">
        <v>18</v>
      </c>
      <c r="I2446" s="154" t="str">
        <f>_xlfn.XLOOKUP('Data Source'!$H2446,'NW Mapping'!A:A,'NW Mapping'!B:B)</f>
        <v>Low</v>
      </c>
      <c r="J2446" s="154" t="str">
        <f>_xlfn.XLOOKUP('Data Source'!$H2446,'NW Mapping'!A:A,'NW Mapping'!C:C)</f>
        <v>Non-Core NW</v>
      </c>
      <c r="K2446" s="154" t="str">
        <f>_xlfn.XLOOKUP(H2446,'NW Mapping'!A:A,'NW Mapping'!D:D)</f>
        <v>MERCH MENU</v>
      </c>
      <c r="L2446" s="8" t="str">
        <f>_xlfn.XLOOKUP('Data Source'!$H2446,'NW Mapping'!A:A,'NW Mapping'!E:E)</f>
        <v>MERCH MENU</v>
      </c>
      <c r="M2446" s="157">
        <v>2263519.78626663</v>
      </c>
      <c r="N2446" s="157">
        <v>624</v>
      </c>
    </row>
    <row r="2447" spans="2:14" s="1" customFormat="1" ht="19.7" hidden="1" customHeight="1">
      <c r="B2447" s="152">
        <v>2025</v>
      </c>
      <c r="C2447" s="153" t="s">
        <v>13</v>
      </c>
      <c r="D2447" s="153" t="s">
        <v>14</v>
      </c>
      <c r="E2447" s="153" t="s">
        <v>27</v>
      </c>
      <c r="F2447" s="153" t="s">
        <v>21</v>
      </c>
      <c r="G2447" s="153" t="s">
        <v>65</v>
      </c>
      <c r="H2447" s="153" t="s">
        <v>18</v>
      </c>
      <c r="I2447" s="154" t="str">
        <f>_xlfn.XLOOKUP('Data Source'!$H2447,'NW Mapping'!A:A,'NW Mapping'!B:B)</f>
        <v>Low</v>
      </c>
      <c r="J2447" s="154" t="str">
        <f>_xlfn.XLOOKUP('Data Source'!$H2447,'NW Mapping'!A:A,'NW Mapping'!C:C)</f>
        <v>Non-Core NW</v>
      </c>
      <c r="K2447" s="154" t="str">
        <f>_xlfn.XLOOKUP(H2447,'NW Mapping'!A:A,'NW Mapping'!D:D)</f>
        <v>MERCH MENU</v>
      </c>
      <c r="L2447" s="8" t="str">
        <f>_xlfn.XLOOKUP('Data Source'!$H2447,'NW Mapping'!A:A,'NW Mapping'!E:E)</f>
        <v>MERCH MENU</v>
      </c>
      <c r="M2447" s="155">
        <v>330174.67733333301</v>
      </c>
      <c r="N2447" s="155">
        <v>852</v>
      </c>
    </row>
    <row r="2448" spans="2:14" s="1" customFormat="1" ht="19.7" hidden="1" customHeight="1">
      <c r="B2448" s="156">
        <v>2025</v>
      </c>
      <c r="C2448" s="154" t="s">
        <v>13</v>
      </c>
      <c r="D2448" s="154" t="s">
        <v>14</v>
      </c>
      <c r="E2448" s="154" t="s">
        <v>27</v>
      </c>
      <c r="F2448" s="154" t="s">
        <v>23</v>
      </c>
      <c r="G2448" s="154" t="s">
        <v>24</v>
      </c>
      <c r="H2448" s="154" t="s">
        <v>18</v>
      </c>
      <c r="I2448" s="154" t="str">
        <f>_xlfn.XLOOKUP('Data Source'!$H2448,'NW Mapping'!A:A,'NW Mapping'!B:B)</f>
        <v>Low</v>
      </c>
      <c r="J2448" s="154" t="str">
        <f>_xlfn.XLOOKUP('Data Source'!$H2448,'NW Mapping'!A:A,'NW Mapping'!C:C)</f>
        <v>Non-Core NW</v>
      </c>
      <c r="K2448" s="154" t="str">
        <f>_xlfn.XLOOKUP(H2448,'NW Mapping'!A:A,'NW Mapping'!D:D)</f>
        <v>MERCH MENU</v>
      </c>
      <c r="L2448" s="8" t="str">
        <f>_xlfn.XLOOKUP('Data Source'!$H2448,'NW Mapping'!A:A,'NW Mapping'!E:E)</f>
        <v>MERCH MENU</v>
      </c>
      <c r="M2448" s="157">
        <v>1367039.71000003</v>
      </c>
      <c r="N2448" s="157">
        <v>1156.3</v>
      </c>
    </row>
    <row r="2449" spans="2:14" s="1" customFormat="1" ht="19.7" hidden="1" customHeight="1">
      <c r="B2449" s="152">
        <v>2025</v>
      </c>
      <c r="C2449" s="153" t="s">
        <v>13</v>
      </c>
      <c r="D2449" s="153" t="s">
        <v>14</v>
      </c>
      <c r="E2449" s="153" t="s">
        <v>27</v>
      </c>
      <c r="F2449" s="153" t="s">
        <v>23</v>
      </c>
      <c r="G2449" s="153" t="s">
        <v>66</v>
      </c>
      <c r="H2449" s="153" t="s">
        <v>18</v>
      </c>
      <c r="I2449" s="154" t="str">
        <f>_xlfn.XLOOKUP('Data Source'!$H2449,'NW Mapping'!A:A,'NW Mapping'!B:B)</f>
        <v>Low</v>
      </c>
      <c r="J2449" s="154" t="str">
        <f>_xlfn.XLOOKUP('Data Source'!$H2449,'NW Mapping'!A:A,'NW Mapping'!C:C)</f>
        <v>Non-Core NW</v>
      </c>
      <c r="K2449" s="154" t="str">
        <f>_xlfn.XLOOKUP(H2449,'NW Mapping'!A:A,'NW Mapping'!D:D)</f>
        <v>MERCH MENU</v>
      </c>
      <c r="L2449" s="8" t="str">
        <f>_xlfn.XLOOKUP('Data Source'!$H2449,'NW Mapping'!A:A,'NW Mapping'!E:E)</f>
        <v>MERCH MENU</v>
      </c>
      <c r="M2449" s="155">
        <v>269454.02000004402</v>
      </c>
      <c r="N2449" s="155">
        <v>204</v>
      </c>
    </row>
    <row r="2450" spans="2:14" s="1" customFormat="1" ht="19.7" hidden="1" customHeight="1">
      <c r="B2450" s="156">
        <v>2025</v>
      </c>
      <c r="C2450" s="154" t="s">
        <v>13</v>
      </c>
      <c r="D2450" s="154" t="s">
        <v>14</v>
      </c>
      <c r="E2450" s="154" t="s">
        <v>15</v>
      </c>
      <c r="F2450" s="154" t="s">
        <v>16</v>
      </c>
      <c r="G2450" s="154" t="s">
        <v>87</v>
      </c>
      <c r="H2450" s="154" t="s">
        <v>28</v>
      </c>
      <c r="I2450" s="154" t="str">
        <f>_xlfn.XLOOKUP('Data Source'!$H2450,'NW Mapping'!A:A,'NW Mapping'!B:B)</f>
        <v>Low</v>
      </c>
      <c r="J2450" s="154" t="str">
        <f>_xlfn.XLOOKUP('Data Source'!$H2450,'NW Mapping'!A:A,'NW Mapping'!C:C)</f>
        <v>Non-Core NW</v>
      </c>
      <c r="K2450" s="154" t="str">
        <f>_xlfn.XLOOKUP(H2450,'NW Mapping'!A:A,'NW Mapping'!D:D)</f>
        <v>MERCH MENU</v>
      </c>
      <c r="L2450" s="8" t="str">
        <f>_xlfn.XLOOKUP('Data Source'!$H2450,'NW Mapping'!A:A,'NW Mapping'!E:E)</f>
        <v>MERCH MENU</v>
      </c>
      <c r="M2450" s="157">
        <v>2203.1999999999998</v>
      </c>
      <c r="N2450" s="157">
        <v>0</v>
      </c>
    </row>
    <row r="2451" spans="2:14" s="1" customFormat="1" ht="19.7" hidden="1" customHeight="1">
      <c r="B2451" s="152">
        <v>2025</v>
      </c>
      <c r="C2451" s="153" t="s">
        <v>13</v>
      </c>
      <c r="D2451" s="153" t="s">
        <v>14</v>
      </c>
      <c r="E2451" s="153" t="s">
        <v>15</v>
      </c>
      <c r="F2451" s="153" t="s">
        <v>16</v>
      </c>
      <c r="G2451" s="153" t="s">
        <v>74</v>
      </c>
      <c r="H2451" s="153" t="s">
        <v>28</v>
      </c>
      <c r="I2451" s="154" t="str">
        <f>_xlfn.XLOOKUP('Data Source'!$H2451,'NW Mapping'!A:A,'NW Mapping'!B:B)</f>
        <v>Low</v>
      </c>
      <c r="J2451" s="154" t="str">
        <f>_xlfn.XLOOKUP('Data Source'!$H2451,'NW Mapping'!A:A,'NW Mapping'!C:C)</f>
        <v>Non-Core NW</v>
      </c>
      <c r="K2451" s="154" t="str">
        <f>_xlfn.XLOOKUP(H2451,'NW Mapping'!A:A,'NW Mapping'!D:D)</f>
        <v>MERCH MENU</v>
      </c>
      <c r="L2451" s="8" t="str">
        <f>_xlfn.XLOOKUP('Data Source'!$H2451,'NW Mapping'!A:A,'NW Mapping'!E:E)</f>
        <v>MERCH MENU</v>
      </c>
      <c r="M2451" s="155">
        <v>95534.71</v>
      </c>
      <c r="N2451" s="155">
        <v>0</v>
      </c>
    </row>
    <row r="2452" spans="2:14" s="1" customFormat="1" ht="19.7" hidden="1" customHeight="1">
      <c r="B2452" s="156">
        <v>2025</v>
      </c>
      <c r="C2452" s="154" t="s">
        <v>13</v>
      </c>
      <c r="D2452" s="154" t="s">
        <v>14</v>
      </c>
      <c r="E2452" s="154" t="s">
        <v>15</v>
      </c>
      <c r="F2452" s="154" t="s">
        <v>21</v>
      </c>
      <c r="G2452" s="154" t="s">
        <v>22</v>
      </c>
      <c r="H2452" s="154" t="s">
        <v>28</v>
      </c>
      <c r="I2452" s="154" t="str">
        <f>_xlfn.XLOOKUP('Data Source'!$H2452,'NW Mapping'!A:A,'NW Mapping'!B:B)</f>
        <v>Low</v>
      </c>
      <c r="J2452" s="154" t="str">
        <f>_xlfn.XLOOKUP('Data Source'!$H2452,'NW Mapping'!A:A,'NW Mapping'!C:C)</f>
        <v>Non-Core NW</v>
      </c>
      <c r="K2452" s="154" t="str">
        <f>_xlfn.XLOOKUP(H2452,'NW Mapping'!A:A,'NW Mapping'!D:D)</f>
        <v>MERCH MENU</v>
      </c>
      <c r="L2452" s="8" t="str">
        <f>_xlfn.XLOOKUP('Data Source'!$H2452,'NW Mapping'!A:A,'NW Mapping'!E:E)</f>
        <v>MERCH MENU</v>
      </c>
      <c r="M2452" s="157">
        <v>13602.365901454001</v>
      </c>
      <c r="N2452" s="157">
        <v>0</v>
      </c>
    </row>
    <row r="2453" spans="2:14" s="1" customFormat="1" ht="19.7" hidden="1" customHeight="1">
      <c r="B2453" s="152">
        <v>2025</v>
      </c>
      <c r="C2453" s="153" t="s">
        <v>13</v>
      </c>
      <c r="D2453" s="153" t="s">
        <v>14</v>
      </c>
      <c r="E2453" s="153" t="s">
        <v>15</v>
      </c>
      <c r="F2453" s="153" t="s">
        <v>23</v>
      </c>
      <c r="G2453" s="153" t="s">
        <v>24</v>
      </c>
      <c r="H2453" s="153" t="s">
        <v>28</v>
      </c>
      <c r="I2453" s="154" t="str">
        <f>_xlfn.XLOOKUP('Data Source'!$H2453,'NW Mapping'!A:A,'NW Mapping'!B:B)</f>
        <v>Low</v>
      </c>
      <c r="J2453" s="154" t="str">
        <f>_xlfn.XLOOKUP('Data Source'!$H2453,'NW Mapping'!A:A,'NW Mapping'!C:C)</f>
        <v>Non-Core NW</v>
      </c>
      <c r="K2453" s="154" t="str">
        <f>_xlfn.XLOOKUP(H2453,'NW Mapping'!A:A,'NW Mapping'!D:D)</f>
        <v>MERCH MENU</v>
      </c>
      <c r="L2453" s="8" t="str">
        <f>_xlfn.XLOOKUP('Data Source'!$H2453,'NW Mapping'!A:A,'NW Mapping'!E:E)</f>
        <v>MERCH MENU</v>
      </c>
      <c r="M2453" s="155">
        <v>12172.5</v>
      </c>
      <c r="N2453" s="155">
        <v>0</v>
      </c>
    </row>
    <row r="2454" spans="2:14" s="1" customFormat="1" ht="19.7" hidden="1" customHeight="1">
      <c r="B2454" s="156">
        <v>2025</v>
      </c>
      <c r="C2454" s="154" t="s">
        <v>13</v>
      </c>
      <c r="D2454" s="154" t="s">
        <v>14</v>
      </c>
      <c r="E2454" s="154" t="s">
        <v>25</v>
      </c>
      <c r="F2454" s="154" t="s">
        <v>16</v>
      </c>
      <c r="G2454" s="154" t="s">
        <v>87</v>
      </c>
      <c r="H2454" s="154" t="s">
        <v>28</v>
      </c>
      <c r="I2454" s="154" t="str">
        <f>_xlfn.XLOOKUP('Data Source'!$H2454,'NW Mapping'!A:A,'NW Mapping'!B:B)</f>
        <v>Low</v>
      </c>
      <c r="J2454" s="154" t="str">
        <f>_xlfn.XLOOKUP('Data Source'!$H2454,'NW Mapping'!A:A,'NW Mapping'!C:C)</f>
        <v>Non-Core NW</v>
      </c>
      <c r="K2454" s="154" t="str">
        <f>_xlfn.XLOOKUP(H2454,'NW Mapping'!A:A,'NW Mapping'!D:D)</f>
        <v>MERCH MENU</v>
      </c>
      <c r="L2454" s="8" t="str">
        <f>_xlfn.XLOOKUP('Data Source'!$H2454,'NW Mapping'!A:A,'NW Mapping'!E:E)</f>
        <v>MERCH MENU</v>
      </c>
      <c r="M2454" s="157">
        <v>579346.80000000005</v>
      </c>
      <c r="N2454" s="157">
        <v>0</v>
      </c>
    </row>
    <row r="2455" spans="2:14" s="1" customFormat="1" ht="19.7" hidden="1" customHeight="1">
      <c r="B2455" s="152">
        <v>2025</v>
      </c>
      <c r="C2455" s="153" t="s">
        <v>13</v>
      </c>
      <c r="D2455" s="153" t="s">
        <v>14</v>
      </c>
      <c r="E2455" s="153" t="s">
        <v>25</v>
      </c>
      <c r="F2455" s="153" t="s">
        <v>16</v>
      </c>
      <c r="G2455" s="153" t="s">
        <v>72</v>
      </c>
      <c r="H2455" s="153" t="s">
        <v>28</v>
      </c>
      <c r="I2455" s="154" t="str">
        <f>_xlfn.XLOOKUP('Data Source'!$H2455,'NW Mapping'!A:A,'NW Mapping'!B:B)</f>
        <v>Low</v>
      </c>
      <c r="J2455" s="154" t="str">
        <f>_xlfn.XLOOKUP('Data Source'!$H2455,'NW Mapping'!A:A,'NW Mapping'!C:C)</f>
        <v>Non-Core NW</v>
      </c>
      <c r="K2455" s="154" t="str">
        <f>_xlfn.XLOOKUP(H2455,'NW Mapping'!A:A,'NW Mapping'!D:D)</f>
        <v>MERCH MENU</v>
      </c>
      <c r="L2455" s="8" t="str">
        <f>_xlfn.XLOOKUP('Data Source'!$H2455,'NW Mapping'!A:A,'NW Mapping'!E:E)</f>
        <v>MERCH MENU</v>
      </c>
      <c r="M2455" s="155">
        <v>460706.5</v>
      </c>
      <c r="N2455" s="155">
        <v>19850</v>
      </c>
    </row>
    <row r="2456" spans="2:14" s="1" customFormat="1" ht="19.7" hidden="1" customHeight="1">
      <c r="B2456" s="156">
        <v>2025</v>
      </c>
      <c r="C2456" s="154" t="s">
        <v>13</v>
      </c>
      <c r="D2456" s="154" t="s">
        <v>14</v>
      </c>
      <c r="E2456" s="154" t="s">
        <v>25</v>
      </c>
      <c r="F2456" s="154" t="s">
        <v>16</v>
      </c>
      <c r="G2456" s="154" t="s">
        <v>73</v>
      </c>
      <c r="H2456" s="154" t="s">
        <v>28</v>
      </c>
      <c r="I2456" s="154" t="str">
        <f>_xlfn.XLOOKUP('Data Source'!$H2456,'NW Mapping'!A:A,'NW Mapping'!B:B)</f>
        <v>Low</v>
      </c>
      <c r="J2456" s="154" t="str">
        <f>_xlfn.XLOOKUP('Data Source'!$H2456,'NW Mapping'!A:A,'NW Mapping'!C:C)</f>
        <v>Non-Core NW</v>
      </c>
      <c r="K2456" s="154" t="str">
        <f>_xlfn.XLOOKUP(H2456,'NW Mapping'!A:A,'NW Mapping'!D:D)</f>
        <v>MERCH MENU</v>
      </c>
      <c r="L2456" s="8" t="str">
        <f>_xlfn.XLOOKUP('Data Source'!$H2456,'NW Mapping'!A:A,'NW Mapping'!E:E)</f>
        <v>MERCH MENU</v>
      </c>
      <c r="M2456" s="157">
        <v>2229833.09886614</v>
      </c>
      <c r="N2456" s="157">
        <v>20250</v>
      </c>
    </row>
    <row r="2457" spans="2:14" s="1" customFormat="1" ht="19.7" hidden="1" customHeight="1">
      <c r="B2457" s="152">
        <v>2025</v>
      </c>
      <c r="C2457" s="153" t="s">
        <v>13</v>
      </c>
      <c r="D2457" s="153" t="s">
        <v>14</v>
      </c>
      <c r="E2457" s="153" t="s">
        <v>25</v>
      </c>
      <c r="F2457" s="153" t="s">
        <v>16</v>
      </c>
      <c r="G2457" s="153" t="s">
        <v>74</v>
      </c>
      <c r="H2457" s="153" t="s">
        <v>28</v>
      </c>
      <c r="I2457" s="154" t="str">
        <f>_xlfn.XLOOKUP('Data Source'!$H2457,'NW Mapping'!A:A,'NW Mapping'!B:B)</f>
        <v>Low</v>
      </c>
      <c r="J2457" s="154" t="str">
        <f>_xlfn.XLOOKUP('Data Source'!$H2457,'NW Mapping'!A:A,'NW Mapping'!C:C)</f>
        <v>Non-Core NW</v>
      </c>
      <c r="K2457" s="154" t="str">
        <f>_xlfn.XLOOKUP(H2457,'NW Mapping'!A:A,'NW Mapping'!D:D)</f>
        <v>MERCH MENU</v>
      </c>
      <c r="L2457" s="8" t="str">
        <f>_xlfn.XLOOKUP('Data Source'!$H2457,'NW Mapping'!A:A,'NW Mapping'!E:E)</f>
        <v>MERCH MENU</v>
      </c>
      <c r="M2457" s="155">
        <v>213144.31</v>
      </c>
      <c r="N2457" s="155">
        <v>0</v>
      </c>
    </row>
    <row r="2458" spans="2:14" s="1" customFormat="1" ht="19.7" hidden="1" customHeight="1">
      <c r="B2458" s="156">
        <v>2025</v>
      </c>
      <c r="C2458" s="154" t="s">
        <v>13</v>
      </c>
      <c r="D2458" s="154" t="s">
        <v>14</v>
      </c>
      <c r="E2458" s="154" t="s">
        <v>25</v>
      </c>
      <c r="F2458" s="154" t="s">
        <v>16</v>
      </c>
      <c r="G2458" s="154" t="s">
        <v>75</v>
      </c>
      <c r="H2458" s="154" t="s">
        <v>28</v>
      </c>
      <c r="I2458" s="154" t="str">
        <f>_xlfn.XLOOKUP('Data Source'!$H2458,'NW Mapping'!A:A,'NW Mapping'!B:B)</f>
        <v>Low</v>
      </c>
      <c r="J2458" s="154" t="str">
        <f>_xlfn.XLOOKUP('Data Source'!$H2458,'NW Mapping'!A:A,'NW Mapping'!C:C)</f>
        <v>Non-Core NW</v>
      </c>
      <c r="K2458" s="154" t="str">
        <f>_xlfn.XLOOKUP(H2458,'NW Mapping'!A:A,'NW Mapping'!D:D)</f>
        <v>MERCH MENU</v>
      </c>
      <c r="L2458" s="8" t="str">
        <f>_xlfn.XLOOKUP('Data Source'!$H2458,'NW Mapping'!A:A,'NW Mapping'!E:E)</f>
        <v>MERCH MENU</v>
      </c>
      <c r="M2458" s="157">
        <v>177375.96</v>
      </c>
      <c r="N2458" s="157">
        <v>0</v>
      </c>
    </row>
    <row r="2459" spans="2:14" s="1" customFormat="1" ht="19.7" hidden="1" customHeight="1">
      <c r="B2459" s="152">
        <v>2025</v>
      </c>
      <c r="C2459" s="153" t="s">
        <v>13</v>
      </c>
      <c r="D2459" s="153" t="s">
        <v>14</v>
      </c>
      <c r="E2459" s="153" t="s">
        <v>25</v>
      </c>
      <c r="F2459" s="153" t="s">
        <v>21</v>
      </c>
      <c r="G2459" s="153" t="s">
        <v>22</v>
      </c>
      <c r="H2459" s="153" t="s">
        <v>28</v>
      </c>
      <c r="I2459" s="154" t="str">
        <f>_xlfn.XLOOKUP('Data Source'!$H2459,'NW Mapping'!A:A,'NW Mapping'!B:B)</f>
        <v>Low</v>
      </c>
      <c r="J2459" s="154" t="str">
        <f>_xlfn.XLOOKUP('Data Source'!$H2459,'NW Mapping'!A:A,'NW Mapping'!C:C)</f>
        <v>Non-Core NW</v>
      </c>
      <c r="K2459" s="154" t="str">
        <f>_xlfn.XLOOKUP(H2459,'NW Mapping'!A:A,'NW Mapping'!D:D)</f>
        <v>MERCH MENU</v>
      </c>
      <c r="L2459" s="8" t="str">
        <f>_xlfn.XLOOKUP('Data Source'!$H2459,'NW Mapping'!A:A,'NW Mapping'!E:E)</f>
        <v>MERCH MENU</v>
      </c>
      <c r="M2459" s="155">
        <v>8741071.5900000092</v>
      </c>
      <c r="N2459" s="155">
        <v>18201.52</v>
      </c>
    </row>
    <row r="2460" spans="2:14" s="1" customFormat="1" ht="19.7" hidden="1" customHeight="1">
      <c r="B2460" s="156">
        <v>2025</v>
      </c>
      <c r="C2460" s="154" t="s">
        <v>13</v>
      </c>
      <c r="D2460" s="154" t="s">
        <v>14</v>
      </c>
      <c r="E2460" s="154" t="s">
        <v>25</v>
      </c>
      <c r="F2460" s="154" t="s">
        <v>21</v>
      </c>
      <c r="G2460" s="154" t="s">
        <v>65</v>
      </c>
      <c r="H2460" s="154" t="s">
        <v>28</v>
      </c>
      <c r="I2460" s="154" t="str">
        <f>_xlfn.XLOOKUP('Data Source'!$H2460,'NW Mapping'!A:A,'NW Mapping'!B:B)</f>
        <v>Low</v>
      </c>
      <c r="J2460" s="154" t="str">
        <f>_xlfn.XLOOKUP('Data Source'!$H2460,'NW Mapping'!A:A,'NW Mapping'!C:C)</f>
        <v>Non-Core NW</v>
      </c>
      <c r="K2460" s="154" t="str">
        <f>_xlfn.XLOOKUP(H2460,'NW Mapping'!A:A,'NW Mapping'!D:D)</f>
        <v>MERCH MENU</v>
      </c>
      <c r="L2460" s="8" t="str">
        <f>_xlfn.XLOOKUP('Data Source'!$H2460,'NW Mapping'!A:A,'NW Mapping'!E:E)</f>
        <v>MERCH MENU</v>
      </c>
      <c r="M2460" s="157">
        <v>1652405.2803923499</v>
      </c>
      <c r="N2460" s="157">
        <v>72295.44</v>
      </c>
    </row>
    <row r="2461" spans="2:14" s="1" customFormat="1" ht="19.7" hidden="1" customHeight="1">
      <c r="B2461" s="152">
        <v>2025</v>
      </c>
      <c r="C2461" s="153" t="s">
        <v>13</v>
      </c>
      <c r="D2461" s="153" t="s">
        <v>14</v>
      </c>
      <c r="E2461" s="153" t="s">
        <v>25</v>
      </c>
      <c r="F2461" s="153" t="s">
        <v>23</v>
      </c>
      <c r="G2461" s="153" t="s">
        <v>24</v>
      </c>
      <c r="H2461" s="153" t="s">
        <v>28</v>
      </c>
      <c r="I2461" s="154" t="str">
        <f>_xlfn.XLOOKUP('Data Source'!$H2461,'NW Mapping'!A:A,'NW Mapping'!B:B)</f>
        <v>Low</v>
      </c>
      <c r="J2461" s="154" t="str">
        <f>_xlfn.XLOOKUP('Data Source'!$H2461,'NW Mapping'!A:A,'NW Mapping'!C:C)</f>
        <v>Non-Core NW</v>
      </c>
      <c r="K2461" s="154" t="str">
        <f>_xlfn.XLOOKUP(H2461,'NW Mapping'!A:A,'NW Mapping'!D:D)</f>
        <v>MERCH MENU</v>
      </c>
      <c r="L2461" s="8" t="str">
        <f>_xlfn.XLOOKUP('Data Source'!$H2461,'NW Mapping'!A:A,'NW Mapping'!E:E)</f>
        <v>MERCH MENU</v>
      </c>
      <c r="M2461" s="155">
        <v>2081052.3815326199</v>
      </c>
      <c r="N2461" s="155">
        <v>800</v>
      </c>
    </row>
    <row r="2462" spans="2:14" s="1" customFormat="1" ht="19.7" hidden="1" customHeight="1">
      <c r="B2462" s="156">
        <v>2025</v>
      </c>
      <c r="C2462" s="154" t="s">
        <v>13</v>
      </c>
      <c r="D2462" s="154" t="s">
        <v>14</v>
      </c>
      <c r="E2462" s="154" t="s">
        <v>25</v>
      </c>
      <c r="F2462" s="154" t="s">
        <v>23</v>
      </c>
      <c r="G2462" s="154" t="s">
        <v>66</v>
      </c>
      <c r="H2462" s="154" t="s">
        <v>28</v>
      </c>
      <c r="I2462" s="154" t="str">
        <f>_xlfn.XLOOKUP('Data Source'!$H2462,'NW Mapping'!A:A,'NW Mapping'!B:B)</f>
        <v>Low</v>
      </c>
      <c r="J2462" s="154" t="str">
        <f>_xlfn.XLOOKUP('Data Source'!$H2462,'NW Mapping'!A:A,'NW Mapping'!C:C)</f>
        <v>Non-Core NW</v>
      </c>
      <c r="K2462" s="154" t="str">
        <f>_xlfn.XLOOKUP(H2462,'NW Mapping'!A:A,'NW Mapping'!D:D)</f>
        <v>MERCH MENU</v>
      </c>
      <c r="L2462" s="8" t="str">
        <f>_xlfn.XLOOKUP('Data Source'!$H2462,'NW Mapping'!A:A,'NW Mapping'!E:E)</f>
        <v>MERCH MENU</v>
      </c>
      <c r="M2462" s="157">
        <v>1213669.0290564599</v>
      </c>
      <c r="N2462" s="157">
        <v>4172.03</v>
      </c>
    </row>
    <row r="2463" spans="2:14" s="1" customFormat="1" ht="19.7" hidden="1" customHeight="1">
      <c r="B2463" s="152">
        <v>2025</v>
      </c>
      <c r="C2463" s="153" t="s">
        <v>13</v>
      </c>
      <c r="D2463" s="153" t="s">
        <v>14</v>
      </c>
      <c r="E2463" s="153" t="s">
        <v>27</v>
      </c>
      <c r="F2463" s="153" t="s">
        <v>16</v>
      </c>
      <c r="G2463" s="153" t="s">
        <v>87</v>
      </c>
      <c r="H2463" s="153" t="s">
        <v>28</v>
      </c>
      <c r="I2463" s="154" t="str">
        <f>_xlfn.XLOOKUP('Data Source'!$H2463,'NW Mapping'!A:A,'NW Mapping'!B:B)</f>
        <v>Low</v>
      </c>
      <c r="J2463" s="154" t="str">
        <f>_xlfn.XLOOKUP('Data Source'!$H2463,'NW Mapping'!A:A,'NW Mapping'!C:C)</f>
        <v>Non-Core NW</v>
      </c>
      <c r="K2463" s="154" t="str">
        <f>_xlfn.XLOOKUP(H2463,'NW Mapping'!A:A,'NW Mapping'!D:D)</f>
        <v>MERCH MENU</v>
      </c>
      <c r="L2463" s="8" t="str">
        <f>_xlfn.XLOOKUP('Data Source'!$H2463,'NW Mapping'!A:A,'NW Mapping'!E:E)</f>
        <v>MERCH MENU</v>
      </c>
      <c r="M2463" s="155">
        <v>82715.955804338693</v>
      </c>
      <c r="N2463" s="155">
        <v>225</v>
      </c>
    </row>
    <row r="2464" spans="2:14" s="1" customFormat="1" ht="19.7" hidden="1" customHeight="1">
      <c r="B2464" s="156">
        <v>2025</v>
      </c>
      <c r="C2464" s="154" t="s">
        <v>13</v>
      </c>
      <c r="D2464" s="154" t="s">
        <v>14</v>
      </c>
      <c r="E2464" s="154" t="s">
        <v>27</v>
      </c>
      <c r="F2464" s="154" t="s">
        <v>16</v>
      </c>
      <c r="G2464" s="154" t="s">
        <v>72</v>
      </c>
      <c r="H2464" s="154" t="s">
        <v>28</v>
      </c>
      <c r="I2464" s="154" t="str">
        <f>_xlfn.XLOOKUP('Data Source'!$H2464,'NW Mapping'!A:A,'NW Mapping'!B:B)</f>
        <v>Low</v>
      </c>
      <c r="J2464" s="154" t="str">
        <f>_xlfn.XLOOKUP('Data Source'!$H2464,'NW Mapping'!A:A,'NW Mapping'!C:C)</f>
        <v>Non-Core NW</v>
      </c>
      <c r="K2464" s="154" t="str">
        <f>_xlfn.XLOOKUP(H2464,'NW Mapping'!A:A,'NW Mapping'!D:D)</f>
        <v>MERCH MENU</v>
      </c>
      <c r="L2464" s="8" t="str">
        <f>_xlfn.XLOOKUP('Data Source'!$H2464,'NW Mapping'!A:A,'NW Mapping'!E:E)</f>
        <v>MERCH MENU</v>
      </c>
      <c r="M2464" s="157">
        <v>35645.880000000601</v>
      </c>
      <c r="N2464" s="157">
        <v>0</v>
      </c>
    </row>
    <row r="2465" spans="2:14" s="1" customFormat="1" ht="19.7" hidden="1" customHeight="1">
      <c r="B2465" s="152">
        <v>2025</v>
      </c>
      <c r="C2465" s="153" t="s">
        <v>13</v>
      </c>
      <c r="D2465" s="153" t="s">
        <v>14</v>
      </c>
      <c r="E2465" s="153" t="s">
        <v>27</v>
      </c>
      <c r="F2465" s="153" t="s">
        <v>16</v>
      </c>
      <c r="G2465" s="153" t="s">
        <v>73</v>
      </c>
      <c r="H2465" s="153" t="s">
        <v>28</v>
      </c>
      <c r="I2465" s="154" t="str">
        <f>_xlfn.XLOOKUP('Data Source'!$H2465,'NW Mapping'!A:A,'NW Mapping'!B:B)</f>
        <v>Low</v>
      </c>
      <c r="J2465" s="154" t="str">
        <f>_xlfn.XLOOKUP('Data Source'!$H2465,'NW Mapping'!A:A,'NW Mapping'!C:C)</f>
        <v>Non-Core NW</v>
      </c>
      <c r="K2465" s="154" t="str">
        <f>_xlfn.XLOOKUP(H2465,'NW Mapping'!A:A,'NW Mapping'!D:D)</f>
        <v>MERCH MENU</v>
      </c>
      <c r="L2465" s="8" t="str">
        <f>_xlfn.XLOOKUP('Data Source'!$H2465,'NW Mapping'!A:A,'NW Mapping'!E:E)</f>
        <v>MERCH MENU</v>
      </c>
      <c r="M2465" s="155">
        <v>1129076.3654841599</v>
      </c>
      <c r="N2465" s="155">
        <v>1745</v>
      </c>
    </row>
    <row r="2466" spans="2:14" s="1" customFormat="1" ht="19.7" hidden="1" customHeight="1">
      <c r="B2466" s="156">
        <v>2025</v>
      </c>
      <c r="C2466" s="154" t="s">
        <v>13</v>
      </c>
      <c r="D2466" s="154" t="s">
        <v>14</v>
      </c>
      <c r="E2466" s="154" t="s">
        <v>27</v>
      </c>
      <c r="F2466" s="154" t="s">
        <v>16</v>
      </c>
      <c r="G2466" s="154" t="s">
        <v>74</v>
      </c>
      <c r="H2466" s="154" t="s">
        <v>28</v>
      </c>
      <c r="I2466" s="154" t="str">
        <f>_xlfn.XLOOKUP('Data Source'!$H2466,'NW Mapping'!A:A,'NW Mapping'!B:B)</f>
        <v>Low</v>
      </c>
      <c r="J2466" s="154" t="str">
        <f>_xlfn.XLOOKUP('Data Source'!$H2466,'NW Mapping'!A:A,'NW Mapping'!C:C)</f>
        <v>Non-Core NW</v>
      </c>
      <c r="K2466" s="154" t="str">
        <f>_xlfn.XLOOKUP(H2466,'NW Mapping'!A:A,'NW Mapping'!D:D)</f>
        <v>MERCH MENU</v>
      </c>
      <c r="L2466" s="8" t="str">
        <f>_xlfn.XLOOKUP('Data Source'!$H2466,'NW Mapping'!A:A,'NW Mapping'!E:E)</f>
        <v>MERCH MENU</v>
      </c>
      <c r="M2466" s="157">
        <v>385222.30787000002</v>
      </c>
      <c r="N2466" s="157">
        <v>666</v>
      </c>
    </row>
    <row r="2467" spans="2:14" s="1" customFormat="1" ht="19.7" hidden="1" customHeight="1">
      <c r="B2467" s="152">
        <v>2025</v>
      </c>
      <c r="C2467" s="153" t="s">
        <v>13</v>
      </c>
      <c r="D2467" s="153" t="s">
        <v>14</v>
      </c>
      <c r="E2467" s="153" t="s">
        <v>27</v>
      </c>
      <c r="F2467" s="153" t="s">
        <v>16</v>
      </c>
      <c r="G2467" s="153" t="s">
        <v>75</v>
      </c>
      <c r="H2467" s="153" t="s">
        <v>28</v>
      </c>
      <c r="I2467" s="154" t="str">
        <f>_xlfn.XLOOKUP('Data Source'!$H2467,'NW Mapping'!A:A,'NW Mapping'!B:B)</f>
        <v>Low</v>
      </c>
      <c r="J2467" s="154" t="str">
        <f>_xlfn.XLOOKUP('Data Source'!$H2467,'NW Mapping'!A:A,'NW Mapping'!C:C)</f>
        <v>Non-Core NW</v>
      </c>
      <c r="K2467" s="154" t="str">
        <f>_xlfn.XLOOKUP(H2467,'NW Mapping'!A:A,'NW Mapping'!D:D)</f>
        <v>MERCH MENU</v>
      </c>
      <c r="L2467" s="8" t="str">
        <f>_xlfn.XLOOKUP('Data Source'!$H2467,'NW Mapping'!A:A,'NW Mapping'!E:E)</f>
        <v>MERCH MENU</v>
      </c>
      <c r="M2467" s="155">
        <v>24409.737999999801</v>
      </c>
      <c r="N2467" s="155">
        <v>0</v>
      </c>
    </row>
    <row r="2468" spans="2:14" s="1" customFormat="1" ht="19.7" hidden="1" customHeight="1">
      <c r="B2468" s="156">
        <v>2025</v>
      </c>
      <c r="C2468" s="154" t="s">
        <v>13</v>
      </c>
      <c r="D2468" s="154" t="s">
        <v>14</v>
      </c>
      <c r="E2468" s="154" t="s">
        <v>27</v>
      </c>
      <c r="F2468" s="154" t="s">
        <v>21</v>
      </c>
      <c r="G2468" s="154" t="s">
        <v>22</v>
      </c>
      <c r="H2468" s="154" t="s">
        <v>28</v>
      </c>
      <c r="I2468" s="154" t="str">
        <f>_xlfn.XLOOKUP('Data Source'!$H2468,'NW Mapping'!A:A,'NW Mapping'!B:B)</f>
        <v>Low</v>
      </c>
      <c r="J2468" s="154" t="str">
        <f>_xlfn.XLOOKUP('Data Source'!$H2468,'NW Mapping'!A:A,'NW Mapping'!C:C)</f>
        <v>Non-Core NW</v>
      </c>
      <c r="K2468" s="154" t="str">
        <f>_xlfn.XLOOKUP(H2468,'NW Mapping'!A:A,'NW Mapping'!D:D)</f>
        <v>MERCH MENU</v>
      </c>
      <c r="L2468" s="8" t="str">
        <f>_xlfn.XLOOKUP('Data Source'!$H2468,'NW Mapping'!A:A,'NW Mapping'!E:E)</f>
        <v>MERCH MENU</v>
      </c>
      <c r="M2468" s="157">
        <v>1254.5999999999999</v>
      </c>
      <c r="N2468" s="157">
        <v>0</v>
      </c>
    </row>
    <row r="2469" spans="2:14" s="1" customFormat="1" ht="19.7" hidden="1" customHeight="1">
      <c r="B2469" s="152">
        <v>2025</v>
      </c>
      <c r="C2469" s="153" t="s">
        <v>13</v>
      </c>
      <c r="D2469" s="153" t="s">
        <v>14</v>
      </c>
      <c r="E2469" s="153" t="s">
        <v>27</v>
      </c>
      <c r="F2469" s="153" t="s">
        <v>21</v>
      </c>
      <c r="G2469" s="153" t="s">
        <v>65</v>
      </c>
      <c r="H2469" s="153" t="s">
        <v>28</v>
      </c>
      <c r="I2469" s="154" t="str">
        <f>_xlfn.XLOOKUP('Data Source'!$H2469,'NW Mapping'!A:A,'NW Mapping'!B:B)</f>
        <v>Low</v>
      </c>
      <c r="J2469" s="154" t="str">
        <f>_xlfn.XLOOKUP('Data Source'!$H2469,'NW Mapping'!A:A,'NW Mapping'!C:C)</f>
        <v>Non-Core NW</v>
      </c>
      <c r="K2469" s="154" t="str">
        <f>_xlfn.XLOOKUP(H2469,'NW Mapping'!A:A,'NW Mapping'!D:D)</f>
        <v>MERCH MENU</v>
      </c>
      <c r="L2469" s="8" t="str">
        <f>_xlfn.XLOOKUP('Data Source'!$H2469,'NW Mapping'!A:A,'NW Mapping'!E:E)</f>
        <v>MERCH MENU</v>
      </c>
      <c r="M2469" s="155">
        <v>4732</v>
      </c>
      <c r="N2469" s="155">
        <v>0</v>
      </c>
    </row>
    <row r="2470" spans="2:14" s="1" customFormat="1" ht="19.7" hidden="1" customHeight="1">
      <c r="B2470" s="156">
        <v>2025</v>
      </c>
      <c r="C2470" s="154" t="s">
        <v>13</v>
      </c>
      <c r="D2470" s="154" t="s">
        <v>14</v>
      </c>
      <c r="E2470" s="154" t="s">
        <v>27</v>
      </c>
      <c r="F2470" s="154" t="s">
        <v>23</v>
      </c>
      <c r="G2470" s="154" t="s">
        <v>24</v>
      </c>
      <c r="H2470" s="154" t="s">
        <v>28</v>
      </c>
      <c r="I2470" s="154" t="str">
        <f>_xlfn.XLOOKUP('Data Source'!$H2470,'NW Mapping'!A:A,'NW Mapping'!B:B)</f>
        <v>Low</v>
      </c>
      <c r="J2470" s="154" t="str">
        <f>_xlfn.XLOOKUP('Data Source'!$H2470,'NW Mapping'!A:A,'NW Mapping'!C:C)</f>
        <v>Non-Core NW</v>
      </c>
      <c r="K2470" s="154" t="str">
        <f>_xlfn.XLOOKUP(H2470,'NW Mapping'!A:A,'NW Mapping'!D:D)</f>
        <v>MERCH MENU</v>
      </c>
      <c r="L2470" s="8" t="str">
        <f>_xlfn.XLOOKUP('Data Source'!$H2470,'NW Mapping'!A:A,'NW Mapping'!E:E)</f>
        <v>MERCH MENU</v>
      </c>
      <c r="M2470" s="157">
        <v>6049.68</v>
      </c>
      <c r="N2470" s="157">
        <v>0</v>
      </c>
    </row>
    <row r="2471" spans="2:14" s="1" customFormat="1" ht="19.7" hidden="1" customHeight="1">
      <c r="B2471" s="152">
        <v>2025</v>
      </c>
      <c r="C2471" s="153" t="s">
        <v>13</v>
      </c>
      <c r="D2471" s="153" t="s">
        <v>14</v>
      </c>
      <c r="E2471" s="153" t="s">
        <v>27</v>
      </c>
      <c r="F2471" s="153" t="s">
        <v>23</v>
      </c>
      <c r="G2471" s="153" t="s">
        <v>66</v>
      </c>
      <c r="H2471" s="153" t="s">
        <v>28</v>
      </c>
      <c r="I2471" s="154" t="str">
        <f>_xlfn.XLOOKUP('Data Source'!$H2471,'NW Mapping'!A:A,'NW Mapping'!B:B)</f>
        <v>Low</v>
      </c>
      <c r="J2471" s="154" t="str">
        <f>_xlfn.XLOOKUP('Data Source'!$H2471,'NW Mapping'!A:A,'NW Mapping'!C:C)</f>
        <v>Non-Core NW</v>
      </c>
      <c r="K2471" s="154" t="str">
        <f>_xlfn.XLOOKUP(H2471,'NW Mapping'!A:A,'NW Mapping'!D:D)</f>
        <v>MERCH MENU</v>
      </c>
      <c r="L2471" s="8" t="str">
        <f>_xlfn.XLOOKUP('Data Source'!$H2471,'NW Mapping'!A:A,'NW Mapping'!E:E)</f>
        <v>MERCH MENU</v>
      </c>
      <c r="M2471" s="155">
        <v>1786.5199999998799</v>
      </c>
      <c r="N2471" s="155">
        <v>0</v>
      </c>
    </row>
    <row r="2472" spans="2:14" s="1" customFormat="1" ht="19.7" hidden="1" customHeight="1">
      <c r="B2472" s="156">
        <v>2025</v>
      </c>
      <c r="C2472" s="154" t="s">
        <v>13</v>
      </c>
      <c r="D2472" s="154" t="s">
        <v>14</v>
      </c>
      <c r="E2472" s="154" t="s">
        <v>15</v>
      </c>
      <c r="F2472" s="154" t="s">
        <v>16</v>
      </c>
      <c r="G2472" s="154" t="s">
        <v>73</v>
      </c>
      <c r="H2472" s="154" t="s">
        <v>29</v>
      </c>
      <c r="I2472" s="154" t="str">
        <f>_xlfn.XLOOKUP('Data Source'!$H2472,'NW Mapping'!A:A,'NW Mapping'!B:B)</f>
        <v>Low</v>
      </c>
      <c r="J2472" s="154" t="str">
        <f>_xlfn.XLOOKUP('Data Source'!$H2472,'NW Mapping'!A:A,'NW Mapping'!C:C)</f>
        <v>Non-Core NW</v>
      </c>
      <c r="K2472" s="154" t="str">
        <f>_xlfn.XLOOKUP(H2472,'NW Mapping'!A:A,'NW Mapping'!D:D)</f>
        <v>MERCH MENU</v>
      </c>
      <c r="L2472" s="8" t="str">
        <f>_xlfn.XLOOKUP('Data Source'!$H2472,'NW Mapping'!A:A,'NW Mapping'!E:E)</f>
        <v>MERCH MENU</v>
      </c>
      <c r="M2472" s="157">
        <v>193010.21999999799</v>
      </c>
      <c r="N2472" s="157">
        <v>0</v>
      </c>
    </row>
    <row r="2473" spans="2:14" s="1" customFormat="1" ht="19.7" hidden="1" customHeight="1">
      <c r="B2473" s="152">
        <v>2025</v>
      </c>
      <c r="C2473" s="153" t="s">
        <v>13</v>
      </c>
      <c r="D2473" s="153" t="s">
        <v>14</v>
      </c>
      <c r="E2473" s="153" t="s">
        <v>27</v>
      </c>
      <c r="F2473" s="153" t="s">
        <v>16</v>
      </c>
      <c r="G2473" s="153" t="s">
        <v>75</v>
      </c>
      <c r="H2473" s="153" t="s">
        <v>29</v>
      </c>
      <c r="I2473" s="154" t="str">
        <f>_xlfn.XLOOKUP('Data Source'!$H2473,'NW Mapping'!A:A,'NW Mapping'!B:B)</f>
        <v>Low</v>
      </c>
      <c r="J2473" s="154" t="str">
        <f>_xlfn.XLOOKUP('Data Source'!$H2473,'NW Mapping'!A:A,'NW Mapping'!C:C)</f>
        <v>Non-Core NW</v>
      </c>
      <c r="K2473" s="154" t="str">
        <f>_xlfn.XLOOKUP(H2473,'NW Mapping'!A:A,'NW Mapping'!D:D)</f>
        <v>MERCH MENU</v>
      </c>
      <c r="L2473" s="8" t="str">
        <f>_xlfn.XLOOKUP('Data Source'!$H2473,'NW Mapping'!A:A,'NW Mapping'!E:E)</f>
        <v>MERCH MENU</v>
      </c>
      <c r="M2473" s="155">
        <v>0</v>
      </c>
      <c r="N2473" s="155">
        <v>0</v>
      </c>
    </row>
    <row r="2474" spans="2:14" s="1" customFormat="1" ht="19.7" hidden="1" customHeight="1">
      <c r="B2474" s="156">
        <v>2025</v>
      </c>
      <c r="C2474" s="154" t="s">
        <v>13</v>
      </c>
      <c r="D2474" s="154" t="s">
        <v>14</v>
      </c>
      <c r="E2474" s="154" t="s">
        <v>27</v>
      </c>
      <c r="F2474" s="154" t="s">
        <v>21</v>
      </c>
      <c r="G2474" s="154" t="s">
        <v>22</v>
      </c>
      <c r="H2474" s="154" t="s">
        <v>29</v>
      </c>
      <c r="I2474" s="154" t="str">
        <f>_xlfn.XLOOKUP('Data Source'!$H2474,'NW Mapping'!A:A,'NW Mapping'!B:B)</f>
        <v>Low</v>
      </c>
      <c r="J2474" s="154" t="str">
        <f>_xlfn.XLOOKUP('Data Source'!$H2474,'NW Mapping'!A:A,'NW Mapping'!C:C)</f>
        <v>Non-Core NW</v>
      </c>
      <c r="K2474" s="154" t="str">
        <f>_xlfn.XLOOKUP(H2474,'NW Mapping'!A:A,'NW Mapping'!D:D)</f>
        <v>MERCH MENU</v>
      </c>
      <c r="L2474" s="8" t="str">
        <f>_xlfn.XLOOKUP('Data Source'!$H2474,'NW Mapping'!A:A,'NW Mapping'!E:E)</f>
        <v>MERCH MENU</v>
      </c>
      <c r="M2474" s="157">
        <v>25564.2</v>
      </c>
      <c r="N2474" s="157">
        <v>0</v>
      </c>
    </row>
    <row r="2475" spans="2:14" s="1" customFormat="1" ht="19.7" hidden="1" customHeight="1">
      <c r="B2475" s="152">
        <v>2025</v>
      </c>
      <c r="C2475" s="153" t="s">
        <v>13</v>
      </c>
      <c r="D2475" s="153" t="s">
        <v>14</v>
      </c>
      <c r="E2475" s="153" t="s">
        <v>27</v>
      </c>
      <c r="F2475" s="153" t="s">
        <v>23</v>
      </c>
      <c r="G2475" s="153" t="s">
        <v>24</v>
      </c>
      <c r="H2475" s="153" t="s">
        <v>29</v>
      </c>
      <c r="I2475" s="154" t="str">
        <f>_xlfn.XLOOKUP('Data Source'!$H2475,'NW Mapping'!A:A,'NW Mapping'!B:B)</f>
        <v>Low</v>
      </c>
      <c r="J2475" s="154" t="str">
        <f>_xlfn.XLOOKUP('Data Source'!$H2475,'NW Mapping'!A:A,'NW Mapping'!C:C)</f>
        <v>Non-Core NW</v>
      </c>
      <c r="K2475" s="154" t="str">
        <f>_xlfn.XLOOKUP(H2475,'NW Mapping'!A:A,'NW Mapping'!D:D)</f>
        <v>MERCH MENU</v>
      </c>
      <c r="L2475" s="8" t="str">
        <f>_xlfn.XLOOKUP('Data Source'!$H2475,'NW Mapping'!A:A,'NW Mapping'!E:E)</f>
        <v>MERCH MENU</v>
      </c>
      <c r="M2475" s="155">
        <v>30401.8499999997</v>
      </c>
      <c r="N2475" s="155">
        <v>236</v>
      </c>
    </row>
    <row r="2476" spans="2:14" s="1" customFormat="1" ht="19.7" hidden="1" customHeight="1">
      <c r="B2476" s="156">
        <v>2025</v>
      </c>
      <c r="C2476" s="154" t="s">
        <v>13</v>
      </c>
      <c r="D2476" s="154" t="s">
        <v>14</v>
      </c>
      <c r="E2476" s="154" t="s">
        <v>25</v>
      </c>
      <c r="F2476" s="154" t="s">
        <v>23</v>
      </c>
      <c r="G2476" s="154" t="s">
        <v>24</v>
      </c>
      <c r="H2476" s="154" t="s">
        <v>30</v>
      </c>
      <c r="I2476" s="154" t="str">
        <f>_xlfn.XLOOKUP('Data Source'!$H2476,'NW Mapping'!A:A,'NW Mapping'!B:B)</f>
        <v>Low</v>
      </c>
      <c r="J2476" s="154" t="str">
        <f>_xlfn.XLOOKUP('Data Source'!$H2476,'NW Mapping'!A:A,'NW Mapping'!C:C)</f>
        <v>Non-Core NW</v>
      </c>
      <c r="K2476" s="154" t="str">
        <f>_xlfn.XLOOKUP(H2476,'NW Mapping'!A:A,'NW Mapping'!D:D)</f>
        <v>MERCH MENU</v>
      </c>
      <c r="L2476" s="8" t="str">
        <f>_xlfn.XLOOKUP('Data Source'!$H2476,'NW Mapping'!A:A,'NW Mapping'!E:E)</f>
        <v>MERCH MENU</v>
      </c>
      <c r="M2476" s="157">
        <v>0</v>
      </c>
      <c r="N2476" s="157">
        <v>0</v>
      </c>
    </row>
    <row r="2477" spans="2:14" s="1" customFormat="1" ht="19.7" hidden="1" customHeight="1">
      <c r="B2477" s="152">
        <v>2025</v>
      </c>
      <c r="C2477" s="153" t="s">
        <v>13</v>
      </c>
      <c r="D2477" s="153" t="s">
        <v>14</v>
      </c>
      <c r="E2477" s="153" t="s">
        <v>27</v>
      </c>
      <c r="F2477" s="153" t="s">
        <v>21</v>
      </c>
      <c r="G2477" s="153" t="s">
        <v>22</v>
      </c>
      <c r="H2477" s="153" t="s">
        <v>30</v>
      </c>
      <c r="I2477" s="154" t="str">
        <f>_xlfn.XLOOKUP('Data Source'!$H2477,'NW Mapping'!A:A,'NW Mapping'!B:B)</f>
        <v>Low</v>
      </c>
      <c r="J2477" s="154" t="str">
        <f>_xlfn.XLOOKUP('Data Source'!$H2477,'NW Mapping'!A:A,'NW Mapping'!C:C)</f>
        <v>Non-Core NW</v>
      </c>
      <c r="K2477" s="154" t="str">
        <f>_xlfn.XLOOKUP(H2477,'NW Mapping'!A:A,'NW Mapping'!D:D)</f>
        <v>MERCH MENU</v>
      </c>
      <c r="L2477" s="8" t="str">
        <f>_xlfn.XLOOKUP('Data Source'!$H2477,'NW Mapping'!A:A,'NW Mapping'!E:E)</f>
        <v>MERCH MENU</v>
      </c>
      <c r="M2477" s="155">
        <v>0</v>
      </c>
      <c r="N2477" s="155">
        <v>0</v>
      </c>
    </row>
    <row r="2478" spans="2:14" s="1" customFormat="1" ht="19.7" hidden="1" customHeight="1">
      <c r="B2478" s="156">
        <v>2025</v>
      </c>
      <c r="C2478" s="154" t="s">
        <v>13</v>
      </c>
      <c r="D2478" s="154" t="s">
        <v>14</v>
      </c>
      <c r="E2478" s="154" t="s">
        <v>27</v>
      </c>
      <c r="F2478" s="154" t="s">
        <v>23</v>
      </c>
      <c r="G2478" s="154" t="s">
        <v>24</v>
      </c>
      <c r="H2478" s="154" t="s">
        <v>30</v>
      </c>
      <c r="I2478" s="154" t="str">
        <f>_xlfn.XLOOKUP('Data Source'!$H2478,'NW Mapping'!A:A,'NW Mapping'!B:B)</f>
        <v>Low</v>
      </c>
      <c r="J2478" s="154" t="str">
        <f>_xlfn.XLOOKUP('Data Source'!$H2478,'NW Mapping'!A:A,'NW Mapping'!C:C)</f>
        <v>Non-Core NW</v>
      </c>
      <c r="K2478" s="154" t="str">
        <f>_xlfn.XLOOKUP(H2478,'NW Mapping'!A:A,'NW Mapping'!D:D)</f>
        <v>MERCH MENU</v>
      </c>
      <c r="L2478" s="8" t="str">
        <f>_xlfn.XLOOKUP('Data Source'!$H2478,'NW Mapping'!A:A,'NW Mapping'!E:E)</f>
        <v>MERCH MENU</v>
      </c>
      <c r="M2478" s="157">
        <v>0</v>
      </c>
      <c r="N2478" s="157">
        <v>0</v>
      </c>
    </row>
    <row r="2479" spans="2:14" s="1" customFormat="1" ht="19.7" hidden="1" customHeight="1">
      <c r="B2479" s="152">
        <v>2025</v>
      </c>
      <c r="C2479" s="153" t="s">
        <v>13</v>
      </c>
      <c r="D2479" s="153" t="s">
        <v>14</v>
      </c>
      <c r="E2479" s="153" t="s">
        <v>15</v>
      </c>
      <c r="F2479" s="153" t="s">
        <v>21</v>
      </c>
      <c r="G2479" s="153" t="s">
        <v>22</v>
      </c>
      <c r="H2479" s="153" t="s">
        <v>31</v>
      </c>
      <c r="I2479" s="154" t="str">
        <f>_xlfn.XLOOKUP('Data Source'!$H2479,'NW Mapping'!A:A,'NW Mapping'!B:B)</f>
        <v>High</v>
      </c>
      <c r="J2479" s="154" t="str">
        <f>_xlfn.XLOOKUP('Data Source'!$H2479,'NW Mapping'!A:A,'NW Mapping'!C:C)</f>
        <v>Core NW</v>
      </c>
      <c r="K2479" s="154" t="str">
        <f>_xlfn.XLOOKUP(H2479,'NW Mapping'!A:A,'NW Mapping'!D:D)</f>
        <v>Core NW</v>
      </c>
      <c r="L2479" s="8" t="str">
        <f>_xlfn.XLOOKUP('Data Source'!$H2479,'NW Mapping'!A:A,'NW Mapping'!E:E)</f>
        <v>ADMIN</v>
      </c>
      <c r="M2479" s="155">
        <v>0</v>
      </c>
      <c r="N2479" s="155">
        <v>0</v>
      </c>
    </row>
    <row r="2480" spans="2:14" s="1" customFormat="1" ht="19.7" hidden="1" customHeight="1">
      <c r="B2480" s="156">
        <v>2025</v>
      </c>
      <c r="C2480" s="154" t="s">
        <v>13</v>
      </c>
      <c r="D2480" s="154" t="s">
        <v>14</v>
      </c>
      <c r="E2480" s="154" t="s">
        <v>15</v>
      </c>
      <c r="F2480" s="154" t="s">
        <v>23</v>
      </c>
      <c r="G2480" s="154" t="s">
        <v>24</v>
      </c>
      <c r="H2480" s="154" t="s">
        <v>31</v>
      </c>
      <c r="I2480" s="154" t="str">
        <f>_xlfn.XLOOKUP('Data Source'!$H2480,'NW Mapping'!A:A,'NW Mapping'!B:B)</f>
        <v>High</v>
      </c>
      <c r="J2480" s="154" t="str">
        <f>_xlfn.XLOOKUP('Data Source'!$H2480,'NW Mapping'!A:A,'NW Mapping'!C:C)</f>
        <v>Core NW</v>
      </c>
      <c r="K2480" s="154" t="str">
        <f>_xlfn.XLOOKUP(H2480,'NW Mapping'!A:A,'NW Mapping'!D:D)</f>
        <v>Core NW</v>
      </c>
      <c r="L2480" s="8" t="str">
        <f>_xlfn.XLOOKUP('Data Source'!$H2480,'NW Mapping'!A:A,'NW Mapping'!E:E)</f>
        <v>ADMIN</v>
      </c>
      <c r="M2480" s="157">
        <v>0</v>
      </c>
      <c r="N2480" s="157">
        <v>0</v>
      </c>
    </row>
    <row r="2481" spans="2:14" s="1" customFormat="1" ht="19.7" hidden="1" customHeight="1">
      <c r="B2481" s="152">
        <v>2025</v>
      </c>
      <c r="C2481" s="153" t="s">
        <v>13</v>
      </c>
      <c r="D2481" s="153" t="s">
        <v>14</v>
      </c>
      <c r="E2481" s="153" t="s">
        <v>15</v>
      </c>
      <c r="F2481" s="153" t="s">
        <v>23</v>
      </c>
      <c r="G2481" s="153" t="s">
        <v>66</v>
      </c>
      <c r="H2481" s="153" t="s">
        <v>31</v>
      </c>
      <c r="I2481" s="154" t="str">
        <f>_xlfn.XLOOKUP('Data Source'!$H2481,'NW Mapping'!A:A,'NW Mapping'!B:B)</f>
        <v>High</v>
      </c>
      <c r="J2481" s="154" t="str">
        <f>_xlfn.XLOOKUP('Data Source'!$H2481,'NW Mapping'!A:A,'NW Mapping'!C:C)</f>
        <v>Core NW</v>
      </c>
      <c r="K2481" s="154" t="str">
        <f>_xlfn.XLOOKUP(H2481,'NW Mapping'!A:A,'NW Mapping'!D:D)</f>
        <v>Core NW</v>
      </c>
      <c r="L2481" s="8" t="str">
        <f>_xlfn.XLOOKUP('Data Source'!$H2481,'NW Mapping'!A:A,'NW Mapping'!E:E)</f>
        <v>ADMIN</v>
      </c>
      <c r="M2481" s="155">
        <v>0</v>
      </c>
      <c r="N2481" s="155">
        <v>0</v>
      </c>
    </row>
    <row r="2482" spans="2:14" s="1" customFormat="1" ht="19.7" hidden="1" customHeight="1">
      <c r="B2482" s="156">
        <v>2025</v>
      </c>
      <c r="C2482" s="154" t="s">
        <v>13</v>
      </c>
      <c r="D2482" s="154" t="s">
        <v>14</v>
      </c>
      <c r="E2482" s="154" t="s">
        <v>25</v>
      </c>
      <c r="F2482" s="154" t="s">
        <v>16</v>
      </c>
      <c r="G2482" s="154" t="s">
        <v>71</v>
      </c>
      <c r="H2482" s="154" t="s">
        <v>31</v>
      </c>
      <c r="I2482" s="154" t="str">
        <f>_xlfn.XLOOKUP('Data Source'!$H2482,'NW Mapping'!A:A,'NW Mapping'!B:B)</f>
        <v>High</v>
      </c>
      <c r="J2482" s="154" t="str">
        <f>_xlfn.XLOOKUP('Data Source'!$H2482,'NW Mapping'!A:A,'NW Mapping'!C:C)</f>
        <v>Core NW</v>
      </c>
      <c r="K2482" s="154" t="str">
        <f>_xlfn.XLOOKUP(H2482,'NW Mapping'!A:A,'NW Mapping'!D:D)</f>
        <v>Core NW</v>
      </c>
      <c r="L2482" s="8" t="str">
        <f>_xlfn.XLOOKUP('Data Source'!$H2482,'NW Mapping'!A:A,'NW Mapping'!E:E)</f>
        <v>ADMIN</v>
      </c>
      <c r="M2482" s="157">
        <v>0</v>
      </c>
      <c r="N2482" s="157">
        <v>0</v>
      </c>
    </row>
    <row r="2483" spans="2:14" s="1" customFormat="1" ht="19.7" hidden="1" customHeight="1">
      <c r="B2483" s="152">
        <v>2025</v>
      </c>
      <c r="C2483" s="153" t="s">
        <v>13</v>
      </c>
      <c r="D2483" s="153" t="s">
        <v>14</v>
      </c>
      <c r="E2483" s="153" t="s">
        <v>25</v>
      </c>
      <c r="F2483" s="153" t="s">
        <v>23</v>
      </c>
      <c r="G2483" s="153" t="s">
        <v>66</v>
      </c>
      <c r="H2483" s="153" t="s">
        <v>31</v>
      </c>
      <c r="I2483" s="154" t="str">
        <f>_xlfn.XLOOKUP('Data Source'!$H2483,'NW Mapping'!A:A,'NW Mapping'!B:B)</f>
        <v>High</v>
      </c>
      <c r="J2483" s="154" t="str">
        <f>_xlfn.XLOOKUP('Data Source'!$H2483,'NW Mapping'!A:A,'NW Mapping'!C:C)</f>
        <v>Core NW</v>
      </c>
      <c r="K2483" s="154" t="str">
        <f>_xlfn.XLOOKUP(H2483,'NW Mapping'!A:A,'NW Mapping'!D:D)</f>
        <v>Core NW</v>
      </c>
      <c r="L2483" s="8" t="str">
        <f>_xlfn.XLOOKUP('Data Source'!$H2483,'NW Mapping'!A:A,'NW Mapping'!E:E)</f>
        <v>ADMIN</v>
      </c>
      <c r="M2483" s="155">
        <v>0</v>
      </c>
      <c r="N2483" s="155">
        <v>0</v>
      </c>
    </row>
    <row r="2484" spans="2:14" s="1" customFormat="1" ht="19.7" customHeight="1">
      <c r="B2484" s="156">
        <v>2025</v>
      </c>
      <c r="C2484" s="154" t="s">
        <v>13</v>
      </c>
      <c r="D2484" s="154" t="s">
        <v>14</v>
      </c>
      <c r="E2484" s="154" t="s">
        <v>26</v>
      </c>
      <c r="F2484" s="154" t="s">
        <v>16</v>
      </c>
      <c r="G2484" s="154" t="s">
        <v>71</v>
      </c>
      <c r="H2484" s="154" t="s">
        <v>31</v>
      </c>
      <c r="I2484" s="154" t="str">
        <f>_xlfn.XLOOKUP('Data Source'!$H2484,'NW Mapping'!A:A,'NW Mapping'!B:B)</f>
        <v>High</v>
      </c>
      <c r="J2484" s="154" t="str">
        <f>_xlfn.XLOOKUP('Data Source'!$H2484,'NW Mapping'!A:A,'NW Mapping'!C:C)</f>
        <v>Core NW</v>
      </c>
      <c r="K2484" s="154" t="str">
        <f>_xlfn.XLOOKUP(H2484,'NW Mapping'!A:A,'NW Mapping'!D:D)</f>
        <v>Core NW</v>
      </c>
      <c r="L2484" s="8" t="str">
        <f>_xlfn.XLOOKUP('Data Source'!$H2484,'NW Mapping'!A:A,'NW Mapping'!E:E)</f>
        <v>ADMIN</v>
      </c>
      <c r="M2484" s="157">
        <v>25000</v>
      </c>
      <c r="N2484" s="157">
        <v>25000.04</v>
      </c>
    </row>
    <row r="2485" spans="2:14" s="1" customFormat="1" ht="19.7" customHeight="1">
      <c r="B2485" s="152">
        <v>2025</v>
      </c>
      <c r="C2485" s="153" t="s">
        <v>13</v>
      </c>
      <c r="D2485" s="153" t="s">
        <v>14</v>
      </c>
      <c r="E2485" s="153" t="s">
        <v>26</v>
      </c>
      <c r="F2485" s="153" t="s">
        <v>16</v>
      </c>
      <c r="G2485" s="153" t="s">
        <v>87</v>
      </c>
      <c r="H2485" s="153" t="s">
        <v>31</v>
      </c>
      <c r="I2485" s="154" t="str">
        <f>_xlfn.XLOOKUP('Data Source'!$H2485,'NW Mapping'!A:A,'NW Mapping'!B:B)</f>
        <v>High</v>
      </c>
      <c r="J2485" s="154" t="str">
        <f>_xlfn.XLOOKUP('Data Source'!$H2485,'NW Mapping'!A:A,'NW Mapping'!C:C)</f>
        <v>Core NW</v>
      </c>
      <c r="K2485" s="154" t="str">
        <f>_xlfn.XLOOKUP(H2485,'NW Mapping'!A:A,'NW Mapping'!D:D)</f>
        <v>Core NW</v>
      </c>
      <c r="L2485" s="8" t="str">
        <f>_xlfn.XLOOKUP('Data Source'!$H2485,'NW Mapping'!A:A,'NW Mapping'!E:E)</f>
        <v>ADMIN</v>
      </c>
      <c r="M2485" s="155">
        <v>12000</v>
      </c>
      <c r="N2485" s="155">
        <v>12000</v>
      </c>
    </row>
    <row r="2486" spans="2:14" s="1" customFormat="1" ht="19.7" customHeight="1">
      <c r="B2486" s="156">
        <v>2025</v>
      </c>
      <c r="C2486" s="154" t="s">
        <v>13</v>
      </c>
      <c r="D2486" s="154" t="s">
        <v>14</v>
      </c>
      <c r="E2486" s="154" t="s">
        <v>26</v>
      </c>
      <c r="F2486" s="154" t="s">
        <v>16</v>
      </c>
      <c r="G2486" s="154" t="s">
        <v>72</v>
      </c>
      <c r="H2486" s="154" t="s">
        <v>31</v>
      </c>
      <c r="I2486" s="154" t="str">
        <f>_xlfn.XLOOKUP('Data Source'!$H2486,'NW Mapping'!A:A,'NW Mapping'!B:B)</f>
        <v>High</v>
      </c>
      <c r="J2486" s="154" t="str">
        <f>_xlfn.XLOOKUP('Data Source'!$H2486,'NW Mapping'!A:A,'NW Mapping'!C:C)</f>
        <v>Core NW</v>
      </c>
      <c r="K2486" s="154" t="str">
        <f>_xlfn.XLOOKUP(H2486,'NW Mapping'!A:A,'NW Mapping'!D:D)</f>
        <v>Core NW</v>
      </c>
      <c r="L2486" s="8" t="str">
        <f>_xlfn.XLOOKUP('Data Source'!$H2486,'NW Mapping'!A:A,'NW Mapping'!E:E)</f>
        <v>ADMIN</v>
      </c>
      <c r="M2486" s="157">
        <v>40000</v>
      </c>
      <c r="N2486" s="157">
        <v>39999.96</v>
      </c>
    </row>
    <row r="2487" spans="2:14" s="1" customFormat="1" ht="19.7" customHeight="1">
      <c r="B2487" s="152">
        <v>2025</v>
      </c>
      <c r="C2487" s="153" t="s">
        <v>13</v>
      </c>
      <c r="D2487" s="153" t="s">
        <v>14</v>
      </c>
      <c r="E2487" s="153" t="s">
        <v>26</v>
      </c>
      <c r="F2487" s="153" t="s">
        <v>16</v>
      </c>
      <c r="G2487" s="153" t="s">
        <v>73</v>
      </c>
      <c r="H2487" s="153" t="s">
        <v>31</v>
      </c>
      <c r="I2487" s="154" t="str">
        <f>_xlfn.XLOOKUP('Data Source'!$H2487,'NW Mapping'!A:A,'NW Mapping'!B:B)</f>
        <v>High</v>
      </c>
      <c r="J2487" s="154" t="str">
        <f>_xlfn.XLOOKUP('Data Source'!$H2487,'NW Mapping'!A:A,'NW Mapping'!C:C)</f>
        <v>Core NW</v>
      </c>
      <c r="K2487" s="154" t="str">
        <f>_xlfn.XLOOKUP(H2487,'NW Mapping'!A:A,'NW Mapping'!D:D)</f>
        <v>Core NW</v>
      </c>
      <c r="L2487" s="8" t="str">
        <f>_xlfn.XLOOKUP('Data Source'!$H2487,'NW Mapping'!A:A,'NW Mapping'!E:E)</f>
        <v>ADMIN</v>
      </c>
      <c r="M2487" s="155">
        <v>50000</v>
      </c>
      <c r="N2487" s="155">
        <v>50000.08</v>
      </c>
    </row>
    <row r="2488" spans="2:14" s="1" customFormat="1" ht="19.7" customHeight="1">
      <c r="B2488" s="156">
        <v>2025</v>
      </c>
      <c r="C2488" s="154" t="s">
        <v>13</v>
      </c>
      <c r="D2488" s="154" t="s">
        <v>14</v>
      </c>
      <c r="E2488" s="154" t="s">
        <v>26</v>
      </c>
      <c r="F2488" s="154" t="s">
        <v>16</v>
      </c>
      <c r="G2488" s="154" t="s">
        <v>74</v>
      </c>
      <c r="H2488" s="154" t="s">
        <v>31</v>
      </c>
      <c r="I2488" s="154" t="str">
        <f>_xlfn.XLOOKUP('Data Source'!$H2488,'NW Mapping'!A:A,'NW Mapping'!B:B)</f>
        <v>High</v>
      </c>
      <c r="J2488" s="154" t="str">
        <f>_xlfn.XLOOKUP('Data Source'!$H2488,'NW Mapping'!A:A,'NW Mapping'!C:C)</f>
        <v>Core NW</v>
      </c>
      <c r="K2488" s="154" t="str">
        <f>_xlfn.XLOOKUP(H2488,'NW Mapping'!A:A,'NW Mapping'!D:D)</f>
        <v>Core NW</v>
      </c>
      <c r="L2488" s="8" t="str">
        <f>_xlfn.XLOOKUP('Data Source'!$H2488,'NW Mapping'!A:A,'NW Mapping'!E:E)</f>
        <v>ADMIN</v>
      </c>
      <c r="M2488" s="157">
        <v>12000</v>
      </c>
      <c r="N2488" s="157">
        <v>12000.04</v>
      </c>
    </row>
    <row r="2489" spans="2:14" s="1" customFormat="1" ht="19.7" customHeight="1">
      <c r="B2489" s="152">
        <v>2025</v>
      </c>
      <c r="C2489" s="153" t="s">
        <v>13</v>
      </c>
      <c r="D2489" s="153" t="s">
        <v>14</v>
      </c>
      <c r="E2489" s="153" t="s">
        <v>26</v>
      </c>
      <c r="F2489" s="153" t="s">
        <v>21</v>
      </c>
      <c r="G2489" s="153" t="s">
        <v>22</v>
      </c>
      <c r="H2489" s="153" t="s">
        <v>31</v>
      </c>
      <c r="I2489" s="154" t="str">
        <f>_xlfn.XLOOKUP('Data Source'!$H2489,'NW Mapping'!A:A,'NW Mapping'!B:B)</f>
        <v>High</v>
      </c>
      <c r="J2489" s="154" t="str">
        <f>_xlfn.XLOOKUP('Data Source'!$H2489,'NW Mapping'!A:A,'NW Mapping'!C:C)</f>
        <v>Core NW</v>
      </c>
      <c r="K2489" s="154" t="str">
        <f>_xlfn.XLOOKUP(H2489,'NW Mapping'!A:A,'NW Mapping'!D:D)</f>
        <v>Core NW</v>
      </c>
      <c r="L2489" s="8" t="str">
        <f>_xlfn.XLOOKUP('Data Source'!$H2489,'NW Mapping'!A:A,'NW Mapping'!E:E)</f>
        <v>ADMIN</v>
      </c>
      <c r="M2489" s="155">
        <v>55000</v>
      </c>
      <c r="N2489" s="155">
        <v>55000</v>
      </c>
    </row>
    <row r="2490" spans="2:14" s="1" customFormat="1" ht="19.7" customHeight="1">
      <c r="B2490" s="156">
        <v>2025</v>
      </c>
      <c r="C2490" s="154" t="s">
        <v>13</v>
      </c>
      <c r="D2490" s="154" t="s">
        <v>14</v>
      </c>
      <c r="E2490" s="154" t="s">
        <v>26</v>
      </c>
      <c r="F2490" s="154" t="s">
        <v>21</v>
      </c>
      <c r="G2490" s="154" t="s">
        <v>65</v>
      </c>
      <c r="H2490" s="154" t="s">
        <v>31</v>
      </c>
      <c r="I2490" s="154" t="str">
        <f>_xlfn.XLOOKUP('Data Source'!$H2490,'NW Mapping'!A:A,'NW Mapping'!B:B)</f>
        <v>High</v>
      </c>
      <c r="J2490" s="154" t="str">
        <f>_xlfn.XLOOKUP('Data Source'!$H2490,'NW Mapping'!A:A,'NW Mapping'!C:C)</f>
        <v>Core NW</v>
      </c>
      <c r="K2490" s="154" t="str">
        <f>_xlfn.XLOOKUP(H2490,'NW Mapping'!A:A,'NW Mapping'!D:D)</f>
        <v>Core NW</v>
      </c>
      <c r="L2490" s="8" t="str">
        <f>_xlfn.XLOOKUP('Data Source'!$H2490,'NW Mapping'!A:A,'NW Mapping'!E:E)</f>
        <v>ADMIN</v>
      </c>
      <c r="M2490" s="157">
        <v>40000</v>
      </c>
      <c r="N2490" s="157">
        <v>39999.96</v>
      </c>
    </row>
    <row r="2491" spans="2:14" s="1" customFormat="1" ht="19.7" customHeight="1">
      <c r="B2491" s="152">
        <v>2025</v>
      </c>
      <c r="C2491" s="153" t="s">
        <v>13</v>
      </c>
      <c r="D2491" s="153" t="s">
        <v>14</v>
      </c>
      <c r="E2491" s="153" t="s">
        <v>26</v>
      </c>
      <c r="F2491" s="153" t="s">
        <v>23</v>
      </c>
      <c r="G2491" s="153" t="s">
        <v>24</v>
      </c>
      <c r="H2491" s="153" t="s">
        <v>31</v>
      </c>
      <c r="I2491" s="154" t="str">
        <f>_xlfn.XLOOKUP('Data Source'!$H2491,'NW Mapping'!A:A,'NW Mapping'!B:B)</f>
        <v>High</v>
      </c>
      <c r="J2491" s="154" t="str">
        <f>_xlfn.XLOOKUP('Data Source'!$H2491,'NW Mapping'!A:A,'NW Mapping'!C:C)</f>
        <v>Core NW</v>
      </c>
      <c r="K2491" s="154" t="str">
        <f>_xlfn.XLOOKUP(H2491,'NW Mapping'!A:A,'NW Mapping'!D:D)</f>
        <v>Core NW</v>
      </c>
      <c r="L2491" s="8" t="str">
        <f>_xlfn.XLOOKUP('Data Source'!$H2491,'NW Mapping'!A:A,'NW Mapping'!E:E)</f>
        <v>ADMIN</v>
      </c>
      <c r="M2491" s="155">
        <v>50000</v>
      </c>
      <c r="N2491" s="155">
        <v>50000</v>
      </c>
    </row>
    <row r="2492" spans="2:14" s="1" customFormat="1" ht="19.7" customHeight="1">
      <c r="B2492" s="156">
        <v>2025</v>
      </c>
      <c r="C2492" s="154" t="s">
        <v>13</v>
      </c>
      <c r="D2492" s="154" t="s">
        <v>14</v>
      </c>
      <c r="E2492" s="154" t="s">
        <v>26</v>
      </c>
      <c r="F2492" s="154" t="s">
        <v>23</v>
      </c>
      <c r="G2492" s="154" t="s">
        <v>66</v>
      </c>
      <c r="H2492" s="154" t="s">
        <v>31</v>
      </c>
      <c r="I2492" s="154" t="str">
        <f>_xlfn.XLOOKUP('Data Source'!$H2492,'NW Mapping'!A:A,'NW Mapping'!B:B)</f>
        <v>High</v>
      </c>
      <c r="J2492" s="154" t="str">
        <f>_xlfn.XLOOKUP('Data Source'!$H2492,'NW Mapping'!A:A,'NW Mapping'!C:C)</f>
        <v>Core NW</v>
      </c>
      <c r="K2492" s="154" t="str">
        <f>_xlfn.XLOOKUP(H2492,'NW Mapping'!A:A,'NW Mapping'!D:D)</f>
        <v>Core NW</v>
      </c>
      <c r="L2492" s="8" t="str">
        <f>_xlfn.XLOOKUP('Data Source'!$H2492,'NW Mapping'!A:A,'NW Mapping'!E:E)</f>
        <v>ADMIN</v>
      </c>
      <c r="M2492" s="157">
        <v>20000</v>
      </c>
      <c r="N2492" s="157">
        <v>20000.240000000002</v>
      </c>
    </row>
    <row r="2493" spans="2:14" s="1" customFormat="1" ht="19.7" hidden="1" customHeight="1">
      <c r="B2493" s="152">
        <v>2025</v>
      </c>
      <c r="C2493" s="153" t="s">
        <v>13</v>
      </c>
      <c r="D2493" s="153" t="s">
        <v>14</v>
      </c>
      <c r="E2493" s="153" t="s">
        <v>27</v>
      </c>
      <c r="F2493" s="153" t="s">
        <v>16</v>
      </c>
      <c r="G2493" s="153" t="s">
        <v>73</v>
      </c>
      <c r="H2493" s="153" t="s">
        <v>31</v>
      </c>
      <c r="I2493" s="154" t="str">
        <f>_xlfn.XLOOKUP('Data Source'!$H2493,'NW Mapping'!A:A,'NW Mapping'!B:B)</f>
        <v>High</v>
      </c>
      <c r="J2493" s="154" t="str">
        <f>_xlfn.XLOOKUP('Data Source'!$H2493,'NW Mapping'!A:A,'NW Mapping'!C:C)</f>
        <v>Core NW</v>
      </c>
      <c r="K2493" s="154" t="str">
        <f>_xlfn.XLOOKUP(H2493,'NW Mapping'!A:A,'NW Mapping'!D:D)</f>
        <v>Core NW</v>
      </c>
      <c r="L2493" s="8" t="str">
        <f>_xlfn.XLOOKUP('Data Source'!$H2493,'NW Mapping'!A:A,'NW Mapping'!E:E)</f>
        <v>ADMIN</v>
      </c>
      <c r="M2493" s="155">
        <v>19151.349999999999</v>
      </c>
      <c r="N2493" s="155">
        <v>19151.439999999999</v>
      </c>
    </row>
    <row r="2494" spans="2:14" s="1" customFormat="1" ht="19.7" hidden="1" customHeight="1">
      <c r="B2494" s="156">
        <v>2025</v>
      </c>
      <c r="C2494" s="154" t="s">
        <v>13</v>
      </c>
      <c r="D2494" s="154" t="s">
        <v>14</v>
      </c>
      <c r="E2494" s="154" t="s">
        <v>27</v>
      </c>
      <c r="F2494" s="154" t="s">
        <v>21</v>
      </c>
      <c r="G2494" s="154" t="s">
        <v>22</v>
      </c>
      <c r="H2494" s="154" t="s">
        <v>31</v>
      </c>
      <c r="I2494" s="154" t="str">
        <f>_xlfn.XLOOKUP('Data Source'!$H2494,'NW Mapping'!A:A,'NW Mapping'!B:B)</f>
        <v>High</v>
      </c>
      <c r="J2494" s="154" t="str">
        <f>_xlfn.XLOOKUP('Data Source'!$H2494,'NW Mapping'!A:A,'NW Mapping'!C:C)</f>
        <v>Core NW</v>
      </c>
      <c r="K2494" s="154" t="str">
        <f>_xlfn.XLOOKUP(H2494,'NW Mapping'!A:A,'NW Mapping'!D:D)</f>
        <v>Core NW</v>
      </c>
      <c r="L2494" s="8" t="str">
        <f>_xlfn.XLOOKUP('Data Source'!$H2494,'NW Mapping'!A:A,'NW Mapping'!E:E)</f>
        <v>ADMIN</v>
      </c>
      <c r="M2494" s="157">
        <v>0</v>
      </c>
      <c r="N2494" s="157">
        <v>0</v>
      </c>
    </row>
    <row r="2495" spans="2:14" s="1" customFormat="1" ht="19.7" hidden="1" customHeight="1">
      <c r="B2495" s="152">
        <v>2025</v>
      </c>
      <c r="C2495" s="153" t="s">
        <v>13</v>
      </c>
      <c r="D2495" s="153" t="s">
        <v>14</v>
      </c>
      <c r="E2495" s="153" t="s">
        <v>27</v>
      </c>
      <c r="F2495" s="153" t="s">
        <v>23</v>
      </c>
      <c r="G2495" s="153" t="s">
        <v>24</v>
      </c>
      <c r="H2495" s="153" t="s">
        <v>31</v>
      </c>
      <c r="I2495" s="154" t="str">
        <f>_xlfn.XLOOKUP('Data Source'!$H2495,'NW Mapping'!A:A,'NW Mapping'!B:B)</f>
        <v>High</v>
      </c>
      <c r="J2495" s="154" t="str">
        <f>_xlfn.XLOOKUP('Data Source'!$H2495,'NW Mapping'!A:A,'NW Mapping'!C:C)</f>
        <v>Core NW</v>
      </c>
      <c r="K2495" s="154" t="str">
        <f>_xlfn.XLOOKUP(H2495,'NW Mapping'!A:A,'NW Mapping'!D:D)</f>
        <v>Core NW</v>
      </c>
      <c r="L2495" s="8" t="str">
        <f>_xlfn.XLOOKUP('Data Source'!$H2495,'NW Mapping'!A:A,'NW Mapping'!E:E)</f>
        <v>ADMIN</v>
      </c>
      <c r="M2495" s="155">
        <v>0</v>
      </c>
      <c r="N2495" s="155">
        <v>0</v>
      </c>
    </row>
    <row r="2496" spans="2:14" s="1" customFormat="1" ht="19.7" hidden="1" customHeight="1">
      <c r="B2496" s="156">
        <v>2025</v>
      </c>
      <c r="C2496" s="154" t="s">
        <v>13</v>
      </c>
      <c r="D2496" s="154" t="s">
        <v>14</v>
      </c>
      <c r="E2496" s="154" t="s">
        <v>27</v>
      </c>
      <c r="F2496" s="154" t="s">
        <v>23</v>
      </c>
      <c r="G2496" s="154" t="s">
        <v>66</v>
      </c>
      <c r="H2496" s="154" t="s">
        <v>31</v>
      </c>
      <c r="I2496" s="154" t="str">
        <f>_xlfn.XLOOKUP('Data Source'!$H2496,'NW Mapping'!A:A,'NW Mapping'!B:B)</f>
        <v>High</v>
      </c>
      <c r="J2496" s="154" t="str">
        <f>_xlfn.XLOOKUP('Data Source'!$H2496,'NW Mapping'!A:A,'NW Mapping'!C:C)</f>
        <v>Core NW</v>
      </c>
      <c r="K2496" s="154" t="str">
        <f>_xlfn.XLOOKUP(H2496,'NW Mapping'!A:A,'NW Mapping'!D:D)</f>
        <v>Core NW</v>
      </c>
      <c r="L2496" s="8" t="str">
        <f>_xlfn.XLOOKUP('Data Source'!$H2496,'NW Mapping'!A:A,'NW Mapping'!E:E)</f>
        <v>ADMIN</v>
      </c>
      <c r="M2496" s="157">
        <v>0</v>
      </c>
      <c r="N2496" s="157">
        <v>0</v>
      </c>
    </row>
    <row r="2497" spans="2:14" s="1" customFormat="1" ht="19.7" hidden="1" customHeight="1">
      <c r="B2497" s="152">
        <v>2025</v>
      </c>
      <c r="C2497" s="153" t="s">
        <v>13</v>
      </c>
      <c r="D2497" s="153" t="s">
        <v>14</v>
      </c>
      <c r="E2497" s="153" t="s">
        <v>15</v>
      </c>
      <c r="F2497" s="153" t="s">
        <v>16</v>
      </c>
      <c r="G2497" s="153" t="s">
        <v>71</v>
      </c>
      <c r="H2497" s="153" t="s">
        <v>32</v>
      </c>
      <c r="I2497" s="154" t="str">
        <f>_xlfn.XLOOKUP('Data Source'!$H2497,'NW Mapping'!A:A,'NW Mapping'!B:B)</f>
        <v>Low</v>
      </c>
      <c r="J2497" s="154" t="str">
        <f>_xlfn.XLOOKUP('Data Source'!$H2497,'NW Mapping'!A:A,'NW Mapping'!C:C)</f>
        <v>Non-Core NW</v>
      </c>
      <c r="K2497" s="154" t="str">
        <f>_xlfn.XLOOKUP(H2497,'NW Mapping'!A:A,'NW Mapping'!D:D)</f>
        <v>MERCH MENU</v>
      </c>
      <c r="L2497" s="8" t="str">
        <f>_xlfn.XLOOKUP('Data Source'!$H2497,'NW Mapping'!A:A,'NW Mapping'!E:E)</f>
        <v>MERCH MENU</v>
      </c>
      <c r="M2497" s="155">
        <v>0</v>
      </c>
      <c r="N2497" s="155">
        <v>0</v>
      </c>
    </row>
    <row r="2498" spans="2:14" s="1" customFormat="1" ht="19.7" hidden="1" customHeight="1">
      <c r="B2498" s="156">
        <v>2025</v>
      </c>
      <c r="C2498" s="154" t="s">
        <v>13</v>
      </c>
      <c r="D2498" s="154" t="s">
        <v>14</v>
      </c>
      <c r="E2498" s="154" t="s">
        <v>15</v>
      </c>
      <c r="F2498" s="154" t="s">
        <v>16</v>
      </c>
      <c r="G2498" s="154" t="s">
        <v>72</v>
      </c>
      <c r="H2498" s="154" t="s">
        <v>32</v>
      </c>
      <c r="I2498" s="154" t="str">
        <f>_xlfn.XLOOKUP('Data Source'!$H2498,'NW Mapping'!A:A,'NW Mapping'!B:B)</f>
        <v>Low</v>
      </c>
      <c r="J2498" s="154" t="str">
        <f>_xlfn.XLOOKUP('Data Source'!$H2498,'NW Mapping'!A:A,'NW Mapping'!C:C)</f>
        <v>Non-Core NW</v>
      </c>
      <c r="K2498" s="154" t="str">
        <f>_xlfn.XLOOKUP(H2498,'NW Mapping'!A:A,'NW Mapping'!D:D)</f>
        <v>MERCH MENU</v>
      </c>
      <c r="L2498" s="8" t="str">
        <f>_xlfn.XLOOKUP('Data Source'!$H2498,'NW Mapping'!A:A,'NW Mapping'!E:E)</f>
        <v>MERCH MENU</v>
      </c>
      <c r="M2498" s="157">
        <v>98107.03</v>
      </c>
      <c r="N2498" s="157">
        <v>64607.11</v>
      </c>
    </row>
    <row r="2499" spans="2:14" s="1" customFormat="1" ht="19.7" hidden="1" customHeight="1">
      <c r="B2499" s="152">
        <v>2025</v>
      </c>
      <c r="C2499" s="153" t="s">
        <v>13</v>
      </c>
      <c r="D2499" s="153" t="s">
        <v>14</v>
      </c>
      <c r="E2499" s="153" t="s">
        <v>15</v>
      </c>
      <c r="F2499" s="153" t="s">
        <v>16</v>
      </c>
      <c r="G2499" s="153" t="s">
        <v>73</v>
      </c>
      <c r="H2499" s="153" t="s">
        <v>32</v>
      </c>
      <c r="I2499" s="154" t="str">
        <f>_xlfn.XLOOKUP('Data Source'!$H2499,'NW Mapping'!A:A,'NW Mapping'!B:B)</f>
        <v>Low</v>
      </c>
      <c r="J2499" s="154" t="str">
        <f>_xlfn.XLOOKUP('Data Source'!$H2499,'NW Mapping'!A:A,'NW Mapping'!C:C)</f>
        <v>Non-Core NW</v>
      </c>
      <c r="K2499" s="154" t="str">
        <f>_xlfn.XLOOKUP(H2499,'NW Mapping'!A:A,'NW Mapping'!D:D)</f>
        <v>MERCH MENU</v>
      </c>
      <c r="L2499" s="8" t="str">
        <f>_xlfn.XLOOKUP('Data Source'!$H2499,'NW Mapping'!A:A,'NW Mapping'!E:E)</f>
        <v>MERCH MENU</v>
      </c>
      <c r="M2499" s="155">
        <v>10970.5</v>
      </c>
      <c r="N2499" s="155">
        <v>10970.5</v>
      </c>
    </row>
    <row r="2500" spans="2:14" s="1" customFormat="1" ht="19.7" hidden="1" customHeight="1">
      <c r="B2500" s="156">
        <v>2025</v>
      </c>
      <c r="C2500" s="154" t="s">
        <v>13</v>
      </c>
      <c r="D2500" s="154" t="s">
        <v>14</v>
      </c>
      <c r="E2500" s="154" t="s">
        <v>15</v>
      </c>
      <c r="F2500" s="154" t="s">
        <v>16</v>
      </c>
      <c r="G2500" s="154" t="s">
        <v>74</v>
      </c>
      <c r="H2500" s="154" t="s">
        <v>32</v>
      </c>
      <c r="I2500" s="154" t="str">
        <f>_xlfn.XLOOKUP('Data Source'!$H2500,'NW Mapping'!A:A,'NW Mapping'!B:B)</f>
        <v>Low</v>
      </c>
      <c r="J2500" s="154" t="str">
        <f>_xlfn.XLOOKUP('Data Source'!$H2500,'NW Mapping'!A:A,'NW Mapping'!C:C)</f>
        <v>Non-Core NW</v>
      </c>
      <c r="K2500" s="154" t="str">
        <f>_xlfn.XLOOKUP(H2500,'NW Mapping'!A:A,'NW Mapping'!D:D)</f>
        <v>MERCH MENU</v>
      </c>
      <c r="L2500" s="8" t="str">
        <f>_xlfn.XLOOKUP('Data Source'!$H2500,'NW Mapping'!A:A,'NW Mapping'!E:E)</f>
        <v>MERCH MENU</v>
      </c>
      <c r="M2500" s="157">
        <v>10586.32</v>
      </c>
      <c r="N2500" s="157">
        <v>8086.3</v>
      </c>
    </row>
    <row r="2501" spans="2:14" s="1" customFormat="1" ht="19.7" hidden="1" customHeight="1">
      <c r="B2501" s="152">
        <v>2025</v>
      </c>
      <c r="C2501" s="153" t="s">
        <v>13</v>
      </c>
      <c r="D2501" s="153" t="s">
        <v>14</v>
      </c>
      <c r="E2501" s="153" t="s">
        <v>15</v>
      </c>
      <c r="F2501" s="153" t="s">
        <v>21</v>
      </c>
      <c r="G2501" s="153" t="s">
        <v>22</v>
      </c>
      <c r="H2501" s="153" t="s">
        <v>32</v>
      </c>
      <c r="I2501" s="154" t="str">
        <f>_xlfn.XLOOKUP('Data Source'!$H2501,'NW Mapping'!A:A,'NW Mapping'!B:B)</f>
        <v>Low</v>
      </c>
      <c r="J2501" s="154" t="str">
        <f>_xlfn.XLOOKUP('Data Source'!$H2501,'NW Mapping'!A:A,'NW Mapping'!C:C)</f>
        <v>Non-Core NW</v>
      </c>
      <c r="K2501" s="154" t="str">
        <f>_xlfn.XLOOKUP(H2501,'NW Mapping'!A:A,'NW Mapping'!D:D)</f>
        <v>MERCH MENU</v>
      </c>
      <c r="L2501" s="8" t="str">
        <f>_xlfn.XLOOKUP('Data Source'!$H2501,'NW Mapping'!A:A,'NW Mapping'!E:E)</f>
        <v>MERCH MENU</v>
      </c>
      <c r="M2501" s="155">
        <v>19050</v>
      </c>
      <c r="N2501" s="155">
        <v>0</v>
      </c>
    </row>
    <row r="2502" spans="2:14" s="1" customFormat="1" ht="19.7" hidden="1" customHeight="1">
      <c r="B2502" s="156">
        <v>2025</v>
      </c>
      <c r="C2502" s="154" t="s">
        <v>13</v>
      </c>
      <c r="D2502" s="154" t="s">
        <v>14</v>
      </c>
      <c r="E2502" s="154" t="s">
        <v>15</v>
      </c>
      <c r="F2502" s="154" t="s">
        <v>23</v>
      </c>
      <c r="G2502" s="154" t="s">
        <v>24</v>
      </c>
      <c r="H2502" s="154" t="s">
        <v>32</v>
      </c>
      <c r="I2502" s="154" t="str">
        <f>_xlfn.XLOOKUP('Data Source'!$H2502,'NW Mapping'!A:A,'NW Mapping'!B:B)</f>
        <v>Low</v>
      </c>
      <c r="J2502" s="154" t="str">
        <f>_xlfn.XLOOKUP('Data Source'!$H2502,'NW Mapping'!A:A,'NW Mapping'!C:C)</f>
        <v>Non-Core NW</v>
      </c>
      <c r="K2502" s="154" t="str">
        <f>_xlfn.XLOOKUP(H2502,'NW Mapping'!A:A,'NW Mapping'!D:D)</f>
        <v>MERCH MENU</v>
      </c>
      <c r="L2502" s="8" t="str">
        <f>_xlfn.XLOOKUP('Data Source'!$H2502,'NW Mapping'!A:A,'NW Mapping'!E:E)</f>
        <v>MERCH MENU</v>
      </c>
      <c r="M2502" s="157">
        <v>7497.75</v>
      </c>
      <c r="N2502" s="157">
        <v>747.75</v>
      </c>
    </row>
    <row r="2503" spans="2:14" s="1" customFormat="1" ht="19.7" hidden="1" customHeight="1">
      <c r="B2503" s="152">
        <v>2025</v>
      </c>
      <c r="C2503" s="153" t="s">
        <v>13</v>
      </c>
      <c r="D2503" s="153" t="s">
        <v>14</v>
      </c>
      <c r="E2503" s="153" t="s">
        <v>15</v>
      </c>
      <c r="F2503" s="153" t="s">
        <v>23</v>
      </c>
      <c r="G2503" s="153" t="s">
        <v>66</v>
      </c>
      <c r="H2503" s="153" t="s">
        <v>32</v>
      </c>
      <c r="I2503" s="154" t="str">
        <f>_xlfn.XLOOKUP('Data Source'!$H2503,'NW Mapping'!A:A,'NW Mapping'!B:B)</f>
        <v>Low</v>
      </c>
      <c r="J2503" s="154" t="str">
        <f>_xlfn.XLOOKUP('Data Source'!$H2503,'NW Mapping'!A:A,'NW Mapping'!C:C)</f>
        <v>Non-Core NW</v>
      </c>
      <c r="K2503" s="154" t="str">
        <f>_xlfn.XLOOKUP(H2503,'NW Mapping'!A:A,'NW Mapping'!D:D)</f>
        <v>MERCH MENU</v>
      </c>
      <c r="L2503" s="8" t="str">
        <f>_xlfn.XLOOKUP('Data Source'!$H2503,'NW Mapping'!A:A,'NW Mapping'!E:E)</f>
        <v>MERCH MENU</v>
      </c>
      <c r="M2503" s="155">
        <v>10500</v>
      </c>
      <c r="N2503" s="155">
        <v>0</v>
      </c>
    </row>
    <row r="2504" spans="2:14" s="1" customFormat="1" ht="19.7" hidden="1" customHeight="1">
      <c r="B2504" s="156">
        <v>2025</v>
      </c>
      <c r="C2504" s="154" t="s">
        <v>13</v>
      </c>
      <c r="D2504" s="154" t="s">
        <v>14</v>
      </c>
      <c r="E2504" s="154" t="s">
        <v>25</v>
      </c>
      <c r="F2504" s="154" t="s">
        <v>16</v>
      </c>
      <c r="G2504" s="154" t="s">
        <v>72</v>
      </c>
      <c r="H2504" s="154" t="s">
        <v>32</v>
      </c>
      <c r="I2504" s="154" t="str">
        <f>_xlfn.XLOOKUP('Data Source'!$H2504,'NW Mapping'!A:A,'NW Mapping'!B:B)</f>
        <v>Low</v>
      </c>
      <c r="J2504" s="154" t="str">
        <f>_xlfn.XLOOKUP('Data Source'!$H2504,'NW Mapping'!A:A,'NW Mapping'!C:C)</f>
        <v>Non-Core NW</v>
      </c>
      <c r="K2504" s="154" t="str">
        <f>_xlfn.XLOOKUP(H2504,'NW Mapping'!A:A,'NW Mapping'!D:D)</f>
        <v>MERCH MENU</v>
      </c>
      <c r="L2504" s="8" t="str">
        <f>_xlfn.XLOOKUP('Data Source'!$H2504,'NW Mapping'!A:A,'NW Mapping'!E:E)</f>
        <v>MERCH MENU</v>
      </c>
      <c r="M2504" s="157">
        <v>84672</v>
      </c>
      <c r="N2504" s="157">
        <v>103.44</v>
      </c>
    </row>
    <row r="2505" spans="2:14" s="1" customFormat="1" ht="19.7" hidden="1" customHeight="1">
      <c r="B2505" s="152">
        <v>2025</v>
      </c>
      <c r="C2505" s="153" t="s">
        <v>13</v>
      </c>
      <c r="D2505" s="153" t="s">
        <v>14</v>
      </c>
      <c r="E2505" s="153" t="s">
        <v>27</v>
      </c>
      <c r="F2505" s="153" t="s">
        <v>16</v>
      </c>
      <c r="G2505" s="153" t="s">
        <v>72</v>
      </c>
      <c r="H2505" s="153" t="s">
        <v>32</v>
      </c>
      <c r="I2505" s="154" t="str">
        <f>_xlfn.XLOOKUP('Data Source'!$H2505,'NW Mapping'!A:A,'NW Mapping'!B:B)</f>
        <v>Low</v>
      </c>
      <c r="J2505" s="154" t="str">
        <f>_xlfn.XLOOKUP('Data Source'!$H2505,'NW Mapping'!A:A,'NW Mapping'!C:C)</f>
        <v>Non-Core NW</v>
      </c>
      <c r="K2505" s="154" t="str">
        <f>_xlfn.XLOOKUP(H2505,'NW Mapping'!A:A,'NW Mapping'!D:D)</f>
        <v>MERCH MENU</v>
      </c>
      <c r="L2505" s="8" t="str">
        <f>_xlfn.XLOOKUP('Data Source'!$H2505,'NW Mapping'!A:A,'NW Mapping'!E:E)</f>
        <v>MERCH MENU</v>
      </c>
      <c r="M2505" s="155">
        <v>6674.4</v>
      </c>
      <c r="N2505" s="155">
        <v>0</v>
      </c>
    </row>
    <row r="2506" spans="2:14" s="1" customFormat="1" ht="19.7" hidden="1" customHeight="1">
      <c r="B2506" s="156">
        <v>2025</v>
      </c>
      <c r="C2506" s="154" t="s">
        <v>13</v>
      </c>
      <c r="D2506" s="154" t="s">
        <v>14</v>
      </c>
      <c r="E2506" s="154" t="s">
        <v>27</v>
      </c>
      <c r="F2506" s="154" t="s">
        <v>16</v>
      </c>
      <c r="G2506" s="154" t="s">
        <v>73</v>
      </c>
      <c r="H2506" s="154" t="s">
        <v>32</v>
      </c>
      <c r="I2506" s="154" t="str">
        <f>_xlfn.XLOOKUP('Data Source'!$H2506,'NW Mapping'!A:A,'NW Mapping'!B:B)</f>
        <v>Low</v>
      </c>
      <c r="J2506" s="154" t="str">
        <f>_xlfn.XLOOKUP('Data Source'!$H2506,'NW Mapping'!A:A,'NW Mapping'!C:C)</f>
        <v>Non-Core NW</v>
      </c>
      <c r="K2506" s="154" t="str">
        <f>_xlfn.XLOOKUP(H2506,'NW Mapping'!A:A,'NW Mapping'!D:D)</f>
        <v>MERCH MENU</v>
      </c>
      <c r="L2506" s="8" t="str">
        <f>_xlfn.XLOOKUP('Data Source'!$H2506,'NW Mapping'!A:A,'NW Mapping'!E:E)</f>
        <v>MERCH MENU</v>
      </c>
      <c r="M2506" s="157">
        <v>445.778666666444</v>
      </c>
      <c r="N2506" s="157">
        <v>0</v>
      </c>
    </row>
    <row r="2507" spans="2:14" s="1" customFormat="1" ht="19.7" hidden="1" customHeight="1">
      <c r="B2507" s="152">
        <v>2025</v>
      </c>
      <c r="C2507" s="153" t="s">
        <v>13</v>
      </c>
      <c r="D2507" s="153" t="s">
        <v>14</v>
      </c>
      <c r="E2507" s="153" t="s">
        <v>27</v>
      </c>
      <c r="F2507" s="153" t="s">
        <v>16</v>
      </c>
      <c r="G2507" s="153" t="s">
        <v>74</v>
      </c>
      <c r="H2507" s="153" t="s">
        <v>32</v>
      </c>
      <c r="I2507" s="154" t="str">
        <f>_xlfn.XLOOKUP('Data Source'!$H2507,'NW Mapping'!A:A,'NW Mapping'!B:B)</f>
        <v>Low</v>
      </c>
      <c r="J2507" s="154" t="str">
        <f>_xlfn.XLOOKUP('Data Source'!$H2507,'NW Mapping'!A:A,'NW Mapping'!C:C)</f>
        <v>Non-Core NW</v>
      </c>
      <c r="K2507" s="154" t="str">
        <f>_xlfn.XLOOKUP(H2507,'NW Mapping'!A:A,'NW Mapping'!D:D)</f>
        <v>MERCH MENU</v>
      </c>
      <c r="L2507" s="8" t="str">
        <f>_xlfn.XLOOKUP('Data Source'!$H2507,'NW Mapping'!A:A,'NW Mapping'!E:E)</f>
        <v>MERCH MENU</v>
      </c>
      <c r="M2507" s="155">
        <v>2350.9999999992001</v>
      </c>
      <c r="N2507" s="155">
        <v>0</v>
      </c>
    </row>
    <row r="2508" spans="2:14" s="1" customFormat="1" ht="19.7" hidden="1" customHeight="1">
      <c r="B2508" s="156">
        <v>2025</v>
      </c>
      <c r="C2508" s="154" t="s">
        <v>13</v>
      </c>
      <c r="D2508" s="154" t="s">
        <v>14</v>
      </c>
      <c r="E2508" s="154" t="s">
        <v>27</v>
      </c>
      <c r="F2508" s="154" t="s">
        <v>21</v>
      </c>
      <c r="G2508" s="154" t="s">
        <v>22</v>
      </c>
      <c r="H2508" s="154" t="s">
        <v>32</v>
      </c>
      <c r="I2508" s="154" t="str">
        <f>_xlfn.XLOOKUP('Data Source'!$H2508,'NW Mapping'!A:A,'NW Mapping'!B:B)</f>
        <v>Low</v>
      </c>
      <c r="J2508" s="154" t="str">
        <f>_xlfn.XLOOKUP('Data Source'!$H2508,'NW Mapping'!A:A,'NW Mapping'!C:C)</f>
        <v>Non-Core NW</v>
      </c>
      <c r="K2508" s="154" t="str">
        <f>_xlfn.XLOOKUP(H2508,'NW Mapping'!A:A,'NW Mapping'!D:D)</f>
        <v>MERCH MENU</v>
      </c>
      <c r="L2508" s="8" t="str">
        <f>_xlfn.XLOOKUP('Data Source'!$H2508,'NW Mapping'!A:A,'NW Mapping'!E:E)</f>
        <v>MERCH MENU</v>
      </c>
      <c r="M2508" s="157">
        <v>217589.76000072199</v>
      </c>
      <c r="N2508" s="157">
        <v>388</v>
      </c>
    </row>
    <row r="2509" spans="2:14" s="1" customFormat="1" ht="19.7" hidden="1" customHeight="1">
      <c r="B2509" s="152">
        <v>2025</v>
      </c>
      <c r="C2509" s="153" t="s">
        <v>13</v>
      </c>
      <c r="D2509" s="153" t="s">
        <v>14</v>
      </c>
      <c r="E2509" s="153" t="s">
        <v>27</v>
      </c>
      <c r="F2509" s="153" t="s">
        <v>21</v>
      </c>
      <c r="G2509" s="153" t="s">
        <v>65</v>
      </c>
      <c r="H2509" s="153" t="s">
        <v>32</v>
      </c>
      <c r="I2509" s="154" t="str">
        <f>_xlfn.XLOOKUP('Data Source'!$H2509,'NW Mapping'!A:A,'NW Mapping'!B:B)</f>
        <v>Low</v>
      </c>
      <c r="J2509" s="154" t="str">
        <f>_xlfn.XLOOKUP('Data Source'!$H2509,'NW Mapping'!A:A,'NW Mapping'!C:C)</f>
        <v>Non-Core NW</v>
      </c>
      <c r="K2509" s="154" t="str">
        <f>_xlfn.XLOOKUP(H2509,'NW Mapping'!A:A,'NW Mapping'!D:D)</f>
        <v>MERCH MENU</v>
      </c>
      <c r="L2509" s="8" t="str">
        <f>_xlfn.XLOOKUP('Data Source'!$H2509,'NW Mapping'!A:A,'NW Mapping'!E:E)</f>
        <v>MERCH MENU</v>
      </c>
      <c r="M2509" s="155">
        <v>11000</v>
      </c>
      <c r="N2509" s="155">
        <v>0</v>
      </c>
    </row>
    <row r="2510" spans="2:14" s="1" customFormat="1" ht="19.7" hidden="1" customHeight="1">
      <c r="B2510" s="156">
        <v>2025</v>
      </c>
      <c r="C2510" s="154" t="s">
        <v>13</v>
      </c>
      <c r="D2510" s="154" t="s">
        <v>14</v>
      </c>
      <c r="E2510" s="154" t="s">
        <v>27</v>
      </c>
      <c r="F2510" s="154" t="s">
        <v>23</v>
      </c>
      <c r="G2510" s="154" t="s">
        <v>24</v>
      </c>
      <c r="H2510" s="154" t="s">
        <v>32</v>
      </c>
      <c r="I2510" s="154" t="str">
        <f>_xlfn.XLOOKUP('Data Source'!$H2510,'NW Mapping'!A:A,'NW Mapping'!B:B)</f>
        <v>Low</v>
      </c>
      <c r="J2510" s="154" t="str">
        <f>_xlfn.XLOOKUP('Data Source'!$H2510,'NW Mapping'!A:A,'NW Mapping'!C:C)</f>
        <v>Non-Core NW</v>
      </c>
      <c r="K2510" s="154" t="str">
        <f>_xlfn.XLOOKUP(H2510,'NW Mapping'!A:A,'NW Mapping'!D:D)</f>
        <v>MERCH MENU</v>
      </c>
      <c r="L2510" s="8" t="str">
        <f>_xlfn.XLOOKUP('Data Source'!$H2510,'NW Mapping'!A:A,'NW Mapping'!E:E)</f>
        <v>MERCH MENU</v>
      </c>
      <c r="M2510" s="157">
        <v>29519.39</v>
      </c>
      <c r="N2510" s="157">
        <v>10222</v>
      </c>
    </row>
    <row r="2511" spans="2:14" s="1" customFormat="1" ht="19.7" hidden="1" customHeight="1">
      <c r="B2511" s="152">
        <v>2025</v>
      </c>
      <c r="C2511" s="153" t="s">
        <v>13</v>
      </c>
      <c r="D2511" s="153" t="s">
        <v>14</v>
      </c>
      <c r="E2511" s="153" t="s">
        <v>27</v>
      </c>
      <c r="F2511" s="153" t="s">
        <v>23</v>
      </c>
      <c r="G2511" s="153" t="s">
        <v>66</v>
      </c>
      <c r="H2511" s="153" t="s">
        <v>32</v>
      </c>
      <c r="I2511" s="154" t="str">
        <f>_xlfn.XLOOKUP('Data Source'!$H2511,'NW Mapping'!A:A,'NW Mapping'!B:B)</f>
        <v>Low</v>
      </c>
      <c r="J2511" s="154" t="str">
        <f>_xlfn.XLOOKUP('Data Source'!$H2511,'NW Mapping'!A:A,'NW Mapping'!C:C)</f>
        <v>Non-Core NW</v>
      </c>
      <c r="K2511" s="154" t="str">
        <f>_xlfn.XLOOKUP(H2511,'NW Mapping'!A:A,'NW Mapping'!D:D)</f>
        <v>MERCH MENU</v>
      </c>
      <c r="L2511" s="8" t="str">
        <f>_xlfn.XLOOKUP('Data Source'!$H2511,'NW Mapping'!A:A,'NW Mapping'!E:E)</f>
        <v>MERCH MENU</v>
      </c>
      <c r="M2511" s="155">
        <v>0</v>
      </c>
      <c r="N2511" s="155">
        <v>0</v>
      </c>
    </row>
    <row r="2512" spans="2:14" s="1" customFormat="1" ht="19.7" hidden="1" customHeight="1">
      <c r="B2512" s="156">
        <v>2025</v>
      </c>
      <c r="C2512" s="154" t="s">
        <v>13</v>
      </c>
      <c r="D2512" s="154" t="s">
        <v>14</v>
      </c>
      <c r="E2512" s="154" t="s">
        <v>15</v>
      </c>
      <c r="F2512" s="154" t="s">
        <v>16</v>
      </c>
      <c r="G2512" s="154" t="s">
        <v>73</v>
      </c>
      <c r="H2512" s="154" t="s">
        <v>34</v>
      </c>
      <c r="I2512" s="154" t="str">
        <f>_xlfn.XLOOKUP('Data Source'!$H2512,'NW Mapping'!A:A,'NW Mapping'!B:B)</f>
        <v>Low</v>
      </c>
      <c r="J2512" s="154" t="str">
        <f>_xlfn.XLOOKUP('Data Source'!$H2512,'NW Mapping'!A:A,'NW Mapping'!C:C)</f>
        <v>Non-Core NW</v>
      </c>
      <c r="K2512" s="154" t="str">
        <f>_xlfn.XLOOKUP(H2512,'NW Mapping'!A:A,'NW Mapping'!D:D)</f>
        <v>MERCH MENU</v>
      </c>
      <c r="L2512" s="8" t="str">
        <f>_xlfn.XLOOKUP('Data Source'!$H2512,'NW Mapping'!A:A,'NW Mapping'!E:E)</f>
        <v>MERCH MENU</v>
      </c>
      <c r="M2512" s="157">
        <v>0</v>
      </c>
      <c r="N2512" s="157">
        <v>0</v>
      </c>
    </row>
    <row r="2513" spans="2:14" s="1" customFormat="1" ht="19.7" hidden="1" customHeight="1">
      <c r="B2513" s="152">
        <v>2025</v>
      </c>
      <c r="C2513" s="153" t="s">
        <v>13</v>
      </c>
      <c r="D2513" s="153" t="s">
        <v>14</v>
      </c>
      <c r="E2513" s="153" t="s">
        <v>15</v>
      </c>
      <c r="F2513" s="153" t="s">
        <v>16</v>
      </c>
      <c r="G2513" s="153" t="s">
        <v>74</v>
      </c>
      <c r="H2513" s="153" t="s">
        <v>34</v>
      </c>
      <c r="I2513" s="154" t="str">
        <f>_xlfn.XLOOKUP('Data Source'!$H2513,'NW Mapping'!A:A,'NW Mapping'!B:B)</f>
        <v>Low</v>
      </c>
      <c r="J2513" s="154" t="str">
        <f>_xlfn.XLOOKUP('Data Source'!$H2513,'NW Mapping'!A:A,'NW Mapping'!C:C)</f>
        <v>Non-Core NW</v>
      </c>
      <c r="K2513" s="154" t="str">
        <f>_xlfn.XLOOKUP(H2513,'NW Mapping'!A:A,'NW Mapping'!D:D)</f>
        <v>MERCH MENU</v>
      </c>
      <c r="L2513" s="8" t="str">
        <f>_xlfn.XLOOKUP('Data Source'!$H2513,'NW Mapping'!A:A,'NW Mapping'!E:E)</f>
        <v>MERCH MENU</v>
      </c>
      <c r="M2513" s="155">
        <v>0</v>
      </c>
      <c r="N2513" s="155">
        <v>0</v>
      </c>
    </row>
    <row r="2514" spans="2:14" s="1" customFormat="1" ht="19.7" hidden="1" customHeight="1">
      <c r="B2514" s="156">
        <v>2025</v>
      </c>
      <c r="C2514" s="154" t="s">
        <v>13</v>
      </c>
      <c r="D2514" s="154" t="s">
        <v>14</v>
      </c>
      <c r="E2514" s="154" t="s">
        <v>15</v>
      </c>
      <c r="F2514" s="154" t="s">
        <v>21</v>
      </c>
      <c r="G2514" s="154" t="s">
        <v>22</v>
      </c>
      <c r="H2514" s="154" t="s">
        <v>34</v>
      </c>
      <c r="I2514" s="154" t="str">
        <f>_xlfn.XLOOKUP('Data Source'!$H2514,'NW Mapping'!A:A,'NW Mapping'!B:B)</f>
        <v>Low</v>
      </c>
      <c r="J2514" s="154" t="str">
        <f>_xlfn.XLOOKUP('Data Source'!$H2514,'NW Mapping'!A:A,'NW Mapping'!C:C)</f>
        <v>Non-Core NW</v>
      </c>
      <c r="K2514" s="154" t="str">
        <f>_xlfn.XLOOKUP(H2514,'NW Mapping'!A:A,'NW Mapping'!D:D)</f>
        <v>MERCH MENU</v>
      </c>
      <c r="L2514" s="8" t="str">
        <f>_xlfn.XLOOKUP('Data Source'!$H2514,'NW Mapping'!A:A,'NW Mapping'!E:E)</f>
        <v>MERCH MENU</v>
      </c>
      <c r="M2514" s="157">
        <v>0</v>
      </c>
      <c r="N2514" s="157">
        <v>0</v>
      </c>
    </row>
    <row r="2515" spans="2:14" s="1" customFormat="1" ht="19.7" hidden="1" customHeight="1">
      <c r="B2515" s="152">
        <v>2025</v>
      </c>
      <c r="C2515" s="153" t="s">
        <v>13</v>
      </c>
      <c r="D2515" s="153" t="s">
        <v>14</v>
      </c>
      <c r="E2515" s="153" t="s">
        <v>25</v>
      </c>
      <c r="F2515" s="153" t="s">
        <v>16</v>
      </c>
      <c r="G2515" s="153" t="s">
        <v>87</v>
      </c>
      <c r="H2515" s="153" t="s">
        <v>34</v>
      </c>
      <c r="I2515" s="154" t="str">
        <f>_xlfn.XLOOKUP('Data Source'!$H2515,'NW Mapping'!A:A,'NW Mapping'!B:B)</f>
        <v>Low</v>
      </c>
      <c r="J2515" s="154" t="str">
        <f>_xlfn.XLOOKUP('Data Source'!$H2515,'NW Mapping'!A:A,'NW Mapping'!C:C)</f>
        <v>Non-Core NW</v>
      </c>
      <c r="K2515" s="154" t="str">
        <f>_xlfn.XLOOKUP(H2515,'NW Mapping'!A:A,'NW Mapping'!D:D)</f>
        <v>MERCH MENU</v>
      </c>
      <c r="L2515" s="8" t="str">
        <f>_xlfn.XLOOKUP('Data Source'!$H2515,'NW Mapping'!A:A,'NW Mapping'!E:E)</f>
        <v>MERCH MENU</v>
      </c>
      <c r="M2515" s="155">
        <v>0</v>
      </c>
      <c r="N2515" s="155">
        <v>0</v>
      </c>
    </row>
    <row r="2516" spans="2:14" s="1" customFormat="1" ht="19.7" hidden="1" customHeight="1">
      <c r="B2516" s="156">
        <v>2025</v>
      </c>
      <c r="C2516" s="154" t="s">
        <v>13</v>
      </c>
      <c r="D2516" s="154" t="s">
        <v>14</v>
      </c>
      <c r="E2516" s="154" t="s">
        <v>25</v>
      </c>
      <c r="F2516" s="154" t="s">
        <v>16</v>
      </c>
      <c r="G2516" s="154" t="s">
        <v>72</v>
      </c>
      <c r="H2516" s="154" t="s">
        <v>34</v>
      </c>
      <c r="I2516" s="154" t="str">
        <f>_xlfn.XLOOKUP('Data Source'!$H2516,'NW Mapping'!A:A,'NW Mapping'!B:B)</f>
        <v>Low</v>
      </c>
      <c r="J2516" s="154" t="str">
        <f>_xlfn.XLOOKUP('Data Source'!$H2516,'NW Mapping'!A:A,'NW Mapping'!C:C)</f>
        <v>Non-Core NW</v>
      </c>
      <c r="K2516" s="154" t="str">
        <f>_xlfn.XLOOKUP(H2516,'NW Mapping'!A:A,'NW Mapping'!D:D)</f>
        <v>MERCH MENU</v>
      </c>
      <c r="L2516" s="8" t="str">
        <f>_xlfn.XLOOKUP('Data Source'!$H2516,'NW Mapping'!A:A,'NW Mapping'!E:E)</f>
        <v>MERCH MENU</v>
      </c>
      <c r="M2516" s="157">
        <v>0</v>
      </c>
      <c r="N2516" s="157">
        <v>0</v>
      </c>
    </row>
    <row r="2517" spans="2:14" s="1" customFormat="1" ht="19.7" hidden="1" customHeight="1">
      <c r="B2517" s="152">
        <v>2025</v>
      </c>
      <c r="C2517" s="153" t="s">
        <v>13</v>
      </c>
      <c r="D2517" s="153" t="s">
        <v>14</v>
      </c>
      <c r="E2517" s="153" t="s">
        <v>25</v>
      </c>
      <c r="F2517" s="153" t="s">
        <v>16</v>
      </c>
      <c r="G2517" s="153" t="s">
        <v>74</v>
      </c>
      <c r="H2517" s="153" t="s">
        <v>34</v>
      </c>
      <c r="I2517" s="154" t="str">
        <f>_xlfn.XLOOKUP('Data Source'!$H2517,'NW Mapping'!A:A,'NW Mapping'!B:B)</f>
        <v>Low</v>
      </c>
      <c r="J2517" s="154" t="str">
        <f>_xlfn.XLOOKUP('Data Source'!$H2517,'NW Mapping'!A:A,'NW Mapping'!C:C)</f>
        <v>Non-Core NW</v>
      </c>
      <c r="K2517" s="154" t="str">
        <f>_xlfn.XLOOKUP(H2517,'NW Mapping'!A:A,'NW Mapping'!D:D)</f>
        <v>MERCH MENU</v>
      </c>
      <c r="L2517" s="8" t="str">
        <f>_xlfn.XLOOKUP('Data Source'!$H2517,'NW Mapping'!A:A,'NW Mapping'!E:E)</f>
        <v>MERCH MENU</v>
      </c>
      <c r="M2517" s="155">
        <v>0</v>
      </c>
      <c r="N2517" s="155">
        <v>0</v>
      </c>
    </row>
    <row r="2518" spans="2:14" s="1" customFormat="1" ht="19.7" hidden="1" customHeight="1">
      <c r="B2518" s="156">
        <v>2025</v>
      </c>
      <c r="C2518" s="154" t="s">
        <v>13</v>
      </c>
      <c r="D2518" s="154" t="s">
        <v>14</v>
      </c>
      <c r="E2518" s="154" t="s">
        <v>25</v>
      </c>
      <c r="F2518" s="154" t="s">
        <v>16</v>
      </c>
      <c r="G2518" s="154" t="s">
        <v>75</v>
      </c>
      <c r="H2518" s="154" t="s">
        <v>34</v>
      </c>
      <c r="I2518" s="154" t="str">
        <f>_xlfn.XLOOKUP('Data Source'!$H2518,'NW Mapping'!A:A,'NW Mapping'!B:B)</f>
        <v>Low</v>
      </c>
      <c r="J2518" s="154" t="str">
        <f>_xlfn.XLOOKUP('Data Source'!$H2518,'NW Mapping'!A:A,'NW Mapping'!C:C)</f>
        <v>Non-Core NW</v>
      </c>
      <c r="K2518" s="154" t="str">
        <f>_xlfn.XLOOKUP(H2518,'NW Mapping'!A:A,'NW Mapping'!D:D)</f>
        <v>MERCH MENU</v>
      </c>
      <c r="L2518" s="8" t="str">
        <f>_xlfn.XLOOKUP('Data Source'!$H2518,'NW Mapping'!A:A,'NW Mapping'!E:E)</f>
        <v>MERCH MENU</v>
      </c>
      <c r="M2518" s="157">
        <v>0</v>
      </c>
      <c r="N2518" s="157">
        <v>0</v>
      </c>
    </row>
    <row r="2519" spans="2:14" s="1" customFormat="1" ht="19.7" hidden="1" customHeight="1">
      <c r="B2519" s="152">
        <v>2025</v>
      </c>
      <c r="C2519" s="153" t="s">
        <v>13</v>
      </c>
      <c r="D2519" s="153" t="s">
        <v>14</v>
      </c>
      <c r="E2519" s="153" t="s">
        <v>25</v>
      </c>
      <c r="F2519" s="153" t="s">
        <v>21</v>
      </c>
      <c r="G2519" s="153" t="s">
        <v>22</v>
      </c>
      <c r="H2519" s="153" t="s">
        <v>34</v>
      </c>
      <c r="I2519" s="154" t="str">
        <f>_xlfn.XLOOKUP('Data Source'!$H2519,'NW Mapping'!A:A,'NW Mapping'!B:B)</f>
        <v>Low</v>
      </c>
      <c r="J2519" s="154" t="str">
        <f>_xlfn.XLOOKUP('Data Source'!$H2519,'NW Mapping'!A:A,'NW Mapping'!C:C)</f>
        <v>Non-Core NW</v>
      </c>
      <c r="K2519" s="154" t="str">
        <f>_xlfn.XLOOKUP(H2519,'NW Mapping'!A:A,'NW Mapping'!D:D)</f>
        <v>MERCH MENU</v>
      </c>
      <c r="L2519" s="8" t="str">
        <f>_xlfn.XLOOKUP('Data Source'!$H2519,'NW Mapping'!A:A,'NW Mapping'!E:E)</f>
        <v>MERCH MENU</v>
      </c>
      <c r="M2519" s="155">
        <v>0</v>
      </c>
      <c r="N2519" s="155">
        <v>0</v>
      </c>
    </row>
    <row r="2520" spans="2:14" s="1" customFormat="1" ht="19.7" hidden="1" customHeight="1">
      <c r="B2520" s="156">
        <v>2025</v>
      </c>
      <c r="C2520" s="154" t="s">
        <v>13</v>
      </c>
      <c r="D2520" s="154" t="s">
        <v>14</v>
      </c>
      <c r="E2520" s="154" t="s">
        <v>25</v>
      </c>
      <c r="F2520" s="154" t="s">
        <v>21</v>
      </c>
      <c r="G2520" s="154" t="s">
        <v>65</v>
      </c>
      <c r="H2520" s="154" t="s">
        <v>34</v>
      </c>
      <c r="I2520" s="154" t="str">
        <f>_xlfn.XLOOKUP('Data Source'!$H2520,'NW Mapping'!A:A,'NW Mapping'!B:B)</f>
        <v>Low</v>
      </c>
      <c r="J2520" s="154" t="str">
        <f>_xlfn.XLOOKUP('Data Source'!$H2520,'NW Mapping'!A:A,'NW Mapping'!C:C)</f>
        <v>Non-Core NW</v>
      </c>
      <c r="K2520" s="154" t="str">
        <f>_xlfn.XLOOKUP(H2520,'NW Mapping'!A:A,'NW Mapping'!D:D)</f>
        <v>MERCH MENU</v>
      </c>
      <c r="L2520" s="8" t="str">
        <f>_xlfn.XLOOKUP('Data Source'!$H2520,'NW Mapping'!A:A,'NW Mapping'!E:E)</f>
        <v>MERCH MENU</v>
      </c>
      <c r="M2520" s="157">
        <v>0</v>
      </c>
      <c r="N2520" s="157">
        <v>0</v>
      </c>
    </row>
    <row r="2521" spans="2:14" s="1" customFormat="1" ht="19.7" hidden="1" customHeight="1">
      <c r="B2521" s="152">
        <v>2025</v>
      </c>
      <c r="C2521" s="153" t="s">
        <v>13</v>
      </c>
      <c r="D2521" s="153" t="s">
        <v>14</v>
      </c>
      <c r="E2521" s="153" t="s">
        <v>25</v>
      </c>
      <c r="F2521" s="153" t="s">
        <v>23</v>
      </c>
      <c r="G2521" s="153" t="s">
        <v>24</v>
      </c>
      <c r="H2521" s="153" t="s">
        <v>34</v>
      </c>
      <c r="I2521" s="154" t="str">
        <f>_xlfn.XLOOKUP('Data Source'!$H2521,'NW Mapping'!A:A,'NW Mapping'!B:B)</f>
        <v>Low</v>
      </c>
      <c r="J2521" s="154" t="str">
        <f>_xlfn.XLOOKUP('Data Source'!$H2521,'NW Mapping'!A:A,'NW Mapping'!C:C)</f>
        <v>Non-Core NW</v>
      </c>
      <c r="K2521" s="154" t="str">
        <f>_xlfn.XLOOKUP(H2521,'NW Mapping'!A:A,'NW Mapping'!D:D)</f>
        <v>MERCH MENU</v>
      </c>
      <c r="L2521" s="8" t="str">
        <f>_xlfn.XLOOKUP('Data Source'!$H2521,'NW Mapping'!A:A,'NW Mapping'!E:E)</f>
        <v>MERCH MENU</v>
      </c>
      <c r="M2521" s="155">
        <v>8860.08</v>
      </c>
      <c r="N2521" s="155">
        <v>8860.08</v>
      </c>
    </row>
    <row r="2522" spans="2:14" s="1" customFormat="1" ht="19.7" hidden="1" customHeight="1">
      <c r="B2522" s="156">
        <v>2025</v>
      </c>
      <c r="C2522" s="154" t="s">
        <v>13</v>
      </c>
      <c r="D2522" s="154" t="s">
        <v>14</v>
      </c>
      <c r="E2522" s="154" t="s">
        <v>25</v>
      </c>
      <c r="F2522" s="154" t="s">
        <v>23</v>
      </c>
      <c r="G2522" s="154" t="s">
        <v>66</v>
      </c>
      <c r="H2522" s="154" t="s">
        <v>34</v>
      </c>
      <c r="I2522" s="154" t="str">
        <f>_xlfn.XLOOKUP('Data Source'!$H2522,'NW Mapping'!A:A,'NW Mapping'!B:B)</f>
        <v>Low</v>
      </c>
      <c r="J2522" s="154" t="str">
        <f>_xlfn.XLOOKUP('Data Source'!$H2522,'NW Mapping'!A:A,'NW Mapping'!C:C)</f>
        <v>Non-Core NW</v>
      </c>
      <c r="K2522" s="154" t="str">
        <f>_xlfn.XLOOKUP(H2522,'NW Mapping'!A:A,'NW Mapping'!D:D)</f>
        <v>MERCH MENU</v>
      </c>
      <c r="L2522" s="8" t="str">
        <f>_xlfn.XLOOKUP('Data Source'!$H2522,'NW Mapping'!A:A,'NW Mapping'!E:E)</f>
        <v>MERCH MENU</v>
      </c>
      <c r="M2522" s="157">
        <v>0</v>
      </c>
      <c r="N2522" s="157">
        <v>0</v>
      </c>
    </row>
    <row r="2523" spans="2:14" s="1" customFormat="1" ht="19.7" customHeight="1">
      <c r="B2523" s="152">
        <v>2025</v>
      </c>
      <c r="C2523" s="153" t="s">
        <v>13</v>
      </c>
      <c r="D2523" s="153" t="s">
        <v>14</v>
      </c>
      <c r="E2523" s="153" t="s">
        <v>26</v>
      </c>
      <c r="F2523" s="153" t="s">
        <v>16</v>
      </c>
      <c r="G2523" s="153" t="s">
        <v>87</v>
      </c>
      <c r="H2523" s="153" t="s">
        <v>34</v>
      </c>
      <c r="I2523" s="154" t="str">
        <f>_xlfn.XLOOKUP('Data Source'!$H2523,'NW Mapping'!A:A,'NW Mapping'!B:B)</f>
        <v>Low</v>
      </c>
      <c r="J2523" s="154" t="str">
        <f>_xlfn.XLOOKUP('Data Source'!$H2523,'NW Mapping'!A:A,'NW Mapping'!C:C)</f>
        <v>Non-Core NW</v>
      </c>
      <c r="K2523" s="154" t="str">
        <f>_xlfn.XLOOKUP(H2523,'NW Mapping'!A:A,'NW Mapping'!D:D)</f>
        <v>MERCH MENU</v>
      </c>
      <c r="L2523" s="8" t="str">
        <f>_xlfn.XLOOKUP('Data Source'!$H2523,'NW Mapping'!A:A,'NW Mapping'!E:E)</f>
        <v>MERCH MENU</v>
      </c>
      <c r="M2523" s="155">
        <v>13232.71</v>
      </c>
      <c r="N2523" s="155">
        <v>0</v>
      </c>
    </row>
    <row r="2524" spans="2:14" s="1" customFormat="1" ht="19.7" customHeight="1">
      <c r="B2524" s="156">
        <v>2025</v>
      </c>
      <c r="C2524" s="154" t="s">
        <v>13</v>
      </c>
      <c r="D2524" s="154" t="s">
        <v>14</v>
      </c>
      <c r="E2524" s="154" t="s">
        <v>26</v>
      </c>
      <c r="F2524" s="154" t="s">
        <v>16</v>
      </c>
      <c r="G2524" s="154" t="s">
        <v>73</v>
      </c>
      <c r="H2524" s="154" t="s">
        <v>34</v>
      </c>
      <c r="I2524" s="154" t="str">
        <f>_xlfn.XLOOKUP('Data Source'!$H2524,'NW Mapping'!A:A,'NW Mapping'!B:B)</f>
        <v>Low</v>
      </c>
      <c r="J2524" s="154" t="str">
        <f>_xlfn.XLOOKUP('Data Source'!$H2524,'NW Mapping'!A:A,'NW Mapping'!C:C)</f>
        <v>Non-Core NW</v>
      </c>
      <c r="K2524" s="154" t="str">
        <f>_xlfn.XLOOKUP(H2524,'NW Mapping'!A:A,'NW Mapping'!D:D)</f>
        <v>MERCH MENU</v>
      </c>
      <c r="L2524" s="8" t="str">
        <f>_xlfn.XLOOKUP('Data Source'!$H2524,'NW Mapping'!A:A,'NW Mapping'!E:E)</f>
        <v>MERCH MENU</v>
      </c>
      <c r="M2524" s="157">
        <v>0</v>
      </c>
      <c r="N2524" s="157">
        <v>0</v>
      </c>
    </row>
    <row r="2525" spans="2:14" s="1" customFormat="1" ht="19.7" customHeight="1">
      <c r="B2525" s="152">
        <v>2025</v>
      </c>
      <c r="C2525" s="153" t="s">
        <v>13</v>
      </c>
      <c r="D2525" s="153" t="s">
        <v>14</v>
      </c>
      <c r="E2525" s="153" t="s">
        <v>26</v>
      </c>
      <c r="F2525" s="153" t="s">
        <v>16</v>
      </c>
      <c r="G2525" s="153" t="s">
        <v>74</v>
      </c>
      <c r="H2525" s="153" t="s">
        <v>34</v>
      </c>
      <c r="I2525" s="154" t="str">
        <f>_xlfn.XLOOKUP('Data Source'!$H2525,'NW Mapping'!A:A,'NW Mapping'!B:B)</f>
        <v>Low</v>
      </c>
      <c r="J2525" s="154" t="str">
        <f>_xlfn.XLOOKUP('Data Source'!$H2525,'NW Mapping'!A:A,'NW Mapping'!C:C)</f>
        <v>Non-Core NW</v>
      </c>
      <c r="K2525" s="154" t="str">
        <f>_xlfn.XLOOKUP(H2525,'NW Mapping'!A:A,'NW Mapping'!D:D)</f>
        <v>MERCH MENU</v>
      </c>
      <c r="L2525" s="8" t="str">
        <f>_xlfn.XLOOKUP('Data Source'!$H2525,'NW Mapping'!A:A,'NW Mapping'!E:E)</f>
        <v>MERCH MENU</v>
      </c>
      <c r="M2525" s="155">
        <v>7617.3</v>
      </c>
      <c r="N2525" s="155">
        <v>0</v>
      </c>
    </row>
    <row r="2526" spans="2:14" s="1" customFormat="1" ht="19.7" customHeight="1">
      <c r="B2526" s="156">
        <v>2025</v>
      </c>
      <c r="C2526" s="154" t="s">
        <v>13</v>
      </c>
      <c r="D2526" s="154" t="s">
        <v>14</v>
      </c>
      <c r="E2526" s="154" t="s">
        <v>26</v>
      </c>
      <c r="F2526" s="154" t="s">
        <v>21</v>
      </c>
      <c r="G2526" s="154" t="s">
        <v>22</v>
      </c>
      <c r="H2526" s="154" t="s">
        <v>34</v>
      </c>
      <c r="I2526" s="154" t="str">
        <f>_xlfn.XLOOKUP('Data Source'!$H2526,'NW Mapping'!A:A,'NW Mapping'!B:B)</f>
        <v>Low</v>
      </c>
      <c r="J2526" s="154" t="str">
        <f>_xlfn.XLOOKUP('Data Source'!$H2526,'NW Mapping'!A:A,'NW Mapping'!C:C)</f>
        <v>Non-Core NW</v>
      </c>
      <c r="K2526" s="154" t="str">
        <f>_xlfn.XLOOKUP(H2526,'NW Mapping'!A:A,'NW Mapping'!D:D)</f>
        <v>MERCH MENU</v>
      </c>
      <c r="L2526" s="8" t="str">
        <f>_xlfn.XLOOKUP('Data Source'!$H2526,'NW Mapping'!A:A,'NW Mapping'!E:E)</f>
        <v>MERCH MENU</v>
      </c>
      <c r="M2526" s="157">
        <v>220211.78</v>
      </c>
      <c r="N2526" s="157">
        <v>0</v>
      </c>
    </row>
    <row r="2527" spans="2:14" s="1" customFormat="1" ht="19.7" customHeight="1">
      <c r="B2527" s="152">
        <v>2025</v>
      </c>
      <c r="C2527" s="153" t="s">
        <v>13</v>
      </c>
      <c r="D2527" s="153" t="s">
        <v>14</v>
      </c>
      <c r="E2527" s="153" t="s">
        <v>26</v>
      </c>
      <c r="F2527" s="153" t="s">
        <v>23</v>
      </c>
      <c r="G2527" s="153" t="s">
        <v>24</v>
      </c>
      <c r="H2527" s="153" t="s">
        <v>34</v>
      </c>
      <c r="I2527" s="154" t="str">
        <f>_xlfn.XLOOKUP('Data Source'!$H2527,'NW Mapping'!A:A,'NW Mapping'!B:B)</f>
        <v>Low</v>
      </c>
      <c r="J2527" s="154" t="str">
        <f>_xlfn.XLOOKUP('Data Source'!$H2527,'NW Mapping'!A:A,'NW Mapping'!C:C)</f>
        <v>Non-Core NW</v>
      </c>
      <c r="K2527" s="154" t="str">
        <f>_xlfn.XLOOKUP(H2527,'NW Mapping'!A:A,'NW Mapping'!D:D)</f>
        <v>MERCH MENU</v>
      </c>
      <c r="L2527" s="8" t="str">
        <f>_xlfn.XLOOKUP('Data Source'!$H2527,'NW Mapping'!A:A,'NW Mapping'!E:E)</f>
        <v>MERCH MENU</v>
      </c>
      <c r="M2527" s="155">
        <v>47929.88</v>
      </c>
      <c r="N2527" s="155">
        <v>0</v>
      </c>
    </row>
    <row r="2528" spans="2:14" s="1" customFormat="1" ht="19.7" hidden="1" customHeight="1">
      <c r="B2528" s="156">
        <v>2025</v>
      </c>
      <c r="C2528" s="154" t="s">
        <v>13</v>
      </c>
      <c r="D2528" s="154" t="s">
        <v>14</v>
      </c>
      <c r="E2528" s="154" t="s">
        <v>27</v>
      </c>
      <c r="F2528" s="154" t="s">
        <v>16</v>
      </c>
      <c r="G2528" s="154" t="s">
        <v>72</v>
      </c>
      <c r="H2528" s="154" t="s">
        <v>34</v>
      </c>
      <c r="I2528" s="154" t="str">
        <f>_xlfn.XLOOKUP('Data Source'!$H2528,'NW Mapping'!A:A,'NW Mapping'!B:B)</f>
        <v>Low</v>
      </c>
      <c r="J2528" s="154" t="str">
        <f>_xlfn.XLOOKUP('Data Source'!$H2528,'NW Mapping'!A:A,'NW Mapping'!C:C)</f>
        <v>Non-Core NW</v>
      </c>
      <c r="K2528" s="154" t="str">
        <f>_xlfn.XLOOKUP(H2528,'NW Mapping'!A:A,'NW Mapping'!D:D)</f>
        <v>MERCH MENU</v>
      </c>
      <c r="L2528" s="8" t="str">
        <f>_xlfn.XLOOKUP('Data Source'!$H2528,'NW Mapping'!A:A,'NW Mapping'!E:E)</f>
        <v>MERCH MENU</v>
      </c>
      <c r="M2528" s="157">
        <v>0</v>
      </c>
      <c r="N2528" s="157">
        <v>0</v>
      </c>
    </row>
    <row r="2529" spans="2:14" s="1" customFormat="1" ht="19.7" hidden="1" customHeight="1">
      <c r="B2529" s="152">
        <v>2025</v>
      </c>
      <c r="C2529" s="153" t="s">
        <v>13</v>
      </c>
      <c r="D2529" s="153" t="s">
        <v>14</v>
      </c>
      <c r="E2529" s="153" t="s">
        <v>27</v>
      </c>
      <c r="F2529" s="153" t="s">
        <v>16</v>
      </c>
      <c r="G2529" s="153" t="s">
        <v>73</v>
      </c>
      <c r="H2529" s="153" t="s">
        <v>34</v>
      </c>
      <c r="I2529" s="154" t="str">
        <f>_xlfn.XLOOKUP('Data Source'!$H2529,'NW Mapping'!A:A,'NW Mapping'!B:B)</f>
        <v>Low</v>
      </c>
      <c r="J2529" s="154" t="str">
        <f>_xlfn.XLOOKUP('Data Source'!$H2529,'NW Mapping'!A:A,'NW Mapping'!C:C)</f>
        <v>Non-Core NW</v>
      </c>
      <c r="K2529" s="154" t="str">
        <f>_xlfn.XLOOKUP(H2529,'NW Mapping'!A:A,'NW Mapping'!D:D)</f>
        <v>MERCH MENU</v>
      </c>
      <c r="L2529" s="8" t="str">
        <f>_xlfn.XLOOKUP('Data Source'!$H2529,'NW Mapping'!A:A,'NW Mapping'!E:E)</f>
        <v>MERCH MENU</v>
      </c>
      <c r="M2529" s="155">
        <v>0</v>
      </c>
      <c r="N2529" s="155">
        <v>0</v>
      </c>
    </row>
    <row r="2530" spans="2:14" s="1" customFormat="1" ht="19.7" hidden="1" customHeight="1">
      <c r="B2530" s="156">
        <v>2025</v>
      </c>
      <c r="C2530" s="154" t="s">
        <v>13</v>
      </c>
      <c r="D2530" s="154" t="s">
        <v>14</v>
      </c>
      <c r="E2530" s="154" t="s">
        <v>27</v>
      </c>
      <c r="F2530" s="154" t="s">
        <v>16</v>
      </c>
      <c r="G2530" s="154" t="s">
        <v>74</v>
      </c>
      <c r="H2530" s="154" t="s">
        <v>34</v>
      </c>
      <c r="I2530" s="154" t="str">
        <f>_xlfn.XLOOKUP('Data Source'!$H2530,'NW Mapping'!A:A,'NW Mapping'!B:B)</f>
        <v>Low</v>
      </c>
      <c r="J2530" s="154" t="str">
        <f>_xlfn.XLOOKUP('Data Source'!$H2530,'NW Mapping'!A:A,'NW Mapping'!C:C)</f>
        <v>Non-Core NW</v>
      </c>
      <c r="K2530" s="154" t="str">
        <f>_xlfn.XLOOKUP(H2530,'NW Mapping'!A:A,'NW Mapping'!D:D)</f>
        <v>MERCH MENU</v>
      </c>
      <c r="L2530" s="8" t="str">
        <f>_xlfn.XLOOKUP('Data Source'!$H2530,'NW Mapping'!A:A,'NW Mapping'!E:E)</f>
        <v>MERCH MENU</v>
      </c>
      <c r="M2530" s="157">
        <v>31717.333333332499</v>
      </c>
      <c r="N2530" s="157">
        <v>0</v>
      </c>
    </row>
    <row r="2531" spans="2:14" s="1" customFormat="1" ht="19.7" hidden="1" customHeight="1">
      <c r="B2531" s="152">
        <v>2025</v>
      </c>
      <c r="C2531" s="153" t="s">
        <v>13</v>
      </c>
      <c r="D2531" s="153" t="s">
        <v>14</v>
      </c>
      <c r="E2531" s="153" t="s">
        <v>27</v>
      </c>
      <c r="F2531" s="153" t="s">
        <v>16</v>
      </c>
      <c r="G2531" s="153" t="s">
        <v>75</v>
      </c>
      <c r="H2531" s="153" t="s">
        <v>34</v>
      </c>
      <c r="I2531" s="154" t="str">
        <f>_xlfn.XLOOKUP('Data Source'!$H2531,'NW Mapping'!A:A,'NW Mapping'!B:B)</f>
        <v>Low</v>
      </c>
      <c r="J2531" s="154" t="str">
        <f>_xlfn.XLOOKUP('Data Source'!$H2531,'NW Mapping'!A:A,'NW Mapping'!C:C)</f>
        <v>Non-Core NW</v>
      </c>
      <c r="K2531" s="154" t="str">
        <f>_xlfn.XLOOKUP(H2531,'NW Mapping'!A:A,'NW Mapping'!D:D)</f>
        <v>MERCH MENU</v>
      </c>
      <c r="L2531" s="8" t="str">
        <f>_xlfn.XLOOKUP('Data Source'!$H2531,'NW Mapping'!A:A,'NW Mapping'!E:E)</f>
        <v>MERCH MENU</v>
      </c>
      <c r="M2531" s="155">
        <v>14377.1500000003</v>
      </c>
      <c r="N2531" s="155">
        <v>700</v>
      </c>
    </row>
    <row r="2532" spans="2:14" s="1" customFormat="1" ht="19.7" hidden="1" customHeight="1">
      <c r="B2532" s="156">
        <v>2025</v>
      </c>
      <c r="C2532" s="154" t="s">
        <v>13</v>
      </c>
      <c r="D2532" s="154" t="s">
        <v>14</v>
      </c>
      <c r="E2532" s="154" t="s">
        <v>27</v>
      </c>
      <c r="F2532" s="154" t="s">
        <v>21</v>
      </c>
      <c r="G2532" s="154" t="s">
        <v>22</v>
      </c>
      <c r="H2532" s="154" t="s">
        <v>34</v>
      </c>
      <c r="I2532" s="154" t="str">
        <f>_xlfn.XLOOKUP('Data Source'!$H2532,'NW Mapping'!A:A,'NW Mapping'!B:B)</f>
        <v>Low</v>
      </c>
      <c r="J2532" s="154" t="str">
        <f>_xlfn.XLOOKUP('Data Source'!$H2532,'NW Mapping'!A:A,'NW Mapping'!C:C)</f>
        <v>Non-Core NW</v>
      </c>
      <c r="K2532" s="154" t="str">
        <f>_xlfn.XLOOKUP(H2532,'NW Mapping'!A:A,'NW Mapping'!D:D)</f>
        <v>MERCH MENU</v>
      </c>
      <c r="L2532" s="8" t="str">
        <f>_xlfn.XLOOKUP('Data Source'!$H2532,'NW Mapping'!A:A,'NW Mapping'!E:E)</f>
        <v>MERCH MENU</v>
      </c>
      <c r="M2532" s="157">
        <v>14618.8</v>
      </c>
      <c r="N2532" s="157">
        <v>0</v>
      </c>
    </row>
    <row r="2533" spans="2:14" s="1" customFormat="1" ht="19.7" hidden="1" customHeight="1">
      <c r="B2533" s="152">
        <v>2025</v>
      </c>
      <c r="C2533" s="153" t="s">
        <v>13</v>
      </c>
      <c r="D2533" s="153" t="s">
        <v>14</v>
      </c>
      <c r="E2533" s="153" t="s">
        <v>27</v>
      </c>
      <c r="F2533" s="153" t="s">
        <v>21</v>
      </c>
      <c r="G2533" s="153" t="s">
        <v>65</v>
      </c>
      <c r="H2533" s="153" t="s">
        <v>34</v>
      </c>
      <c r="I2533" s="154" t="str">
        <f>_xlfn.XLOOKUP('Data Source'!$H2533,'NW Mapping'!A:A,'NW Mapping'!B:B)</f>
        <v>Low</v>
      </c>
      <c r="J2533" s="154" t="str">
        <f>_xlfn.XLOOKUP('Data Source'!$H2533,'NW Mapping'!A:A,'NW Mapping'!C:C)</f>
        <v>Non-Core NW</v>
      </c>
      <c r="K2533" s="154" t="str">
        <f>_xlfn.XLOOKUP(H2533,'NW Mapping'!A:A,'NW Mapping'!D:D)</f>
        <v>MERCH MENU</v>
      </c>
      <c r="L2533" s="8" t="str">
        <f>_xlfn.XLOOKUP('Data Source'!$H2533,'NW Mapping'!A:A,'NW Mapping'!E:E)</f>
        <v>MERCH MENU</v>
      </c>
      <c r="M2533" s="155">
        <v>0</v>
      </c>
      <c r="N2533" s="155">
        <v>0</v>
      </c>
    </row>
    <row r="2534" spans="2:14" s="1" customFormat="1" ht="19.7" hidden="1" customHeight="1">
      <c r="B2534" s="156">
        <v>2025</v>
      </c>
      <c r="C2534" s="154" t="s">
        <v>13</v>
      </c>
      <c r="D2534" s="154" t="s">
        <v>14</v>
      </c>
      <c r="E2534" s="154" t="s">
        <v>27</v>
      </c>
      <c r="F2534" s="154" t="s">
        <v>23</v>
      </c>
      <c r="G2534" s="154" t="s">
        <v>24</v>
      </c>
      <c r="H2534" s="154" t="s">
        <v>34</v>
      </c>
      <c r="I2534" s="154" t="str">
        <f>_xlfn.XLOOKUP('Data Source'!$H2534,'NW Mapping'!A:A,'NW Mapping'!B:B)</f>
        <v>Low</v>
      </c>
      <c r="J2534" s="154" t="str">
        <f>_xlfn.XLOOKUP('Data Source'!$H2534,'NW Mapping'!A:A,'NW Mapping'!C:C)</f>
        <v>Non-Core NW</v>
      </c>
      <c r="K2534" s="154" t="str">
        <f>_xlfn.XLOOKUP(H2534,'NW Mapping'!A:A,'NW Mapping'!D:D)</f>
        <v>MERCH MENU</v>
      </c>
      <c r="L2534" s="8" t="str">
        <f>_xlfn.XLOOKUP('Data Source'!$H2534,'NW Mapping'!A:A,'NW Mapping'!E:E)</f>
        <v>MERCH MENU</v>
      </c>
      <c r="M2534" s="157">
        <v>35875.4</v>
      </c>
      <c r="N2534" s="157">
        <v>0</v>
      </c>
    </row>
    <row r="2535" spans="2:14" s="1" customFormat="1" ht="19.7" hidden="1" customHeight="1">
      <c r="B2535" s="152">
        <v>2025</v>
      </c>
      <c r="C2535" s="153" t="s">
        <v>13</v>
      </c>
      <c r="D2535" s="153" t="s">
        <v>14</v>
      </c>
      <c r="E2535" s="153" t="s">
        <v>15</v>
      </c>
      <c r="F2535" s="153" t="s">
        <v>16</v>
      </c>
      <c r="G2535" s="153" t="s">
        <v>72</v>
      </c>
      <c r="H2535" s="153" t="s">
        <v>35</v>
      </c>
      <c r="I2535" s="154" t="str">
        <f>_xlfn.XLOOKUP('Data Source'!$H2535,'NW Mapping'!A:A,'NW Mapping'!B:B)</f>
        <v>Low</v>
      </c>
      <c r="J2535" s="154" t="str">
        <f>_xlfn.XLOOKUP('Data Source'!$H2535,'NW Mapping'!A:A,'NW Mapping'!C:C)</f>
        <v>Non-Core NW</v>
      </c>
      <c r="K2535" s="154" t="str">
        <f>_xlfn.XLOOKUP(H2535,'NW Mapping'!A:A,'NW Mapping'!D:D)</f>
        <v>MERCH MENU</v>
      </c>
      <c r="L2535" s="8" t="str">
        <f>_xlfn.XLOOKUP('Data Source'!$H2535,'NW Mapping'!A:A,'NW Mapping'!E:E)</f>
        <v>MERCH MENU</v>
      </c>
      <c r="M2535" s="155">
        <v>0</v>
      </c>
      <c r="N2535" s="155">
        <v>0</v>
      </c>
    </row>
    <row r="2536" spans="2:14" s="1" customFormat="1" ht="19.7" hidden="1" customHeight="1">
      <c r="B2536" s="156">
        <v>2025</v>
      </c>
      <c r="C2536" s="154" t="s">
        <v>13</v>
      </c>
      <c r="D2536" s="154" t="s">
        <v>14</v>
      </c>
      <c r="E2536" s="154" t="s">
        <v>15</v>
      </c>
      <c r="F2536" s="154" t="s">
        <v>16</v>
      </c>
      <c r="G2536" s="154" t="s">
        <v>73</v>
      </c>
      <c r="H2536" s="154" t="s">
        <v>35</v>
      </c>
      <c r="I2536" s="154" t="str">
        <f>_xlfn.XLOOKUP('Data Source'!$H2536,'NW Mapping'!A:A,'NW Mapping'!B:B)</f>
        <v>Low</v>
      </c>
      <c r="J2536" s="154" t="str">
        <f>_xlfn.XLOOKUP('Data Source'!$H2536,'NW Mapping'!A:A,'NW Mapping'!C:C)</f>
        <v>Non-Core NW</v>
      </c>
      <c r="K2536" s="154" t="str">
        <f>_xlfn.XLOOKUP(H2536,'NW Mapping'!A:A,'NW Mapping'!D:D)</f>
        <v>MERCH MENU</v>
      </c>
      <c r="L2536" s="8" t="str">
        <f>_xlfn.XLOOKUP('Data Source'!$H2536,'NW Mapping'!A:A,'NW Mapping'!E:E)</f>
        <v>MERCH MENU</v>
      </c>
      <c r="M2536" s="157">
        <v>0</v>
      </c>
      <c r="N2536" s="157">
        <v>0</v>
      </c>
    </row>
    <row r="2537" spans="2:14" s="1" customFormat="1" ht="19.7" hidden="1" customHeight="1">
      <c r="B2537" s="152">
        <v>2025</v>
      </c>
      <c r="C2537" s="153" t="s">
        <v>13</v>
      </c>
      <c r="D2537" s="153" t="s">
        <v>14</v>
      </c>
      <c r="E2537" s="153" t="s">
        <v>15</v>
      </c>
      <c r="F2537" s="153" t="s">
        <v>16</v>
      </c>
      <c r="G2537" s="153" t="s">
        <v>74</v>
      </c>
      <c r="H2537" s="153" t="s">
        <v>35</v>
      </c>
      <c r="I2537" s="154" t="str">
        <f>_xlfn.XLOOKUP('Data Source'!$H2537,'NW Mapping'!A:A,'NW Mapping'!B:B)</f>
        <v>Low</v>
      </c>
      <c r="J2537" s="154" t="str">
        <f>_xlfn.XLOOKUP('Data Source'!$H2537,'NW Mapping'!A:A,'NW Mapping'!C:C)</f>
        <v>Non-Core NW</v>
      </c>
      <c r="K2537" s="154" t="str">
        <f>_xlfn.XLOOKUP(H2537,'NW Mapping'!A:A,'NW Mapping'!D:D)</f>
        <v>MERCH MENU</v>
      </c>
      <c r="L2537" s="8" t="str">
        <f>_xlfn.XLOOKUP('Data Source'!$H2537,'NW Mapping'!A:A,'NW Mapping'!E:E)</f>
        <v>MERCH MENU</v>
      </c>
      <c r="M2537" s="155">
        <v>27647.37</v>
      </c>
      <c r="N2537" s="155">
        <v>0</v>
      </c>
    </row>
    <row r="2538" spans="2:14" s="1" customFormat="1" ht="19.7" hidden="1" customHeight="1">
      <c r="B2538" s="156">
        <v>2025</v>
      </c>
      <c r="C2538" s="154" t="s">
        <v>13</v>
      </c>
      <c r="D2538" s="154" t="s">
        <v>14</v>
      </c>
      <c r="E2538" s="154" t="s">
        <v>15</v>
      </c>
      <c r="F2538" s="154" t="s">
        <v>21</v>
      </c>
      <c r="G2538" s="154" t="s">
        <v>22</v>
      </c>
      <c r="H2538" s="154" t="s">
        <v>35</v>
      </c>
      <c r="I2538" s="154" t="str">
        <f>_xlfn.XLOOKUP('Data Source'!$H2538,'NW Mapping'!A:A,'NW Mapping'!B:B)</f>
        <v>Low</v>
      </c>
      <c r="J2538" s="154" t="str">
        <f>_xlfn.XLOOKUP('Data Source'!$H2538,'NW Mapping'!A:A,'NW Mapping'!C:C)</f>
        <v>Non-Core NW</v>
      </c>
      <c r="K2538" s="154" t="str">
        <f>_xlfn.XLOOKUP(H2538,'NW Mapping'!A:A,'NW Mapping'!D:D)</f>
        <v>MERCH MENU</v>
      </c>
      <c r="L2538" s="8" t="str">
        <f>_xlfn.XLOOKUP('Data Source'!$H2538,'NW Mapping'!A:A,'NW Mapping'!E:E)</f>
        <v>MERCH MENU</v>
      </c>
      <c r="M2538" s="157">
        <v>19924.057256305601</v>
      </c>
      <c r="N2538" s="157">
        <v>0</v>
      </c>
    </row>
    <row r="2539" spans="2:14" s="1" customFormat="1" ht="19.7" hidden="1" customHeight="1">
      <c r="B2539" s="152">
        <v>2025</v>
      </c>
      <c r="C2539" s="153" t="s">
        <v>13</v>
      </c>
      <c r="D2539" s="153" t="s">
        <v>14</v>
      </c>
      <c r="E2539" s="153" t="s">
        <v>15</v>
      </c>
      <c r="F2539" s="153" t="s">
        <v>23</v>
      </c>
      <c r="G2539" s="153" t="s">
        <v>24</v>
      </c>
      <c r="H2539" s="153" t="s">
        <v>35</v>
      </c>
      <c r="I2539" s="154" t="str">
        <f>_xlfn.XLOOKUP('Data Source'!$H2539,'NW Mapping'!A:A,'NW Mapping'!B:B)</f>
        <v>Low</v>
      </c>
      <c r="J2539" s="154" t="str">
        <f>_xlfn.XLOOKUP('Data Source'!$H2539,'NW Mapping'!A:A,'NW Mapping'!C:C)</f>
        <v>Non-Core NW</v>
      </c>
      <c r="K2539" s="154" t="str">
        <f>_xlfn.XLOOKUP(H2539,'NW Mapping'!A:A,'NW Mapping'!D:D)</f>
        <v>MERCH MENU</v>
      </c>
      <c r="L2539" s="8" t="str">
        <f>_xlfn.XLOOKUP('Data Source'!$H2539,'NW Mapping'!A:A,'NW Mapping'!E:E)</f>
        <v>MERCH MENU</v>
      </c>
      <c r="M2539" s="155">
        <v>0</v>
      </c>
      <c r="N2539" s="155">
        <v>0</v>
      </c>
    </row>
    <row r="2540" spans="2:14" s="1" customFormat="1" ht="19.7" hidden="1" customHeight="1">
      <c r="B2540" s="156">
        <v>2025</v>
      </c>
      <c r="C2540" s="154" t="s">
        <v>13</v>
      </c>
      <c r="D2540" s="154" t="s">
        <v>14</v>
      </c>
      <c r="E2540" s="154" t="s">
        <v>15</v>
      </c>
      <c r="F2540" s="154" t="s">
        <v>23</v>
      </c>
      <c r="G2540" s="154" t="s">
        <v>66</v>
      </c>
      <c r="H2540" s="154" t="s">
        <v>35</v>
      </c>
      <c r="I2540" s="154" t="str">
        <f>_xlfn.XLOOKUP('Data Source'!$H2540,'NW Mapping'!A:A,'NW Mapping'!B:B)</f>
        <v>Low</v>
      </c>
      <c r="J2540" s="154" t="str">
        <f>_xlfn.XLOOKUP('Data Source'!$H2540,'NW Mapping'!A:A,'NW Mapping'!C:C)</f>
        <v>Non-Core NW</v>
      </c>
      <c r="K2540" s="154" t="str">
        <f>_xlfn.XLOOKUP(H2540,'NW Mapping'!A:A,'NW Mapping'!D:D)</f>
        <v>MERCH MENU</v>
      </c>
      <c r="L2540" s="8" t="str">
        <f>_xlfn.XLOOKUP('Data Source'!$H2540,'NW Mapping'!A:A,'NW Mapping'!E:E)</f>
        <v>MERCH MENU</v>
      </c>
      <c r="M2540" s="157">
        <v>19689.1799999998</v>
      </c>
      <c r="N2540" s="157">
        <v>0</v>
      </c>
    </row>
    <row r="2541" spans="2:14" s="1" customFormat="1" ht="19.7" hidden="1" customHeight="1">
      <c r="B2541" s="152">
        <v>2025</v>
      </c>
      <c r="C2541" s="153" t="s">
        <v>13</v>
      </c>
      <c r="D2541" s="153" t="s">
        <v>14</v>
      </c>
      <c r="E2541" s="153" t="s">
        <v>25</v>
      </c>
      <c r="F2541" s="153" t="s">
        <v>16</v>
      </c>
      <c r="G2541" s="153" t="s">
        <v>71</v>
      </c>
      <c r="H2541" s="153" t="s">
        <v>35</v>
      </c>
      <c r="I2541" s="154" t="str">
        <f>_xlfn.XLOOKUP('Data Source'!$H2541,'NW Mapping'!A:A,'NW Mapping'!B:B)</f>
        <v>Low</v>
      </c>
      <c r="J2541" s="154" t="str">
        <f>_xlfn.XLOOKUP('Data Source'!$H2541,'NW Mapping'!A:A,'NW Mapping'!C:C)</f>
        <v>Non-Core NW</v>
      </c>
      <c r="K2541" s="154" t="str">
        <f>_xlfn.XLOOKUP(H2541,'NW Mapping'!A:A,'NW Mapping'!D:D)</f>
        <v>MERCH MENU</v>
      </c>
      <c r="L2541" s="8" t="str">
        <f>_xlfn.XLOOKUP('Data Source'!$H2541,'NW Mapping'!A:A,'NW Mapping'!E:E)</f>
        <v>MERCH MENU</v>
      </c>
      <c r="M2541" s="155">
        <v>13305.6</v>
      </c>
      <c r="N2541" s="155">
        <v>0</v>
      </c>
    </row>
    <row r="2542" spans="2:14" s="1" customFormat="1" ht="19.7" hidden="1" customHeight="1">
      <c r="B2542" s="156">
        <v>2025</v>
      </c>
      <c r="C2542" s="154" t="s">
        <v>13</v>
      </c>
      <c r="D2542" s="154" t="s">
        <v>14</v>
      </c>
      <c r="E2542" s="154" t="s">
        <v>25</v>
      </c>
      <c r="F2542" s="154" t="s">
        <v>16</v>
      </c>
      <c r="G2542" s="154" t="s">
        <v>87</v>
      </c>
      <c r="H2542" s="154" t="s">
        <v>35</v>
      </c>
      <c r="I2542" s="154" t="str">
        <f>_xlfn.XLOOKUP('Data Source'!$H2542,'NW Mapping'!A:A,'NW Mapping'!B:B)</f>
        <v>Low</v>
      </c>
      <c r="J2542" s="154" t="str">
        <f>_xlfn.XLOOKUP('Data Source'!$H2542,'NW Mapping'!A:A,'NW Mapping'!C:C)</f>
        <v>Non-Core NW</v>
      </c>
      <c r="K2542" s="154" t="str">
        <f>_xlfn.XLOOKUP(H2542,'NW Mapping'!A:A,'NW Mapping'!D:D)</f>
        <v>MERCH MENU</v>
      </c>
      <c r="L2542" s="8" t="str">
        <f>_xlfn.XLOOKUP('Data Source'!$H2542,'NW Mapping'!A:A,'NW Mapping'!E:E)</f>
        <v>MERCH MENU</v>
      </c>
      <c r="M2542" s="157">
        <v>34439.760000000002</v>
      </c>
      <c r="N2542" s="157">
        <v>0</v>
      </c>
    </row>
    <row r="2543" spans="2:14" s="1" customFormat="1" ht="19.7" hidden="1" customHeight="1">
      <c r="B2543" s="152">
        <v>2025</v>
      </c>
      <c r="C2543" s="153" t="s">
        <v>13</v>
      </c>
      <c r="D2543" s="153" t="s">
        <v>14</v>
      </c>
      <c r="E2543" s="153" t="s">
        <v>25</v>
      </c>
      <c r="F2543" s="153" t="s">
        <v>16</v>
      </c>
      <c r="G2543" s="153" t="s">
        <v>72</v>
      </c>
      <c r="H2543" s="153" t="s">
        <v>35</v>
      </c>
      <c r="I2543" s="154" t="str">
        <f>_xlfn.XLOOKUP('Data Source'!$H2543,'NW Mapping'!A:A,'NW Mapping'!B:B)</f>
        <v>Low</v>
      </c>
      <c r="J2543" s="154" t="str">
        <f>_xlfn.XLOOKUP('Data Source'!$H2543,'NW Mapping'!A:A,'NW Mapping'!C:C)</f>
        <v>Non-Core NW</v>
      </c>
      <c r="K2543" s="154" t="str">
        <f>_xlfn.XLOOKUP(H2543,'NW Mapping'!A:A,'NW Mapping'!D:D)</f>
        <v>MERCH MENU</v>
      </c>
      <c r="L2543" s="8" t="str">
        <f>_xlfn.XLOOKUP('Data Source'!$H2543,'NW Mapping'!A:A,'NW Mapping'!E:E)</f>
        <v>MERCH MENU</v>
      </c>
      <c r="M2543" s="155">
        <v>29271.1001517</v>
      </c>
      <c r="N2543" s="155">
        <v>0</v>
      </c>
    </row>
    <row r="2544" spans="2:14" s="1" customFormat="1" ht="19.7" hidden="1" customHeight="1">
      <c r="B2544" s="156">
        <v>2025</v>
      </c>
      <c r="C2544" s="154" t="s">
        <v>13</v>
      </c>
      <c r="D2544" s="154" t="s">
        <v>14</v>
      </c>
      <c r="E2544" s="154" t="s">
        <v>25</v>
      </c>
      <c r="F2544" s="154" t="s">
        <v>16</v>
      </c>
      <c r="G2544" s="154" t="s">
        <v>74</v>
      </c>
      <c r="H2544" s="154" t="s">
        <v>35</v>
      </c>
      <c r="I2544" s="154" t="str">
        <f>_xlfn.XLOOKUP('Data Source'!$H2544,'NW Mapping'!A:A,'NW Mapping'!B:B)</f>
        <v>Low</v>
      </c>
      <c r="J2544" s="154" t="str">
        <f>_xlfn.XLOOKUP('Data Source'!$H2544,'NW Mapping'!A:A,'NW Mapping'!C:C)</f>
        <v>Non-Core NW</v>
      </c>
      <c r="K2544" s="154" t="str">
        <f>_xlfn.XLOOKUP(H2544,'NW Mapping'!A:A,'NW Mapping'!D:D)</f>
        <v>MERCH MENU</v>
      </c>
      <c r="L2544" s="8" t="str">
        <f>_xlfn.XLOOKUP('Data Source'!$H2544,'NW Mapping'!A:A,'NW Mapping'!E:E)</f>
        <v>MERCH MENU</v>
      </c>
      <c r="M2544" s="157">
        <v>0</v>
      </c>
      <c r="N2544" s="157">
        <v>0</v>
      </c>
    </row>
    <row r="2545" spans="2:14" s="1" customFormat="1" ht="19.7" hidden="1" customHeight="1">
      <c r="B2545" s="152">
        <v>2025</v>
      </c>
      <c r="C2545" s="153" t="s">
        <v>13</v>
      </c>
      <c r="D2545" s="153" t="s">
        <v>14</v>
      </c>
      <c r="E2545" s="153" t="s">
        <v>25</v>
      </c>
      <c r="F2545" s="153" t="s">
        <v>16</v>
      </c>
      <c r="G2545" s="153" t="s">
        <v>75</v>
      </c>
      <c r="H2545" s="153" t="s">
        <v>35</v>
      </c>
      <c r="I2545" s="154" t="str">
        <f>_xlfn.XLOOKUP('Data Source'!$H2545,'NW Mapping'!A:A,'NW Mapping'!B:B)</f>
        <v>Low</v>
      </c>
      <c r="J2545" s="154" t="str">
        <f>_xlfn.XLOOKUP('Data Source'!$H2545,'NW Mapping'!A:A,'NW Mapping'!C:C)</f>
        <v>Non-Core NW</v>
      </c>
      <c r="K2545" s="154" t="str">
        <f>_xlfn.XLOOKUP(H2545,'NW Mapping'!A:A,'NW Mapping'!D:D)</f>
        <v>MERCH MENU</v>
      </c>
      <c r="L2545" s="8" t="str">
        <f>_xlfn.XLOOKUP('Data Source'!$H2545,'NW Mapping'!A:A,'NW Mapping'!E:E)</f>
        <v>MERCH MENU</v>
      </c>
      <c r="M2545" s="155">
        <v>12171</v>
      </c>
      <c r="N2545" s="155">
        <v>0</v>
      </c>
    </row>
    <row r="2546" spans="2:14" s="1" customFormat="1" ht="19.7" hidden="1" customHeight="1">
      <c r="B2546" s="156">
        <v>2025</v>
      </c>
      <c r="C2546" s="154" t="s">
        <v>13</v>
      </c>
      <c r="D2546" s="154" t="s">
        <v>14</v>
      </c>
      <c r="E2546" s="154" t="s">
        <v>25</v>
      </c>
      <c r="F2546" s="154" t="s">
        <v>21</v>
      </c>
      <c r="G2546" s="154" t="s">
        <v>22</v>
      </c>
      <c r="H2546" s="154" t="s">
        <v>35</v>
      </c>
      <c r="I2546" s="154" t="str">
        <f>_xlfn.XLOOKUP('Data Source'!$H2546,'NW Mapping'!A:A,'NW Mapping'!B:B)</f>
        <v>Low</v>
      </c>
      <c r="J2546" s="154" t="str">
        <f>_xlfn.XLOOKUP('Data Source'!$H2546,'NW Mapping'!A:A,'NW Mapping'!C:C)</f>
        <v>Non-Core NW</v>
      </c>
      <c r="K2546" s="154" t="str">
        <f>_xlfn.XLOOKUP(H2546,'NW Mapping'!A:A,'NW Mapping'!D:D)</f>
        <v>MERCH MENU</v>
      </c>
      <c r="L2546" s="8" t="str">
        <f>_xlfn.XLOOKUP('Data Source'!$H2546,'NW Mapping'!A:A,'NW Mapping'!E:E)</f>
        <v>MERCH MENU</v>
      </c>
      <c r="M2546" s="157">
        <v>0</v>
      </c>
      <c r="N2546" s="157">
        <v>0</v>
      </c>
    </row>
    <row r="2547" spans="2:14" s="1" customFormat="1" ht="19.7" hidden="1" customHeight="1">
      <c r="B2547" s="152">
        <v>2025</v>
      </c>
      <c r="C2547" s="153" t="s">
        <v>13</v>
      </c>
      <c r="D2547" s="153" t="s">
        <v>14</v>
      </c>
      <c r="E2547" s="153" t="s">
        <v>25</v>
      </c>
      <c r="F2547" s="153" t="s">
        <v>21</v>
      </c>
      <c r="G2547" s="153" t="s">
        <v>65</v>
      </c>
      <c r="H2547" s="153" t="s">
        <v>35</v>
      </c>
      <c r="I2547" s="154" t="str">
        <f>_xlfn.XLOOKUP('Data Source'!$H2547,'NW Mapping'!A:A,'NW Mapping'!B:B)</f>
        <v>Low</v>
      </c>
      <c r="J2547" s="154" t="str">
        <f>_xlfn.XLOOKUP('Data Source'!$H2547,'NW Mapping'!A:A,'NW Mapping'!C:C)</f>
        <v>Non-Core NW</v>
      </c>
      <c r="K2547" s="154" t="str">
        <f>_xlfn.XLOOKUP(H2547,'NW Mapping'!A:A,'NW Mapping'!D:D)</f>
        <v>MERCH MENU</v>
      </c>
      <c r="L2547" s="8" t="str">
        <f>_xlfn.XLOOKUP('Data Source'!$H2547,'NW Mapping'!A:A,'NW Mapping'!E:E)</f>
        <v>MERCH MENU</v>
      </c>
      <c r="M2547" s="155">
        <v>71689.060120419599</v>
      </c>
      <c r="N2547" s="155">
        <v>500</v>
      </c>
    </row>
    <row r="2548" spans="2:14" s="1" customFormat="1" ht="19.7" hidden="1" customHeight="1">
      <c r="B2548" s="156">
        <v>2025</v>
      </c>
      <c r="C2548" s="154" t="s">
        <v>13</v>
      </c>
      <c r="D2548" s="154" t="s">
        <v>14</v>
      </c>
      <c r="E2548" s="154" t="s">
        <v>25</v>
      </c>
      <c r="F2548" s="154" t="s">
        <v>23</v>
      </c>
      <c r="G2548" s="154" t="s">
        <v>24</v>
      </c>
      <c r="H2548" s="154" t="s">
        <v>35</v>
      </c>
      <c r="I2548" s="154" t="str">
        <f>_xlfn.XLOOKUP('Data Source'!$H2548,'NW Mapping'!A:A,'NW Mapping'!B:B)</f>
        <v>Low</v>
      </c>
      <c r="J2548" s="154" t="str">
        <f>_xlfn.XLOOKUP('Data Source'!$H2548,'NW Mapping'!A:A,'NW Mapping'!C:C)</f>
        <v>Non-Core NW</v>
      </c>
      <c r="K2548" s="154" t="str">
        <f>_xlfn.XLOOKUP(H2548,'NW Mapping'!A:A,'NW Mapping'!D:D)</f>
        <v>MERCH MENU</v>
      </c>
      <c r="L2548" s="8" t="str">
        <f>_xlfn.XLOOKUP('Data Source'!$H2548,'NW Mapping'!A:A,'NW Mapping'!E:E)</f>
        <v>MERCH MENU</v>
      </c>
      <c r="M2548" s="157">
        <v>150000</v>
      </c>
      <c r="N2548" s="157">
        <v>0</v>
      </c>
    </row>
    <row r="2549" spans="2:14" s="1" customFormat="1" ht="19.7" hidden="1" customHeight="1">
      <c r="B2549" s="152">
        <v>2025</v>
      </c>
      <c r="C2549" s="153" t="s">
        <v>13</v>
      </c>
      <c r="D2549" s="153" t="s">
        <v>14</v>
      </c>
      <c r="E2549" s="153" t="s">
        <v>25</v>
      </c>
      <c r="F2549" s="153" t="s">
        <v>23</v>
      </c>
      <c r="G2549" s="153" t="s">
        <v>66</v>
      </c>
      <c r="H2549" s="153" t="s">
        <v>35</v>
      </c>
      <c r="I2549" s="154" t="str">
        <f>_xlfn.XLOOKUP('Data Source'!$H2549,'NW Mapping'!A:A,'NW Mapping'!B:B)</f>
        <v>Low</v>
      </c>
      <c r="J2549" s="154" t="str">
        <f>_xlfn.XLOOKUP('Data Source'!$H2549,'NW Mapping'!A:A,'NW Mapping'!C:C)</f>
        <v>Non-Core NW</v>
      </c>
      <c r="K2549" s="154" t="str">
        <f>_xlfn.XLOOKUP(H2549,'NW Mapping'!A:A,'NW Mapping'!D:D)</f>
        <v>MERCH MENU</v>
      </c>
      <c r="L2549" s="8" t="str">
        <f>_xlfn.XLOOKUP('Data Source'!$H2549,'NW Mapping'!A:A,'NW Mapping'!E:E)</f>
        <v>MERCH MENU</v>
      </c>
      <c r="M2549" s="155">
        <v>35182.800000000003</v>
      </c>
      <c r="N2549" s="155">
        <v>0</v>
      </c>
    </row>
    <row r="2550" spans="2:14" s="1" customFormat="1" ht="19.7" hidden="1" customHeight="1">
      <c r="B2550" s="156">
        <v>2025</v>
      </c>
      <c r="C2550" s="154" t="s">
        <v>13</v>
      </c>
      <c r="D2550" s="154" t="s">
        <v>14</v>
      </c>
      <c r="E2550" s="154" t="s">
        <v>27</v>
      </c>
      <c r="F2550" s="154" t="s">
        <v>16</v>
      </c>
      <c r="G2550" s="154" t="s">
        <v>87</v>
      </c>
      <c r="H2550" s="154" t="s">
        <v>35</v>
      </c>
      <c r="I2550" s="154" t="str">
        <f>_xlfn.XLOOKUP('Data Source'!$H2550,'NW Mapping'!A:A,'NW Mapping'!B:B)</f>
        <v>Low</v>
      </c>
      <c r="J2550" s="154" t="str">
        <f>_xlfn.XLOOKUP('Data Source'!$H2550,'NW Mapping'!A:A,'NW Mapping'!C:C)</f>
        <v>Non-Core NW</v>
      </c>
      <c r="K2550" s="154" t="str">
        <f>_xlfn.XLOOKUP(H2550,'NW Mapping'!A:A,'NW Mapping'!D:D)</f>
        <v>MERCH MENU</v>
      </c>
      <c r="L2550" s="8" t="str">
        <f>_xlfn.XLOOKUP('Data Source'!$H2550,'NW Mapping'!A:A,'NW Mapping'!E:E)</f>
        <v>MERCH MENU</v>
      </c>
      <c r="M2550" s="157">
        <v>0</v>
      </c>
      <c r="N2550" s="157">
        <v>0</v>
      </c>
    </row>
    <row r="2551" spans="2:14" s="1" customFormat="1" ht="19.7" hidden="1" customHeight="1">
      <c r="B2551" s="152">
        <v>2025</v>
      </c>
      <c r="C2551" s="153" t="s">
        <v>13</v>
      </c>
      <c r="D2551" s="153" t="s">
        <v>14</v>
      </c>
      <c r="E2551" s="153" t="s">
        <v>27</v>
      </c>
      <c r="F2551" s="153" t="s">
        <v>16</v>
      </c>
      <c r="G2551" s="153" t="s">
        <v>72</v>
      </c>
      <c r="H2551" s="153" t="s">
        <v>35</v>
      </c>
      <c r="I2551" s="154" t="str">
        <f>_xlfn.XLOOKUP('Data Source'!$H2551,'NW Mapping'!A:A,'NW Mapping'!B:B)</f>
        <v>Low</v>
      </c>
      <c r="J2551" s="154" t="str">
        <f>_xlfn.XLOOKUP('Data Source'!$H2551,'NW Mapping'!A:A,'NW Mapping'!C:C)</f>
        <v>Non-Core NW</v>
      </c>
      <c r="K2551" s="154" t="str">
        <f>_xlfn.XLOOKUP(H2551,'NW Mapping'!A:A,'NW Mapping'!D:D)</f>
        <v>MERCH MENU</v>
      </c>
      <c r="L2551" s="8" t="str">
        <f>_xlfn.XLOOKUP('Data Source'!$H2551,'NW Mapping'!A:A,'NW Mapping'!E:E)</f>
        <v>MERCH MENU</v>
      </c>
      <c r="M2551" s="155">
        <v>0</v>
      </c>
      <c r="N2551" s="155">
        <v>0</v>
      </c>
    </row>
    <row r="2552" spans="2:14" s="1" customFormat="1" ht="19.7" hidden="1" customHeight="1">
      <c r="B2552" s="156">
        <v>2025</v>
      </c>
      <c r="C2552" s="154" t="s">
        <v>13</v>
      </c>
      <c r="D2552" s="154" t="s">
        <v>14</v>
      </c>
      <c r="E2552" s="154" t="s">
        <v>27</v>
      </c>
      <c r="F2552" s="154" t="s">
        <v>16</v>
      </c>
      <c r="G2552" s="154" t="s">
        <v>73</v>
      </c>
      <c r="H2552" s="154" t="s">
        <v>35</v>
      </c>
      <c r="I2552" s="154" t="str">
        <f>_xlfn.XLOOKUP('Data Source'!$H2552,'NW Mapping'!A:A,'NW Mapping'!B:B)</f>
        <v>Low</v>
      </c>
      <c r="J2552" s="154" t="str">
        <f>_xlfn.XLOOKUP('Data Source'!$H2552,'NW Mapping'!A:A,'NW Mapping'!C:C)</f>
        <v>Non-Core NW</v>
      </c>
      <c r="K2552" s="154" t="str">
        <f>_xlfn.XLOOKUP(H2552,'NW Mapping'!A:A,'NW Mapping'!D:D)</f>
        <v>MERCH MENU</v>
      </c>
      <c r="L2552" s="8" t="str">
        <f>_xlfn.XLOOKUP('Data Source'!$H2552,'NW Mapping'!A:A,'NW Mapping'!E:E)</f>
        <v>MERCH MENU</v>
      </c>
      <c r="M2552" s="157">
        <v>249443.38200000001</v>
      </c>
      <c r="N2552" s="157">
        <v>0</v>
      </c>
    </row>
    <row r="2553" spans="2:14" s="1" customFormat="1" ht="19.7" hidden="1" customHeight="1">
      <c r="B2553" s="152">
        <v>2025</v>
      </c>
      <c r="C2553" s="153" t="s">
        <v>13</v>
      </c>
      <c r="D2553" s="153" t="s">
        <v>14</v>
      </c>
      <c r="E2553" s="153" t="s">
        <v>27</v>
      </c>
      <c r="F2553" s="153" t="s">
        <v>16</v>
      </c>
      <c r="G2553" s="153" t="s">
        <v>74</v>
      </c>
      <c r="H2553" s="153" t="s">
        <v>35</v>
      </c>
      <c r="I2553" s="154" t="str">
        <f>_xlfn.XLOOKUP('Data Source'!$H2553,'NW Mapping'!A:A,'NW Mapping'!B:B)</f>
        <v>Low</v>
      </c>
      <c r="J2553" s="154" t="str">
        <f>_xlfn.XLOOKUP('Data Source'!$H2553,'NW Mapping'!A:A,'NW Mapping'!C:C)</f>
        <v>Non-Core NW</v>
      </c>
      <c r="K2553" s="154" t="str">
        <f>_xlfn.XLOOKUP(H2553,'NW Mapping'!A:A,'NW Mapping'!D:D)</f>
        <v>MERCH MENU</v>
      </c>
      <c r="L2553" s="8" t="str">
        <f>_xlfn.XLOOKUP('Data Source'!$H2553,'NW Mapping'!A:A,'NW Mapping'!E:E)</f>
        <v>MERCH MENU</v>
      </c>
      <c r="M2553" s="155">
        <v>157586.17866667401</v>
      </c>
      <c r="N2553" s="155">
        <v>348</v>
      </c>
    </row>
    <row r="2554" spans="2:14" s="1" customFormat="1" ht="19.7" hidden="1" customHeight="1">
      <c r="B2554" s="156">
        <v>2025</v>
      </c>
      <c r="C2554" s="154" t="s">
        <v>13</v>
      </c>
      <c r="D2554" s="154" t="s">
        <v>14</v>
      </c>
      <c r="E2554" s="154" t="s">
        <v>27</v>
      </c>
      <c r="F2554" s="154" t="s">
        <v>16</v>
      </c>
      <c r="G2554" s="154" t="s">
        <v>75</v>
      </c>
      <c r="H2554" s="154" t="s">
        <v>35</v>
      </c>
      <c r="I2554" s="154" t="str">
        <f>_xlfn.XLOOKUP('Data Source'!$H2554,'NW Mapping'!A:A,'NW Mapping'!B:B)</f>
        <v>Low</v>
      </c>
      <c r="J2554" s="154" t="str">
        <f>_xlfn.XLOOKUP('Data Source'!$H2554,'NW Mapping'!A:A,'NW Mapping'!C:C)</f>
        <v>Non-Core NW</v>
      </c>
      <c r="K2554" s="154" t="str">
        <f>_xlfn.XLOOKUP(H2554,'NW Mapping'!A:A,'NW Mapping'!D:D)</f>
        <v>MERCH MENU</v>
      </c>
      <c r="L2554" s="8" t="str">
        <f>_xlfn.XLOOKUP('Data Source'!$H2554,'NW Mapping'!A:A,'NW Mapping'!E:E)</f>
        <v>MERCH MENU</v>
      </c>
      <c r="M2554" s="157">
        <v>20970.349999999999</v>
      </c>
      <c r="N2554" s="157">
        <v>100</v>
      </c>
    </row>
    <row r="2555" spans="2:14" s="1" customFormat="1" ht="19.7" hidden="1" customHeight="1">
      <c r="B2555" s="152">
        <v>2025</v>
      </c>
      <c r="C2555" s="153" t="s">
        <v>13</v>
      </c>
      <c r="D2555" s="153" t="s">
        <v>14</v>
      </c>
      <c r="E2555" s="153" t="s">
        <v>27</v>
      </c>
      <c r="F2555" s="153" t="s">
        <v>21</v>
      </c>
      <c r="G2555" s="153" t="s">
        <v>22</v>
      </c>
      <c r="H2555" s="153" t="s">
        <v>35</v>
      </c>
      <c r="I2555" s="154" t="str">
        <f>_xlfn.XLOOKUP('Data Source'!$H2555,'NW Mapping'!A:A,'NW Mapping'!B:B)</f>
        <v>Low</v>
      </c>
      <c r="J2555" s="154" t="str">
        <f>_xlfn.XLOOKUP('Data Source'!$H2555,'NW Mapping'!A:A,'NW Mapping'!C:C)</f>
        <v>Non-Core NW</v>
      </c>
      <c r="K2555" s="154" t="str">
        <f>_xlfn.XLOOKUP(H2555,'NW Mapping'!A:A,'NW Mapping'!D:D)</f>
        <v>MERCH MENU</v>
      </c>
      <c r="L2555" s="8" t="str">
        <f>_xlfn.XLOOKUP('Data Source'!$H2555,'NW Mapping'!A:A,'NW Mapping'!E:E)</f>
        <v>MERCH MENU</v>
      </c>
      <c r="M2555" s="155">
        <v>4094.4</v>
      </c>
      <c r="N2555" s="155">
        <v>0</v>
      </c>
    </row>
    <row r="2556" spans="2:14" s="1" customFormat="1" ht="19.7" hidden="1" customHeight="1">
      <c r="B2556" s="156">
        <v>2025</v>
      </c>
      <c r="C2556" s="154" t="s">
        <v>13</v>
      </c>
      <c r="D2556" s="154" t="s">
        <v>14</v>
      </c>
      <c r="E2556" s="154" t="s">
        <v>27</v>
      </c>
      <c r="F2556" s="154" t="s">
        <v>21</v>
      </c>
      <c r="G2556" s="154" t="s">
        <v>65</v>
      </c>
      <c r="H2556" s="154" t="s">
        <v>35</v>
      </c>
      <c r="I2556" s="154" t="str">
        <f>_xlfn.XLOOKUP('Data Source'!$H2556,'NW Mapping'!A:A,'NW Mapping'!B:B)</f>
        <v>Low</v>
      </c>
      <c r="J2556" s="154" t="str">
        <f>_xlfn.XLOOKUP('Data Source'!$H2556,'NW Mapping'!A:A,'NW Mapping'!C:C)</f>
        <v>Non-Core NW</v>
      </c>
      <c r="K2556" s="154" t="str">
        <f>_xlfn.XLOOKUP(H2556,'NW Mapping'!A:A,'NW Mapping'!D:D)</f>
        <v>MERCH MENU</v>
      </c>
      <c r="L2556" s="8" t="str">
        <f>_xlfn.XLOOKUP('Data Source'!$H2556,'NW Mapping'!A:A,'NW Mapping'!E:E)</f>
        <v>MERCH MENU</v>
      </c>
      <c r="M2556" s="157">
        <v>28112.903999999999</v>
      </c>
      <c r="N2556" s="157">
        <v>0</v>
      </c>
    </row>
    <row r="2557" spans="2:14" s="1" customFormat="1" ht="19.7" hidden="1" customHeight="1">
      <c r="B2557" s="152">
        <v>2025</v>
      </c>
      <c r="C2557" s="153" t="s">
        <v>13</v>
      </c>
      <c r="D2557" s="153" t="s">
        <v>14</v>
      </c>
      <c r="E2557" s="153" t="s">
        <v>15</v>
      </c>
      <c r="F2557" s="153" t="s">
        <v>16</v>
      </c>
      <c r="G2557" s="153" t="s">
        <v>71</v>
      </c>
      <c r="H2557" s="153" t="s">
        <v>37</v>
      </c>
      <c r="I2557" s="154" t="str">
        <f>_xlfn.XLOOKUP('Data Source'!$H2557,'NW Mapping'!A:A,'NW Mapping'!B:B)</f>
        <v>High</v>
      </c>
      <c r="J2557" s="154" t="str">
        <f>_xlfn.XLOOKUP('Data Source'!$H2557,'NW Mapping'!A:A,'NW Mapping'!C:C)</f>
        <v>Non-Core NW</v>
      </c>
      <c r="K2557" s="154" t="str">
        <f>_xlfn.XLOOKUP(H2557,'NW Mapping'!A:A,'NW Mapping'!D:D)</f>
        <v>EDLP</v>
      </c>
      <c r="L2557" s="8" t="str">
        <f>_xlfn.XLOOKUP('Data Source'!$H2557,'NW Mapping'!A:A,'NW Mapping'!E:E)</f>
        <v>EDLP</v>
      </c>
      <c r="M2557" s="155">
        <v>33600</v>
      </c>
      <c r="N2557" s="155">
        <v>0</v>
      </c>
    </row>
    <row r="2558" spans="2:14" s="1" customFormat="1" ht="19.7" hidden="1" customHeight="1">
      <c r="B2558" s="156">
        <v>2025</v>
      </c>
      <c r="C2558" s="154" t="s">
        <v>13</v>
      </c>
      <c r="D2558" s="154" t="s">
        <v>14</v>
      </c>
      <c r="E2558" s="154" t="s">
        <v>15</v>
      </c>
      <c r="F2558" s="154" t="s">
        <v>16</v>
      </c>
      <c r="G2558" s="154" t="s">
        <v>87</v>
      </c>
      <c r="H2558" s="154" t="s">
        <v>37</v>
      </c>
      <c r="I2558" s="154" t="str">
        <f>_xlfn.XLOOKUP('Data Source'!$H2558,'NW Mapping'!A:A,'NW Mapping'!B:B)</f>
        <v>High</v>
      </c>
      <c r="J2558" s="154" t="str">
        <f>_xlfn.XLOOKUP('Data Source'!$H2558,'NW Mapping'!A:A,'NW Mapping'!C:C)</f>
        <v>Non-Core NW</v>
      </c>
      <c r="K2558" s="154" t="str">
        <f>_xlfn.XLOOKUP(H2558,'NW Mapping'!A:A,'NW Mapping'!D:D)</f>
        <v>EDLP</v>
      </c>
      <c r="L2558" s="8" t="str">
        <f>_xlfn.XLOOKUP('Data Source'!$H2558,'NW Mapping'!A:A,'NW Mapping'!E:E)</f>
        <v>EDLP</v>
      </c>
      <c r="M2558" s="157">
        <v>43139.92</v>
      </c>
      <c r="N2558" s="157">
        <v>0</v>
      </c>
    </row>
    <row r="2559" spans="2:14" s="1" customFormat="1" ht="19.7" hidden="1" customHeight="1">
      <c r="B2559" s="152">
        <v>2025</v>
      </c>
      <c r="C2559" s="153" t="s">
        <v>13</v>
      </c>
      <c r="D2559" s="153" t="s">
        <v>14</v>
      </c>
      <c r="E2559" s="153" t="s">
        <v>15</v>
      </c>
      <c r="F2559" s="153" t="s">
        <v>16</v>
      </c>
      <c r="G2559" s="153" t="s">
        <v>72</v>
      </c>
      <c r="H2559" s="153" t="s">
        <v>37</v>
      </c>
      <c r="I2559" s="154" t="str">
        <f>_xlfn.XLOOKUP('Data Source'!$H2559,'NW Mapping'!A:A,'NW Mapping'!B:B)</f>
        <v>High</v>
      </c>
      <c r="J2559" s="154" t="str">
        <f>_xlfn.XLOOKUP('Data Source'!$H2559,'NW Mapping'!A:A,'NW Mapping'!C:C)</f>
        <v>Non-Core NW</v>
      </c>
      <c r="K2559" s="154" t="str">
        <f>_xlfn.XLOOKUP(H2559,'NW Mapping'!A:A,'NW Mapping'!D:D)</f>
        <v>EDLP</v>
      </c>
      <c r="L2559" s="8" t="str">
        <f>_xlfn.XLOOKUP('Data Source'!$H2559,'NW Mapping'!A:A,'NW Mapping'!E:E)</f>
        <v>EDLP</v>
      </c>
      <c r="M2559" s="155">
        <v>136520.16</v>
      </c>
      <c r="N2559" s="155">
        <v>0</v>
      </c>
    </row>
    <row r="2560" spans="2:14" s="1" customFormat="1" ht="19.7" hidden="1" customHeight="1">
      <c r="B2560" s="156">
        <v>2025</v>
      </c>
      <c r="C2560" s="154" t="s">
        <v>13</v>
      </c>
      <c r="D2560" s="154" t="s">
        <v>14</v>
      </c>
      <c r="E2560" s="154" t="s">
        <v>15</v>
      </c>
      <c r="F2560" s="154" t="s">
        <v>16</v>
      </c>
      <c r="G2560" s="154" t="s">
        <v>73</v>
      </c>
      <c r="H2560" s="154" t="s">
        <v>37</v>
      </c>
      <c r="I2560" s="154" t="str">
        <f>_xlfn.XLOOKUP('Data Source'!$H2560,'NW Mapping'!A:A,'NW Mapping'!B:B)</f>
        <v>High</v>
      </c>
      <c r="J2560" s="154" t="str">
        <f>_xlfn.XLOOKUP('Data Source'!$H2560,'NW Mapping'!A:A,'NW Mapping'!C:C)</f>
        <v>Non-Core NW</v>
      </c>
      <c r="K2560" s="154" t="str">
        <f>_xlfn.XLOOKUP(H2560,'NW Mapping'!A:A,'NW Mapping'!D:D)</f>
        <v>EDLP</v>
      </c>
      <c r="L2560" s="8" t="str">
        <f>_xlfn.XLOOKUP('Data Source'!$H2560,'NW Mapping'!A:A,'NW Mapping'!E:E)</f>
        <v>EDLP</v>
      </c>
      <c r="M2560" s="157">
        <v>385045.68</v>
      </c>
      <c r="N2560" s="157">
        <v>0</v>
      </c>
    </row>
    <row r="2561" spans="2:14" s="1" customFormat="1" ht="19.7" hidden="1" customHeight="1">
      <c r="B2561" s="152">
        <v>2025</v>
      </c>
      <c r="C2561" s="153" t="s">
        <v>13</v>
      </c>
      <c r="D2561" s="153" t="s">
        <v>14</v>
      </c>
      <c r="E2561" s="153" t="s">
        <v>15</v>
      </c>
      <c r="F2561" s="153" t="s">
        <v>16</v>
      </c>
      <c r="G2561" s="153" t="s">
        <v>74</v>
      </c>
      <c r="H2561" s="153" t="s">
        <v>37</v>
      </c>
      <c r="I2561" s="154" t="str">
        <f>_xlfn.XLOOKUP('Data Source'!$H2561,'NW Mapping'!A:A,'NW Mapping'!B:B)</f>
        <v>High</v>
      </c>
      <c r="J2561" s="154" t="str">
        <f>_xlfn.XLOOKUP('Data Source'!$H2561,'NW Mapping'!A:A,'NW Mapping'!C:C)</f>
        <v>Non-Core NW</v>
      </c>
      <c r="K2561" s="154" t="str">
        <f>_xlfn.XLOOKUP(H2561,'NW Mapping'!A:A,'NW Mapping'!D:D)</f>
        <v>EDLP</v>
      </c>
      <c r="L2561" s="8" t="str">
        <f>_xlfn.XLOOKUP('Data Source'!$H2561,'NW Mapping'!A:A,'NW Mapping'!E:E)</f>
        <v>EDLP</v>
      </c>
      <c r="M2561" s="155">
        <v>54397.19</v>
      </c>
      <c r="N2561" s="155">
        <v>0</v>
      </c>
    </row>
    <row r="2562" spans="2:14" s="1" customFormat="1" ht="19.7" hidden="1" customHeight="1">
      <c r="B2562" s="156">
        <v>2025</v>
      </c>
      <c r="C2562" s="154" t="s">
        <v>13</v>
      </c>
      <c r="D2562" s="154" t="s">
        <v>14</v>
      </c>
      <c r="E2562" s="154" t="s">
        <v>15</v>
      </c>
      <c r="F2562" s="154" t="s">
        <v>16</v>
      </c>
      <c r="G2562" s="154" t="s">
        <v>75</v>
      </c>
      <c r="H2562" s="154" t="s">
        <v>37</v>
      </c>
      <c r="I2562" s="154" t="str">
        <f>_xlfn.XLOOKUP('Data Source'!$H2562,'NW Mapping'!A:A,'NW Mapping'!B:B)</f>
        <v>High</v>
      </c>
      <c r="J2562" s="154" t="str">
        <f>_xlfn.XLOOKUP('Data Source'!$H2562,'NW Mapping'!A:A,'NW Mapping'!C:C)</f>
        <v>Non-Core NW</v>
      </c>
      <c r="K2562" s="154" t="str">
        <f>_xlfn.XLOOKUP(H2562,'NW Mapping'!A:A,'NW Mapping'!D:D)</f>
        <v>EDLP</v>
      </c>
      <c r="L2562" s="8" t="str">
        <f>_xlfn.XLOOKUP('Data Source'!$H2562,'NW Mapping'!A:A,'NW Mapping'!E:E)</f>
        <v>EDLP</v>
      </c>
      <c r="M2562" s="157">
        <v>0</v>
      </c>
      <c r="N2562" s="157">
        <v>0</v>
      </c>
    </row>
    <row r="2563" spans="2:14" s="1" customFormat="1" ht="19.7" hidden="1" customHeight="1">
      <c r="B2563" s="152">
        <v>2025</v>
      </c>
      <c r="C2563" s="153" t="s">
        <v>13</v>
      </c>
      <c r="D2563" s="153" t="s">
        <v>14</v>
      </c>
      <c r="E2563" s="153" t="s">
        <v>15</v>
      </c>
      <c r="F2563" s="153" t="s">
        <v>21</v>
      </c>
      <c r="G2563" s="153" t="s">
        <v>22</v>
      </c>
      <c r="H2563" s="153" t="s">
        <v>37</v>
      </c>
      <c r="I2563" s="154" t="str">
        <f>_xlfn.XLOOKUP('Data Source'!$H2563,'NW Mapping'!A:A,'NW Mapping'!B:B)</f>
        <v>High</v>
      </c>
      <c r="J2563" s="154" t="str">
        <f>_xlfn.XLOOKUP('Data Source'!$H2563,'NW Mapping'!A:A,'NW Mapping'!C:C)</f>
        <v>Non-Core NW</v>
      </c>
      <c r="K2563" s="154" t="str">
        <f>_xlfn.XLOOKUP(H2563,'NW Mapping'!A:A,'NW Mapping'!D:D)</f>
        <v>EDLP</v>
      </c>
      <c r="L2563" s="8" t="str">
        <f>_xlfn.XLOOKUP('Data Source'!$H2563,'NW Mapping'!A:A,'NW Mapping'!E:E)</f>
        <v>EDLP</v>
      </c>
      <c r="M2563" s="155">
        <v>153415.07999999999</v>
      </c>
      <c r="N2563" s="155">
        <v>0</v>
      </c>
    </row>
    <row r="2564" spans="2:14" s="1" customFormat="1" ht="19.7" hidden="1" customHeight="1">
      <c r="B2564" s="156">
        <v>2025</v>
      </c>
      <c r="C2564" s="154" t="s">
        <v>13</v>
      </c>
      <c r="D2564" s="154" t="s">
        <v>14</v>
      </c>
      <c r="E2564" s="154" t="s">
        <v>15</v>
      </c>
      <c r="F2564" s="154" t="s">
        <v>21</v>
      </c>
      <c r="G2564" s="154" t="s">
        <v>65</v>
      </c>
      <c r="H2564" s="154" t="s">
        <v>37</v>
      </c>
      <c r="I2564" s="154" t="str">
        <f>_xlfn.XLOOKUP('Data Source'!$H2564,'NW Mapping'!A:A,'NW Mapping'!B:B)</f>
        <v>High</v>
      </c>
      <c r="J2564" s="154" t="str">
        <f>_xlfn.XLOOKUP('Data Source'!$H2564,'NW Mapping'!A:A,'NW Mapping'!C:C)</f>
        <v>Non-Core NW</v>
      </c>
      <c r="K2564" s="154" t="str">
        <f>_xlfn.XLOOKUP(H2564,'NW Mapping'!A:A,'NW Mapping'!D:D)</f>
        <v>EDLP</v>
      </c>
      <c r="L2564" s="8" t="str">
        <f>_xlfn.XLOOKUP('Data Source'!$H2564,'NW Mapping'!A:A,'NW Mapping'!E:E)</f>
        <v>EDLP</v>
      </c>
      <c r="M2564" s="157">
        <v>144178</v>
      </c>
      <c r="N2564" s="157">
        <v>0</v>
      </c>
    </row>
    <row r="2565" spans="2:14" s="1" customFormat="1" ht="19.7" hidden="1" customHeight="1">
      <c r="B2565" s="152">
        <v>2025</v>
      </c>
      <c r="C2565" s="153" t="s">
        <v>13</v>
      </c>
      <c r="D2565" s="153" t="s">
        <v>14</v>
      </c>
      <c r="E2565" s="153" t="s">
        <v>15</v>
      </c>
      <c r="F2565" s="153" t="s">
        <v>23</v>
      </c>
      <c r="G2565" s="153" t="s">
        <v>24</v>
      </c>
      <c r="H2565" s="153" t="s">
        <v>37</v>
      </c>
      <c r="I2565" s="154" t="str">
        <f>_xlfn.XLOOKUP('Data Source'!$H2565,'NW Mapping'!A:A,'NW Mapping'!B:B)</f>
        <v>High</v>
      </c>
      <c r="J2565" s="154" t="str">
        <f>_xlfn.XLOOKUP('Data Source'!$H2565,'NW Mapping'!A:A,'NW Mapping'!C:C)</f>
        <v>Non-Core NW</v>
      </c>
      <c r="K2565" s="154" t="str">
        <f>_xlfn.XLOOKUP(H2565,'NW Mapping'!A:A,'NW Mapping'!D:D)</f>
        <v>EDLP</v>
      </c>
      <c r="L2565" s="8" t="str">
        <f>_xlfn.XLOOKUP('Data Source'!$H2565,'NW Mapping'!A:A,'NW Mapping'!E:E)</f>
        <v>EDLP</v>
      </c>
      <c r="M2565" s="155">
        <v>161360</v>
      </c>
      <c r="N2565" s="155">
        <v>0</v>
      </c>
    </row>
    <row r="2566" spans="2:14" s="1" customFormat="1" ht="19.7" hidden="1" customHeight="1">
      <c r="B2566" s="156">
        <v>2025</v>
      </c>
      <c r="C2566" s="154" t="s">
        <v>13</v>
      </c>
      <c r="D2566" s="154" t="s">
        <v>14</v>
      </c>
      <c r="E2566" s="154" t="s">
        <v>15</v>
      </c>
      <c r="F2566" s="154" t="s">
        <v>23</v>
      </c>
      <c r="G2566" s="154" t="s">
        <v>66</v>
      </c>
      <c r="H2566" s="154" t="s">
        <v>37</v>
      </c>
      <c r="I2566" s="154" t="str">
        <f>_xlfn.XLOOKUP('Data Source'!$H2566,'NW Mapping'!A:A,'NW Mapping'!B:B)</f>
        <v>High</v>
      </c>
      <c r="J2566" s="154" t="str">
        <f>_xlfn.XLOOKUP('Data Source'!$H2566,'NW Mapping'!A:A,'NW Mapping'!C:C)</f>
        <v>Non-Core NW</v>
      </c>
      <c r="K2566" s="154" t="str">
        <f>_xlfn.XLOOKUP(H2566,'NW Mapping'!A:A,'NW Mapping'!D:D)</f>
        <v>EDLP</v>
      </c>
      <c r="L2566" s="8" t="str">
        <f>_xlfn.XLOOKUP('Data Source'!$H2566,'NW Mapping'!A:A,'NW Mapping'!E:E)</f>
        <v>EDLP</v>
      </c>
      <c r="M2566" s="157">
        <v>107880</v>
      </c>
      <c r="N2566" s="157">
        <v>0</v>
      </c>
    </row>
    <row r="2567" spans="2:14" s="1" customFormat="1" ht="19.7" hidden="1" customHeight="1">
      <c r="B2567" s="152">
        <v>2025</v>
      </c>
      <c r="C2567" s="153" t="s">
        <v>13</v>
      </c>
      <c r="D2567" s="153" t="s">
        <v>14</v>
      </c>
      <c r="E2567" s="153" t="s">
        <v>25</v>
      </c>
      <c r="F2567" s="153" t="s">
        <v>16</v>
      </c>
      <c r="G2567" s="153" t="s">
        <v>71</v>
      </c>
      <c r="H2567" s="153" t="s">
        <v>37</v>
      </c>
      <c r="I2567" s="154" t="str">
        <f>_xlfn.XLOOKUP('Data Source'!$H2567,'NW Mapping'!A:A,'NW Mapping'!B:B)</f>
        <v>High</v>
      </c>
      <c r="J2567" s="154" t="str">
        <f>_xlfn.XLOOKUP('Data Source'!$H2567,'NW Mapping'!A:A,'NW Mapping'!C:C)</f>
        <v>Non-Core NW</v>
      </c>
      <c r="K2567" s="154" t="str">
        <f>_xlfn.XLOOKUP(H2567,'NW Mapping'!A:A,'NW Mapping'!D:D)</f>
        <v>EDLP</v>
      </c>
      <c r="L2567" s="8" t="str">
        <f>_xlfn.XLOOKUP('Data Source'!$H2567,'NW Mapping'!A:A,'NW Mapping'!E:E)</f>
        <v>EDLP</v>
      </c>
      <c r="M2567" s="155">
        <v>165960</v>
      </c>
      <c r="N2567" s="155">
        <v>0</v>
      </c>
    </row>
    <row r="2568" spans="2:14" s="1" customFormat="1" ht="19.7" hidden="1" customHeight="1">
      <c r="B2568" s="156">
        <v>2025</v>
      </c>
      <c r="C2568" s="154" t="s">
        <v>13</v>
      </c>
      <c r="D2568" s="154" t="s">
        <v>14</v>
      </c>
      <c r="E2568" s="154" t="s">
        <v>25</v>
      </c>
      <c r="F2568" s="154" t="s">
        <v>16</v>
      </c>
      <c r="G2568" s="154" t="s">
        <v>74</v>
      </c>
      <c r="H2568" s="154" t="s">
        <v>37</v>
      </c>
      <c r="I2568" s="154" t="str">
        <f>_xlfn.XLOOKUP('Data Source'!$H2568,'NW Mapping'!A:A,'NW Mapping'!B:B)</f>
        <v>High</v>
      </c>
      <c r="J2568" s="154" t="str">
        <f>_xlfn.XLOOKUP('Data Source'!$H2568,'NW Mapping'!A:A,'NW Mapping'!C:C)</f>
        <v>Non-Core NW</v>
      </c>
      <c r="K2568" s="154" t="str">
        <f>_xlfn.XLOOKUP(H2568,'NW Mapping'!A:A,'NW Mapping'!D:D)</f>
        <v>EDLP</v>
      </c>
      <c r="L2568" s="8" t="str">
        <f>_xlfn.XLOOKUP('Data Source'!$H2568,'NW Mapping'!A:A,'NW Mapping'!E:E)</f>
        <v>EDLP</v>
      </c>
      <c r="M2568" s="157">
        <v>1935.36</v>
      </c>
      <c r="N2568" s="157">
        <v>0</v>
      </c>
    </row>
    <row r="2569" spans="2:14" s="1" customFormat="1" ht="19.7" hidden="1" customHeight="1">
      <c r="B2569" s="152">
        <v>2025</v>
      </c>
      <c r="C2569" s="153" t="s">
        <v>13</v>
      </c>
      <c r="D2569" s="153" t="s">
        <v>14</v>
      </c>
      <c r="E2569" s="153" t="s">
        <v>25</v>
      </c>
      <c r="F2569" s="153" t="s">
        <v>16</v>
      </c>
      <c r="G2569" s="153" t="s">
        <v>75</v>
      </c>
      <c r="H2569" s="153" t="s">
        <v>37</v>
      </c>
      <c r="I2569" s="154" t="str">
        <f>_xlfn.XLOOKUP('Data Source'!$H2569,'NW Mapping'!A:A,'NW Mapping'!B:B)</f>
        <v>High</v>
      </c>
      <c r="J2569" s="154" t="str">
        <f>_xlfn.XLOOKUP('Data Source'!$H2569,'NW Mapping'!A:A,'NW Mapping'!C:C)</f>
        <v>Non-Core NW</v>
      </c>
      <c r="K2569" s="154" t="str">
        <f>_xlfn.XLOOKUP(H2569,'NW Mapping'!A:A,'NW Mapping'!D:D)</f>
        <v>EDLP</v>
      </c>
      <c r="L2569" s="8" t="str">
        <f>_xlfn.XLOOKUP('Data Source'!$H2569,'NW Mapping'!A:A,'NW Mapping'!E:E)</f>
        <v>EDLP</v>
      </c>
      <c r="M2569" s="155">
        <v>55701.440000000002</v>
      </c>
      <c r="N2569" s="155">
        <v>0</v>
      </c>
    </row>
    <row r="2570" spans="2:14" s="1" customFormat="1" ht="19.7" hidden="1" customHeight="1">
      <c r="B2570" s="156">
        <v>2025</v>
      </c>
      <c r="C2570" s="154" t="s">
        <v>13</v>
      </c>
      <c r="D2570" s="154" t="s">
        <v>14</v>
      </c>
      <c r="E2570" s="154" t="s">
        <v>25</v>
      </c>
      <c r="F2570" s="154" t="s">
        <v>16</v>
      </c>
      <c r="G2570" s="154" t="s">
        <v>76</v>
      </c>
      <c r="H2570" s="154" t="s">
        <v>37</v>
      </c>
      <c r="I2570" s="154" t="str">
        <f>_xlfn.XLOOKUP('Data Source'!$H2570,'NW Mapping'!A:A,'NW Mapping'!B:B)</f>
        <v>High</v>
      </c>
      <c r="J2570" s="154" t="str">
        <f>_xlfn.XLOOKUP('Data Source'!$H2570,'NW Mapping'!A:A,'NW Mapping'!C:C)</f>
        <v>Non-Core NW</v>
      </c>
      <c r="K2570" s="154" t="str">
        <f>_xlfn.XLOOKUP(H2570,'NW Mapping'!A:A,'NW Mapping'!D:D)</f>
        <v>EDLP</v>
      </c>
      <c r="L2570" s="8" t="str">
        <f>_xlfn.XLOOKUP('Data Source'!$H2570,'NW Mapping'!A:A,'NW Mapping'!E:E)</f>
        <v>EDLP</v>
      </c>
      <c r="M2570" s="157">
        <v>0</v>
      </c>
      <c r="N2570" s="157">
        <v>0</v>
      </c>
    </row>
    <row r="2571" spans="2:14" s="1" customFormat="1" ht="19.7" hidden="1" customHeight="1">
      <c r="B2571" s="152">
        <v>2025</v>
      </c>
      <c r="C2571" s="153" t="s">
        <v>13</v>
      </c>
      <c r="D2571" s="153" t="s">
        <v>14</v>
      </c>
      <c r="E2571" s="153" t="s">
        <v>25</v>
      </c>
      <c r="F2571" s="153" t="s">
        <v>21</v>
      </c>
      <c r="G2571" s="153" t="s">
        <v>22</v>
      </c>
      <c r="H2571" s="153" t="s">
        <v>37</v>
      </c>
      <c r="I2571" s="154" t="str">
        <f>_xlfn.XLOOKUP('Data Source'!$H2571,'NW Mapping'!A:A,'NW Mapping'!B:B)</f>
        <v>High</v>
      </c>
      <c r="J2571" s="154" t="str">
        <f>_xlfn.XLOOKUP('Data Source'!$H2571,'NW Mapping'!A:A,'NW Mapping'!C:C)</f>
        <v>Non-Core NW</v>
      </c>
      <c r="K2571" s="154" t="str">
        <f>_xlfn.XLOOKUP(H2571,'NW Mapping'!A:A,'NW Mapping'!D:D)</f>
        <v>EDLP</v>
      </c>
      <c r="L2571" s="8" t="str">
        <f>_xlfn.XLOOKUP('Data Source'!$H2571,'NW Mapping'!A:A,'NW Mapping'!E:E)</f>
        <v>EDLP</v>
      </c>
      <c r="M2571" s="155">
        <v>2200185.52</v>
      </c>
      <c r="N2571" s="155">
        <v>0</v>
      </c>
    </row>
    <row r="2572" spans="2:14" s="1" customFormat="1" ht="19.7" hidden="1" customHeight="1">
      <c r="B2572" s="156">
        <v>2025</v>
      </c>
      <c r="C2572" s="154" t="s">
        <v>13</v>
      </c>
      <c r="D2572" s="154" t="s">
        <v>14</v>
      </c>
      <c r="E2572" s="154" t="s">
        <v>25</v>
      </c>
      <c r="F2572" s="154" t="s">
        <v>21</v>
      </c>
      <c r="G2572" s="154" t="s">
        <v>65</v>
      </c>
      <c r="H2572" s="154" t="s">
        <v>37</v>
      </c>
      <c r="I2572" s="154" t="str">
        <f>_xlfn.XLOOKUP('Data Source'!$H2572,'NW Mapping'!A:A,'NW Mapping'!B:B)</f>
        <v>High</v>
      </c>
      <c r="J2572" s="154" t="str">
        <f>_xlfn.XLOOKUP('Data Source'!$H2572,'NW Mapping'!A:A,'NW Mapping'!C:C)</f>
        <v>Non-Core NW</v>
      </c>
      <c r="K2572" s="154" t="str">
        <f>_xlfn.XLOOKUP(H2572,'NW Mapping'!A:A,'NW Mapping'!D:D)</f>
        <v>EDLP</v>
      </c>
      <c r="L2572" s="8" t="str">
        <f>_xlfn.XLOOKUP('Data Source'!$H2572,'NW Mapping'!A:A,'NW Mapping'!E:E)</f>
        <v>EDLP</v>
      </c>
      <c r="M2572" s="157">
        <v>665240</v>
      </c>
      <c r="N2572" s="157">
        <v>0</v>
      </c>
    </row>
    <row r="2573" spans="2:14" s="1" customFormat="1" ht="19.7" hidden="1" customHeight="1">
      <c r="B2573" s="152">
        <v>2025</v>
      </c>
      <c r="C2573" s="153" t="s">
        <v>13</v>
      </c>
      <c r="D2573" s="153" t="s">
        <v>14</v>
      </c>
      <c r="E2573" s="153" t="s">
        <v>25</v>
      </c>
      <c r="F2573" s="153" t="s">
        <v>23</v>
      </c>
      <c r="G2573" s="153" t="s">
        <v>24</v>
      </c>
      <c r="H2573" s="153" t="s">
        <v>37</v>
      </c>
      <c r="I2573" s="154" t="str">
        <f>_xlfn.XLOOKUP('Data Source'!$H2573,'NW Mapping'!A:A,'NW Mapping'!B:B)</f>
        <v>High</v>
      </c>
      <c r="J2573" s="154" t="str">
        <f>_xlfn.XLOOKUP('Data Source'!$H2573,'NW Mapping'!A:A,'NW Mapping'!C:C)</f>
        <v>Non-Core NW</v>
      </c>
      <c r="K2573" s="154" t="str">
        <f>_xlfn.XLOOKUP(H2573,'NW Mapping'!A:A,'NW Mapping'!D:D)</f>
        <v>EDLP</v>
      </c>
      <c r="L2573" s="8" t="str">
        <f>_xlfn.XLOOKUP('Data Source'!$H2573,'NW Mapping'!A:A,'NW Mapping'!E:E)</f>
        <v>EDLP</v>
      </c>
      <c r="M2573" s="155">
        <v>1365650.88</v>
      </c>
      <c r="N2573" s="155">
        <v>0</v>
      </c>
    </row>
    <row r="2574" spans="2:14" s="1" customFormat="1" ht="19.7" hidden="1" customHeight="1">
      <c r="B2574" s="156">
        <v>2025</v>
      </c>
      <c r="C2574" s="154" t="s">
        <v>13</v>
      </c>
      <c r="D2574" s="154" t="s">
        <v>14</v>
      </c>
      <c r="E2574" s="154" t="s">
        <v>25</v>
      </c>
      <c r="F2574" s="154" t="s">
        <v>23</v>
      </c>
      <c r="G2574" s="154" t="s">
        <v>66</v>
      </c>
      <c r="H2574" s="154" t="s">
        <v>37</v>
      </c>
      <c r="I2574" s="154" t="str">
        <f>_xlfn.XLOOKUP('Data Source'!$H2574,'NW Mapping'!A:A,'NW Mapping'!B:B)</f>
        <v>High</v>
      </c>
      <c r="J2574" s="154" t="str">
        <f>_xlfn.XLOOKUP('Data Source'!$H2574,'NW Mapping'!A:A,'NW Mapping'!C:C)</f>
        <v>Non-Core NW</v>
      </c>
      <c r="K2574" s="154" t="str">
        <f>_xlfn.XLOOKUP(H2574,'NW Mapping'!A:A,'NW Mapping'!D:D)</f>
        <v>EDLP</v>
      </c>
      <c r="L2574" s="8" t="str">
        <f>_xlfn.XLOOKUP('Data Source'!$H2574,'NW Mapping'!A:A,'NW Mapping'!E:E)</f>
        <v>EDLP</v>
      </c>
      <c r="M2574" s="157">
        <v>661750</v>
      </c>
      <c r="N2574" s="157">
        <v>0</v>
      </c>
    </row>
    <row r="2575" spans="2:14" s="1" customFormat="1" ht="19.7" customHeight="1">
      <c r="B2575" s="152">
        <v>2025</v>
      </c>
      <c r="C2575" s="153" t="s">
        <v>13</v>
      </c>
      <c r="D2575" s="153" t="s">
        <v>14</v>
      </c>
      <c r="E2575" s="153" t="s">
        <v>26</v>
      </c>
      <c r="F2575" s="153" t="s">
        <v>16</v>
      </c>
      <c r="G2575" s="153" t="s">
        <v>71</v>
      </c>
      <c r="H2575" s="153" t="s">
        <v>37</v>
      </c>
      <c r="I2575" s="154" t="str">
        <f>_xlfn.XLOOKUP('Data Source'!$H2575,'NW Mapping'!A:A,'NW Mapping'!B:B)</f>
        <v>High</v>
      </c>
      <c r="J2575" s="154" t="str">
        <f>_xlfn.XLOOKUP('Data Source'!$H2575,'NW Mapping'!A:A,'NW Mapping'!C:C)</f>
        <v>Non-Core NW</v>
      </c>
      <c r="K2575" s="154" t="str">
        <f>_xlfn.XLOOKUP(H2575,'NW Mapping'!A:A,'NW Mapping'!D:D)</f>
        <v>EDLP</v>
      </c>
      <c r="L2575" s="8" t="str">
        <f>_xlfn.XLOOKUP('Data Source'!$H2575,'NW Mapping'!A:A,'NW Mapping'!E:E)</f>
        <v>EDLP</v>
      </c>
      <c r="M2575" s="155">
        <v>0</v>
      </c>
      <c r="N2575" s="155">
        <v>0</v>
      </c>
    </row>
    <row r="2576" spans="2:14" s="1" customFormat="1" ht="19.7" customHeight="1">
      <c r="B2576" s="156">
        <v>2025</v>
      </c>
      <c r="C2576" s="154" t="s">
        <v>13</v>
      </c>
      <c r="D2576" s="154" t="s">
        <v>14</v>
      </c>
      <c r="E2576" s="154" t="s">
        <v>26</v>
      </c>
      <c r="F2576" s="154" t="s">
        <v>16</v>
      </c>
      <c r="G2576" s="154" t="s">
        <v>87</v>
      </c>
      <c r="H2576" s="154" t="s">
        <v>37</v>
      </c>
      <c r="I2576" s="154" t="str">
        <f>_xlfn.XLOOKUP('Data Source'!$H2576,'NW Mapping'!A:A,'NW Mapping'!B:B)</f>
        <v>High</v>
      </c>
      <c r="J2576" s="154" t="str">
        <f>_xlfn.XLOOKUP('Data Source'!$H2576,'NW Mapping'!A:A,'NW Mapping'!C:C)</f>
        <v>Non-Core NW</v>
      </c>
      <c r="K2576" s="154" t="str">
        <f>_xlfn.XLOOKUP(H2576,'NW Mapping'!A:A,'NW Mapping'!D:D)</f>
        <v>EDLP</v>
      </c>
      <c r="L2576" s="8" t="str">
        <f>_xlfn.XLOOKUP('Data Source'!$H2576,'NW Mapping'!A:A,'NW Mapping'!E:E)</f>
        <v>EDLP</v>
      </c>
      <c r="M2576" s="157">
        <v>0</v>
      </c>
      <c r="N2576" s="157">
        <v>0</v>
      </c>
    </row>
    <row r="2577" spans="2:14" s="1" customFormat="1" ht="19.7" customHeight="1">
      <c r="B2577" s="152">
        <v>2025</v>
      </c>
      <c r="C2577" s="153" t="s">
        <v>13</v>
      </c>
      <c r="D2577" s="153" t="s">
        <v>14</v>
      </c>
      <c r="E2577" s="153" t="s">
        <v>26</v>
      </c>
      <c r="F2577" s="153" t="s">
        <v>16</v>
      </c>
      <c r="G2577" s="153" t="s">
        <v>72</v>
      </c>
      <c r="H2577" s="153" t="s">
        <v>37</v>
      </c>
      <c r="I2577" s="154" t="str">
        <f>_xlfn.XLOOKUP('Data Source'!$H2577,'NW Mapping'!A:A,'NW Mapping'!B:B)</f>
        <v>High</v>
      </c>
      <c r="J2577" s="154" t="str">
        <f>_xlfn.XLOOKUP('Data Source'!$H2577,'NW Mapping'!A:A,'NW Mapping'!C:C)</f>
        <v>Non-Core NW</v>
      </c>
      <c r="K2577" s="154" t="str">
        <f>_xlfn.XLOOKUP(H2577,'NW Mapping'!A:A,'NW Mapping'!D:D)</f>
        <v>EDLP</v>
      </c>
      <c r="L2577" s="8" t="str">
        <f>_xlfn.XLOOKUP('Data Source'!$H2577,'NW Mapping'!A:A,'NW Mapping'!E:E)</f>
        <v>EDLP</v>
      </c>
      <c r="M2577" s="155">
        <v>0</v>
      </c>
      <c r="N2577" s="155">
        <v>0</v>
      </c>
    </row>
    <row r="2578" spans="2:14" s="1" customFormat="1" ht="19.7" customHeight="1">
      <c r="B2578" s="156">
        <v>2025</v>
      </c>
      <c r="C2578" s="154" t="s">
        <v>13</v>
      </c>
      <c r="D2578" s="154" t="s">
        <v>14</v>
      </c>
      <c r="E2578" s="154" t="s">
        <v>26</v>
      </c>
      <c r="F2578" s="154" t="s">
        <v>16</v>
      </c>
      <c r="G2578" s="154" t="s">
        <v>73</v>
      </c>
      <c r="H2578" s="154" t="s">
        <v>37</v>
      </c>
      <c r="I2578" s="154" t="str">
        <f>_xlfn.XLOOKUP('Data Source'!$H2578,'NW Mapping'!A:A,'NW Mapping'!B:B)</f>
        <v>High</v>
      </c>
      <c r="J2578" s="154" t="str">
        <f>_xlfn.XLOOKUP('Data Source'!$H2578,'NW Mapping'!A:A,'NW Mapping'!C:C)</f>
        <v>Non-Core NW</v>
      </c>
      <c r="K2578" s="154" t="str">
        <f>_xlfn.XLOOKUP(H2578,'NW Mapping'!A:A,'NW Mapping'!D:D)</f>
        <v>EDLP</v>
      </c>
      <c r="L2578" s="8" t="str">
        <f>_xlfn.XLOOKUP('Data Source'!$H2578,'NW Mapping'!A:A,'NW Mapping'!E:E)</f>
        <v>EDLP</v>
      </c>
      <c r="M2578" s="157">
        <v>590458.56000000006</v>
      </c>
      <c r="N2578" s="157">
        <v>0</v>
      </c>
    </row>
    <row r="2579" spans="2:14" s="1" customFormat="1" ht="19.7" customHeight="1">
      <c r="B2579" s="152">
        <v>2025</v>
      </c>
      <c r="C2579" s="153" t="s">
        <v>13</v>
      </c>
      <c r="D2579" s="153" t="s">
        <v>14</v>
      </c>
      <c r="E2579" s="153" t="s">
        <v>26</v>
      </c>
      <c r="F2579" s="153" t="s">
        <v>16</v>
      </c>
      <c r="G2579" s="153" t="s">
        <v>74</v>
      </c>
      <c r="H2579" s="153" t="s">
        <v>37</v>
      </c>
      <c r="I2579" s="154" t="str">
        <f>_xlfn.XLOOKUP('Data Source'!$H2579,'NW Mapping'!A:A,'NW Mapping'!B:B)</f>
        <v>High</v>
      </c>
      <c r="J2579" s="154" t="str">
        <f>_xlfn.XLOOKUP('Data Source'!$H2579,'NW Mapping'!A:A,'NW Mapping'!C:C)</f>
        <v>Non-Core NW</v>
      </c>
      <c r="K2579" s="154" t="str">
        <f>_xlfn.XLOOKUP(H2579,'NW Mapping'!A:A,'NW Mapping'!D:D)</f>
        <v>EDLP</v>
      </c>
      <c r="L2579" s="8" t="str">
        <f>_xlfn.XLOOKUP('Data Source'!$H2579,'NW Mapping'!A:A,'NW Mapping'!E:E)</f>
        <v>EDLP</v>
      </c>
      <c r="M2579" s="155">
        <v>0</v>
      </c>
      <c r="N2579" s="155">
        <v>0</v>
      </c>
    </row>
    <row r="2580" spans="2:14" s="1" customFormat="1" ht="19.7" customHeight="1">
      <c r="B2580" s="156">
        <v>2025</v>
      </c>
      <c r="C2580" s="154" t="s">
        <v>13</v>
      </c>
      <c r="D2580" s="154" t="s">
        <v>14</v>
      </c>
      <c r="E2580" s="154" t="s">
        <v>26</v>
      </c>
      <c r="F2580" s="154" t="s">
        <v>21</v>
      </c>
      <c r="G2580" s="154" t="s">
        <v>22</v>
      </c>
      <c r="H2580" s="154" t="s">
        <v>37</v>
      </c>
      <c r="I2580" s="154" t="str">
        <f>_xlfn.XLOOKUP('Data Source'!$H2580,'NW Mapping'!A:A,'NW Mapping'!B:B)</f>
        <v>High</v>
      </c>
      <c r="J2580" s="154" t="str">
        <f>_xlfn.XLOOKUP('Data Source'!$H2580,'NW Mapping'!A:A,'NW Mapping'!C:C)</f>
        <v>Non-Core NW</v>
      </c>
      <c r="K2580" s="154" t="str">
        <f>_xlfn.XLOOKUP(H2580,'NW Mapping'!A:A,'NW Mapping'!D:D)</f>
        <v>EDLP</v>
      </c>
      <c r="L2580" s="8" t="str">
        <f>_xlfn.XLOOKUP('Data Source'!$H2580,'NW Mapping'!A:A,'NW Mapping'!E:E)</f>
        <v>EDLP</v>
      </c>
      <c r="M2580" s="157">
        <v>234840.9</v>
      </c>
      <c r="N2580" s="157">
        <v>0</v>
      </c>
    </row>
    <row r="2581" spans="2:14" s="1" customFormat="1" ht="19.7" customHeight="1">
      <c r="B2581" s="152">
        <v>2025</v>
      </c>
      <c r="C2581" s="153" t="s">
        <v>13</v>
      </c>
      <c r="D2581" s="153" t="s">
        <v>14</v>
      </c>
      <c r="E2581" s="153" t="s">
        <v>26</v>
      </c>
      <c r="F2581" s="153" t="s">
        <v>21</v>
      </c>
      <c r="G2581" s="153" t="s">
        <v>65</v>
      </c>
      <c r="H2581" s="153" t="s">
        <v>37</v>
      </c>
      <c r="I2581" s="154" t="str">
        <f>_xlfn.XLOOKUP('Data Source'!$H2581,'NW Mapping'!A:A,'NW Mapping'!B:B)</f>
        <v>High</v>
      </c>
      <c r="J2581" s="154" t="str">
        <f>_xlfn.XLOOKUP('Data Source'!$H2581,'NW Mapping'!A:A,'NW Mapping'!C:C)</f>
        <v>Non-Core NW</v>
      </c>
      <c r="K2581" s="154" t="str">
        <f>_xlfn.XLOOKUP(H2581,'NW Mapping'!A:A,'NW Mapping'!D:D)</f>
        <v>EDLP</v>
      </c>
      <c r="L2581" s="8" t="str">
        <f>_xlfn.XLOOKUP('Data Source'!$H2581,'NW Mapping'!A:A,'NW Mapping'!E:E)</f>
        <v>EDLP</v>
      </c>
      <c r="M2581" s="155">
        <v>65064</v>
      </c>
      <c r="N2581" s="155">
        <v>0</v>
      </c>
    </row>
    <row r="2582" spans="2:14" s="1" customFormat="1" ht="19.7" customHeight="1">
      <c r="B2582" s="156">
        <v>2025</v>
      </c>
      <c r="C2582" s="154" t="s">
        <v>13</v>
      </c>
      <c r="D2582" s="154" t="s">
        <v>14</v>
      </c>
      <c r="E2582" s="154" t="s">
        <v>26</v>
      </c>
      <c r="F2582" s="154" t="s">
        <v>23</v>
      </c>
      <c r="G2582" s="154" t="s">
        <v>24</v>
      </c>
      <c r="H2582" s="154" t="s">
        <v>37</v>
      </c>
      <c r="I2582" s="154" t="str">
        <f>_xlfn.XLOOKUP('Data Source'!$H2582,'NW Mapping'!A:A,'NW Mapping'!B:B)</f>
        <v>High</v>
      </c>
      <c r="J2582" s="154" t="str">
        <f>_xlfn.XLOOKUP('Data Source'!$H2582,'NW Mapping'!A:A,'NW Mapping'!C:C)</f>
        <v>Non-Core NW</v>
      </c>
      <c r="K2582" s="154" t="str">
        <f>_xlfn.XLOOKUP(H2582,'NW Mapping'!A:A,'NW Mapping'!D:D)</f>
        <v>EDLP</v>
      </c>
      <c r="L2582" s="8" t="str">
        <f>_xlfn.XLOOKUP('Data Source'!$H2582,'NW Mapping'!A:A,'NW Mapping'!E:E)</f>
        <v>EDLP</v>
      </c>
      <c r="M2582" s="157">
        <v>0</v>
      </c>
      <c r="N2582" s="157">
        <v>0</v>
      </c>
    </row>
    <row r="2583" spans="2:14" s="1" customFormat="1" ht="19.7" hidden="1" customHeight="1">
      <c r="B2583" s="152">
        <v>2025</v>
      </c>
      <c r="C2583" s="153" t="s">
        <v>13</v>
      </c>
      <c r="D2583" s="153" t="s">
        <v>14</v>
      </c>
      <c r="E2583" s="153" t="s">
        <v>27</v>
      </c>
      <c r="F2583" s="153" t="s">
        <v>16</v>
      </c>
      <c r="G2583" s="153" t="s">
        <v>71</v>
      </c>
      <c r="H2583" s="153" t="s">
        <v>37</v>
      </c>
      <c r="I2583" s="154" t="str">
        <f>_xlfn.XLOOKUP('Data Source'!$H2583,'NW Mapping'!A:A,'NW Mapping'!B:B)</f>
        <v>High</v>
      </c>
      <c r="J2583" s="154" t="str">
        <f>_xlfn.XLOOKUP('Data Source'!$H2583,'NW Mapping'!A:A,'NW Mapping'!C:C)</f>
        <v>Non-Core NW</v>
      </c>
      <c r="K2583" s="154" t="str">
        <f>_xlfn.XLOOKUP(H2583,'NW Mapping'!A:A,'NW Mapping'!D:D)</f>
        <v>EDLP</v>
      </c>
      <c r="L2583" s="8" t="str">
        <f>_xlfn.XLOOKUP('Data Source'!$H2583,'NW Mapping'!A:A,'NW Mapping'!E:E)</f>
        <v>EDLP</v>
      </c>
      <c r="M2583" s="155">
        <v>0</v>
      </c>
      <c r="N2583" s="155">
        <v>0</v>
      </c>
    </row>
    <row r="2584" spans="2:14" s="1" customFormat="1" ht="19.7" hidden="1" customHeight="1">
      <c r="B2584" s="156">
        <v>2025</v>
      </c>
      <c r="C2584" s="154" t="s">
        <v>13</v>
      </c>
      <c r="D2584" s="154" t="s">
        <v>14</v>
      </c>
      <c r="E2584" s="154" t="s">
        <v>27</v>
      </c>
      <c r="F2584" s="154" t="s">
        <v>16</v>
      </c>
      <c r="G2584" s="154" t="s">
        <v>74</v>
      </c>
      <c r="H2584" s="154" t="s">
        <v>37</v>
      </c>
      <c r="I2584" s="154" t="str">
        <f>_xlfn.XLOOKUP('Data Source'!$H2584,'NW Mapping'!A:A,'NW Mapping'!B:B)</f>
        <v>High</v>
      </c>
      <c r="J2584" s="154" t="str">
        <f>_xlfn.XLOOKUP('Data Source'!$H2584,'NW Mapping'!A:A,'NW Mapping'!C:C)</f>
        <v>Non-Core NW</v>
      </c>
      <c r="K2584" s="154" t="str">
        <f>_xlfn.XLOOKUP(H2584,'NW Mapping'!A:A,'NW Mapping'!D:D)</f>
        <v>EDLP</v>
      </c>
      <c r="L2584" s="8" t="str">
        <f>_xlfn.XLOOKUP('Data Source'!$H2584,'NW Mapping'!A:A,'NW Mapping'!E:E)</f>
        <v>EDLP</v>
      </c>
      <c r="M2584" s="157">
        <v>4540</v>
      </c>
      <c r="N2584" s="157">
        <v>0</v>
      </c>
    </row>
    <row r="2585" spans="2:14" s="1" customFormat="1" ht="19.7" hidden="1" customHeight="1">
      <c r="B2585" s="152">
        <v>2025</v>
      </c>
      <c r="C2585" s="153" t="s">
        <v>13</v>
      </c>
      <c r="D2585" s="153" t="s">
        <v>14</v>
      </c>
      <c r="E2585" s="153" t="s">
        <v>27</v>
      </c>
      <c r="F2585" s="153" t="s">
        <v>16</v>
      </c>
      <c r="G2585" s="153" t="s">
        <v>75</v>
      </c>
      <c r="H2585" s="153" t="s">
        <v>37</v>
      </c>
      <c r="I2585" s="154" t="str">
        <f>_xlfn.XLOOKUP('Data Source'!$H2585,'NW Mapping'!A:A,'NW Mapping'!B:B)</f>
        <v>High</v>
      </c>
      <c r="J2585" s="154" t="str">
        <f>_xlfn.XLOOKUP('Data Source'!$H2585,'NW Mapping'!A:A,'NW Mapping'!C:C)</f>
        <v>Non-Core NW</v>
      </c>
      <c r="K2585" s="154" t="str">
        <f>_xlfn.XLOOKUP(H2585,'NW Mapping'!A:A,'NW Mapping'!D:D)</f>
        <v>EDLP</v>
      </c>
      <c r="L2585" s="8" t="str">
        <f>_xlfn.XLOOKUP('Data Source'!$H2585,'NW Mapping'!A:A,'NW Mapping'!E:E)</f>
        <v>EDLP</v>
      </c>
      <c r="M2585" s="155">
        <v>2004.192</v>
      </c>
      <c r="N2585" s="155">
        <v>600.04999999999995</v>
      </c>
    </row>
    <row r="2586" spans="2:14" s="1" customFormat="1" ht="19.7" hidden="1" customHeight="1">
      <c r="B2586" s="156">
        <v>2025</v>
      </c>
      <c r="C2586" s="154" t="s">
        <v>13</v>
      </c>
      <c r="D2586" s="154" t="s">
        <v>14</v>
      </c>
      <c r="E2586" s="154" t="s">
        <v>27</v>
      </c>
      <c r="F2586" s="154" t="s">
        <v>21</v>
      </c>
      <c r="G2586" s="154" t="s">
        <v>65</v>
      </c>
      <c r="H2586" s="154" t="s">
        <v>37</v>
      </c>
      <c r="I2586" s="154" t="str">
        <f>_xlfn.XLOOKUP('Data Source'!$H2586,'NW Mapping'!A:A,'NW Mapping'!B:B)</f>
        <v>High</v>
      </c>
      <c r="J2586" s="154" t="str">
        <f>_xlfn.XLOOKUP('Data Source'!$H2586,'NW Mapping'!A:A,'NW Mapping'!C:C)</f>
        <v>Non-Core NW</v>
      </c>
      <c r="K2586" s="154" t="str">
        <f>_xlfn.XLOOKUP(H2586,'NW Mapping'!A:A,'NW Mapping'!D:D)</f>
        <v>EDLP</v>
      </c>
      <c r="L2586" s="8" t="str">
        <f>_xlfn.XLOOKUP('Data Source'!$H2586,'NW Mapping'!A:A,'NW Mapping'!E:E)</f>
        <v>EDLP</v>
      </c>
      <c r="M2586" s="157">
        <v>245583.58040000001</v>
      </c>
      <c r="N2586" s="157">
        <v>0</v>
      </c>
    </row>
    <row r="2587" spans="2:14" s="1" customFormat="1" ht="19.7" hidden="1" customHeight="1">
      <c r="B2587" s="152">
        <v>2025</v>
      </c>
      <c r="C2587" s="153" t="s">
        <v>13</v>
      </c>
      <c r="D2587" s="153" t="s">
        <v>14</v>
      </c>
      <c r="E2587" s="153" t="s">
        <v>27</v>
      </c>
      <c r="F2587" s="153" t="s">
        <v>23</v>
      </c>
      <c r="G2587" s="153" t="s">
        <v>24</v>
      </c>
      <c r="H2587" s="153" t="s">
        <v>37</v>
      </c>
      <c r="I2587" s="154" t="str">
        <f>_xlfn.XLOOKUP('Data Source'!$H2587,'NW Mapping'!A:A,'NW Mapping'!B:B)</f>
        <v>High</v>
      </c>
      <c r="J2587" s="154" t="str">
        <f>_xlfn.XLOOKUP('Data Source'!$H2587,'NW Mapping'!A:A,'NW Mapping'!C:C)</f>
        <v>Non-Core NW</v>
      </c>
      <c r="K2587" s="154" t="str">
        <f>_xlfn.XLOOKUP(H2587,'NW Mapping'!A:A,'NW Mapping'!D:D)</f>
        <v>EDLP</v>
      </c>
      <c r="L2587" s="8" t="str">
        <f>_xlfn.XLOOKUP('Data Source'!$H2587,'NW Mapping'!A:A,'NW Mapping'!E:E)</f>
        <v>EDLP</v>
      </c>
      <c r="M2587" s="155">
        <v>31211.7600000001</v>
      </c>
      <c r="N2587" s="155">
        <v>63.96</v>
      </c>
    </row>
    <row r="2588" spans="2:14" s="1" customFormat="1" ht="19.7" hidden="1" customHeight="1">
      <c r="B2588" s="156">
        <v>2025</v>
      </c>
      <c r="C2588" s="154" t="s">
        <v>13</v>
      </c>
      <c r="D2588" s="154" t="s">
        <v>14</v>
      </c>
      <c r="E2588" s="154" t="s">
        <v>27</v>
      </c>
      <c r="F2588" s="154" t="s">
        <v>23</v>
      </c>
      <c r="G2588" s="154" t="s">
        <v>66</v>
      </c>
      <c r="H2588" s="154" t="s">
        <v>37</v>
      </c>
      <c r="I2588" s="154" t="str">
        <f>_xlfn.XLOOKUP('Data Source'!$H2588,'NW Mapping'!A:A,'NW Mapping'!B:B)</f>
        <v>High</v>
      </c>
      <c r="J2588" s="154" t="str">
        <f>_xlfn.XLOOKUP('Data Source'!$H2588,'NW Mapping'!A:A,'NW Mapping'!C:C)</f>
        <v>Non-Core NW</v>
      </c>
      <c r="K2588" s="154" t="str">
        <f>_xlfn.XLOOKUP(H2588,'NW Mapping'!A:A,'NW Mapping'!D:D)</f>
        <v>EDLP</v>
      </c>
      <c r="L2588" s="8" t="str">
        <f>_xlfn.XLOOKUP('Data Source'!$H2588,'NW Mapping'!A:A,'NW Mapping'!E:E)</f>
        <v>EDLP</v>
      </c>
      <c r="M2588" s="157">
        <v>20266.5</v>
      </c>
      <c r="N2588" s="157">
        <v>0</v>
      </c>
    </row>
    <row r="2589" spans="2:14" s="1" customFormat="1" ht="19.7" customHeight="1">
      <c r="B2589" s="152">
        <v>2025</v>
      </c>
      <c r="C2589" s="153" t="s">
        <v>13</v>
      </c>
      <c r="D2589" s="153" t="s">
        <v>14</v>
      </c>
      <c r="E2589" s="153" t="s">
        <v>26</v>
      </c>
      <c r="F2589" s="153" t="s">
        <v>16</v>
      </c>
      <c r="G2589" s="153" t="s">
        <v>73</v>
      </c>
      <c r="H2589" s="153" t="s">
        <v>84</v>
      </c>
      <c r="I2589" s="154" t="str">
        <f>_xlfn.XLOOKUP('Data Source'!$H2589,'NW Mapping'!A:A,'NW Mapping'!B:B)</f>
        <v>Low</v>
      </c>
      <c r="J2589" s="154" t="str">
        <f>_xlfn.XLOOKUP('Data Source'!$H2589,'NW Mapping'!A:A,'NW Mapping'!C:C)</f>
        <v>Core NW</v>
      </c>
      <c r="K2589" s="154" t="str">
        <f>_xlfn.XLOOKUP(H2589,'NW Mapping'!A:A,'NW Mapping'!D:D)</f>
        <v>Core NW</v>
      </c>
      <c r="L2589" s="8" t="str">
        <f>_xlfn.XLOOKUP('Data Source'!$H2589,'NW Mapping'!A:A,'NW Mapping'!E:E)</f>
        <v>OTHER</v>
      </c>
      <c r="M2589" s="155">
        <v>0</v>
      </c>
      <c r="N2589" s="155">
        <v>0</v>
      </c>
    </row>
    <row r="2590" spans="2:14" s="1" customFormat="1" ht="19.7" hidden="1" customHeight="1">
      <c r="B2590" s="156">
        <v>2025</v>
      </c>
      <c r="C2590" s="154" t="s">
        <v>13</v>
      </c>
      <c r="D2590" s="154" t="s">
        <v>14</v>
      </c>
      <c r="E2590" s="154" t="s">
        <v>15</v>
      </c>
      <c r="F2590" s="154" t="s">
        <v>16</v>
      </c>
      <c r="G2590" s="154" t="s">
        <v>71</v>
      </c>
      <c r="H2590" s="154" t="s">
        <v>38</v>
      </c>
      <c r="I2590" s="154" t="str">
        <f>_xlfn.XLOOKUP('Data Source'!$H2590,'NW Mapping'!A:A,'NW Mapping'!B:B)</f>
        <v>Low</v>
      </c>
      <c r="J2590" s="154" t="str">
        <f>_xlfn.XLOOKUP('Data Source'!$H2590,'NW Mapping'!A:A,'NW Mapping'!C:C)</f>
        <v>Core NW</v>
      </c>
      <c r="K2590" s="154" t="str">
        <f>_xlfn.XLOOKUP(H2590,'NW Mapping'!A:A,'NW Mapping'!D:D)</f>
        <v>Core NW</v>
      </c>
      <c r="L2590" s="8" t="str">
        <f>_xlfn.XLOOKUP('Data Source'!$H2590,'NW Mapping'!A:A,'NW Mapping'!E:E)</f>
        <v>OTHER</v>
      </c>
      <c r="M2590" s="157">
        <v>14199.33</v>
      </c>
      <c r="N2590" s="157">
        <v>14199.12</v>
      </c>
    </row>
    <row r="2591" spans="2:14" s="1" customFormat="1" ht="19.7" hidden="1" customHeight="1">
      <c r="B2591" s="152">
        <v>2025</v>
      </c>
      <c r="C2591" s="153" t="s">
        <v>13</v>
      </c>
      <c r="D2591" s="153" t="s">
        <v>14</v>
      </c>
      <c r="E2591" s="153" t="s">
        <v>15</v>
      </c>
      <c r="F2591" s="153" t="s">
        <v>16</v>
      </c>
      <c r="G2591" s="153" t="s">
        <v>87</v>
      </c>
      <c r="H2591" s="153" t="s">
        <v>38</v>
      </c>
      <c r="I2591" s="154" t="str">
        <f>_xlfn.XLOOKUP('Data Source'!$H2591,'NW Mapping'!A:A,'NW Mapping'!B:B)</f>
        <v>Low</v>
      </c>
      <c r="J2591" s="154" t="str">
        <f>_xlfn.XLOOKUP('Data Source'!$H2591,'NW Mapping'!A:A,'NW Mapping'!C:C)</f>
        <v>Core NW</v>
      </c>
      <c r="K2591" s="154" t="str">
        <f>_xlfn.XLOOKUP(H2591,'NW Mapping'!A:A,'NW Mapping'!D:D)</f>
        <v>Core NW</v>
      </c>
      <c r="L2591" s="8" t="str">
        <f>_xlfn.XLOOKUP('Data Source'!$H2591,'NW Mapping'!A:A,'NW Mapping'!E:E)</f>
        <v>OTHER</v>
      </c>
      <c r="M2591" s="155">
        <v>19879.07</v>
      </c>
      <c r="N2591" s="155">
        <v>19879.080000000002</v>
      </c>
    </row>
    <row r="2592" spans="2:14" s="1" customFormat="1" ht="19.7" hidden="1" customHeight="1">
      <c r="B2592" s="156">
        <v>2025</v>
      </c>
      <c r="C2592" s="154" t="s">
        <v>13</v>
      </c>
      <c r="D2592" s="154" t="s">
        <v>14</v>
      </c>
      <c r="E2592" s="154" t="s">
        <v>15</v>
      </c>
      <c r="F2592" s="154" t="s">
        <v>16</v>
      </c>
      <c r="G2592" s="154" t="s">
        <v>72</v>
      </c>
      <c r="H2592" s="154" t="s">
        <v>38</v>
      </c>
      <c r="I2592" s="154" t="str">
        <f>_xlfn.XLOOKUP('Data Source'!$H2592,'NW Mapping'!A:A,'NW Mapping'!B:B)</f>
        <v>Low</v>
      </c>
      <c r="J2592" s="154" t="str">
        <f>_xlfn.XLOOKUP('Data Source'!$H2592,'NW Mapping'!A:A,'NW Mapping'!C:C)</f>
        <v>Core NW</v>
      </c>
      <c r="K2592" s="154" t="str">
        <f>_xlfn.XLOOKUP(H2592,'NW Mapping'!A:A,'NW Mapping'!D:D)</f>
        <v>Core NW</v>
      </c>
      <c r="L2592" s="8" t="str">
        <f>_xlfn.XLOOKUP('Data Source'!$H2592,'NW Mapping'!A:A,'NW Mapping'!E:E)</f>
        <v>OTHER</v>
      </c>
      <c r="M2592" s="157">
        <v>68156.800000000003</v>
      </c>
      <c r="N2592" s="157">
        <v>68156.92</v>
      </c>
    </row>
    <row r="2593" spans="2:14" s="1" customFormat="1" ht="19.7" hidden="1" customHeight="1">
      <c r="B2593" s="152">
        <v>2025</v>
      </c>
      <c r="C2593" s="153" t="s">
        <v>13</v>
      </c>
      <c r="D2593" s="153" t="s">
        <v>14</v>
      </c>
      <c r="E2593" s="153" t="s">
        <v>15</v>
      </c>
      <c r="F2593" s="153" t="s">
        <v>16</v>
      </c>
      <c r="G2593" s="153" t="s">
        <v>73</v>
      </c>
      <c r="H2593" s="153" t="s">
        <v>38</v>
      </c>
      <c r="I2593" s="154" t="str">
        <f>_xlfn.XLOOKUP('Data Source'!$H2593,'NW Mapping'!A:A,'NW Mapping'!B:B)</f>
        <v>Low</v>
      </c>
      <c r="J2593" s="154" t="str">
        <f>_xlfn.XLOOKUP('Data Source'!$H2593,'NW Mapping'!A:A,'NW Mapping'!C:C)</f>
        <v>Core NW</v>
      </c>
      <c r="K2593" s="154" t="str">
        <f>_xlfn.XLOOKUP(H2593,'NW Mapping'!A:A,'NW Mapping'!D:D)</f>
        <v>Core NW</v>
      </c>
      <c r="L2593" s="8" t="str">
        <f>_xlfn.XLOOKUP('Data Source'!$H2593,'NW Mapping'!A:A,'NW Mapping'!E:E)</f>
        <v>OTHER</v>
      </c>
      <c r="M2593" s="155">
        <v>11359.47</v>
      </c>
      <c r="N2593" s="155">
        <v>11359.4</v>
      </c>
    </row>
    <row r="2594" spans="2:14" s="1" customFormat="1" ht="19.7" hidden="1" customHeight="1">
      <c r="B2594" s="156">
        <v>2025</v>
      </c>
      <c r="C2594" s="154" t="s">
        <v>13</v>
      </c>
      <c r="D2594" s="154" t="s">
        <v>14</v>
      </c>
      <c r="E2594" s="154" t="s">
        <v>15</v>
      </c>
      <c r="F2594" s="154" t="s">
        <v>16</v>
      </c>
      <c r="G2594" s="154" t="s">
        <v>74</v>
      </c>
      <c r="H2594" s="154" t="s">
        <v>38</v>
      </c>
      <c r="I2594" s="154" t="str">
        <f>_xlfn.XLOOKUP('Data Source'!$H2594,'NW Mapping'!A:A,'NW Mapping'!B:B)</f>
        <v>Low</v>
      </c>
      <c r="J2594" s="154" t="str">
        <f>_xlfn.XLOOKUP('Data Source'!$H2594,'NW Mapping'!A:A,'NW Mapping'!C:C)</f>
        <v>Core NW</v>
      </c>
      <c r="K2594" s="154" t="str">
        <f>_xlfn.XLOOKUP(H2594,'NW Mapping'!A:A,'NW Mapping'!D:D)</f>
        <v>Core NW</v>
      </c>
      <c r="L2594" s="8" t="str">
        <f>_xlfn.XLOOKUP('Data Source'!$H2594,'NW Mapping'!A:A,'NW Mapping'!E:E)</f>
        <v>OTHER</v>
      </c>
      <c r="M2594" s="157">
        <v>22718.93</v>
      </c>
      <c r="N2594" s="157">
        <v>22718.799999999999</v>
      </c>
    </row>
    <row r="2595" spans="2:14" s="1" customFormat="1" ht="19.7" hidden="1" customHeight="1">
      <c r="B2595" s="152">
        <v>2025</v>
      </c>
      <c r="C2595" s="153" t="s">
        <v>13</v>
      </c>
      <c r="D2595" s="153" t="s">
        <v>14</v>
      </c>
      <c r="E2595" s="153" t="s">
        <v>15</v>
      </c>
      <c r="F2595" s="153" t="s">
        <v>16</v>
      </c>
      <c r="G2595" s="153" t="s">
        <v>75</v>
      </c>
      <c r="H2595" s="153" t="s">
        <v>38</v>
      </c>
      <c r="I2595" s="154" t="str">
        <f>_xlfn.XLOOKUP('Data Source'!$H2595,'NW Mapping'!A:A,'NW Mapping'!B:B)</f>
        <v>Low</v>
      </c>
      <c r="J2595" s="154" t="str">
        <f>_xlfn.XLOOKUP('Data Source'!$H2595,'NW Mapping'!A:A,'NW Mapping'!C:C)</f>
        <v>Core NW</v>
      </c>
      <c r="K2595" s="154" t="str">
        <f>_xlfn.XLOOKUP(H2595,'NW Mapping'!A:A,'NW Mapping'!D:D)</f>
        <v>Core NW</v>
      </c>
      <c r="L2595" s="8" t="str">
        <f>_xlfn.XLOOKUP('Data Source'!$H2595,'NW Mapping'!A:A,'NW Mapping'!E:E)</f>
        <v>OTHER</v>
      </c>
      <c r="M2595" s="155">
        <v>0</v>
      </c>
      <c r="N2595" s="155">
        <v>0</v>
      </c>
    </row>
    <row r="2596" spans="2:14" s="1" customFormat="1" ht="19.7" hidden="1" customHeight="1">
      <c r="B2596" s="156">
        <v>2025</v>
      </c>
      <c r="C2596" s="154" t="s">
        <v>13</v>
      </c>
      <c r="D2596" s="154" t="s">
        <v>14</v>
      </c>
      <c r="E2596" s="154" t="s">
        <v>15</v>
      </c>
      <c r="F2596" s="154" t="s">
        <v>21</v>
      </c>
      <c r="G2596" s="154" t="s">
        <v>22</v>
      </c>
      <c r="H2596" s="154" t="s">
        <v>38</v>
      </c>
      <c r="I2596" s="154" t="str">
        <f>_xlfn.XLOOKUP('Data Source'!$H2596,'NW Mapping'!A:A,'NW Mapping'!B:B)</f>
        <v>Low</v>
      </c>
      <c r="J2596" s="154" t="str">
        <f>_xlfn.XLOOKUP('Data Source'!$H2596,'NW Mapping'!A:A,'NW Mapping'!C:C)</f>
        <v>Core NW</v>
      </c>
      <c r="K2596" s="154" t="str">
        <f>_xlfn.XLOOKUP(H2596,'NW Mapping'!A:A,'NW Mapping'!D:D)</f>
        <v>Core NW</v>
      </c>
      <c r="L2596" s="8" t="str">
        <f>_xlfn.XLOOKUP('Data Source'!$H2596,'NW Mapping'!A:A,'NW Mapping'!E:E)</f>
        <v>OTHER</v>
      </c>
      <c r="M2596" s="157">
        <v>45437.87</v>
      </c>
      <c r="N2596" s="157">
        <v>45438.12</v>
      </c>
    </row>
    <row r="2597" spans="2:14" s="1" customFormat="1" ht="19.7" hidden="1" customHeight="1">
      <c r="B2597" s="152">
        <v>2025</v>
      </c>
      <c r="C2597" s="153" t="s">
        <v>13</v>
      </c>
      <c r="D2597" s="153" t="s">
        <v>14</v>
      </c>
      <c r="E2597" s="153" t="s">
        <v>15</v>
      </c>
      <c r="F2597" s="153" t="s">
        <v>21</v>
      </c>
      <c r="G2597" s="153" t="s">
        <v>65</v>
      </c>
      <c r="H2597" s="153" t="s">
        <v>38</v>
      </c>
      <c r="I2597" s="154" t="str">
        <f>_xlfn.XLOOKUP('Data Source'!$H2597,'NW Mapping'!A:A,'NW Mapping'!B:B)</f>
        <v>Low</v>
      </c>
      <c r="J2597" s="154" t="str">
        <f>_xlfn.XLOOKUP('Data Source'!$H2597,'NW Mapping'!A:A,'NW Mapping'!C:C)</f>
        <v>Core NW</v>
      </c>
      <c r="K2597" s="154" t="str">
        <f>_xlfn.XLOOKUP(H2597,'NW Mapping'!A:A,'NW Mapping'!D:D)</f>
        <v>Core NW</v>
      </c>
      <c r="L2597" s="8" t="str">
        <f>_xlfn.XLOOKUP('Data Source'!$H2597,'NW Mapping'!A:A,'NW Mapping'!E:E)</f>
        <v>OTHER</v>
      </c>
      <c r="M2597" s="155">
        <v>31238.53</v>
      </c>
      <c r="N2597" s="155">
        <v>31238.48</v>
      </c>
    </row>
    <row r="2598" spans="2:14" s="1" customFormat="1" ht="19.7" hidden="1" customHeight="1">
      <c r="B2598" s="156">
        <v>2025</v>
      </c>
      <c r="C2598" s="154" t="s">
        <v>13</v>
      </c>
      <c r="D2598" s="154" t="s">
        <v>14</v>
      </c>
      <c r="E2598" s="154" t="s">
        <v>15</v>
      </c>
      <c r="F2598" s="154" t="s">
        <v>23</v>
      </c>
      <c r="G2598" s="154" t="s">
        <v>24</v>
      </c>
      <c r="H2598" s="154" t="s">
        <v>38</v>
      </c>
      <c r="I2598" s="154" t="str">
        <f>_xlfn.XLOOKUP('Data Source'!$H2598,'NW Mapping'!A:A,'NW Mapping'!B:B)</f>
        <v>Low</v>
      </c>
      <c r="J2598" s="154" t="str">
        <f>_xlfn.XLOOKUP('Data Source'!$H2598,'NW Mapping'!A:A,'NW Mapping'!C:C)</f>
        <v>Core NW</v>
      </c>
      <c r="K2598" s="154" t="str">
        <f>_xlfn.XLOOKUP(H2598,'NW Mapping'!A:A,'NW Mapping'!D:D)</f>
        <v>Core NW</v>
      </c>
      <c r="L2598" s="8" t="str">
        <f>_xlfn.XLOOKUP('Data Source'!$H2598,'NW Mapping'!A:A,'NW Mapping'!E:E)</f>
        <v>OTHER</v>
      </c>
      <c r="M2598" s="157">
        <v>36918.269999999997</v>
      </c>
      <c r="N2598" s="157">
        <v>36918.44</v>
      </c>
    </row>
    <row r="2599" spans="2:14" s="1" customFormat="1" ht="19.7" hidden="1" customHeight="1">
      <c r="B2599" s="152">
        <v>2025</v>
      </c>
      <c r="C2599" s="153" t="s">
        <v>13</v>
      </c>
      <c r="D2599" s="153" t="s">
        <v>14</v>
      </c>
      <c r="E2599" s="153" t="s">
        <v>15</v>
      </c>
      <c r="F2599" s="153" t="s">
        <v>23</v>
      </c>
      <c r="G2599" s="153" t="s">
        <v>66</v>
      </c>
      <c r="H2599" s="153" t="s">
        <v>38</v>
      </c>
      <c r="I2599" s="154" t="str">
        <f>_xlfn.XLOOKUP('Data Source'!$H2599,'NW Mapping'!A:A,'NW Mapping'!B:B)</f>
        <v>Low</v>
      </c>
      <c r="J2599" s="154" t="str">
        <f>_xlfn.XLOOKUP('Data Source'!$H2599,'NW Mapping'!A:A,'NW Mapping'!C:C)</f>
        <v>Core NW</v>
      </c>
      <c r="K2599" s="154" t="str">
        <f>_xlfn.XLOOKUP(H2599,'NW Mapping'!A:A,'NW Mapping'!D:D)</f>
        <v>Core NW</v>
      </c>
      <c r="L2599" s="8" t="str">
        <f>_xlfn.XLOOKUP('Data Source'!$H2599,'NW Mapping'!A:A,'NW Mapping'!E:E)</f>
        <v>OTHER</v>
      </c>
      <c r="M2599" s="155">
        <v>34078.400000000001</v>
      </c>
      <c r="N2599" s="155">
        <v>34078.199999999997</v>
      </c>
    </row>
    <row r="2600" spans="2:14" s="1" customFormat="1" ht="19.7" customHeight="1">
      <c r="B2600" s="156">
        <v>2025</v>
      </c>
      <c r="C2600" s="154" t="s">
        <v>13</v>
      </c>
      <c r="D2600" s="154" t="s">
        <v>14</v>
      </c>
      <c r="E2600" s="154" t="s">
        <v>26</v>
      </c>
      <c r="F2600" s="154" t="s">
        <v>16</v>
      </c>
      <c r="G2600" s="154" t="s">
        <v>71</v>
      </c>
      <c r="H2600" s="154" t="s">
        <v>38</v>
      </c>
      <c r="I2600" s="154" t="str">
        <f>_xlfn.XLOOKUP('Data Source'!$H2600,'NW Mapping'!A:A,'NW Mapping'!B:B)</f>
        <v>Low</v>
      </c>
      <c r="J2600" s="154" t="str">
        <f>_xlfn.XLOOKUP('Data Source'!$H2600,'NW Mapping'!A:A,'NW Mapping'!C:C)</f>
        <v>Core NW</v>
      </c>
      <c r="K2600" s="154" t="str">
        <f>_xlfn.XLOOKUP(H2600,'NW Mapping'!A:A,'NW Mapping'!D:D)</f>
        <v>Core NW</v>
      </c>
      <c r="L2600" s="8" t="str">
        <f>_xlfn.XLOOKUP('Data Source'!$H2600,'NW Mapping'!A:A,'NW Mapping'!E:E)</f>
        <v>OTHER</v>
      </c>
      <c r="M2600" s="157">
        <v>45000</v>
      </c>
      <c r="N2600" s="157">
        <v>44999.76</v>
      </c>
    </row>
    <row r="2601" spans="2:14" s="1" customFormat="1" ht="19.7" customHeight="1">
      <c r="B2601" s="152">
        <v>2025</v>
      </c>
      <c r="C2601" s="153" t="s">
        <v>13</v>
      </c>
      <c r="D2601" s="153" t="s">
        <v>14</v>
      </c>
      <c r="E2601" s="153" t="s">
        <v>26</v>
      </c>
      <c r="F2601" s="153" t="s">
        <v>16</v>
      </c>
      <c r="G2601" s="153" t="s">
        <v>87</v>
      </c>
      <c r="H2601" s="153" t="s">
        <v>38</v>
      </c>
      <c r="I2601" s="154" t="str">
        <f>_xlfn.XLOOKUP('Data Source'!$H2601,'NW Mapping'!A:A,'NW Mapping'!B:B)</f>
        <v>Low</v>
      </c>
      <c r="J2601" s="154" t="str">
        <f>_xlfn.XLOOKUP('Data Source'!$H2601,'NW Mapping'!A:A,'NW Mapping'!C:C)</f>
        <v>Core NW</v>
      </c>
      <c r="K2601" s="154" t="str">
        <f>_xlfn.XLOOKUP(H2601,'NW Mapping'!A:A,'NW Mapping'!D:D)</f>
        <v>Core NW</v>
      </c>
      <c r="L2601" s="8" t="str">
        <f>_xlfn.XLOOKUP('Data Source'!$H2601,'NW Mapping'!A:A,'NW Mapping'!E:E)</f>
        <v>OTHER</v>
      </c>
      <c r="M2601" s="155">
        <v>25000</v>
      </c>
      <c r="N2601" s="155">
        <v>25000.04</v>
      </c>
    </row>
    <row r="2602" spans="2:14" s="1" customFormat="1" ht="19.7" customHeight="1">
      <c r="B2602" s="156">
        <v>2025</v>
      </c>
      <c r="C2602" s="154" t="s">
        <v>13</v>
      </c>
      <c r="D2602" s="154" t="s">
        <v>14</v>
      </c>
      <c r="E2602" s="154" t="s">
        <v>26</v>
      </c>
      <c r="F2602" s="154" t="s">
        <v>16</v>
      </c>
      <c r="G2602" s="154" t="s">
        <v>72</v>
      </c>
      <c r="H2602" s="154" t="s">
        <v>38</v>
      </c>
      <c r="I2602" s="154" t="str">
        <f>_xlfn.XLOOKUP('Data Source'!$H2602,'NW Mapping'!A:A,'NW Mapping'!B:B)</f>
        <v>Low</v>
      </c>
      <c r="J2602" s="154" t="str">
        <f>_xlfn.XLOOKUP('Data Source'!$H2602,'NW Mapping'!A:A,'NW Mapping'!C:C)</f>
        <v>Core NW</v>
      </c>
      <c r="K2602" s="154" t="str">
        <f>_xlfn.XLOOKUP(H2602,'NW Mapping'!A:A,'NW Mapping'!D:D)</f>
        <v>Core NW</v>
      </c>
      <c r="L2602" s="8" t="str">
        <f>_xlfn.XLOOKUP('Data Source'!$H2602,'NW Mapping'!A:A,'NW Mapping'!E:E)</f>
        <v>OTHER</v>
      </c>
      <c r="M2602" s="157">
        <v>45000</v>
      </c>
      <c r="N2602" s="157">
        <v>44999.76</v>
      </c>
    </row>
    <row r="2603" spans="2:14" s="1" customFormat="1" ht="19.7" customHeight="1">
      <c r="B2603" s="152">
        <v>2025</v>
      </c>
      <c r="C2603" s="153" t="s">
        <v>13</v>
      </c>
      <c r="D2603" s="153" t="s">
        <v>14</v>
      </c>
      <c r="E2603" s="153" t="s">
        <v>26</v>
      </c>
      <c r="F2603" s="153" t="s">
        <v>16</v>
      </c>
      <c r="G2603" s="153" t="s">
        <v>73</v>
      </c>
      <c r="H2603" s="153" t="s">
        <v>38</v>
      </c>
      <c r="I2603" s="154" t="str">
        <f>_xlfn.XLOOKUP('Data Source'!$H2603,'NW Mapping'!A:A,'NW Mapping'!B:B)</f>
        <v>Low</v>
      </c>
      <c r="J2603" s="154" t="str">
        <f>_xlfn.XLOOKUP('Data Source'!$H2603,'NW Mapping'!A:A,'NW Mapping'!C:C)</f>
        <v>Core NW</v>
      </c>
      <c r="K2603" s="154" t="str">
        <f>_xlfn.XLOOKUP(H2603,'NW Mapping'!A:A,'NW Mapping'!D:D)</f>
        <v>Core NW</v>
      </c>
      <c r="L2603" s="8" t="str">
        <f>_xlfn.XLOOKUP('Data Source'!$H2603,'NW Mapping'!A:A,'NW Mapping'!E:E)</f>
        <v>OTHER</v>
      </c>
      <c r="M2603" s="155">
        <v>50000</v>
      </c>
      <c r="N2603" s="155">
        <v>50000.08</v>
      </c>
    </row>
    <row r="2604" spans="2:14" s="1" customFormat="1" ht="19.7" customHeight="1">
      <c r="B2604" s="156">
        <v>2025</v>
      </c>
      <c r="C2604" s="154" t="s">
        <v>13</v>
      </c>
      <c r="D2604" s="154" t="s">
        <v>14</v>
      </c>
      <c r="E2604" s="154" t="s">
        <v>26</v>
      </c>
      <c r="F2604" s="154" t="s">
        <v>16</v>
      </c>
      <c r="G2604" s="154" t="s">
        <v>74</v>
      </c>
      <c r="H2604" s="154" t="s">
        <v>38</v>
      </c>
      <c r="I2604" s="154" t="str">
        <f>_xlfn.XLOOKUP('Data Source'!$H2604,'NW Mapping'!A:A,'NW Mapping'!B:B)</f>
        <v>Low</v>
      </c>
      <c r="J2604" s="154" t="str">
        <f>_xlfn.XLOOKUP('Data Source'!$H2604,'NW Mapping'!A:A,'NW Mapping'!C:C)</f>
        <v>Core NW</v>
      </c>
      <c r="K2604" s="154" t="str">
        <f>_xlfn.XLOOKUP(H2604,'NW Mapping'!A:A,'NW Mapping'!D:D)</f>
        <v>Core NW</v>
      </c>
      <c r="L2604" s="8" t="str">
        <f>_xlfn.XLOOKUP('Data Source'!$H2604,'NW Mapping'!A:A,'NW Mapping'!E:E)</f>
        <v>OTHER</v>
      </c>
      <c r="M2604" s="157">
        <v>25000</v>
      </c>
      <c r="N2604" s="157">
        <v>25000.04</v>
      </c>
    </row>
    <row r="2605" spans="2:14" s="1" customFormat="1" ht="19.7" customHeight="1">
      <c r="B2605" s="152">
        <v>2025</v>
      </c>
      <c r="C2605" s="153" t="s">
        <v>13</v>
      </c>
      <c r="D2605" s="153" t="s">
        <v>14</v>
      </c>
      <c r="E2605" s="153" t="s">
        <v>26</v>
      </c>
      <c r="F2605" s="153" t="s">
        <v>21</v>
      </c>
      <c r="G2605" s="153" t="s">
        <v>22</v>
      </c>
      <c r="H2605" s="153" t="s">
        <v>38</v>
      </c>
      <c r="I2605" s="154" t="str">
        <f>_xlfn.XLOOKUP('Data Source'!$H2605,'NW Mapping'!A:A,'NW Mapping'!B:B)</f>
        <v>Low</v>
      </c>
      <c r="J2605" s="154" t="str">
        <f>_xlfn.XLOOKUP('Data Source'!$H2605,'NW Mapping'!A:A,'NW Mapping'!C:C)</f>
        <v>Core NW</v>
      </c>
      <c r="K2605" s="154" t="str">
        <f>_xlfn.XLOOKUP(H2605,'NW Mapping'!A:A,'NW Mapping'!D:D)</f>
        <v>Core NW</v>
      </c>
      <c r="L2605" s="8" t="str">
        <f>_xlfn.XLOOKUP('Data Source'!$H2605,'NW Mapping'!A:A,'NW Mapping'!E:E)</f>
        <v>OTHER</v>
      </c>
      <c r="M2605" s="155">
        <v>70000</v>
      </c>
      <c r="N2605" s="155">
        <v>69999.8</v>
      </c>
    </row>
    <row r="2606" spans="2:14" s="1" customFormat="1" ht="19.7" customHeight="1">
      <c r="B2606" s="156">
        <v>2025</v>
      </c>
      <c r="C2606" s="154" t="s">
        <v>13</v>
      </c>
      <c r="D2606" s="154" t="s">
        <v>14</v>
      </c>
      <c r="E2606" s="154" t="s">
        <v>26</v>
      </c>
      <c r="F2606" s="154" t="s">
        <v>21</v>
      </c>
      <c r="G2606" s="154" t="s">
        <v>65</v>
      </c>
      <c r="H2606" s="154" t="s">
        <v>38</v>
      </c>
      <c r="I2606" s="154" t="str">
        <f>_xlfn.XLOOKUP('Data Source'!$H2606,'NW Mapping'!A:A,'NW Mapping'!B:B)</f>
        <v>Low</v>
      </c>
      <c r="J2606" s="154" t="str">
        <f>_xlfn.XLOOKUP('Data Source'!$H2606,'NW Mapping'!A:A,'NW Mapping'!C:C)</f>
        <v>Core NW</v>
      </c>
      <c r="K2606" s="154" t="str">
        <f>_xlfn.XLOOKUP(H2606,'NW Mapping'!A:A,'NW Mapping'!D:D)</f>
        <v>Core NW</v>
      </c>
      <c r="L2606" s="8" t="str">
        <f>_xlfn.XLOOKUP('Data Source'!$H2606,'NW Mapping'!A:A,'NW Mapping'!E:E)</f>
        <v>OTHER</v>
      </c>
      <c r="M2606" s="157">
        <v>81000</v>
      </c>
      <c r="N2606" s="157">
        <v>80999.88</v>
      </c>
    </row>
    <row r="2607" spans="2:14" s="1" customFormat="1" ht="19.7" customHeight="1">
      <c r="B2607" s="152">
        <v>2025</v>
      </c>
      <c r="C2607" s="153" t="s">
        <v>13</v>
      </c>
      <c r="D2607" s="153" t="s">
        <v>14</v>
      </c>
      <c r="E2607" s="153" t="s">
        <v>26</v>
      </c>
      <c r="F2607" s="153" t="s">
        <v>23</v>
      </c>
      <c r="G2607" s="153" t="s">
        <v>24</v>
      </c>
      <c r="H2607" s="153" t="s">
        <v>38</v>
      </c>
      <c r="I2607" s="154" t="str">
        <f>_xlfn.XLOOKUP('Data Source'!$H2607,'NW Mapping'!A:A,'NW Mapping'!B:B)</f>
        <v>Low</v>
      </c>
      <c r="J2607" s="154" t="str">
        <f>_xlfn.XLOOKUP('Data Source'!$H2607,'NW Mapping'!A:A,'NW Mapping'!C:C)</f>
        <v>Core NW</v>
      </c>
      <c r="K2607" s="154" t="str">
        <f>_xlfn.XLOOKUP(H2607,'NW Mapping'!A:A,'NW Mapping'!D:D)</f>
        <v>Core NW</v>
      </c>
      <c r="L2607" s="8" t="str">
        <f>_xlfn.XLOOKUP('Data Source'!$H2607,'NW Mapping'!A:A,'NW Mapping'!E:E)</f>
        <v>OTHER</v>
      </c>
      <c r="M2607" s="155">
        <v>50000</v>
      </c>
      <c r="N2607" s="155">
        <v>50000.08</v>
      </c>
    </row>
    <row r="2608" spans="2:14" s="1" customFormat="1" ht="19.7" customHeight="1">
      <c r="B2608" s="156">
        <v>2025</v>
      </c>
      <c r="C2608" s="154" t="s">
        <v>13</v>
      </c>
      <c r="D2608" s="154" t="s">
        <v>14</v>
      </c>
      <c r="E2608" s="154" t="s">
        <v>26</v>
      </c>
      <c r="F2608" s="154" t="s">
        <v>23</v>
      </c>
      <c r="G2608" s="154" t="s">
        <v>66</v>
      </c>
      <c r="H2608" s="154" t="s">
        <v>38</v>
      </c>
      <c r="I2608" s="154" t="str">
        <f>_xlfn.XLOOKUP('Data Source'!$H2608,'NW Mapping'!A:A,'NW Mapping'!B:B)</f>
        <v>Low</v>
      </c>
      <c r="J2608" s="154" t="str">
        <f>_xlfn.XLOOKUP('Data Source'!$H2608,'NW Mapping'!A:A,'NW Mapping'!C:C)</f>
        <v>Core NW</v>
      </c>
      <c r="K2608" s="154" t="str">
        <f>_xlfn.XLOOKUP(H2608,'NW Mapping'!A:A,'NW Mapping'!D:D)</f>
        <v>Core NW</v>
      </c>
      <c r="L2608" s="8" t="str">
        <f>_xlfn.XLOOKUP('Data Source'!$H2608,'NW Mapping'!A:A,'NW Mapping'!E:E)</f>
        <v>OTHER</v>
      </c>
      <c r="M2608" s="157">
        <v>50000</v>
      </c>
      <c r="N2608" s="157">
        <v>50000.08</v>
      </c>
    </row>
    <row r="2609" spans="2:14" s="1" customFormat="1" ht="19.7" hidden="1" customHeight="1">
      <c r="B2609" s="152">
        <v>2025</v>
      </c>
      <c r="C2609" s="153" t="s">
        <v>13</v>
      </c>
      <c r="D2609" s="153" t="s">
        <v>14</v>
      </c>
      <c r="E2609" s="153" t="s">
        <v>27</v>
      </c>
      <c r="F2609" s="153" t="s">
        <v>16</v>
      </c>
      <c r="G2609" s="153" t="s">
        <v>71</v>
      </c>
      <c r="H2609" s="153" t="s">
        <v>38</v>
      </c>
      <c r="I2609" s="154" t="str">
        <f>_xlfn.XLOOKUP('Data Source'!$H2609,'NW Mapping'!A:A,'NW Mapping'!B:B)</f>
        <v>Low</v>
      </c>
      <c r="J2609" s="154" t="str">
        <f>_xlfn.XLOOKUP('Data Source'!$H2609,'NW Mapping'!A:A,'NW Mapping'!C:C)</f>
        <v>Core NW</v>
      </c>
      <c r="K2609" s="154" t="str">
        <f>_xlfn.XLOOKUP(H2609,'NW Mapping'!A:A,'NW Mapping'!D:D)</f>
        <v>Core NW</v>
      </c>
      <c r="L2609" s="8" t="str">
        <f>_xlfn.XLOOKUP('Data Source'!$H2609,'NW Mapping'!A:A,'NW Mapping'!E:E)</f>
        <v>OTHER</v>
      </c>
      <c r="M2609" s="155">
        <v>25000</v>
      </c>
      <c r="N2609" s="155">
        <v>25000.04</v>
      </c>
    </row>
    <row r="2610" spans="2:14" s="1" customFormat="1" ht="19.7" hidden="1" customHeight="1">
      <c r="B2610" s="156">
        <v>2025</v>
      </c>
      <c r="C2610" s="154" t="s">
        <v>13</v>
      </c>
      <c r="D2610" s="154" t="s">
        <v>14</v>
      </c>
      <c r="E2610" s="154" t="s">
        <v>27</v>
      </c>
      <c r="F2610" s="154" t="s">
        <v>16</v>
      </c>
      <c r="G2610" s="154" t="s">
        <v>72</v>
      </c>
      <c r="H2610" s="154" t="s">
        <v>38</v>
      </c>
      <c r="I2610" s="154" t="str">
        <f>_xlfn.XLOOKUP('Data Source'!$H2610,'NW Mapping'!A:A,'NW Mapping'!B:B)</f>
        <v>Low</v>
      </c>
      <c r="J2610" s="154" t="str">
        <f>_xlfn.XLOOKUP('Data Source'!$H2610,'NW Mapping'!A:A,'NW Mapping'!C:C)</f>
        <v>Core NW</v>
      </c>
      <c r="K2610" s="154" t="str">
        <f>_xlfn.XLOOKUP(H2610,'NW Mapping'!A:A,'NW Mapping'!D:D)</f>
        <v>Core NW</v>
      </c>
      <c r="L2610" s="8" t="str">
        <f>_xlfn.XLOOKUP('Data Source'!$H2610,'NW Mapping'!A:A,'NW Mapping'!E:E)</f>
        <v>OTHER</v>
      </c>
      <c r="M2610" s="157">
        <v>70000</v>
      </c>
      <c r="N2610" s="157">
        <v>69999.8</v>
      </c>
    </row>
    <row r="2611" spans="2:14" s="1" customFormat="1" ht="19.7" hidden="1" customHeight="1">
      <c r="B2611" s="152">
        <v>2025</v>
      </c>
      <c r="C2611" s="153" t="s">
        <v>13</v>
      </c>
      <c r="D2611" s="153" t="s">
        <v>14</v>
      </c>
      <c r="E2611" s="153" t="s">
        <v>27</v>
      </c>
      <c r="F2611" s="153" t="s">
        <v>16</v>
      </c>
      <c r="G2611" s="153" t="s">
        <v>73</v>
      </c>
      <c r="H2611" s="153" t="s">
        <v>38</v>
      </c>
      <c r="I2611" s="154" t="str">
        <f>_xlfn.XLOOKUP('Data Source'!$H2611,'NW Mapping'!A:A,'NW Mapping'!B:B)</f>
        <v>Low</v>
      </c>
      <c r="J2611" s="154" t="str">
        <f>_xlfn.XLOOKUP('Data Source'!$H2611,'NW Mapping'!A:A,'NW Mapping'!C:C)</f>
        <v>Core NW</v>
      </c>
      <c r="K2611" s="154" t="str">
        <f>_xlfn.XLOOKUP(H2611,'NW Mapping'!A:A,'NW Mapping'!D:D)</f>
        <v>Core NW</v>
      </c>
      <c r="L2611" s="8" t="str">
        <f>_xlfn.XLOOKUP('Data Source'!$H2611,'NW Mapping'!A:A,'NW Mapping'!E:E)</f>
        <v>OTHER</v>
      </c>
      <c r="M2611" s="155">
        <v>150000</v>
      </c>
      <c r="N2611" s="155">
        <v>150000.24</v>
      </c>
    </row>
    <row r="2612" spans="2:14" s="1" customFormat="1" ht="19.7" hidden="1" customHeight="1">
      <c r="B2612" s="156">
        <v>2025</v>
      </c>
      <c r="C2612" s="154" t="s">
        <v>13</v>
      </c>
      <c r="D2612" s="154" t="s">
        <v>14</v>
      </c>
      <c r="E2612" s="154" t="s">
        <v>27</v>
      </c>
      <c r="F2612" s="154" t="s">
        <v>16</v>
      </c>
      <c r="G2612" s="154" t="s">
        <v>74</v>
      </c>
      <c r="H2612" s="154" t="s">
        <v>38</v>
      </c>
      <c r="I2612" s="154" t="str">
        <f>_xlfn.XLOOKUP('Data Source'!$H2612,'NW Mapping'!A:A,'NW Mapping'!B:B)</f>
        <v>Low</v>
      </c>
      <c r="J2612" s="154" t="str">
        <f>_xlfn.XLOOKUP('Data Source'!$H2612,'NW Mapping'!A:A,'NW Mapping'!C:C)</f>
        <v>Core NW</v>
      </c>
      <c r="K2612" s="154" t="str">
        <f>_xlfn.XLOOKUP(H2612,'NW Mapping'!A:A,'NW Mapping'!D:D)</f>
        <v>Core NW</v>
      </c>
      <c r="L2612" s="8" t="str">
        <f>_xlfn.XLOOKUP('Data Source'!$H2612,'NW Mapping'!A:A,'NW Mapping'!E:E)</f>
        <v>OTHER</v>
      </c>
      <c r="M2612" s="157">
        <v>0</v>
      </c>
      <c r="N2612" s="157">
        <v>0</v>
      </c>
    </row>
    <row r="2613" spans="2:14" s="1" customFormat="1" ht="19.7" hidden="1" customHeight="1">
      <c r="B2613" s="152">
        <v>2025</v>
      </c>
      <c r="C2613" s="153" t="s">
        <v>13</v>
      </c>
      <c r="D2613" s="153" t="s">
        <v>14</v>
      </c>
      <c r="E2613" s="153" t="s">
        <v>27</v>
      </c>
      <c r="F2613" s="153" t="s">
        <v>16</v>
      </c>
      <c r="G2613" s="153" t="s">
        <v>75</v>
      </c>
      <c r="H2613" s="153" t="s">
        <v>38</v>
      </c>
      <c r="I2613" s="154" t="str">
        <f>_xlfn.XLOOKUP('Data Source'!$H2613,'NW Mapping'!A:A,'NW Mapping'!B:B)</f>
        <v>Low</v>
      </c>
      <c r="J2613" s="154" t="str">
        <f>_xlfn.XLOOKUP('Data Source'!$H2613,'NW Mapping'!A:A,'NW Mapping'!C:C)</f>
        <v>Core NW</v>
      </c>
      <c r="K2613" s="154" t="str">
        <f>_xlfn.XLOOKUP(H2613,'NW Mapping'!A:A,'NW Mapping'!D:D)</f>
        <v>Core NW</v>
      </c>
      <c r="L2613" s="8" t="str">
        <f>_xlfn.XLOOKUP('Data Source'!$H2613,'NW Mapping'!A:A,'NW Mapping'!E:E)</f>
        <v>OTHER</v>
      </c>
      <c r="M2613" s="155">
        <v>25000</v>
      </c>
      <c r="N2613" s="155">
        <v>25000.04</v>
      </c>
    </row>
    <row r="2614" spans="2:14" s="1" customFormat="1" ht="19.7" hidden="1" customHeight="1">
      <c r="B2614" s="156">
        <v>2025</v>
      </c>
      <c r="C2614" s="154" t="s">
        <v>13</v>
      </c>
      <c r="D2614" s="154" t="s">
        <v>14</v>
      </c>
      <c r="E2614" s="154" t="s">
        <v>27</v>
      </c>
      <c r="F2614" s="154" t="s">
        <v>21</v>
      </c>
      <c r="G2614" s="154" t="s">
        <v>22</v>
      </c>
      <c r="H2614" s="154" t="s">
        <v>38</v>
      </c>
      <c r="I2614" s="154" t="str">
        <f>_xlfn.XLOOKUP('Data Source'!$H2614,'NW Mapping'!A:A,'NW Mapping'!B:B)</f>
        <v>Low</v>
      </c>
      <c r="J2614" s="154" t="str">
        <f>_xlfn.XLOOKUP('Data Source'!$H2614,'NW Mapping'!A:A,'NW Mapping'!C:C)</f>
        <v>Core NW</v>
      </c>
      <c r="K2614" s="154" t="str">
        <f>_xlfn.XLOOKUP(H2614,'NW Mapping'!A:A,'NW Mapping'!D:D)</f>
        <v>Core NW</v>
      </c>
      <c r="L2614" s="8" t="str">
        <f>_xlfn.XLOOKUP('Data Source'!$H2614,'NW Mapping'!A:A,'NW Mapping'!E:E)</f>
        <v>OTHER</v>
      </c>
      <c r="M2614" s="157">
        <v>0</v>
      </c>
      <c r="N2614" s="157">
        <v>0</v>
      </c>
    </row>
    <row r="2615" spans="2:14" s="1" customFormat="1" ht="19.7" hidden="1" customHeight="1">
      <c r="B2615" s="152">
        <v>2025</v>
      </c>
      <c r="C2615" s="153" t="s">
        <v>13</v>
      </c>
      <c r="D2615" s="153" t="s">
        <v>14</v>
      </c>
      <c r="E2615" s="153" t="s">
        <v>27</v>
      </c>
      <c r="F2615" s="153" t="s">
        <v>21</v>
      </c>
      <c r="G2615" s="153" t="s">
        <v>65</v>
      </c>
      <c r="H2615" s="153" t="s">
        <v>38</v>
      </c>
      <c r="I2615" s="154" t="str">
        <f>_xlfn.XLOOKUP('Data Source'!$H2615,'NW Mapping'!A:A,'NW Mapping'!B:B)</f>
        <v>Low</v>
      </c>
      <c r="J2615" s="154" t="str">
        <f>_xlfn.XLOOKUP('Data Source'!$H2615,'NW Mapping'!A:A,'NW Mapping'!C:C)</f>
        <v>Core NW</v>
      </c>
      <c r="K2615" s="154" t="str">
        <f>_xlfn.XLOOKUP(H2615,'NW Mapping'!A:A,'NW Mapping'!D:D)</f>
        <v>Core NW</v>
      </c>
      <c r="L2615" s="8" t="str">
        <f>_xlfn.XLOOKUP('Data Source'!$H2615,'NW Mapping'!A:A,'NW Mapping'!E:E)</f>
        <v>OTHER</v>
      </c>
      <c r="M2615" s="155">
        <v>80000</v>
      </c>
      <c r="N2615" s="155">
        <v>79999.92</v>
      </c>
    </row>
    <row r="2616" spans="2:14" s="1" customFormat="1" ht="19.7" hidden="1" customHeight="1">
      <c r="B2616" s="156">
        <v>2025</v>
      </c>
      <c r="C2616" s="154" t="s">
        <v>13</v>
      </c>
      <c r="D2616" s="154" t="s">
        <v>14</v>
      </c>
      <c r="E2616" s="154" t="s">
        <v>27</v>
      </c>
      <c r="F2616" s="154" t="s">
        <v>23</v>
      </c>
      <c r="G2616" s="154" t="s">
        <v>24</v>
      </c>
      <c r="H2616" s="154" t="s">
        <v>38</v>
      </c>
      <c r="I2616" s="154" t="str">
        <f>_xlfn.XLOOKUP('Data Source'!$H2616,'NW Mapping'!A:A,'NW Mapping'!B:B)</f>
        <v>Low</v>
      </c>
      <c r="J2616" s="154" t="str">
        <f>_xlfn.XLOOKUP('Data Source'!$H2616,'NW Mapping'!A:A,'NW Mapping'!C:C)</f>
        <v>Core NW</v>
      </c>
      <c r="K2616" s="154" t="str">
        <f>_xlfn.XLOOKUP(H2616,'NW Mapping'!A:A,'NW Mapping'!D:D)</f>
        <v>Core NW</v>
      </c>
      <c r="L2616" s="8" t="str">
        <f>_xlfn.XLOOKUP('Data Source'!$H2616,'NW Mapping'!A:A,'NW Mapping'!E:E)</f>
        <v>OTHER</v>
      </c>
      <c r="M2616" s="157">
        <v>0</v>
      </c>
      <c r="N2616" s="157">
        <v>0</v>
      </c>
    </row>
    <row r="2617" spans="2:14" s="1" customFormat="1" ht="19.7" hidden="1" customHeight="1">
      <c r="B2617" s="152">
        <v>2025</v>
      </c>
      <c r="C2617" s="153" t="s">
        <v>13</v>
      </c>
      <c r="D2617" s="153" t="s">
        <v>14</v>
      </c>
      <c r="E2617" s="153" t="s">
        <v>15</v>
      </c>
      <c r="F2617" s="153" t="s">
        <v>16</v>
      </c>
      <c r="G2617" s="153" t="s">
        <v>74</v>
      </c>
      <c r="H2617" s="153" t="s">
        <v>39</v>
      </c>
      <c r="I2617" s="154" t="str">
        <f>_xlfn.XLOOKUP('Data Source'!$H2617,'NW Mapping'!A:A,'NW Mapping'!B:B)</f>
        <v>Low</v>
      </c>
      <c r="J2617" s="154" t="str">
        <f>_xlfn.XLOOKUP('Data Source'!$H2617,'NW Mapping'!A:A,'NW Mapping'!C:C)</f>
        <v>Core NW</v>
      </c>
      <c r="K2617" s="154" t="str">
        <f>_xlfn.XLOOKUP(H2617,'NW Mapping'!A:A,'NW Mapping'!D:D)</f>
        <v>Core NW</v>
      </c>
      <c r="L2617" s="8" t="str">
        <f>_xlfn.XLOOKUP('Data Source'!$H2617,'NW Mapping'!A:A,'NW Mapping'!E:E)</f>
        <v>OTHER</v>
      </c>
      <c r="M2617" s="155">
        <v>0</v>
      </c>
      <c r="N2617" s="155">
        <v>0</v>
      </c>
    </row>
    <row r="2618" spans="2:14" s="1" customFormat="1" ht="19.7" hidden="1" customHeight="1">
      <c r="B2618" s="156">
        <v>2025</v>
      </c>
      <c r="C2618" s="154" t="s">
        <v>13</v>
      </c>
      <c r="D2618" s="154" t="s">
        <v>14</v>
      </c>
      <c r="E2618" s="154" t="s">
        <v>15</v>
      </c>
      <c r="F2618" s="154" t="s">
        <v>21</v>
      </c>
      <c r="G2618" s="154" t="s">
        <v>65</v>
      </c>
      <c r="H2618" s="154" t="s">
        <v>39</v>
      </c>
      <c r="I2618" s="154" t="str">
        <f>_xlfn.XLOOKUP('Data Source'!$H2618,'NW Mapping'!A:A,'NW Mapping'!B:B)</f>
        <v>Low</v>
      </c>
      <c r="J2618" s="154" t="str">
        <f>_xlfn.XLOOKUP('Data Source'!$H2618,'NW Mapping'!A:A,'NW Mapping'!C:C)</f>
        <v>Core NW</v>
      </c>
      <c r="K2618" s="154" t="str">
        <f>_xlfn.XLOOKUP(H2618,'NW Mapping'!A:A,'NW Mapping'!D:D)</f>
        <v>Core NW</v>
      </c>
      <c r="L2618" s="8" t="str">
        <f>_xlfn.XLOOKUP('Data Source'!$H2618,'NW Mapping'!A:A,'NW Mapping'!E:E)</f>
        <v>OTHER</v>
      </c>
      <c r="M2618" s="157">
        <v>0</v>
      </c>
      <c r="N2618" s="157">
        <v>0</v>
      </c>
    </row>
    <row r="2619" spans="2:14" s="1" customFormat="1" ht="19.7" hidden="1" customHeight="1">
      <c r="B2619" s="152">
        <v>2025</v>
      </c>
      <c r="C2619" s="153" t="s">
        <v>13</v>
      </c>
      <c r="D2619" s="153" t="s">
        <v>14</v>
      </c>
      <c r="E2619" s="153" t="s">
        <v>15</v>
      </c>
      <c r="F2619" s="153" t="s">
        <v>23</v>
      </c>
      <c r="G2619" s="153" t="s">
        <v>24</v>
      </c>
      <c r="H2619" s="153" t="s">
        <v>39</v>
      </c>
      <c r="I2619" s="154" t="str">
        <f>_xlfn.XLOOKUP('Data Source'!$H2619,'NW Mapping'!A:A,'NW Mapping'!B:B)</f>
        <v>Low</v>
      </c>
      <c r="J2619" s="154" t="str">
        <f>_xlfn.XLOOKUP('Data Source'!$H2619,'NW Mapping'!A:A,'NW Mapping'!C:C)</f>
        <v>Core NW</v>
      </c>
      <c r="K2619" s="154" t="str">
        <f>_xlfn.XLOOKUP(H2619,'NW Mapping'!A:A,'NW Mapping'!D:D)</f>
        <v>Core NW</v>
      </c>
      <c r="L2619" s="8" t="str">
        <f>_xlfn.XLOOKUP('Data Source'!$H2619,'NW Mapping'!A:A,'NW Mapping'!E:E)</f>
        <v>OTHER</v>
      </c>
      <c r="M2619" s="155">
        <v>0</v>
      </c>
      <c r="N2619" s="155">
        <v>0</v>
      </c>
    </row>
    <row r="2620" spans="2:14" s="1" customFormat="1" ht="19.7" customHeight="1">
      <c r="B2620" s="156">
        <v>2025</v>
      </c>
      <c r="C2620" s="154" t="s">
        <v>13</v>
      </c>
      <c r="D2620" s="154" t="s">
        <v>14</v>
      </c>
      <c r="E2620" s="154" t="s">
        <v>26</v>
      </c>
      <c r="F2620" s="154" t="s">
        <v>16</v>
      </c>
      <c r="G2620" s="154" t="s">
        <v>71</v>
      </c>
      <c r="H2620" s="154" t="s">
        <v>39</v>
      </c>
      <c r="I2620" s="154" t="str">
        <f>_xlfn.XLOOKUP('Data Source'!$H2620,'NW Mapping'!A:A,'NW Mapping'!B:B)</f>
        <v>Low</v>
      </c>
      <c r="J2620" s="154" t="str">
        <f>_xlfn.XLOOKUP('Data Source'!$H2620,'NW Mapping'!A:A,'NW Mapping'!C:C)</f>
        <v>Core NW</v>
      </c>
      <c r="K2620" s="154" t="str">
        <f>_xlfn.XLOOKUP(H2620,'NW Mapping'!A:A,'NW Mapping'!D:D)</f>
        <v>Core NW</v>
      </c>
      <c r="L2620" s="8" t="str">
        <f>_xlfn.XLOOKUP('Data Source'!$H2620,'NW Mapping'!A:A,'NW Mapping'!E:E)</f>
        <v>OTHER</v>
      </c>
      <c r="M2620" s="157">
        <v>10000</v>
      </c>
      <c r="N2620" s="157">
        <v>10000.120000000001</v>
      </c>
    </row>
    <row r="2621" spans="2:14" s="1" customFormat="1" ht="19.7" customHeight="1">
      <c r="B2621" s="152">
        <v>2025</v>
      </c>
      <c r="C2621" s="153" t="s">
        <v>13</v>
      </c>
      <c r="D2621" s="153" t="s">
        <v>14</v>
      </c>
      <c r="E2621" s="153" t="s">
        <v>26</v>
      </c>
      <c r="F2621" s="153" t="s">
        <v>16</v>
      </c>
      <c r="G2621" s="153" t="s">
        <v>87</v>
      </c>
      <c r="H2621" s="153" t="s">
        <v>39</v>
      </c>
      <c r="I2621" s="154" t="str">
        <f>_xlfn.XLOOKUP('Data Source'!$H2621,'NW Mapping'!A:A,'NW Mapping'!B:B)</f>
        <v>Low</v>
      </c>
      <c r="J2621" s="154" t="str">
        <f>_xlfn.XLOOKUP('Data Source'!$H2621,'NW Mapping'!A:A,'NW Mapping'!C:C)</f>
        <v>Core NW</v>
      </c>
      <c r="K2621" s="154" t="str">
        <f>_xlfn.XLOOKUP(H2621,'NW Mapping'!A:A,'NW Mapping'!D:D)</f>
        <v>Core NW</v>
      </c>
      <c r="L2621" s="8" t="str">
        <f>_xlfn.XLOOKUP('Data Source'!$H2621,'NW Mapping'!A:A,'NW Mapping'!E:E)</f>
        <v>OTHER</v>
      </c>
      <c r="M2621" s="155">
        <v>13000</v>
      </c>
      <c r="N2621" s="155">
        <v>13000</v>
      </c>
    </row>
    <row r="2622" spans="2:14" s="1" customFormat="1" ht="19.7" customHeight="1">
      <c r="B2622" s="156">
        <v>2025</v>
      </c>
      <c r="C2622" s="154" t="s">
        <v>13</v>
      </c>
      <c r="D2622" s="154" t="s">
        <v>14</v>
      </c>
      <c r="E2622" s="154" t="s">
        <v>26</v>
      </c>
      <c r="F2622" s="154" t="s">
        <v>16</v>
      </c>
      <c r="G2622" s="154" t="s">
        <v>72</v>
      </c>
      <c r="H2622" s="154" t="s">
        <v>39</v>
      </c>
      <c r="I2622" s="154" t="str">
        <f>_xlfn.XLOOKUP('Data Source'!$H2622,'NW Mapping'!A:A,'NW Mapping'!B:B)</f>
        <v>Low</v>
      </c>
      <c r="J2622" s="154" t="str">
        <f>_xlfn.XLOOKUP('Data Source'!$H2622,'NW Mapping'!A:A,'NW Mapping'!C:C)</f>
        <v>Core NW</v>
      </c>
      <c r="K2622" s="154" t="str">
        <f>_xlfn.XLOOKUP(H2622,'NW Mapping'!A:A,'NW Mapping'!D:D)</f>
        <v>Core NW</v>
      </c>
      <c r="L2622" s="8" t="str">
        <f>_xlfn.XLOOKUP('Data Source'!$H2622,'NW Mapping'!A:A,'NW Mapping'!E:E)</f>
        <v>OTHER</v>
      </c>
      <c r="M2622" s="157">
        <v>10000</v>
      </c>
      <c r="N2622" s="157">
        <v>10000.120000000001</v>
      </c>
    </row>
    <row r="2623" spans="2:14" s="1" customFormat="1" ht="19.7" customHeight="1">
      <c r="B2623" s="152">
        <v>2025</v>
      </c>
      <c r="C2623" s="153" t="s">
        <v>13</v>
      </c>
      <c r="D2623" s="153" t="s">
        <v>14</v>
      </c>
      <c r="E2623" s="153" t="s">
        <v>26</v>
      </c>
      <c r="F2623" s="153" t="s">
        <v>16</v>
      </c>
      <c r="G2623" s="153" t="s">
        <v>73</v>
      </c>
      <c r="H2623" s="153" t="s">
        <v>39</v>
      </c>
      <c r="I2623" s="154" t="str">
        <f>_xlfn.XLOOKUP('Data Source'!$H2623,'NW Mapping'!A:A,'NW Mapping'!B:B)</f>
        <v>Low</v>
      </c>
      <c r="J2623" s="154" t="str">
        <f>_xlfn.XLOOKUP('Data Source'!$H2623,'NW Mapping'!A:A,'NW Mapping'!C:C)</f>
        <v>Core NW</v>
      </c>
      <c r="K2623" s="154" t="str">
        <f>_xlfn.XLOOKUP(H2623,'NW Mapping'!A:A,'NW Mapping'!D:D)</f>
        <v>Core NW</v>
      </c>
      <c r="L2623" s="8" t="str">
        <f>_xlfn.XLOOKUP('Data Source'!$H2623,'NW Mapping'!A:A,'NW Mapping'!E:E)</f>
        <v>OTHER</v>
      </c>
      <c r="M2623" s="155">
        <v>6000</v>
      </c>
      <c r="N2623" s="155">
        <v>5999.76</v>
      </c>
    </row>
    <row r="2624" spans="2:14" s="1" customFormat="1" ht="19.7" customHeight="1">
      <c r="B2624" s="156">
        <v>2025</v>
      </c>
      <c r="C2624" s="154" t="s">
        <v>13</v>
      </c>
      <c r="D2624" s="154" t="s">
        <v>14</v>
      </c>
      <c r="E2624" s="154" t="s">
        <v>26</v>
      </c>
      <c r="F2624" s="154" t="s">
        <v>16</v>
      </c>
      <c r="G2624" s="154" t="s">
        <v>74</v>
      </c>
      <c r="H2624" s="154" t="s">
        <v>39</v>
      </c>
      <c r="I2624" s="154" t="str">
        <f>_xlfn.XLOOKUP('Data Source'!$H2624,'NW Mapping'!A:A,'NW Mapping'!B:B)</f>
        <v>Low</v>
      </c>
      <c r="J2624" s="154" t="str">
        <f>_xlfn.XLOOKUP('Data Source'!$H2624,'NW Mapping'!A:A,'NW Mapping'!C:C)</f>
        <v>Core NW</v>
      </c>
      <c r="K2624" s="154" t="str">
        <f>_xlfn.XLOOKUP(H2624,'NW Mapping'!A:A,'NW Mapping'!D:D)</f>
        <v>Core NW</v>
      </c>
      <c r="L2624" s="8" t="str">
        <f>_xlfn.XLOOKUP('Data Source'!$H2624,'NW Mapping'!A:A,'NW Mapping'!E:E)</f>
        <v>OTHER</v>
      </c>
      <c r="M2624" s="157">
        <v>13000</v>
      </c>
      <c r="N2624" s="157">
        <v>13000</v>
      </c>
    </row>
    <row r="2625" spans="2:14" s="1" customFormat="1" ht="19.7" customHeight="1">
      <c r="B2625" s="152">
        <v>2025</v>
      </c>
      <c r="C2625" s="153" t="s">
        <v>13</v>
      </c>
      <c r="D2625" s="153" t="s">
        <v>14</v>
      </c>
      <c r="E2625" s="153" t="s">
        <v>26</v>
      </c>
      <c r="F2625" s="153" t="s">
        <v>21</v>
      </c>
      <c r="G2625" s="153" t="s">
        <v>22</v>
      </c>
      <c r="H2625" s="153" t="s">
        <v>39</v>
      </c>
      <c r="I2625" s="154" t="str">
        <f>_xlfn.XLOOKUP('Data Source'!$H2625,'NW Mapping'!A:A,'NW Mapping'!B:B)</f>
        <v>Low</v>
      </c>
      <c r="J2625" s="154" t="str">
        <f>_xlfn.XLOOKUP('Data Source'!$H2625,'NW Mapping'!A:A,'NW Mapping'!C:C)</f>
        <v>Core NW</v>
      </c>
      <c r="K2625" s="154" t="str">
        <f>_xlfn.XLOOKUP(H2625,'NW Mapping'!A:A,'NW Mapping'!D:D)</f>
        <v>Core NW</v>
      </c>
      <c r="L2625" s="8" t="str">
        <f>_xlfn.XLOOKUP('Data Source'!$H2625,'NW Mapping'!A:A,'NW Mapping'!E:E)</f>
        <v>OTHER</v>
      </c>
      <c r="M2625" s="155">
        <v>18000</v>
      </c>
      <c r="N2625" s="155">
        <v>17999.8</v>
      </c>
    </row>
    <row r="2626" spans="2:14" s="1" customFormat="1" ht="19.7" customHeight="1">
      <c r="B2626" s="156">
        <v>2025</v>
      </c>
      <c r="C2626" s="154" t="s">
        <v>13</v>
      </c>
      <c r="D2626" s="154" t="s">
        <v>14</v>
      </c>
      <c r="E2626" s="154" t="s">
        <v>26</v>
      </c>
      <c r="F2626" s="154" t="s">
        <v>21</v>
      </c>
      <c r="G2626" s="154" t="s">
        <v>65</v>
      </c>
      <c r="H2626" s="154" t="s">
        <v>39</v>
      </c>
      <c r="I2626" s="154" t="str">
        <f>_xlfn.XLOOKUP('Data Source'!$H2626,'NW Mapping'!A:A,'NW Mapping'!B:B)</f>
        <v>Low</v>
      </c>
      <c r="J2626" s="154" t="str">
        <f>_xlfn.XLOOKUP('Data Source'!$H2626,'NW Mapping'!A:A,'NW Mapping'!C:C)</f>
        <v>Core NW</v>
      </c>
      <c r="K2626" s="154" t="str">
        <f>_xlfn.XLOOKUP(H2626,'NW Mapping'!A:A,'NW Mapping'!D:D)</f>
        <v>Core NW</v>
      </c>
      <c r="L2626" s="8" t="str">
        <f>_xlfn.XLOOKUP('Data Source'!$H2626,'NW Mapping'!A:A,'NW Mapping'!E:E)</f>
        <v>OTHER</v>
      </c>
      <c r="M2626" s="157">
        <v>18000</v>
      </c>
      <c r="N2626" s="157">
        <v>17999.8</v>
      </c>
    </row>
    <row r="2627" spans="2:14" s="1" customFormat="1" ht="19.7" customHeight="1">
      <c r="B2627" s="152">
        <v>2025</v>
      </c>
      <c r="C2627" s="153" t="s">
        <v>13</v>
      </c>
      <c r="D2627" s="153" t="s">
        <v>14</v>
      </c>
      <c r="E2627" s="153" t="s">
        <v>26</v>
      </c>
      <c r="F2627" s="153" t="s">
        <v>23</v>
      </c>
      <c r="G2627" s="153" t="s">
        <v>24</v>
      </c>
      <c r="H2627" s="153" t="s">
        <v>39</v>
      </c>
      <c r="I2627" s="154" t="str">
        <f>_xlfn.XLOOKUP('Data Source'!$H2627,'NW Mapping'!A:A,'NW Mapping'!B:B)</f>
        <v>Low</v>
      </c>
      <c r="J2627" s="154" t="str">
        <f>_xlfn.XLOOKUP('Data Source'!$H2627,'NW Mapping'!A:A,'NW Mapping'!C:C)</f>
        <v>Core NW</v>
      </c>
      <c r="K2627" s="154" t="str">
        <f>_xlfn.XLOOKUP(H2627,'NW Mapping'!A:A,'NW Mapping'!D:D)</f>
        <v>Core NW</v>
      </c>
      <c r="L2627" s="8" t="str">
        <f>_xlfn.XLOOKUP('Data Source'!$H2627,'NW Mapping'!A:A,'NW Mapping'!E:E)</f>
        <v>OTHER</v>
      </c>
      <c r="M2627" s="155">
        <v>10000</v>
      </c>
      <c r="N2627" s="155">
        <v>10000.120000000001</v>
      </c>
    </row>
    <row r="2628" spans="2:14" s="1" customFormat="1" ht="19.7" customHeight="1">
      <c r="B2628" s="156">
        <v>2025</v>
      </c>
      <c r="C2628" s="154" t="s">
        <v>13</v>
      </c>
      <c r="D2628" s="154" t="s">
        <v>14</v>
      </c>
      <c r="E2628" s="154" t="s">
        <v>26</v>
      </c>
      <c r="F2628" s="154" t="s">
        <v>23</v>
      </c>
      <c r="G2628" s="154" t="s">
        <v>66</v>
      </c>
      <c r="H2628" s="154" t="s">
        <v>39</v>
      </c>
      <c r="I2628" s="154" t="str">
        <f>_xlfn.XLOOKUP('Data Source'!$H2628,'NW Mapping'!A:A,'NW Mapping'!B:B)</f>
        <v>Low</v>
      </c>
      <c r="J2628" s="154" t="str">
        <f>_xlfn.XLOOKUP('Data Source'!$H2628,'NW Mapping'!A:A,'NW Mapping'!C:C)</f>
        <v>Core NW</v>
      </c>
      <c r="K2628" s="154" t="str">
        <f>_xlfn.XLOOKUP(H2628,'NW Mapping'!A:A,'NW Mapping'!D:D)</f>
        <v>Core NW</v>
      </c>
      <c r="L2628" s="8" t="str">
        <f>_xlfn.XLOOKUP('Data Source'!$H2628,'NW Mapping'!A:A,'NW Mapping'!E:E)</f>
        <v>OTHER</v>
      </c>
      <c r="M2628" s="157">
        <v>5000</v>
      </c>
      <c r="N2628" s="157">
        <v>4999.8</v>
      </c>
    </row>
    <row r="2629" spans="2:14" s="1" customFormat="1" ht="19.7" hidden="1" customHeight="1">
      <c r="B2629" s="152">
        <v>2025</v>
      </c>
      <c r="C2629" s="153" t="s">
        <v>13</v>
      </c>
      <c r="D2629" s="153" t="s">
        <v>14</v>
      </c>
      <c r="E2629" s="153" t="s">
        <v>25</v>
      </c>
      <c r="F2629" s="153" t="s">
        <v>16</v>
      </c>
      <c r="G2629" s="153" t="s">
        <v>71</v>
      </c>
      <c r="H2629" s="153" t="s">
        <v>78</v>
      </c>
      <c r="I2629" s="154" t="str">
        <f>_xlfn.XLOOKUP('Data Source'!$H2629,'NW Mapping'!A:A,'NW Mapping'!B:B)</f>
        <v>Low</v>
      </c>
      <c r="J2629" s="154" t="str">
        <f>_xlfn.XLOOKUP('Data Source'!$H2629,'NW Mapping'!A:A,'NW Mapping'!C:C)</f>
        <v>Core NW</v>
      </c>
      <c r="K2629" s="154" t="str">
        <f>_xlfn.XLOOKUP(H2629,'NW Mapping'!A:A,'NW Mapping'!D:D)</f>
        <v>Core NW</v>
      </c>
      <c r="L2629" s="8" t="str">
        <f>_xlfn.XLOOKUP('Data Source'!$H2629,'NW Mapping'!A:A,'NW Mapping'!E:E)</f>
        <v>PVA/JBP</v>
      </c>
      <c r="M2629" s="155">
        <v>50000</v>
      </c>
      <c r="N2629" s="155">
        <v>50000</v>
      </c>
    </row>
    <row r="2630" spans="2:14" s="1" customFormat="1" ht="19.7" hidden="1" customHeight="1">
      <c r="B2630" s="156">
        <v>2025</v>
      </c>
      <c r="C2630" s="154" t="s">
        <v>13</v>
      </c>
      <c r="D2630" s="154" t="s">
        <v>14</v>
      </c>
      <c r="E2630" s="154" t="s">
        <v>25</v>
      </c>
      <c r="F2630" s="154" t="s">
        <v>16</v>
      </c>
      <c r="G2630" s="154" t="s">
        <v>87</v>
      </c>
      <c r="H2630" s="154" t="s">
        <v>78</v>
      </c>
      <c r="I2630" s="154" t="str">
        <f>_xlfn.XLOOKUP('Data Source'!$H2630,'NW Mapping'!A:A,'NW Mapping'!B:B)</f>
        <v>Low</v>
      </c>
      <c r="J2630" s="154" t="str">
        <f>_xlfn.XLOOKUP('Data Source'!$H2630,'NW Mapping'!A:A,'NW Mapping'!C:C)</f>
        <v>Core NW</v>
      </c>
      <c r="K2630" s="154" t="str">
        <f>_xlfn.XLOOKUP(H2630,'NW Mapping'!A:A,'NW Mapping'!D:D)</f>
        <v>Core NW</v>
      </c>
      <c r="L2630" s="8" t="str">
        <f>_xlfn.XLOOKUP('Data Source'!$H2630,'NW Mapping'!A:A,'NW Mapping'!E:E)</f>
        <v>PVA/JBP</v>
      </c>
      <c r="M2630" s="157">
        <v>150000</v>
      </c>
      <c r="N2630" s="157">
        <v>150000</v>
      </c>
    </row>
    <row r="2631" spans="2:14" s="1" customFormat="1" ht="19.7" hidden="1" customHeight="1">
      <c r="B2631" s="152">
        <v>2025</v>
      </c>
      <c r="C2631" s="153" t="s">
        <v>13</v>
      </c>
      <c r="D2631" s="153" t="s">
        <v>14</v>
      </c>
      <c r="E2631" s="153" t="s">
        <v>25</v>
      </c>
      <c r="F2631" s="153" t="s">
        <v>16</v>
      </c>
      <c r="G2631" s="153" t="s">
        <v>72</v>
      </c>
      <c r="H2631" s="153" t="s">
        <v>78</v>
      </c>
      <c r="I2631" s="154" t="str">
        <f>_xlfn.XLOOKUP('Data Source'!$H2631,'NW Mapping'!A:A,'NW Mapping'!B:B)</f>
        <v>Low</v>
      </c>
      <c r="J2631" s="154" t="str">
        <f>_xlfn.XLOOKUP('Data Source'!$H2631,'NW Mapping'!A:A,'NW Mapping'!C:C)</f>
        <v>Core NW</v>
      </c>
      <c r="K2631" s="154" t="str">
        <f>_xlfn.XLOOKUP(H2631,'NW Mapping'!A:A,'NW Mapping'!D:D)</f>
        <v>Core NW</v>
      </c>
      <c r="L2631" s="8" t="str">
        <f>_xlfn.XLOOKUP('Data Source'!$H2631,'NW Mapping'!A:A,'NW Mapping'!E:E)</f>
        <v>PVA/JBP</v>
      </c>
      <c r="M2631" s="155">
        <v>250000</v>
      </c>
      <c r="N2631" s="155">
        <v>250000</v>
      </c>
    </row>
    <row r="2632" spans="2:14" s="1" customFormat="1" ht="19.7" hidden="1" customHeight="1">
      <c r="B2632" s="156">
        <v>2025</v>
      </c>
      <c r="C2632" s="154" t="s">
        <v>13</v>
      </c>
      <c r="D2632" s="154" t="s">
        <v>14</v>
      </c>
      <c r="E2632" s="154" t="s">
        <v>25</v>
      </c>
      <c r="F2632" s="154" t="s">
        <v>16</v>
      </c>
      <c r="G2632" s="154" t="s">
        <v>73</v>
      </c>
      <c r="H2632" s="154" t="s">
        <v>78</v>
      </c>
      <c r="I2632" s="154" t="str">
        <f>_xlfn.XLOOKUP('Data Source'!$H2632,'NW Mapping'!A:A,'NW Mapping'!B:B)</f>
        <v>Low</v>
      </c>
      <c r="J2632" s="154" t="str">
        <f>_xlfn.XLOOKUP('Data Source'!$H2632,'NW Mapping'!A:A,'NW Mapping'!C:C)</f>
        <v>Core NW</v>
      </c>
      <c r="K2632" s="154" t="str">
        <f>_xlfn.XLOOKUP(H2632,'NW Mapping'!A:A,'NW Mapping'!D:D)</f>
        <v>Core NW</v>
      </c>
      <c r="L2632" s="8" t="str">
        <f>_xlfn.XLOOKUP('Data Source'!$H2632,'NW Mapping'!A:A,'NW Mapping'!E:E)</f>
        <v>PVA/JBP</v>
      </c>
      <c r="M2632" s="157">
        <v>150000</v>
      </c>
      <c r="N2632" s="157">
        <v>150000</v>
      </c>
    </row>
    <row r="2633" spans="2:14" s="1" customFormat="1" ht="19.7" hidden="1" customHeight="1">
      <c r="B2633" s="152">
        <v>2025</v>
      </c>
      <c r="C2633" s="153" t="s">
        <v>13</v>
      </c>
      <c r="D2633" s="153" t="s">
        <v>14</v>
      </c>
      <c r="E2633" s="153" t="s">
        <v>25</v>
      </c>
      <c r="F2633" s="153" t="s">
        <v>16</v>
      </c>
      <c r="G2633" s="153" t="s">
        <v>74</v>
      </c>
      <c r="H2633" s="153" t="s">
        <v>78</v>
      </c>
      <c r="I2633" s="154" t="str">
        <f>_xlfn.XLOOKUP('Data Source'!$H2633,'NW Mapping'!A:A,'NW Mapping'!B:B)</f>
        <v>Low</v>
      </c>
      <c r="J2633" s="154" t="str">
        <f>_xlfn.XLOOKUP('Data Source'!$H2633,'NW Mapping'!A:A,'NW Mapping'!C:C)</f>
        <v>Core NW</v>
      </c>
      <c r="K2633" s="154" t="str">
        <f>_xlfn.XLOOKUP(H2633,'NW Mapping'!A:A,'NW Mapping'!D:D)</f>
        <v>Core NW</v>
      </c>
      <c r="L2633" s="8" t="str">
        <f>_xlfn.XLOOKUP('Data Source'!$H2633,'NW Mapping'!A:A,'NW Mapping'!E:E)</f>
        <v>PVA/JBP</v>
      </c>
      <c r="M2633" s="155">
        <v>125000</v>
      </c>
      <c r="N2633" s="155">
        <v>125000</v>
      </c>
    </row>
    <row r="2634" spans="2:14" s="1" customFormat="1" ht="19.7" hidden="1" customHeight="1">
      <c r="B2634" s="156">
        <v>2025</v>
      </c>
      <c r="C2634" s="154" t="s">
        <v>13</v>
      </c>
      <c r="D2634" s="154" t="s">
        <v>14</v>
      </c>
      <c r="E2634" s="154" t="s">
        <v>25</v>
      </c>
      <c r="F2634" s="154" t="s">
        <v>16</v>
      </c>
      <c r="G2634" s="154" t="s">
        <v>75</v>
      </c>
      <c r="H2634" s="154" t="s">
        <v>78</v>
      </c>
      <c r="I2634" s="154" t="str">
        <f>_xlfn.XLOOKUP('Data Source'!$H2634,'NW Mapping'!A:A,'NW Mapping'!B:B)</f>
        <v>Low</v>
      </c>
      <c r="J2634" s="154" t="str">
        <f>_xlfn.XLOOKUP('Data Source'!$H2634,'NW Mapping'!A:A,'NW Mapping'!C:C)</f>
        <v>Core NW</v>
      </c>
      <c r="K2634" s="154" t="str">
        <f>_xlfn.XLOOKUP(H2634,'NW Mapping'!A:A,'NW Mapping'!D:D)</f>
        <v>Core NW</v>
      </c>
      <c r="L2634" s="8" t="str">
        <f>_xlfn.XLOOKUP('Data Source'!$H2634,'NW Mapping'!A:A,'NW Mapping'!E:E)</f>
        <v>PVA/JBP</v>
      </c>
      <c r="M2634" s="157">
        <v>0</v>
      </c>
      <c r="N2634" s="157">
        <v>0</v>
      </c>
    </row>
    <row r="2635" spans="2:14" s="1" customFormat="1" ht="19.7" hidden="1" customHeight="1">
      <c r="B2635" s="152">
        <v>2025</v>
      </c>
      <c r="C2635" s="153" t="s">
        <v>13</v>
      </c>
      <c r="D2635" s="153" t="s">
        <v>14</v>
      </c>
      <c r="E2635" s="153" t="s">
        <v>25</v>
      </c>
      <c r="F2635" s="153" t="s">
        <v>21</v>
      </c>
      <c r="G2635" s="153" t="s">
        <v>22</v>
      </c>
      <c r="H2635" s="153" t="s">
        <v>78</v>
      </c>
      <c r="I2635" s="154" t="str">
        <f>_xlfn.XLOOKUP('Data Source'!$H2635,'NW Mapping'!A:A,'NW Mapping'!B:B)</f>
        <v>Low</v>
      </c>
      <c r="J2635" s="154" t="str">
        <f>_xlfn.XLOOKUP('Data Source'!$H2635,'NW Mapping'!A:A,'NW Mapping'!C:C)</f>
        <v>Core NW</v>
      </c>
      <c r="K2635" s="154" t="str">
        <f>_xlfn.XLOOKUP(H2635,'NW Mapping'!A:A,'NW Mapping'!D:D)</f>
        <v>Core NW</v>
      </c>
      <c r="L2635" s="8" t="str">
        <f>_xlfn.XLOOKUP('Data Source'!$H2635,'NW Mapping'!A:A,'NW Mapping'!E:E)</f>
        <v>PVA/JBP</v>
      </c>
      <c r="M2635" s="155">
        <v>350000</v>
      </c>
      <c r="N2635" s="155">
        <v>350000</v>
      </c>
    </row>
    <row r="2636" spans="2:14" s="1" customFormat="1" ht="19.7" hidden="1" customHeight="1">
      <c r="B2636" s="156">
        <v>2025</v>
      </c>
      <c r="C2636" s="154" t="s">
        <v>13</v>
      </c>
      <c r="D2636" s="154" t="s">
        <v>14</v>
      </c>
      <c r="E2636" s="154" t="s">
        <v>25</v>
      </c>
      <c r="F2636" s="154" t="s">
        <v>21</v>
      </c>
      <c r="G2636" s="154" t="s">
        <v>65</v>
      </c>
      <c r="H2636" s="154" t="s">
        <v>78</v>
      </c>
      <c r="I2636" s="154" t="str">
        <f>_xlfn.XLOOKUP('Data Source'!$H2636,'NW Mapping'!A:A,'NW Mapping'!B:B)</f>
        <v>Low</v>
      </c>
      <c r="J2636" s="154" t="str">
        <f>_xlfn.XLOOKUP('Data Source'!$H2636,'NW Mapping'!A:A,'NW Mapping'!C:C)</f>
        <v>Core NW</v>
      </c>
      <c r="K2636" s="154" t="str">
        <f>_xlfn.XLOOKUP(H2636,'NW Mapping'!A:A,'NW Mapping'!D:D)</f>
        <v>Core NW</v>
      </c>
      <c r="L2636" s="8" t="str">
        <f>_xlfn.XLOOKUP('Data Source'!$H2636,'NW Mapping'!A:A,'NW Mapping'!E:E)</f>
        <v>PVA/JBP</v>
      </c>
      <c r="M2636" s="157">
        <v>150000</v>
      </c>
      <c r="N2636" s="157">
        <v>150000</v>
      </c>
    </row>
    <row r="2637" spans="2:14" s="1" customFormat="1" ht="19.7" hidden="1" customHeight="1">
      <c r="B2637" s="152">
        <v>2025</v>
      </c>
      <c r="C2637" s="153" t="s">
        <v>13</v>
      </c>
      <c r="D2637" s="153" t="s">
        <v>14</v>
      </c>
      <c r="E2637" s="153" t="s">
        <v>25</v>
      </c>
      <c r="F2637" s="153" t="s">
        <v>23</v>
      </c>
      <c r="G2637" s="153" t="s">
        <v>24</v>
      </c>
      <c r="H2637" s="153" t="s">
        <v>78</v>
      </c>
      <c r="I2637" s="154" t="str">
        <f>_xlfn.XLOOKUP('Data Source'!$H2637,'NW Mapping'!A:A,'NW Mapping'!B:B)</f>
        <v>Low</v>
      </c>
      <c r="J2637" s="154" t="str">
        <f>_xlfn.XLOOKUP('Data Source'!$H2637,'NW Mapping'!A:A,'NW Mapping'!C:C)</f>
        <v>Core NW</v>
      </c>
      <c r="K2637" s="154" t="str">
        <f>_xlfn.XLOOKUP(H2637,'NW Mapping'!A:A,'NW Mapping'!D:D)</f>
        <v>Core NW</v>
      </c>
      <c r="L2637" s="8" t="str">
        <f>_xlfn.XLOOKUP('Data Source'!$H2637,'NW Mapping'!A:A,'NW Mapping'!E:E)</f>
        <v>PVA/JBP</v>
      </c>
      <c r="M2637" s="155">
        <v>250000</v>
      </c>
      <c r="N2637" s="155">
        <v>250000</v>
      </c>
    </row>
    <row r="2638" spans="2:14" s="1" customFormat="1" ht="19.7" hidden="1" customHeight="1">
      <c r="B2638" s="156">
        <v>2025</v>
      </c>
      <c r="C2638" s="154" t="s">
        <v>13</v>
      </c>
      <c r="D2638" s="154" t="s">
        <v>14</v>
      </c>
      <c r="E2638" s="154" t="s">
        <v>25</v>
      </c>
      <c r="F2638" s="154" t="s">
        <v>23</v>
      </c>
      <c r="G2638" s="154" t="s">
        <v>66</v>
      </c>
      <c r="H2638" s="154" t="s">
        <v>78</v>
      </c>
      <c r="I2638" s="154" t="str">
        <f>_xlfn.XLOOKUP('Data Source'!$H2638,'NW Mapping'!A:A,'NW Mapping'!B:B)</f>
        <v>Low</v>
      </c>
      <c r="J2638" s="154" t="str">
        <f>_xlfn.XLOOKUP('Data Source'!$H2638,'NW Mapping'!A:A,'NW Mapping'!C:C)</f>
        <v>Core NW</v>
      </c>
      <c r="K2638" s="154" t="str">
        <f>_xlfn.XLOOKUP(H2638,'NW Mapping'!A:A,'NW Mapping'!D:D)</f>
        <v>Core NW</v>
      </c>
      <c r="L2638" s="8" t="str">
        <f>_xlfn.XLOOKUP('Data Source'!$H2638,'NW Mapping'!A:A,'NW Mapping'!E:E)</f>
        <v>PVA/JBP</v>
      </c>
      <c r="M2638" s="157">
        <v>200000</v>
      </c>
      <c r="N2638" s="157">
        <v>200000</v>
      </c>
    </row>
    <row r="2639" spans="2:14" s="1" customFormat="1" ht="19.7" hidden="1" customHeight="1">
      <c r="B2639" s="152">
        <v>2025</v>
      </c>
      <c r="C2639" s="153" t="s">
        <v>13</v>
      </c>
      <c r="D2639" s="153" t="s">
        <v>14</v>
      </c>
      <c r="E2639" s="153" t="s">
        <v>15</v>
      </c>
      <c r="F2639" s="153" t="s">
        <v>16</v>
      </c>
      <c r="G2639" s="153" t="s">
        <v>72</v>
      </c>
      <c r="H2639" s="153" t="s">
        <v>40</v>
      </c>
      <c r="I2639" s="154" t="str">
        <f>_xlfn.XLOOKUP('Data Source'!$H2639,'NW Mapping'!A:A,'NW Mapping'!B:B)</f>
        <v>Low</v>
      </c>
      <c r="J2639" s="154" t="str">
        <f>_xlfn.XLOOKUP('Data Source'!$H2639,'NW Mapping'!A:A,'NW Mapping'!C:C)</f>
        <v>Non-Core NW</v>
      </c>
      <c r="K2639" s="154" t="str">
        <f>_xlfn.XLOOKUP(H2639,'NW Mapping'!A:A,'NW Mapping'!D:D)</f>
        <v>MERCH MENU</v>
      </c>
      <c r="L2639" s="8" t="str">
        <f>_xlfn.XLOOKUP('Data Source'!$H2639,'NW Mapping'!A:A,'NW Mapping'!E:E)</f>
        <v>MERCH MENU</v>
      </c>
      <c r="M2639" s="155">
        <v>0</v>
      </c>
      <c r="N2639" s="155">
        <v>0</v>
      </c>
    </row>
    <row r="2640" spans="2:14" s="1" customFormat="1" ht="19.7" hidden="1" customHeight="1">
      <c r="B2640" s="156">
        <v>2025</v>
      </c>
      <c r="C2640" s="154" t="s">
        <v>13</v>
      </c>
      <c r="D2640" s="154" t="s">
        <v>14</v>
      </c>
      <c r="E2640" s="154" t="s">
        <v>25</v>
      </c>
      <c r="F2640" s="154" t="s">
        <v>16</v>
      </c>
      <c r="G2640" s="154" t="s">
        <v>71</v>
      </c>
      <c r="H2640" s="154" t="s">
        <v>40</v>
      </c>
      <c r="I2640" s="154" t="str">
        <f>_xlfn.XLOOKUP('Data Source'!$H2640,'NW Mapping'!A:A,'NW Mapping'!B:B)</f>
        <v>Low</v>
      </c>
      <c r="J2640" s="154" t="str">
        <f>_xlfn.XLOOKUP('Data Source'!$H2640,'NW Mapping'!A:A,'NW Mapping'!C:C)</f>
        <v>Non-Core NW</v>
      </c>
      <c r="K2640" s="154" t="str">
        <f>_xlfn.XLOOKUP(H2640,'NW Mapping'!A:A,'NW Mapping'!D:D)</f>
        <v>MERCH MENU</v>
      </c>
      <c r="L2640" s="8" t="str">
        <f>_xlfn.XLOOKUP('Data Source'!$H2640,'NW Mapping'!A:A,'NW Mapping'!E:E)</f>
        <v>MERCH MENU</v>
      </c>
      <c r="M2640" s="157">
        <v>0</v>
      </c>
      <c r="N2640" s="157">
        <v>0</v>
      </c>
    </row>
    <row r="2641" spans="2:14" s="1" customFormat="1" ht="19.7" hidden="1" customHeight="1">
      <c r="B2641" s="152">
        <v>2025</v>
      </c>
      <c r="C2641" s="153" t="s">
        <v>13</v>
      </c>
      <c r="D2641" s="153" t="s">
        <v>14</v>
      </c>
      <c r="E2641" s="153" t="s">
        <v>25</v>
      </c>
      <c r="F2641" s="153" t="s">
        <v>16</v>
      </c>
      <c r="G2641" s="153" t="s">
        <v>72</v>
      </c>
      <c r="H2641" s="153" t="s">
        <v>40</v>
      </c>
      <c r="I2641" s="154" t="str">
        <f>_xlfn.XLOOKUP('Data Source'!$H2641,'NW Mapping'!A:A,'NW Mapping'!B:B)</f>
        <v>Low</v>
      </c>
      <c r="J2641" s="154" t="str">
        <f>_xlfn.XLOOKUP('Data Source'!$H2641,'NW Mapping'!A:A,'NW Mapping'!C:C)</f>
        <v>Non-Core NW</v>
      </c>
      <c r="K2641" s="154" t="str">
        <f>_xlfn.XLOOKUP(H2641,'NW Mapping'!A:A,'NW Mapping'!D:D)</f>
        <v>MERCH MENU</v>
      </c>
      <c r="L2641" s="8" t="str">
        <f>_xlfn.XLOOKUP('Data Source'!$H2641,'NW Mapping'!A:A,'NW Mapping'!E:E)</f>
        <v>MERCH MENU</v>
      </c>
      <c r="M2641" s="155">
        <v>0</v>
      </c>
      <c r="N2641" s="155">
        <v>0</v>
      </c>
    </row>
    <row r="2642" spans="2:14" s="1" customFormat="1" ht="19.7" hidden="1" customHeight="1">
      <c r="B2642" s="156">
        <v>2025</v>
      </c>
      <c r="C2642" s="154" t="s">
        <v>13</v>
      </c>
      <c r="D2642" s="154" t="s">
        <v>14</v>
      </c>
      <c r="E2642" s="154" t="s">
        <v>25</v>
      </c>
      <c r="F2642" s="154" t="s">
        <v>16</v>
      </c>
      <c r="G2642" s="154" t="s">
        <v>74</v>
      </c>
      <c r="H2642" s="154" t="s">
        <v>40</v>
      </c>
      <c r="I2642" s="154" t="str">
        <f>_xlfn.XLOOKUP('Data Source'!$H2642,'NW Mapping'!A:A,'NW Mapping'!B:B)</f>
        <v>Low</v>
      </c>
      <c r="J2642" s="154" t="str">
        <f>_xlfn.XLOOKUP('Data Source'!$H2642,'NW Mapping'!A:A,'NW Mapping'!C:C)</f>
        <v>Non-Core NW</v>
      </c>
      <c r="K2642" s="154" t="str">
        <f>_xlfn.XLOOKUP(H2642,'NW Mapping'!A:A,'NW Mapping'!D:D)</f>
        <v>MERCH MENU</v>
      </c>
      <c r="L2642" s="8" t="str">
        <f>_xlfn.XLOOKUP('Data Source'!$H2642,'NW Mapping'!A:A,'NW Mapping'!E:E)</f>
        <v>MERCH MENU</v>
      </c>
      <c r="M2642" s="157">
        <v>0</v>
      </c>
      <c r="N2642" s="157">
        <v>0</v>
      </c>
    </row>
    <row r="2643" spans="2:14" s="1" customFormat="1" ht="19.7" hidden="1" customHeight="1">
      <c r="B2643" s="152">
        <v>2025</v>
      </c>
      <c r="C2643" s="153" t="s">
        <v>13</v>
      </c>
      <c r="D2643" s="153" t="s">
        <v>14</v>
      </c>
      <c r="E2643" s="153" t="s">
        <v>25</v>
      </c>
      <c r="F2643" s="153" t="s">
        <v>16</v>
      </c>
      <c r="G2643" s="153" t="s">
        <v>75</v>
      </c>
      <c r="H2643" s="153" t="s">
        <v>40</v>
      </c>
      <c r="I2643" s="154" t="str">
        <f>_xlfn.XLOOKUP('Data Source'!$H2643,'NW Mapping'!A:A,'NW Mapping'!B:B)</f>
        <v>Low</v>
      </c>
      <c r="J2643" s="154" t="str">
        <f>_xlfn.XLOOKUP('Data Source'!$H2643,'NW Mapping'!A:A,'NW Mapping'!C:C)</f>
        <v>Non-Core NW</v>
      </c>
      <c r="K2643" s="154" t="str">
        <f>_xlfn.XLOOKUP(H2643,'NW Mapping'!A:A,'NW Mapping'!D:D)</f>
        <v>MERCH MENU</v>
      </c>
      <c r="L2643" s="8" t="str">
        <f>_xlfn.XLOOKUP('Data Source'!$H2643,'NW Mapping'!A:A,'NW Mapping'!E:E)</f>
        <v>MERCH MENU</v>
      </c>
      <c r="M2643" s="155">
        <v>0</v>
      </c>
      <c r="N2643" s="155">
        <v>0</v>
      </c>
    </row>
    <row r="2644" spans="2:14" s="1" customFormat="1" ht="19.7" hidden="1" customHeight="1">
      <c r="B2644" s="156">
        <v>2025</v>
      </c>
      <c r="C2644" s="154" t="s">
        <v>13</v>
      </c>
      <c r="D2644" s="154" t="s">
        <v>14</v>
      </c>
      <c r="E2644" s="154" t="s">
        <v>25</v>
      </c>
      <c r="F2644" s="154" t="s">
        <v>21</v>
      </c>
      <c r="G2644" s="154" t="s">
        <v>22</v>
      </c>
      <c r="H2644" s="154" t="s">
        <v>40</v>
      </c>
      <c r="I2644" s="154" t="str">
        <f>_xlfn.XLOOKUP('Data Source'!$H2644,'NW Mapping'!A:A,'NW Mapping'!B:B)</f>
        <v>Low</v>
      </c>
      <c r="J2644" s="154" t="str">
        <f>_xlfn.XLOOKUP('Data Source'!$H2644,'NW Mapping'!A:A,'NW Mapping'!C:C)</f>
        <v>Non-Core NW</v>
      </c>
      <c r="K2644" s="154" t="str">
        <f>_xlfn.XLOOKUP(H2644,'NW Mapping'!A:A,'NW Mapping'!D:D)</f>
        <v>MERCH MENU</v>
      </c>
      <c r="L2644" s="8" t="str">
        <f>_xlfn.XLOOKUP('Data Source'!$H2644,'NW Mapping'!A:A,'NW Mapping'!E:E)</f>
        <v>MERCH MENU</v>
      </c>
      <c r="M2644" s="157">
        <v>0</v>
      </c>
      <c r="N2644" s="157">
        <v>0</v>
      </c>
    </row>
    <row r="2645" spans="2:14" s="1" customFormat="1" ht="19.7" hidden="1" customHeight="1">
      <c r="B2645" s="152">
        <v>2025</v>
      </c>
      <c r="C2645" s="153" t="s">
        <v>13</v>
      </c>
      <c r="D2645" s="153" t="s">
        <v>14</v>
      </c>
      <c r="E2645" s="153" t="s">
        <v>25</v>
      </c>
      <c r="F2645" s="153" t="s">
        <v>21</v>
      </c>
      <c r="G2645" s="153" t="s">
        <v>65</v>
      </c>
      <c r="H2645" s="153" t="s">
        <v>40</v>
      </c>
      <c r="I2645" s="154" t="str">
        <f>_xlfn.XLOOKUP('Data Source'!$H2645,'NW Mapping'!A:A,'NW Mapping'!B:B)</f>
        <v>Low</v>
      </c>
      <c r="J2645" s="154" t="str">
        <f>_xlfn.XLOOKUP('Data Source'!$H2645,'NW Mapping'!A:A,'NW Mapping'!C:C)</f>
        <v>Non-Core NW</v>
      </c>
      <c r="K2645" s="154" t="str">
        <f>_xlfn.XLOOKUP(H2645,'NW Mapping'!A:A,'NW Mapping'!D:D)</f>
        <v>MERCH MENU</v>
      </c>
      <c r="L2645" s="8" t="str">
        <f>_xlfn.XLOOKUP('Data Source'!$H2645,'NW Mapping'!A:A,'NW Mapping'!E:E)</f>
        <v>MERCH MENU</v>
      </c>
      <c r="M2645" s="155">
        <v>0</v>
      </c>
      <c r="N2645" s="155">
        <v>0</v>
      </c>
    </row>
    <row r="2646" spans="2:14" s="1" customFormat="1" ht="19.7" hidden="1" customHeight="1">
      <c r="B2646" s="156">
        <v>2025</v>
      </c>
      <c r="C2646" s="154" t="s">
        <v>13</v>
      </c>
      <c r="D2646" s="154" t="s">
        <v>14</v>
      </c>
      <c r="E2646" s="154" t="s">
        <v>25</v>
      </c>
      <c r="F2646" s="154" t="s">
        <v>23</v>
      </c>
      <c r="G2646" s="154" t="s">
        <v>66</v>
      </c>
      <c r="H2646" s="154" t="s">
        <v>40</v>
      </c>
      <c r="I2646" s="154" t="str">
        <f>_xlfn.XLOOKUP('Data Source'!$H2646,'NW Mapping'!A:A,'NW Mapping'!B:B)</f>
        <v>Low</v>
      </c>
      <c r="J2646" s="154" t="str">
        <f>_xlfn.XLOOKUP('Data Source'!$H2646,'NW Mapping'!A:A,'NW Mapping'!C:C)</f>
        <v>Non-Core NW</v>
      </c>
      <c r="K2646" s="154" t="str">
        <f>_xlfn.XLOOKUP(H2646,'NW Mapping'!A:A,'NW Mapping'!D:D)</f>
        <v>MERCH MENU</v>
      </c>
      <c r="L2646" s="8" t="str">
        <f>_xlfn.XLOOKUP('Data Source'!$H2646,'NW Mapping'!A:A,'NW Mapping'!E:E)</f>
        <v>MERCH MENU</v>
      </c>
      <c r="M2646" s="157">
        <v>0</v>
      </c>
      <c r="N2646" s="157">
        <v>0</v>
      </c>
    </row>
    <row r="2647" spans="2:14" s="1" customFormat="1" ht="19.7" hidden="1" customHeight="1">
      <c r="B2647" s="152">
        <v>2025</v>
      </c>
      <c r="C2647" s="153" t="s">
        <v>13</v>
      </c>
      <c r="D2647" s="153" t="s">
        <v>14</v>
      </c>
      <c r="E2647" s="153" t="s">
        <v>27</v>
      </c>
      <c r="F2647" s="153" t="s">
        <v>21</v>
      </c>
      <c r="G2647" s="153" t="s">
        <v>22</v>
      </c>
      <c r="H2647" s="153" t="s">
        <v>40</v>
      </c>
      <c r="I2647" s="154" t="str">
        <f>_xlfn.XLOOKUP('Data Source'!$H2647,'NW Mapping'!A:A,'NW Mapping'!B:B)</f>
        <v>Low</v>
      </c>
      <c r="J2647" s="154" t="str">
        <f>_xlfn.XLOOKUP('Data Source'!$H2647,'NW Mapping'!A:A,'NW Mapping'!C:C)</f>
        <v>Non-Core NW</v>
      </c>
      <c r="K2647" s="154" t="str">
        <f>_xlfn.XLOOKUP(H2647,'NW Mapping'!A:A,'NW Mapping'!D:D)</f>
        <v>MERCH MENU</v>
      </c>
      <c r="L2647" s="8" t="str">
        <f>_xlfn.XLOOKUP('Data Source'!$H2647,'NW Mapping'!A:A,'NW Mapping'!E:E)</f>
        <v>MERCH MENU</v>
      </c>
      <c r="M2647" s="155">
        <v>0</v>
      </c>
      <c r="N2647" s="155">
        <v>0</v>
      </c>
    </row>
    <row r="2648" spans="2:14" s="1" customFormat="1" ht="19.7" hidden="1" customHeight="1">
      <c r="B2648" s="156">
        <v>2025</v>
      </c>
      <c r="C2648" s="154" t="s">
        <v>13</v>
      </c>
      <c r="D2648" s="154" t="s">
        <v>14</v>
      </c>
      <c r="E2648" s="154" t="s">
        <v>27</v>
      </c>
      <c r="F2648" s="154" t="s">
        <v>23</v>
      </c>
      <c r="G2648" s="154" t="s">
        <v>24</v>
      </c>
      <c r="H2648" s="154" t="s">
        <v>40</v>
      </c>
      <c r="I2648" s="154" t="str">
        <f>_xlfn.XLOOKUP('Data Source'!$H2648,'NW Mapping'!A:A,'NW Mapping'!B:B)</f>
        <v>Low</v>
      </c>
      <c r="J2648" s="154" t="str">
        <f>_xlfn.XLOOKUP('Data Source'!$H2648,'NW Mapping'!A:A,'NW Mapping'!C:C)</f>
        <v>Non-Core NW</v>
      </c>
      <c r="K2648" s="154" t="str">
        <f>_xlfn.XLOOKUP(H2648,'NW Mapping'!A:A,'NW Mapping'!D:D)</f>
        <v>MERCH MENU</v>
      </c>
      <c r="L2648" s="8" t="str">
        <f>_xlfn.XLOOKUP('Data Source'!$H2648,'NW Mapping'!A:A,'NW Mapping'!E:E)</f>
        <v>MERCH MENU</v>
      </c>
      <c r="M2648" s="157">
        <v>0</v>
      </c>
      <c r="N2648" s="157">
        <v>0</v>
      </c>
    </row>
    <row r="2649" spans="2:14" s="1" customFormat="1" ht="19.7" hidden="1" customHeight="1">
      <c r="B2649" s="152">
        <v>2025</v>
      </c>
      <c r="C2649" s="153" t="s">
        <v>13</v>
      </c>
      <c r="D2649" s="153" t="s">
        <v>14</v>
      </c>
      <c r="E2649" s="153" t="s">
        <v>15</v>
      </c>
      <c r="F2649" s="153" t="s">
        <v>16</v>
      </c>
      <c r="G2649" s="153" t="s">
        <v>71</v>
      </c>
      <c r="H2649" s="153" t="s">
        <v>85</v>
      </c>
      <c r="I2649" s="154" t="str">
        <f>_xlfn.XLOOKUP('Data Source'!$H2649,'NW Mapping'!A:A,'NW Mapping'!B:B)</f>
        <v>Low</v>
      </c>
      <c r="J2649" s="154" t="str">
        <f>_xlfn.XLOOKUP('Data Source'!$H2649,'NW Mapping'!A:A,'NW Mapping'!C:C)</f>
        <v>Non-Core NW</v>
      </c>
      <c r="K2649" s="154" t="str">
        <f>_xlfn.XLOOKUP(H2649,'NW Mapping'!A:A,'NW Mapping'!D:D)</f>
        <v>MERCH MENU</v>
      </c>
      <c r="L2649" s="8" t="str">
        <f>_xlfn.XLOOKUP('Data Source'!$H2649,'NW Mapping'!A:A,'NW Mapping'!E:E)</f>
        <v>MERCH MENU</v>
      </c>
      <c r="M2649" s="155">
        <v>10000</v>
      </c>
      <c r="N2649" s="155">
        <v>10000</v>
      </c>
    </row>
    <row r="2650" spans="2:14" s="1" customFormat="1" ht="19.7" hidden="1" customHeight="1">
      <c r="B2650" s="156">
        <v>2025</v>
      </c>
      <c r="C2650" s="154" t="s">
        <v>13</v>
      </c>
      <c r="D2650" s="154" t="s">
        <v>14</v>
      </c>
      <c r="E2650" s="154" t="s">
        <v>15</v>
      </c>
      <c r="F2650" s="154" t="s">
        <v>16</v>
      </c>
      <c r="G2650" s="154" t="s">
        <v>72</v>
      </c>
      <c r="H2650" s="154" t="s">
        <v>85</v>
      </c>
      <c r="I2650" s="154" t="str">
        <f>_xlfn.XLOOKUP('Data Source'!$H2650,'NW Mapping'!A:A,'NW Mapping'!B:B)</f>
        <v>Low</v>
      </c>
      <c r="J2650" s="154" t="str">
        <f>_xlfn.XLOOKUP('Data Source'!$H2650,'NW Mapping'!A:A,'NW Mapping'!C:C)</f>
        <v>Non-Core NW</v>
      </c>
      <c r="K2650" s="154" t="str">
        <f>_xlfn.XLOOKUP(H2650,'NW Mapping'!A:A,'NW Mapping'!D:D)</f>
        <v>MERCH MENU</v>
      </c>
      <c r="L2650" s="8" t="str">
        <f>_xlfn.XLOOKUP('Data Source'!$H2650,'NW Mapping'!A:A,'NW Mapping'!E:E)</f>
        <v>MERCH MENU</v>
      </c>
      <c r="M2650" s="157">
        <v>10000</v>
      </c>
      <c r="N2650" s="157">
        <v>10000</v>
      </c>
    </row>
    <row r="2651" spans="2:14" s="1" customFormat="1" ht="19.7" hidden="1" customHeight="1">
      <c r="B2651" s="152">
        <v>2025</v>
      </c>
      <c r="C2651" s="153" t="s">
        <v>13</v>
      </c>
      <c r="D2651" s="153" t="s">
        <v>14</v>
      </c>
      <c r="E2651" s="153" t="s">
        <v>15</v>
      </c>
      <c r="F2651" s="153" t="s">
        <v>16</v>
      </c>
      <c r="G2651" s="153" t="s">
        <v>74</v>
      </c>
      <c r="H2651" s="153" t="s">
        <v>85</v>
      </c>
      <c r="I2651" s="154" t="str">
        <f>_xlfn.XLOOKUP('Data Source'!$H2651,'NW Mapping'!A:A,'NW Mapping'!B:B)</f>
        <v>Low</v>
      </c>
      <c r="J2651" s="154" t="str">
        <f>_xlfn.XLOOKUP('Data Source'!$H2651,'NW Mapping'!A:A,'NW Mapping'!C:C)</f>
        <v>Non-Core NW</v>
      </c>
      <c r="K2651" s="154" t="str">
        <f>_xlfn.XLOOKUP(H2651,'NW Mapping'!A:A,'NW Mapping'!D:D)</f>
        <v>MERCH MENU</v>
      </c>
      <c r="L2651" s="8" t="str">
        <f>_xlfn.XLOOKUP('Data Source'!$H2651,'NW Mapping'!A:A,'NW Mapping'!E:E)</f>
        <v>MERCH MENU</v>
      </c>
      <c r="M2651" s="155">
        <v>0</v>
      </c>
      <c r="N2651" s="155">
        <v>0</v>
      </c>
    </row>
    <row r="2652" spans="2:14" s="1" customFormat="1" ht="19.7" hidden="1" customHeight="1">
      <c r="B2652" s="156">
        <v>2025</v>
      </c>
      <c r="C2652" s="154" t="s">
        <v>13</v>
      </c>
      <c r="D2652" s="154" t="s">
        <v>14</v>
      </c>
      <c r="E2652" s="154" t="s">
        <v>15</v>
      </c>
      <c r="F2652" s="154" t="s">
        <v>21</v>
      </c>
      <c r="G2652" s="154" t="s">
        <v>65</v>
      </c>
      <c r="H2652" s="154" t="s">
        <v>85</v>
      </c>
      <c r="I2652" s="154" t="str">
        <f>_xlfn.XLOOKUP('Data Source'!$H2652,'NW Mapping'!A:A,'NW Mapping'!B:B)</f>
        <v>Low</v>
      </c>
      <c r="J2652" s="154" t="str">
        <f>_xlfn.XLOOKUP('Data Source'!$H2652,'NW Mapping'!A:A,'NW Mapping'!C:C)</f>
        <v>Non-Core NW</v>
      </c>
      <c r="K2652" s="154" t="str">
        <f>_xlfn.XLOOKUP(H2652,'NW Mapping'!A:A,'NW Mapping'!D:D)</f>
        <v>MERCH MENU</v>
      </c>
      <c r="L2652" s="8" t="str">
        <f>_xlfn.XLOOKUP('Data Source'!$H2652,'NW Mapping'!A:A,'NW Mapping'!E:E)</f>
        <v>MERCH MENU</v>
      </c>
      <c r="M2652" s="157">
        <v>10000</v>
      </c>
      <c r="N2652" s="157">
        <v>10000</v>
      </c>
    </row>
    <row r="2653" spans="2:14" s="1" customFormat="1" ht="19.7" hidden="1" customHeight="1">
      <c r="B2653" s="152">
        <v>2025</v>
      </c>
      <c r="C2653" s="153" t="s">
        <v>13</v>
      </c>
      <c r="D2653" s="153" t="s">
        <v>14</v>
      </c>
      <c r="E2653" s="153" t="s">
        <v>25</v>
      </c>
      <c r="F2653" s="153" t="s">
        <v>23</v>
      </c>
      <c r="G2653" s="153" t="s">
        <v>24</v>
      </c>
      <c r="H2653" s="153" t="s">
        <v>85</v>
      </c>
      <c r="I2653" s="154" t="str">
        <f>_xlfn.XLOOKUP('Data Source'!$H2653,'NW Mapping'!A:A,'NW Mapping'!B:B)</f>
        <v>Low</v>
      </c>
      <c r="J2653" s="154" t="str">
        <f>_xlfn.XLOOKUP('Data Source'!$H2653,'NW Mapping'!A:A,'NW Mapping'!C:C)</f>
        <v>Non-Core NW</v>
      </c>
      <c r="K2653" s="154" t="str">
        <f>_xlfn.XLOOKUP(H2653,'NW Mapping'!A:A,'NW Mapping'!D:D)</f>
        <v>MERCH MENU</v>
      </c>
      <c r="L2653" s="8" t="str">
        <f>_xlfn.XLOOKUP('Data Source'!$H2653,'NW Mapping'!A:A,'NW Mapping'!E:E)</f>
        <v>MERCH MENU</v>
      </c>
      <c r="M2653" s="155">
        <v>456</v>
      </c>
      <c r="N2653" s="155">
        <v>456</v>
      </c>
    </row>
    <row r="2654" spans="2:14" s="1" customFormat="1" ht="19.7" hidden="1" customHeight="1">
      <c r="B2654" s="156">
        <v>2025</v>
      </c>
      <c r="C2654" s="154" t="s">
        <v>13</v>
      </c>
      <c r="D2654" s="154" t="s">
        <v>14</v>
      </c>
      <c r="E2654" s="154" t="s">
        <v>27</v>
      </c>
      <c r="F2654" s="154" t="s">
        <v>16</v>
      </c>
      <c r="G2654" s="154" t="s">
        <v>74</v>
      </c>
      <c r="H2654" s="154" t="s">
        <v>85</v>
      </c>
      <c r="I2654" s="154" t="str">
        <f>_xlfn.XLOOKUP('Data Source'!$H2654,'NW Mapping'!A:A,'NW Mapping'!B:B)</f>
        <v>Low</v>
      </c>
      <c r="J2654" s="154" t="str">
        <f>_xlfn.XLOOKUP('Data Source'!$H2654,'NW Mapping'!A:A,'NW Mapping'!C:C)</f>
        <v>Non-Core NW</v>
      </c>
      <c r="K2654" s="154" t="str">
        <f>_xlfn.XLOOKUP(H2654,'NW Mapping'!A:A,'NW Mapping'!D:D)</f>
        <v>MERCH MENU</v>
      </c>
      <c r="L2654" s="8" t="str">
        <f>_xlfn.XLOOKUP('Data Source'!$H2654,'NW Mapping'!A:A,'NW Mapping'!E:E)</f>
        <v>MERCH MENU</v>
      </c>
      <c r="M2654" s="157">
        <v>9075</v>
      </c>
      <c r="N2654" s="157">
        <v>0</v>
      </c>
    </row>
    <row r="2655" spans="2:14" s="1" customFormat="1" ht="19.7" hidden="1" customHeight="1">
      <c r="B2655" s="152">
        <v>2025</v>
      </c>
      <c r="C2655" s="153" t="s">
        <v>13</v>
      </c>
      <c r="D2655" s="153" t="s">
        <v>14</v>
      </c>
      <c r="E2655" s="153" t="s">
        <v>27</v>
      </c>
      <c r="F2655" s="153" t="s">
        <v>21</v>
      </c>
      <c r="G2655" s="153" t="s">
        <v>22</v>
      </c>
      <c r="H2655" s="153" t="s">
        <v>85</v>
      </c>
      <c r="I2655" s="154" t="str">
        <f>_xlfn.XLOOKUP('Data Source'!$H2655,'NW Mapping'!A:A,'NW Mapping'!B:B)</f>
        <v>Low</v>
      </c>
      <c r="J2655" s="154" t="str">
        <f>_xlfn.XLOOKUP('Data Source'!$H2655,'NW Mapping'!A:A,'NW Mapping'!C:C)</f>
        <v>Non-Core NW</v>
      </c>
      <c r="K2655" s="154" t="str">
        <f>_xlfn.XLOOKUP(H2655,'NW Mapping'!A:A,'NW Mapping'!D:D)</f>
        <v>MERCH MENU</v>
      </c>
      <c r="L2655" s="8" t="str">
        <f>_xlfn.XLOOKUP('Data Source'!$H2655,'NW Mapping'!A:A,'NW Mapping'!E:E)</f>
        <v>MERCH MENU</v>
      </c>
      <c r="M2655" s="155">
        <v>260000</v>
      </c>
      <c r="N2655" s="155">
        <v>260000</v>
      </c>
    </row>
    <row r="2656" spans="2:14" s="1" customFormat="1" ht="19.7" hidden="1" customHeight="1">
      <c r="B2656" s="156">
        <v>2025</v>
      </c>
      <c r="C2656" s="154" t="s">
        <v>13</v>
      </c>
      <c r="D2656" s="154" t="s">
        <v>14</v>
      </c>
      <c r="E2656" s="154" t="s">
        <v>27</v>
      </c>
      <c r="F2656" s="154" t="s">
        <v>21</v>
      </c>
      <c r="G2656" s="154" t="s">
        <v>65</v>
      </c>
      <c r="H2656" s="154" t="s">
        <v>85</v>
      </c>
      <c r="I2656" s="154" t="str">
        <f>_xlfn.XLOOKUP('Data Source'!$H2656,'NW Mapping'!A:A,'NW Mapping'!B:B)</f>
        <v>Low</v>
      </c>
      <c r="J2656" s="154" t="str">
        <f>_xlfn.XLOOKUP('Data Source'!$H2656,'NW Mapping'!A:A,'NW Mapping'!C:C)</f>
        <v>Non-Core NW</v>
      </c>
      <c r="K2656" s="154" t="str">
        <f>_xlfn.XLOOKUP(H2656,'NW Mapping'!A:A,'NW Mapping'!D:D)</f>
        <v>MERCH MENU</v>
      </c>
      <c r="L2656" s="8" t="str">
        <f>_xlfn.XLOOKUP('Data Source'!$H2656,'NW Mapping'!A:A,'NW Mapping'!E:E)</f>
        <v>MERCH MENU</v>
      </c>
      <c r="M2656" s="157">
        <v>0</v>
      </c>
      <c r="N2656" s="157">
        <v>0</v>
      </c>
    </row>
    <row r="2657" spans="2:14" s="1" customFormat="1" ht="19.7" hidden="1" customHeight="1">
      <c r="B2657" s="152">
        <v>2025</v>
      </c>
      <c r="C2657" s="153" t="s">
        <v>13</v>
      </c>
      <c r="D2657" s="153" t="s">
        <v>14</v>
      </c>
      <c r="E2657" s="153" t="s">
        <v>27</v>
      </c>
      <c r="F2657" s="153" t="s">
        <v>23</v>
      </c>
      <c r="G2657" s="153" t="s">
        <v>24</v>
      </c>
      <c r="H2657" s="153" t="s">
        <v>85</v>
      </c>
      <c r="I2657" s="154" t="str">
        <f>_xlfn.XLOOKUP('Data Source'!$H2657,'NW Mapping'!A:A,'NW Mapping'!B:B)</f>
        <v>Low</v>
      </c>
      <c r="J2657" s="154" t="str">
        <f>_xlfn.XLOOKUP('Data Source'!$H2657,'NW Mapping'!A:A,'NW Mapping'!C:C)</f>
        <v>Non-Core NW</v>
      </c>
      <c r="K2657" s="154" t="str">
        <f>_xlfn.XLOOKUP(H2657,'NW Mapping'!A:A,'NW Mapping'!D:D)</f>
        <v>MERCH MENU</v>
      </c>
      <c r="L2657" s="8" t="str">
        <f>_xlfn.XLOOKUP('Data Source'!$H2657,'NW Mapping'!A:A,'NW Mapping'!E:E)</f>
        <v>MERCH MENU</v>
      </c>
      <c r="M2657" s="155">
        <v>2649.6</v>
      </c>
      <c r="N2657" s="155">
        <v>0</v>
      </c>
    </row>
    <row r="2658" spans="2:14" s="1" customFormat="1" ht="19.7" customHeight="1">
      <c r="B2658" s="156">
        <v>2025</v>
      </c>
      <c r="C2658" s="154" t="s">
        <v>13</v>
      </c>
      <c r="D2658" s="154" t="s">
        <v>14</v>
      </c>
      <c r="E2658" s="154" t="s">
        <v>26</v>
      </c>
      <c r="F2658" s="154" t="s">
        <v>16</v>
      </c>
      <c r="G2658" s="154" t="s">
        <v>72</v>
      </c>
      <c r="H2658" s="154" t="s">
        <v>86</v>
      </c>
      <c r="I2658" s="154" t="str">
        <f>_xlfn.XLOOKUP('Data Source'!$H2658,'NW Mapping'!A:A,'NW Mapping'!B:B)</f>
        <v>Low</v>
      </c>
      <c r="J2658" s="154" t="str">
        <f>_xlfn.XLOOKUP('Data Source'!$H2658,'NW Mapping'!A:A,'NW Mapping'!C:C)</f>
        <v>Non-Core NW</v>
      </c>
      <c r="K2658" s="154" t="str">
        <f>_xlfn.XLOOKUP(H2658,'NW Mapping'!A:A,'NW Mapping'!D:D)</f>
        <v>MERCH MENU</v>
      </c>
      <c r="L2658" s="8" t="str">
        <f>_xlfn.XLOOKUP('Data Source'!$H2658,'NW Mapping'!A:A,'NW Mapping'!E:E)</f>
        <v>MERCH MENU</v>
      </c>
      <c r="M2658" s="157">
        <v>0</v>
      </c>
      <c r="N2658" s="157">
        <v>0</v>
      </c>
    </row>
    <row r="2659" spans="2:14" s="1" customFormat="1" ht="19.7" hidden="1" customHeight="1">
      <c r="B2659" s="152">
        <v>2025</v>
      </c>
      <c r="C2659" s="153" t="s">
        <v>13</v>
      </c>
      <c r="D2659" s="153" t="s">
        <v>14</v>
      </c>
      <c r="E2659" s="153" t="s">
        <v>27</v>
      </c>
      <c r="F2659" s="153" t="s">
        <v>16</v>
      </c>
      <c r="G2659" s="153" t="s">
        <v>74</v>
      </c>
      <c r="H2659" s="153" t="s">
        <v>86</v>
      </c>
      <c r="I2659" s="154" t="str">
        <f>_xlfn.XLOOKUP('Data Source'!$H2659,'NW Mapping'!A:A,'NW Mapping'!B:B)</f>
        <v>Low</v>
      </c>
      <c r="J2659" s="154" t="str">
        <f>_xlfn.XLOOKUP('Data Source'!$H2659,'NW Mapping'!A:A,'NW Mapping'!C:C)</f>
        <v>Non-Core NW</v>
      </c>
      <c r="K2659" s="154" t="str">
        <f>_xlfn.XLOOKUP(H2659,'NW Mapping'!A:A,'NW Mapping'!D:D)</f>
        <v>MERCH MENU</v>
      </c>
      <c r="L2659" s="8" t="str">
        <f>_xlfn.XLOOKUP('Data Source'!$H2659,'NW Mapping'!A:A,'NW Mapping'!E:E)</f>
        <v>MERCH MENU</v>
      </c>
      <c r="M2659" s="155">
        <v>0</v>
      </c>
      <c r="N2659" s="155">
        <v>0</v>
      </c>
    </row>
    <row r="2660" spans="2:14" s="1" customFormat="1" ht="19.7" hidden="1" customHeight="1">
      <c r="B2660" s="156">
        <v>2025</v>
      </c>
      <c r="C2660" s="154" t="s">
        <v>13</v>
      </c>
      <c r="D2660" s="154" t="s">
        <v>14</v>
      </c>
      <c r="E2660" s="154" t="s">
        <v>27</v>
      </c>
      <c r="F2660" s="154" t="s">
        <v>23</v>
      </c>
      <c r="G2660" s="154" t="s">
        <v>24</v>
      </c>
      <c r="H2660" s="154" t="s">
        <v>86</v>
      </c>
      <c r="I2660" s="154" t="str">
        <f>_xlfn.XLOOKUP('Data Source'!$H2660,'NW Mapping'!A:A,'NW Mapping'!B:B)</f>
        <v>Low</v>
      </c>
      <c r="J2660" s="154" t="str">
        <f>_xlfn.XLOOKUP('Data Source'!$H2660,'NW Mapping'!A:A,'NW Mapping'!C:C)</f>
        <v>Non-Core NW</v>
      </c>
      <c r="K2660" s="154" t="str">
        <f>_xlfn.XLOOKUP(H2660,'NW Mapping'!A:A,'NW Mapping'!D:D)</f>
        <v>MERCH MENU</v>
      </c>
      <c r="L2660" s="8" t="str">
        <f>_xlfn.XLOOKUP('Data Source'!$H2660,'NW Mapping'!A:A,'NW Mapping'!E:E)</f>
        <v>MERCH MENU</v>
      </c>
      <c r="M2660" s="157">
        <v>3000</v>
      </c>
      <c r="N2660" s="157">
        <v>3000</v>
      </c>
    </row>
    <row r="2661" spans="2:14" s="1" customFormat="1" ht="19.7" hidden="1" customHeight="1">
      <c r="B2661" s="152">
        <v>2025</v>
      </c>
      <c r="C2661" s="153" t="s">
        <v>13</v>
      </c>
      <c r="D2661" s="153" t="s">
        <v>14</v>
      </c>
      <c r="E2661" s="153" t="s">
        <v>15</v>
      </c>
      <c r="F2661" s="153" t="s">
        <v>16</v>
      </c>
      <c r="G2661" s="153" t="s">
        <v>74</v>
      </c>
      <c r="H2661" s="153" t="s">
        <v>43</v>
      </c>
      <c r="I2661" s="154" t="str">
        <f>_xlfn.XLOOKUP('Data Source'!$H2661,'NW Mapping'!A:A,'NW Mapping'!B:B)</f>
        <v>Low</v>
      </c>
      <c r="J2661" s="154" t="str">
        <f>_xlfn.XLOOKUP('Data Source'!$H2661,'NW Mapping'!A:A,'NW Mapping'!C:C)</f>
        <v>Core NW</v>
      </c>
      <c r="K2661" s="154" t="str">
        <f>_xlfn.XLOOKUP(H2661,'NW Mapping'!A:A,'NW Mapping'!D:D)</f>
        <v>Core NW</v>
      </c>
      <c r="L2661" s="8" t="str">
        <f>_xlfn.XLOOKUP('Data Source'!$H2661,'NW Mapping'!A:A,'NW Mapping'!E:E)</f>
        <v>OTHER</v>
      </c>
      <c r="M2661" s="155">
        <v>0</v>
      </c>
      <c r="N2661" s="155">
        <v>0</v>
      </c>
    </row>
    <row r="2662" spans="2:14" s="1" customFormat="1" ht="19.7" hidden="1" customHeight="1">
      <c r="B2662" s="156">
        <v>2025</v>
      </c>
      <c r="C2662" s="154" t="s">
        <v>13</v>
      </c>
      <c r="D2662" s="154" t="s">
        <v>14</v>
      </c>
      <c r="E2662" s="154" t="s">
        <v>15</v>
      </c>
      <c r="F2662" s="154" t="s">
        <v>21</v>
      </c>
      <c r="G2662" s="154" t="s">
        <v>22</v>
      </c>
      <c r="H2662" s="154" t="s">
        <v>43</v>
      </c>
      <c r="I2662" s="154" t="str">
        <f>_xlfn.XLOOKUP('Data Source'!$H2662,'NW Mapping'!A:A,'NW Mapping'!B:B)</f>
        <v>Low</v>
      </c>
      <c r="J2662" s="154" t="str">
        <f>_xlfn.XLOOKUP('Data Source'!$H2662,'NW Mapping'!A:A,'NW Mapping'!C:C)</f>
        <v>Core NW</v>
      </c>
      <c r="K2662" s="154" t="str">
        <f>_xlfn.XLOOKUP(H2662,'NW Mapping'!A:A,'NW Mapping'!D:D)</f>
        <v>Core NW</v>
      </c>
      <c r="L2662" s="8" t="str">
        <f>_xlfn.XLOOKUP('Data Source'!$H2662,'NW Mapping'!A:A,'NW Mapping'!E:E)</f>
        <v>OTHER</v>
      </c>
      <c r="M2662" s="157">
        <v>0</v>
      </c>
      <c r="N2662" s="157">
        <v>0</v>
      </c>
    </row>
    <row r="2663" spans="2:14" s="1" customFormat="1" ht="19.7" hidden="1" customHeight="1">
      <c r="B2663" s="152">
        <v>2025</v>
      </c>
      <c r="C2663" s="153" t="s">
        <v>13</v>
      </c>
      <c r="D2663" s="153" t="s">
        <v>14</v>
      </c>
      <c r="E2663" s="153" t="s">
        <v>15</v>
      </c>
      <c r="F2663" s="153" t="s">
        <v>23</v>
      </c>
      <c r="G2663" s="153" t="s">
        <v>24</v>
      </c>
      <c r="H2663" s="153" t="s">
        <v>43</v>
      </c>
      <c r="I2663" s="154" t="str">
        <f>_xlfn.XLOOKUP('Data Source'!$H2663,'NW Mapping'!A:A,'NW Mapping'!B:B)</f>
        <v>Low</v>
      </c>
      <c r="J2663" s="154" t="str">
        <f>_xlfn.XLOOKUP('Data Source'!$H2663,'NW Mapping'!A:A,'NW Mapping'!C:C)</f>
        <v>Core NW</v>
      </c>
      <c r="K2663" s="154" t="str">
        <f>_xlfn.XLOOKUP(H2663,'NW Mapping'!A:A,'NW Mapping'!D:D)</f>
        <v>Core NW</v>
      </c>
      <c r="L2663" s="8" t="str">
        <f>_xlfn.XLOOKUP('Data Source'!$H2663,'NW Mapping'!A:A,'NW Mapping'!E:E)</f>
        <v>OTHER</v>
      </c>
      <c r="M2663" s="155">
        <v>0</v>
      </c>
      <c r="N2663" s="155">
        <v>0</v>
      </c>
    </row>
    <row r="2664" spans="2:14" s="1" customFormat="1" ht="19.7" hidden="1" customHeight="1">
      <c r="B2664" s="156">
        <v>2025</v>
      </c>
      <c r="C2664" s="154" t="s">
        <v>13</v>
      </c>
      <c r="D2664" s="154" t="s">
        <v>14</v>
      </c>
      <c r="E2664" s="154" t="s">
        <v>25</v>
      </c>
      <c r="F2664" s="154" t="s">
        <v>16</v>
      </c>
      <c r="G2664" s="154" t="s">
        <v>72</v>
      </c>
      <c r="H2664" s="154" t="s">
        <v>43</v>
      </c>
      <c r="I2664" s="154" t="str">
        <f>_xlfn.XLOOKUP('Data Source'!$H2664,'NW Mapping'!A:A,'NW Mapping'!B:B)</f>
        <v>Low</v>
      </c>
      <c r="J2664" s="154" t="str">
        <f>_xlfn.XLOOKUP('Data Source'!$H2664,'NW Mapping'!A:A,'NW Mapping'!C:C)</f>
        <v>Core NW</v>
      </c>
      <c r="K2664" s="154" t="str">
        <f>_xlfn.XLOOKUP(H2664,'NW Mapping'!A:A,'NW Mapping'!D:D)</f>
        <v>Core NW</v>
      </c>
      <c r="L2664" s="8" t="str">
        <f>_xlfn.XLOOKUP('Data Source'!$H2664,'NW Mapping'!A:A,'NW Mapping'!E:E)</f>
        <v>OTHER</v>
      </c>
      <c r="M2664" s="157">
        <v>0</v>
      </c>
      <c r="N2664" s="157">
        <v>0</v>
      </c>
    </row>
    <row r="2665" spans="2:14" s="1" customFormat="1" ht="19.7" hidden="1" customHeight="1">
      <c r="B2665" s="152">
        <v>2025</v>
      </c>
      <c r="C2665" s="153" t="s">
        <v>13</v>
      </c>
      <c r="D2665" s="153" t="s">
        <v>14</v>
      </c>
      <c r="E2665" s="153" t="s">
        <v>27</v>
      </c>
      <c r="F2665" s="153" t="s">
        <v>16</v>
      </c>
      <c r="G2665" s="153" t="s">
        <v>75</v>
      </c>
      <c r="H2665" s="153" t="s">
        <v>43</v>
      </c>
      <c r="I2665" s="154" t="str">
        <f>_xlfn.XLOOKUP('Data Source'!$H2665,'NW Mapping'!A:A,'NW Mapping'!B:B)</f>
        <v>Low</v>
      </c>
      <c r="J2665" s="154" t="str">
        <f>_xlfn.XLOOKUP('Data Source'!$H2665,'NW Mapping'!A:A,'NW Mapping'!C:C)</f>
        <v>Core NW</v>
      </c>
      <c r="K2665" s="154" t="str">
        <f>_xlfn.XLOOKUP(H2665,'NW Mapping'!A:A,'NW Mapping'!D:D)</f>
        <v>Core NW</v>
      </c>
      <c r="L2665" s="8" t="str">
        <f>_xlfn.XLOOKUP('Data Source'!$H2665,'NW Mapping'!A:A,'NW Mapping'!E:E)</f>
        <v>OTHER</v>
      </c>
      <c r="M2665" s="155">
        <v>0</v>
      </c>
      <c r="N2665" s="155">
        <v>0</v>
      </c>
    </row>
    <row r="2666" spans="2:14" s="1" customFormat="1" ht="19.7" hidden="1" customHeight="1">
      <c r="B2666" s="156">
        <v>2025</v>
      </c>
      <c r="C2666" s="154" t="s">
        <v>13</v>
      </c>
      <c r="D2666" s="154" t="s">
        <v>14</v>
      </c>
      <c r="E2666" s="154" t="s">
        <v>27</v>
      </c>
      <c r="F2666" s="154" t="s">
        <v>21</v>
      </c>
      <c r="G2666" s="154" t="s">
        <v>22</v>
      </c>
      <c r="H2666" s="154" t="s">
        <v>43</v>
      </c>
      <c r="I2666" s="154" t="str">
        <f>_xlfn.XLOOKUP('Data Source'!$H2666,'NW Mapping'!A:A,'NW Mapping'!B:B)</f>
        <v>Low</v>
      </c>
      <c r="J2666" s="154" t="str">
        <f>_xlfn.XLOOKUP('Data Source'!$H2666,'NW Mapping'!A:A,'NW Mapping'!C:C)</f>
        <v>Core NW</v>
      </c>
      <c r="K2666" s="154" t="str">
        <f>_xlfn.XLOOKUP(H2666,'NW Mapping'!A:A,'NW Mapping'!D:D)</f>
        <v>Core NW</v>
      </c>
      <c r="L2666" s="8" t="str">
        <f>_xlfn.XLOOKUP('Data Source'!$H2666,'NW Mapping'!A:A,'NW Mapping'!E:E)</f>
        <v>OTHER</v>
      </c>
      <c r="M2666" s="157">
        <v>0</v>
      </c>
      <c r="N2666" s="157">
        <v>0</v>
      </c>
    </row>
    <row r="2667" spans="2:14" s="1" customFormat="1" ht="19.7" hidden="1" customHeight="1">
      <c r="B2667" s="152">
        <v>2025</v>
      </c>
      <c r="C2667" s="153" t="s">
        <v>13</v>
      </c>
      <c r="D2667" s="153" t="s">
        <v>14</v>
      </c>
      <c r="E2667" s="153" t="s">
        <v>27</v>
      </c>
      <c r="F2667" s="153" t="s">
        <v>21</v>
      </c>
      <c r="G2667" s="153" t="s">
        <v>65</v>
      </c>
      <c r="H2667" s="153" t="s">
        <v>43</v>
      </c>
      <c r="I2667" s="154" t="str">
        <f>_xlfn.XLOOKUP('Data Source'!$H2667,'NW Mapping'!A:A,'NW Mapping'!B:B)</f>
        <v>Low</v>
      </c>
      <c r="J2667" s="154" t="str">
        <f>_xlfn.XLOOKUP('Data Source'!$H2667,'NW Mapping'!A:A,'NW Mapping'!C:C)</f>
        <v>Core NW</v>
      </c>
      <c r="K2667" s="154" t="str">
        <f>_xlfn.XLOOKUP(H2667,'NW Mapping'!A:A,'NW Mapping'!D:D)</f>
        <v>Core NW</v>
      </c>
      <c r="L2667" s="8" t="str">
        <f>_xlfn.XLOOKUP('Data Source'!$H2667,'NW Mapping'!A:A,'NW Mapping'!E:E)</f>
        <v>OTHER</v>
      </c>
      <c r="M2667" s="155">
        <v>0</v>
      </c>
      <c r="N2667" s="155">
        <v>0</v>
      </c>
    </row>
    <row r="2668" spans="2:14" s="1" customFormat="1" ht="19.7" hidden="1" customHeight="1">
      <c r="B2668" s="156">
        <v>2025</v>
      </c>
      <c r="C2668" s="154" t="s">
        <v>13</v>
      </c>
      <c r="D2668" s="154" t="s">
        <v>14</v>
      </c>
      <c r="E2668" s="154" t="s">
        <v>27</v>
      </c>
      <c r="F2668" s="154" t="s">
        <v>23</v>
      </c>
      <c r="G2668" s="154" t="s">
        <v>24</v>
      </c>
      <c r="H2668" s="154" t="s">
        <v>43</v>
      </c>
      <c r="I2668" s="154" t="str">
        <f>_xlfn.XLOOKUP('Data Source'!$H2668,'NW Mapping'!A:A,'NW Mapping'!B:B)</f>
        <v>Low</v>
      </c>
      <c r="J2668" s="154" t="str">
        <f>_xlfn.XLOOKUP('Data Source'!$H2668,'NW Mapping'!A:A,'NW Mapping'!C:C)</f>
        <v>Core NW</v>
      </c>
      <c r="K2668" s="154" t="str">
        <f>_xlfn.XLOOKUP(H2668,'NW Mapping'!A:A,'NW Mapping'!D:D)</f>
        <v>Core NW</v>
      </c>
      <c r="L2668" s="8" t="str">
        <f>_xlfn.XLOOKUP('Data Source'!$H2668,'NW Mapping'!A:A,'NW Mapping'!E:E)</f>
        <v>OTHER</v>
      </c>
      <c r="M2668" s="157">
        <v>0</v>
      </c>
      <c r="N2668" s="157">
        <v>0</v>
      </c>
    </row>
    <row r="2669" spans="2:14" s="1" customFormat="1" ht="19.7" hidden="1" customHeight="1">
      <c r="B2669" s="152">
        <v>2025</v>
      </c>
      <c r="C2669" s="153" t="s">
        <v>13</v>
      </c>
      <c r="D2669" s="153" t="s">
        <v>14</v>
      </c>
      <c r="E2669" s="153" t="s">
        <v>15</v>
      </c>
      <c r="F2669" s="153" t="s">
        <v>16</v>
      </c>
      <c r="G2669" s="153" t="s">
        <v>71</v>
      </c>
      <c r="H2669" s="153" t="s">
        <v>44</v>
      </c>
      <c r="I2669" s="154" t="str">
        <f>_xlfn.XLOOKUP('Data Source'!$H2669,'NW Mapping'!A:A,'NW Mapping'!B:B)</f>
        <v>Low</v>
      </c>
      <c r="J2669" s="154" t="str">
        <f>_xlfn.XLOOKUP('Data Source'!$H2669,'NW Mapping'!A:A,'NW Mapping'!C:C)</f>
        <v>Non-Core NW</v>
      </c>
      <c r="K2669" s="154" t="str">
        <f>_xlfn.XLOOKUP(H2669,'NW Mapping'!A:A,'NW Mapping'!D:D)</f>
        <v>MERCH MENU</v>
      </c>
      <c r="L2669" s="8" t="str">
        <f>_xlfn.XLOOKUP('Data Source'!$H2669,'NW Mapping'!A:A,'NW Mapping'!E:E)</f>
        <v>MERCH MENU</v>
      </c>
      <c r="M2669" s="155">
        <v>70836.445442613505</v>
      </c>
      <c r="N2669" s="155">
        <v>0</v>
      </c>
    </row>
    <row r="2670" spans="2:14" s="1" customFormat="1" ht="19.7" hidden="1" customHeight="1">
      <c r="B2670" s="156">
        <v>2025</v>
      </c>
      <c r="C2670" s="154" t="s">
        <v>13</v>
      </c>
      <c r="D2670" s="154" t="s">
        <v>14</v>
      </c>
      <c r="E2670" s="154" t="s">
        <v>15</v>
      </c>
      <c r="F2670" s="154" t="s">
        <v>16</v>
      </c>
      <c r="G2670" s="154" t="s">
        <v>87</v>
      </c>
      <c r="H2670" s="154" t="s">
        <v>44</v>
      </c>
      <c r="I2670" s="154" t="str">
        <f>_xlfn.XLOOKUP('Data Source'!$H2670,'NW Mapping'!A:A,'NW Mapping'!B:B)</f>
        <v>Low</v>
      </c>
      <c r="J2670" s="154" t="str">
        <f>_xlfn.XLOOKUP('Data Source'!$H2670,'NW Mapping'!A:A,'NW Mapping'!C:C)</f>
        <v>Non-Core NW</v>
      </c>
      <c r="K2670" s="154" t="str">
        <f>_xlfn.XLOOKUP(H2670,'NW Mapping'!A:A,'NW Mapping'!D:D)</f>
        <v>MERCH MENU</v>
      </c>
      <c r="L2670" s="8" t="str">
        <f>_xlfn.XLOOKUP('Data Source'!$H2670,'NW Mapping'!A:A,'NW Mapping'!E:E)</f>
        <v>MERCH MENU</v>
      </c>
      <c r="M2670" s="157">
        <v>44695.5141973723</v>
      </c>
      <c r="N2670" s="157">
        <v>0</v>
      </c>
    </row>
    <row r="2671" spans="2:14" s="1" customFormat="1" ht="19.7" hidden="1" customHeight="1">
      <c r="B2671" s="152">
        <v>2025</v>
      </c>
      <c r="C2671" s="153" t="s">
        <v>13</v>
      </c>
      <c r="D2671" s="153" t="s">
        <v>14</v>
      </c>
      <c r="E2671" s="153" t="s">
        <v>15</v>
      </c>
      <c r="F2671" s="153" t="s">
        <v>16</v>
      </c>
      <c r="G2671" s="153" t="s">
        <v>72</v>
      </c>
      <c r="H2671" s="153" t="s">
        <v>44</v>
      </c>
      <c r="I2671" s="154" t="str">
        <f>_xlfn.XLOOKUP('Data Source'!$H2671,'NW Mapping'!A:A,'NW Mapping'!B:B)</f>
        <v>Low</v>
      </c>
      <c r="J2671" s="154" t="str">
        <f>_xlfn.XLOOKUP('Data Source'!$H2671,'NW Mapping'!A:A,'NW Mapping'!C:C)</f>
        <v>Non-Core NW</v>
      </c>
      <c r="K2671" s="154" t="str">
        <f>_xlfn.XLOOKUP(H2671,'NW Mapping'!A:A,'NW Mapping'!D:D)</f>
        <v>MERCH MENU</v>
      </c>
      <c r="L2671" s="8" t="str">
        <f>_xlfn.XLOOKUP('Data Source'!$H2671,'NW Mapping'!A:A,'NW Mapping'!E:E)</f>
        <v>MERCH MENU</v>
      </c>
      <c r="M2671" s="155">
        <v>156354.888412712</v>
      </c>
      <c r="N2671" s="155">
        <v>0</v>
      </c>
    </row>
    <row r="2672" spans="2:14" s="1" customFormat="1" ht="19.7" hidden="1" customHeight="1">
      <c r="B2672" s="156">
        <v>2025</v>
      </c>
      <c r="C2672" s="154" t="s">
        <v>13</v>
      </c>
      <c r="D2672" s="154" t="s">
        <v>14</v>
      </c>
      <c r="E2672" s="154" t="s">
        <v>15</v>
      </c>
      <c r="F2672" s="154" t="s">
        <v>16</v>
      </c>
      <c r="G2672" s="154" t="s">
        <v>73</v>
      </c>
      <c r="H2672" s="154" t="s">
        <v>44</v>
      </c>
      <c r="I2672" s="154" t="str">
        <f>_xlfn.XLOOKUP('Data Source'!$H2672,'NW Mapping'!A:A,'NW Mapping'!B:B)</f>
        <v>Low</v>
      </c>
      <c r="J2672" s="154" t="str">
        <f>_xlfn.XLOOKUP('Data Source'!$H2672,'NW Mapping'!A:A,'NW Mapping'!C:C)</f>
        <v>Non-Core NW</v>
      </c>
      <c r="K2672" s="154" t="str">
        <f>_xlfn.XLOOKUP(H2672,'NW Mapping'!A:A,'NW Mapping'!D:D)</f>
        <v>MERCH MENU</v>
      </c>
      <c r="L2672" s="8" t="str">
        <f>_xlfn.XLOOKUP('Data Source'!$H2672,'NW Mapping'!A:A,'NW Mapping'!E:E)</f>
        <v>MERCH MENU</v>
      </c>
      <c r="M2672" s="157">
        <v>87352.596895035196</v>
      </c>
      <c r="N2672" s="157">
        <v>0</v>
      </c>
    </row>
    <row r="2673" spans="2:14" s="1" customFormat="1" ht="19.7" hidden="1" customHeight="1">
      <c r="B2673" s="152">
        <v>2025</v>
      </c>
      <c r="C2673" s="153" t="s">
        <v>13</v>
      </c>
      <c r="D2673" s="153" t="s">
        <v>14</v>
      </c>
      <c r="E2673" s="153" t="s">
        <v>15</v>
      </c>
      <c r="F2673" s="153" t="s">
        <v>16</v>
      </c>
      <c r="G2673" s="153" t="s">
        <v>74</v>
      </c>
      <c r="H2673" s="153" t="s">
        <v>44</v>
      </c>
      <c r="I2673" s="154" t="str">
        <f>_xlfn.XLOOKUP('Data Source'!$H2673,'NW Mapping'!A:A,'NW Mapping'!B:B)</f>
        <v>Low</v>
      </c>
      <c r="J2673" s="154" t="str">
        <f>_xlfn.XLOOKUP('Data Source'!$H2673,'NW Mapping'!A:A,'NW Mapping'!C:C)</f>
        <v>Non-Core NW</v>
      </c>
      <c r="K2673" s="154" t="str">
        <f>_xlfn.XLOOKUP(H2673,'NW Mapping'!A:A,'NW Mapping'!D:D)</f>
        <v>MERCH MENU</v>
      </c>
      <c r="L2673" s="8" t="str">
        <f>_xlfn.XLOOKUP('Data Source'!$H2673,'NW Mapping'!A:A,'NW Mapping'!E:E)</f>
        <v>MERCH MENU</v>
      </c>
      <c r="M2673" s="155">
        <v>15348.8410833953</v>
      </c>
      <c r="N2673" s="155">
        <v>0</v>
      </c>
    </row>
    <row r="2674" spans="2:14" s="1" customFormat="1" ht="19.7" hidden="1" customHeight="1">
      <c r="B2674" s="156">
        <v>2025</v>
      </c>
      <c r="C2674" s="154" t="s">
        <v>13</v>
      </c>
      <c r="D2674" s="154" t="s">
        <v>14</v>
      </c>
      <c r="E2674" s="154" t="s">
        <v>15</v>
      </c>
      <c r="F2674" s="154" t="s">
        <v>21</v>
      </c>
      <c r="G2674" s="154" t="s">
        <v>22</v>
      </c>
      <c r="H2674" s="154" t="s">
        <v>44</v>
      </c>
      <c r="I2674" s="154" t="str">
        <f>_xlfn.XLOOKUP('Data Source'!$H2674,'NW Mapping'!A:A,'NW Mapping'!B:B)</f>
        <v>Low</v>
      </c>
      <c r="J2674" s="154" t="str">
        <f>_xlfn.XLOOKUP('Data Source'!$H2674,'NW Mapping'!A:A,'NW Mapping'!C:C)</f>
        <v>Non-Core NW</v>
      </c>
      <c r="K2674" s="154" t="str">
        <f>_xlfn.XLOOKUP(H2674,'NW Mapping'!A:A,'NW Mapping'!D:D)</f>
        <v>MERCH MENU</v>
      </c>
      <c r="L2674" s="8" t="str">
        <f>_xlfn.XLOOKUP('Data Source'!$H2674,'NW Mapping'!A:A,'NW Mapping'!E:E)</f>
        <v>MERCH MENU</v>
      </c>
      <c r="M2674" s="157">
        <v>537704.33347702306</v>
      </c>
      <c r="N2674" s="157">
        <v>0</v>
      </c>
    </row>
    <row r="2675" spans="2:14" s="1" customFormat="1" ht="19.7" hidden="1" customHeight="1">
      <c r="B2675" s="152">
        <v>2025</v>
      </c>
      <c r="C2675" s="153" t="s">
        <v>13</v>
      </c>
      <c r="D2675" s="153" t="s">
        <v>14</v>
      </c>
      <c r="E2675" s="153" t="s">
        <v>15</v>
      </c>
      <c r="F2675" s="153" t="s">
        <v>21</v>
      </c>
      <c r="G2675" s="153" t="s">
        <v>65</v>
      </c>
      <c r="H2675" s="153" t="s">
        <v>44</v>
      </c>
      <c r="I2675" s="154" t="str">
        <f>_xlfn.XLOOKUP('Data Source'!$H2675,'NW Mapping'!A:A,'NW Mapping'!B:B)</f>
        <v>Low</v>
      </c>
      <c r="J2675" s="154" t="str">
        <f>_xlfn.XLOOKUP('Data Source'!$H2675,'NW Mapping'!A:A,'NW Mapping'!C:C)</f>
        <v>Non-Core NW</v>
      </c>
      <c r="K2675" s="154" t="str">
        <f>_xlfn.XLOOKUP(H2675,'NW Mapping'!A:A,'NW Mapping'!D:D)</f>
        <v>MERCH MENU</v>
      </c>
      <c r="L2675" s="8" t="str">
        <f>_xlfn.XLOOKUP('Data Source'!$H2675,'NW Mapping'!A:A,'NW Mapping'!E:E)</f>
        <v>MERCH MENU</v>
      </c>
      <c r="M2675" s="155">
        <v>71439.11</v>
      </c>
      <c r="N2675" s="155">
        <v>0</v>
      </c>
    </row>
    <row r="2676" spans="2:14" s="1" customFormat="1" ht="19.7" hidden="1" customHeight="1">
      <c r="B2676" s="156">
        <v>2025</v>
      </c>
      <c r="C2676" s="154" t="s">
        <v>13</v>
      </c>
      <c r="D2676" s="154" t="s">
        <v>14</v>
      </c>
      <c r="E2676" s="154" t="s">
        <v>15</v>
      </c>
      <c r="F2676" s="154" t="s">
        <v>23</v>
      </c>
      <c r="G2676" s="154" t="s">
        <v>24</v>
      </c>
      <c r="H2676" s="154" t="s">
        <v>44</v>
      </c>
      <c r="I2676" s="154" t="str">
        <f>_xlfn.XLOOKUP('Data Source'!$H2676,'NW Mapping'!A:A,'NW Mapping'!B:B)</f>
        <v>Low</v>
      </c>
      <c r="J2676" s="154" t="str">
        <f>_xlfn.XLOOKUP('Data Source'!$H2676,'NW Mapping'!A:A,'NW Mapping'!C:C)</f>
        <v>Non-Core NW</v>
      </c>
      <c r="K2676" s="154" t="str">
        <f>_xlfn.XLOOKUP(H2676,'NW Mapping'!A:A,'NW Mapping'!D:D)</f>
        <v>MERCH MENU</v>
      </c>
      <c r="L2676" s="8" t="str">
        <f>_xlfn.XLOOKUP('Data Source'!$H2676,'NW Mapping'!A:A,'NW Mapping'!E:E)</f>
        <v>MERCH MENU</v>
      </c>
      <c r="M2676" s="157">
        <v>68171.987166831706</v>
      </c>
      <c r="N2676" s="157">
        <v>0</v>
      </c>
    </row>
    <row r="2677" spans="2:14" s="1" customFormat="1" ht="19.7" hidden="1" customHeight="1">
      <c r="B2677" s="152">
        <v>2025</v>
      </c>
      <c r="C2677" s="153" t="s">
        <v>13</v>
      </c>
      <c r="D2677" s="153" t="s">
        <v>14</v>
      </c>
      <c r="E2677" s="153" t="s">
        <v>15</v>
      </c>
      <c r="F2677" s="153" t="s">
        <v>23</v>
      </c>
      <c r="G2677" s="153" t="s">
        <v>66</v>
      </c>
      <c r="H2677" s="153" t="s">
        <v>44</v>
      </c>
      <c r="I2677" s="154" t="str">
        <f>_xlfn.XLOOKUP('Data Source'!$H2677,'NW Mapping'!A:A,'NW Mapping'!B:B)</f>
        <v>Low</v>
      </c>
      <c r="J2677" s="154" t="str">
        <f>_xlfn.XLOOKUP('Data Source'!$H2677,'NW Mapping'!A:A,'NW Mapping'!C:C)</f>
        <v>Non-Core NW</v>
      </c>
      <c r="K2677" s="154" t="str">
        <f>_xlfn.XLOOKUP(H2677,'NW Mapping'!A:A,'NW Mapping'!D:D)</f>
        <v>MERCH MENU</v>
      </c>
      <c r="L2677" s="8" t="str">
        <f>_xlfn.XLOOKUP('Data Source'!$H2677,'NW Mapping'!A:A,'NW Mapping'!E:E)</f>
        <v>MERCH MENU</v>
      </c>
      <c r="M2677" s="155">
        <v>61459.479999997697</v>
      </c>
      <c r="N2677" s="155">
        <v>0</v>
      </c>
    </row>
    <row r="2678" spans="2:14" s="1" customFormat="1" ht="19.7" hidden="1" customHeight="1">
      <c r="B2678" s="156">
        <v>2025</v>
      </c>
      <c r="C2678" s="154" t="s">
        <v>13</v>
      </c>
      <c r="D2678" s="154" t="s">
        <v>14</v>
      </c>
      <c r="E2678" s="154" t="s">
        <v>25</v>
      </c>
      <c r="F2678" s="154" t="s">
        <v>16</v>
      </c>
      <c r="G2678" s="154" t="s">
        <v>72</v>
      </c>
      <c r="H2678" s="154" t="s">
        <v>44</v>
      </c>
      <c r="I2678" s="154" t="str">
        <f>_xlfn.XLOOKUP('Data Source'!$H2678,'NW Mapping'!A:A,'NW Mapping'!B:B)</f>
        <v>Low</v>
      </c>
      <c r="J2678" s="154" t="str">
        <f>_xlfn.XLOOKUP('Data Source'!$H2678,'NW Mapping'!A:A,'NW Mapping'!C:C)</f>
        <v>Non-Core NW</v>
      </c>
      <c r="K2678" s="154" t="str">
        <f>_xlfn.XLOOKUP(H2678,'NW Mapping'!A:A,'NW Mapping'!D:D)</f>
        <v>MERCH MENU</v>
      </c>
      <c r="L2678" s="8" t="str">
        <f>_xlfn.XLOOKUP('Data Source'!$H2678,'NW Mapping'!A:A,'NW Mapping'!E:E)</f>
        <v>MERCH MENU</v>
      </c>
      <c r="M2678" s="157">
        <v>2660</v>
      </c>
      <c r="N2678" s="157">
        <v>500</v>
      </c>
    </row>
    <row r="2679" spans="2:14" s="1" customFormat="1" ht="19.7" hidden="1" customHeight="1">
      <c r="B2679" s="152">
        <v>2025</v>
      </c>
      <c r="C2679" s="153" t="s">
        <v>13</v>
      </c>
      <c r="D2679" s="153" t="s">
        <v>14</v>
      </c>
      <c r="E2679" s="153" t="s">
        <v>25</v>
      </c>
      <c r="F2679" s="153" t="s">
        <v>16</v>
      </c>
      <c r="G2679" s="153" t="s">
        <v>73</v>
      </c>
      <c r="H2679" s="153" t="s">
        <v>44</v>
      </c>
      <c r="I2679" s="154" t="str">
        <f>_xlfn.XLOOKUP('Data Source'!$H2679,'NW Mapping'!A:A,'NW Mapping'!B:B)</f>
        <v>Low</v>
      </c>
      <c r="J2679" s="154" t="str">
        <f>_xlfn.XLOOKUP('Data Source'!$H2679,'NW Mapping'!A:A,'NW Mapping'!C:C)</f>
        <v>Non-Core NW</v>
      </c>
      <c r="K2679" s="154" t="str">
        <f>_xlfn.XLOOKUP(H2679,'NW Mapping'!A:A,'NW Mapping'!D:D)</f>
        <v>MERCH MENU</v>
      </c>
      <c r="L2679" s="8" t="str">
        <f>_xlfn.XLOOKUP('Data Source'!$H2679,'NW Mapping'!A:A,'NW Mapping'!E:E)</f>
        <v>MERCH MENU</v>
      </c>
      <c r="M2679" s="155">
        <v>0</v>
      </c>
      <c r="N2679" s="155">
        <v>0</v>
      </c>
    </row>
    <row r="2680" spans="2:14" s="1" customFormat="1" ht="19.7" hidden="1" customHeight="1">
      <c r="B2680" s="156">
        <v>2025</v>
      </c>
      <c r="C2680" s="154" t="s">
        <v>13</v>
      </c>
      <c r="D2680" s="154" t="s">
        <v>14</v>
      </c>
      <c r="E2680" s="154" t="s">
        <v>25</v>
      </c>
      <c r="F2680" s="154" t="s">
        <v>16</v>
      </c>
      <c r="G2680" s="154" t="s">
        <v>74</v>
      </c>
      <c r="H2680" s="154" t="s">
        <v>44</v>
      </c>
      <c r="I2680" s="154" t="str">
        <f>_xlfn.XLOOKUP('Data Source'!$H2680,'NW Mapping'!A:A,'NW Mapping'!B:B)</f>
        <v>Low</v>
      </c>
      <c r="J2680" s="154" t="str">
        <f>_xlfn.XLOOKUP('Data Source'!$H2680,'NW Mapping'!A:A,'NW Mapping'!C:C)</f>
        <v>Non-Core NW</v>
      </c>
      <c r="K2680" s="154" t="str">
        <f>_xlfn.XLOOKUP(H2680,'NW Mapping'!A:A,'NW Mapping'!D:D)</f>
        <v>MERCH MENU</v>
      </c>
      <c r="L2680" s="8" t="str">
        <f>_xlfn.XLOOKUP('Data Source'!$H2680,'NW Mapping'!A:A,'NW Mapping'!E:E)</f>
        <v>MERCH MENU</v>
      </c>
      <c r="M2680" s="157">
        <v>199621.83333333299</v>
      </c>
      <c r="N2680" s="157">
        <v>0</v>
      </c>
    </row>
    <row r="2681" spans="2:14" s="1" customFormat="1" ht="19.7" hidden="1" customHeight="1">
      <c r="B2681" s="152">
        <v>2025</v>
      </c>
      <c r="C2681" s="153" t="s">
        <v>13</v>
      </c>
      <c r="D2681" s="153" t="s">
        <v>14</v>
      </c>
      <c r="E2681" s="153" t="s">
        <v>25</v>
      </c>
      <c r="F2681" s="153" t="s">
        <v>16</v>
      </c>
      <c r="G2681" s="153" t="s">
        <v>75</v>
      </c>
      <c r="H2681" s="153" t="s">
        <v>44</v>
      </c>
      <c r="I2681" s="154" t="str">
        <f>_xlfn.XLOOKUP('Data Source'!$H2681,'NW Mapping'!A:A,'NW Mapping'!B:B)</f>
        <v>Low</v>
      </c>
      <c r="J2681" s="154" t="str">
        <f>_xlfn.XLOOKUP('Data Source'!$H2681,'NW Mapping'!A:A,'NW Mapping'!C:C)</f>
        <v>Non-Core NW</v>
      </c>
      <c r="K2681" s="154" t="str">
        <f>_xlfn.XLOOKUP(H2681,'NW Mapping'!A:A,'NW Mapping'!D:D)</f>
        <v>MERCH MENU</v>
      </c>
      <c r="L2681" s="8" t="str">
        <f>_xlfn.XLOOKUP('Data Source'!$H2681,'NW Mapping'!A:A,'NW Mapping'!E:E)</f>
        <v>MERCH MENU</v>
      </c>
      <c r="M2681" s="155">
        <v>7710.21562711757</v>
      </c>
      <c r="N2681" s="155">
        <v>0</v>
      </c>
    </row>
    <row r="2682" spans="2:14" s="1" customFormat="1" ht="19.7" hidden="1" customHeight="1">
      <c r="B2682" s="156">
        <v>2025</v>
      </c>
      <c r="C2682" s="154" t="s">
        <v>13</v>
      </c>
      <c r="D2682" s="154" t="s">
        <v>14</v>
      </c>
      <c r="E2682" s="154" t="s">
        <v>25</v>
      </c>
      <c r="F2682" s="154" t="s">
        <v>16</v>
      </c>
      <c r="G2682" s="154" t="s">
        <v>76</v>
      </c>
      <c r="H2682" s="154" t="s">
        <v>44</v>
      </c>
      <c r="I2682" s="154" t="str">
        <f>_xlfn.XLOOKUP('Data Source'!$H2682,'NW Mapping'!A:A,'NW Mapping'!B:B)</f>
        <v>Low</v>
      </c>
      <c r="J2682" s="154" t="str">
        <f>_xlfn.XLOOKUP('Data Source'!$H2682,'NW Mapping'!A:A,'NW Mapping'!C:C)</f>
        <v>Non-Core NW</v>
      </c>
      <c r="K2682" s="154" t="str">
        <f>_xlfn.XLOOKUP(H2682,'NW Mapping'!A:A,'NW Mapping'!D:D)</f>
        <v>MERCH MENU</v>
      </c>
      <c r="L2682" s="8" t="str">
        <f>_xlfn.XLOOKUP('Data Source'!$H2682,'NW Mapping'!A:A,'NW Mapping'!E:E)</f>
        <v>MERCH MENU</v>
      </c>
      <c r="M2682" s="157">
        <v>1233</v>
      </c>
      <c r="N2682" s="157">
        <v>500</v>
      </c>
    </row>
    <row r="2683" spans="2:14" s="1" customFormat="1" ht="19.7" hidden="1" customHeight="1">
      <c r="B2683" s="152">
        <v>2025</v>
      </c>
      <c r="C2683" s="153" t="s">
        <v>13</v>
      </c>
      <c r="D2683" s="153" t="s">
        <v>14</v>
      </c>
      <c r="E2683" s="153" t="s">
        <v>25</v>
      </c>
      <c r="F2683" s="153" t="s">
        <v>21</v>
      </c>
      <c r="G2683" s="153" t="s">
        <v>22</v>
      </c>
      <c r="H2683" s="153" t="s">
        <v>44</v>
      </c>
      <c r="I2683" s="154" t="str">
        <f>_xlfn.XLOOKUP('Data Source'!$H2683,'NW Mapping'!A:A,'NW Mapping'!B:B)</f>
        <v>Low</v>
      </c>
      <c r="J2683" s="154" t="str">
        <f>_xlfn.XLOOKUP('Data Source'!$H2683,'NW Mapping'!A:A,'NW Mapping'!C:C)</f>
        <v>Non-Core NW</v>
      </c>
      <c r="K2683" s="154" t="str">
        <f>_xlfn.XLOOKUP(H2683,'NW Mapping'!A:A,'NW Mapping'!D:D)</f>
        <v>MERCH MENU</v>
      </c>
      <c r="L2683" s="8" t="str">
        <f>_xlfn.XLOOKUP('Data Source'!$H2683,'NW Mapping'!A:A,'NW Mapping'!E:E)</f>
        <v>MERCH MENU</v>
      </c>
      <c r="M2683" s="155">
        <v>1742537.82</v>
      </c>
      <c r="N2683" s="155">
        <v>6700</v>
      </c>
    </row>
    <row r="2684" spans="2:14" s="1" customFormat="1" ht="19.7" hidden="1" customHeight="1">
      <c r="B2684" s="156">
        <v>2025</v>
      </c>
      <c r="C2684" s="154" t="s">
        <v>13</v>
      </c>
      <c r="D2684" s="154" t="s">
        <v>14</v>
      </c>
      <c r="E2684" s="154" t="s">
        <v>25</v>
      </c>
      <c r="F2684" s="154" t="s">
        <v>21</v>
      </c>
      <c r="G2684" s="154" t="s">
        <v>65</v>
      </c>
      <c r="H2684" s="154" t="s">
        <v>44</v>
      </c>
      <c r="I2684" s="154" t="str">
        <f>_xlfn.XLOOKUP('Data Source'!$H2684,'NW Mapping'!A:A,'NW Mapping'!B:B)</f>
        <v>Low</v>
      </c>
      <c r="J2684" s="154" t="str">
        <f>_xlfn.XLOOKUP('Data Source'!$H2684,'NW Mapping'!A:A,'NW Mapping'!C:C)</f>
        <v>Non-Core NW</v>
      </c>
      <c r="K2684" s="154" t="str">
        <f>_xlfn.XLOOKUP(H2684,'NW Mapping'!A:A,'NW Mapping'!D:D)</f>
        <v>MERCH MENU</v>
      </c>
      <c r="L2684" s="8" t="str">
        <f>_xlfn.XLOOKUP('Data Source'!$H2684,'NW Mapping'!A:A,'NW Mapping'!E:E)</f>
        <v>MERCH MENU</v>
      </c>
      <c r="M2684" s="157">
        <v>22368.541255485499</v>
      </c>
      <c r="N2684" s="157">
        <v>0</v>
      </c>
    </row>
    <row r="2685" spans="2:14" s="1" customFormat="1" ht="19.7" hidden="1" customHeight="1">
      <c r="B2685" s="152">
        <v>2025</v>
      </c>
      <c r="C2685" s="153" t="s">
        <v>13</v>
      </c>
      <c r="D2685" s="153" t="s">
        <v>14</v>
      </c>
      <c r="E2685" s="153" t="s">
        <v>25</v>
      </c>
      <c r="F2685" s="153" t="s">
        <v>23</v>
      </c>
      <c r="G2685" s="153" t="s">
        <v>24</v>
      </c>
      <c r="H2685" s="153" t="s">
        <v>44</v>
      </c>
      <c r="I2685" s="154" t="str">
        <f>_xlfn.XLOOKUP('Data Source'!$H2685,'NW Mapping'!A:A,'NW Mapping'!B:B)</f>
        <v>Low</v>
      </c>
      <c r="J2685" s="154" t="str">
        <f>_xlfn.XLOOKUP('Data Source'!$H2685,'NW Mapping'!A:A,'NW Mapping'!C:C)</f>
        <v>Non-Core NW</v>
      </c>
      <c r="K2685" s="154" t="str">
        <f>_xlfn.XLOOKUP(H2685,'NW Mapping'!A:A,'NW Mapping'!D:D)</f>
        <v>MERCH MENU</v>
      </c>
      <c r="L2685" s="8" t="str">
        <f>_xlfn.XLOOKUP('Data Source'!$H2685,'NW Mapping'!A:A,'NW Mapping'!E:E)</f>
        <v>MERCH MENU</v>
      </c>
      <c r="M2685" s="155">
        <v>1063672.96</v>
      </c>
      <c r="N2685" s="155">
        <v>21272.92</v>
      </c>
    </row>
    <row r="2686" spans="2:14" s="1" customFormat="1" ht="19.7" hidden="1" customHeight="1">
      <c r="B2686" s="156">
        <v>2025</v>
      </c>
      <c r="C2686" s="154" t="s">
        <v>13</v>
      </c>
      <c r="D2686" s="154" t="s">
        <v>14</v>
      </c>
      <c r="E2686" s="154" t="s">
        <v>27</v>
      </c>
      <c r="F2686" s="154" t="s">
        <v>16</v>
      </c>
      <c r="G2686" s="154" t="s">
        <v>71</v>
      </c>
      <c r="H2686" s="154" t="s">
        <v>44</v>
      </c>
      <c r="I2686" s="154" t="str">
        <f>_xlfn.XLOOKUP('Data Source'!$H2686,'NW Mapping'!A:A,'NW Mapping'!B:B)</f>
        <v>Low</v>
      </c>
      <c r="J2686" s="154" t="str">
        <f>_xlfn.XLOOKUP('Data Source'!$H2686,'NW Mapping'!A:A,'NW Mapping'!C:C)</f>
        <v>Non-Core NW</v>
      </c>
      <c r="K2686" s="154" t="str">
        <f>_xlfn.XLOOKUP(H2686,'NW Mapping'!A:A,'NW Mapping'!D:D)</f>
        <v>MERCH MENU</v>
      </c>
      <c r="L2686" s="8" t="str">
        <f>_xlfn.XLOOKUP('Data Source'!$H2686,'NW Mapping'!A:A,'NW Mapping'!E:E)</f>
        <v>MERCH MENU</v>
      </c>
      <c r="M2686" s="157">
        <v>37280.130440000299</v>
      </c>
      <c r="N2686" s="157">
        <v>166</v>
      </c>
    </row>
    <row r="2687" spans="2:14" s="1" customFormat="1" ht="19.7" hidden="1" customHeight="1">
      <c r="B2687" s="152">
        <v>2025</v>
      </c>
      <c r="C2687" s="153" t="s">
        <v>13</v>
      </c>
      <c r="D2687" s="153" t="s">
        <v>14</v>
      </c>
      <c r="E2687" s="153" t="s">
        <v>27</v>
      </c>
      <c r="F2687" s="153" t="s">
        <v>16</v>
      </c>
      <c r="G2687" s="153" t="s">
        <v>87</v>
      </c>
      <c r="H2687" s="153" t="s">
        <v>44</v>
      </c>
      <c r="I2687" s="154" t="str">
        <f>_xlfn.XLOOKUP('Data Source'!$H2687,'NW Mapping'!A:A,'NW Mapping'!B:B)</f>
        <v>Low</v>
      </c>
      <c r="J2687" s="154" t="str">
        <f>_xlfn.XLOOKUP('Data Source'!$H2687,'NW Mapping'!A:A,'NW Mapping'!C:C)</f>
        <v>Non-Core NW</v>
      </c>
      <c r="K2687" s="154" t="str">
        <f>_xlfn.XLOOKUP(H2687,'NW Mapping'!A:A,'NW Mapping'!D:D)</f>
        <v>MERCH MENU</v>
      </c>
      <c r="L2687" s="8" t="str">
        <f>_xlfn.XLOOKUP('Data Source'!$H2687,'NW Mapping'!A:A,'NW Mapping'!E:E)</f>
        <v>MERCH MENU</v>
      </c>
      <c r="M2687" s="155">
        <v>0</v>
      </c>
      <c r="N2687" s="155">
        <v>0</v>
      </c>
    </row>
    <row r="2688" spans="2:14" s="1" customFormat="1" ht="19.7" hidden="1" customHeight="1">
      <c r="B2688" s="156">
        <v>2025</v>
      </c>
      <c r="C2688" s="154" t="s">
        <v>13</v>
      </c>
      <c r="D2688" s="154" t="s">
        <v>14</v>
      </c>
      <c r="E2688" s="154" t="s">
        <v>27</v>
      </c>
      <c r="F2688" s="154" t="s">
        <v>16</v>
      </c>
      <c r="G2688" s="154" t="s">
        <v>72</v>
      </c>
      <c r="H2688" s="154" t="s">
        <v>44</v>
      </c>
      <c r="I2688" s="154" t="str">
        <f>_xlfn.XLOOKUP('Data Source'!$H2688,'NW Mapping'!A:A,'NW Mapping'!B:B)</f>
        <v>Low</v>
      </c>
      <c r="J2688" s="154" t="str">
        <f>_xlfn.XLOOKUP('Data Source'!$H2688,'NW Mapping'!A:A,'NW Mapping'!C:C)</f>
        <v>Non-Core NW</v>
      </c>
      <c r="K2688" s="154" t="str">
        <f>_xlfn.XLOOKUP(H2688,'NW Mapping'!A:A,'NW Mapping'!D:D)</f>
        <v>MERCH MENU</v>
      </c>
      <c r="L2688" s="8" t="str">
        <f>_xlfn.XLOOKUP('Data Source'!$H2688,'NW Mapping'!A:A,'NW Mapping'!E:E)</f>
        <v>MERCH MENU</v>
      </c>
      <c r="M2688" s="157">
        <v>79136.584666665498</v>
      </c>
      <c r="N2688" s="157">
        <v>0</v>
      </c>
    </row>
    <row r="2689" spans="2:14" s="1" customFormat="1" ht="19.7" hidden="1" customHeight="1">
      <c r="B2689" s="152">
        <v>2025</v>
      </c>
      <c r="C2689" s="153" t="s">
        <v>13</v>
      </c>
      <c r="D2689" s="153" t="s">
        <v>14</v>
      </c>
      <c r="E2689" s="153" t="s">
        <v>27</v>
      </c>
      <c r="F2689" s="153" t="s">
        <v>16</v>
      </c>
      <c r="G2689" s="153" t="s">
        <v>73</v>
      </c>
      <c r="H2689" s="153" t="s">
        <v>44</v>
      </c>
      <c r="I2689" s="154" t="str">
        <f>_xlfn.XLOOKUP('Data Source'!$H2689,'NW Mapping'!A:A,'NW Mapping'!B:B)</f>
        <v>Low</v>
      </c>
      <c r="J2689" s="154" t="str">
        <f>_xlfn.XLOOKUP('Data Source'!$H2689,'NW Mapping'!A:A,'NW Mapping'!C:C)</f>
        <v>Non-Core NW</v>
      </c>
      <c r="K2689" s="154" t="str">
        <f>_xlfn.XLOOKUP(H2689,'NW Mapping'!A:A,'NW Mapping'!D:D)</f>
        <v>MERCH MENU</v>
      </c>
      <c r="L2689" s="8" t="str">
        <f>_xlfn.XLOOKUP('Data Source'!$H2689,'NW Mapping'!A:A,'NW Mapping'!E:E)</f>
        <v>MERCH MENU</v>
      </c>
      <c r="M2689" s="155">
        <v>0</v>
      </c>
      <c r="N2689" s="155">
        <v>0</v>
      </c>
    </row>
    <row r="2690" spans="2:14" s="1" customFormat="1" ht="19.7" hidden="1" customHeight="1">
      <c r="B2690" s="156">
        <v>2025</v>
      </c>
      <c r="C2690" s="154" t="s">
        <v>13</v>
      </c>
      <c r="D2690" s="154" t="s">
        <v>14</v>
      </c>
      <c r="E2690" s="154" t="s">
        <v>27</v>
      </c>
      <c r="F2690" s="154" t="s">
        <v>16</v>
      </c>
      <c r="G2690" s="154" t="s">
        <v>74</v>
      </c>
      <c r="H2690" s="154" t="s">
        <v>44</v>
      </c>
      <c r="I2690" s="154" t="str">
        <f>_xlfn.XLOOKUP('Data Source'!$H2690,'NW Mapping'!A:A,'NW Mapping'!B:B)</f>
        <v>Low</v>
      </c>
      <c r="J2690" s="154" t="str">
        <f>_xlfn.XLOOKUP('Data Source'!$H2690,'NW Mapping'!A:A,'NW Mapping'!C:C)</f>
        <v>Non-Core NW</v>
      </c>
      <c r="K2690" s="154" t="str">
        <f>_xlfn.XLOOKUP(H2690,'NW Mapping'!A:A,'NW Mapping'!D:D)</f>
        <v>MERCH MENU</v>
      </c>
      <c r="L2690" s="8" t="str">
        <f>_xlfn.XLOOKUP('Data Source'!$H2690,'NW Mapping'!A:A,'NW Mapping'!E:E)</f>
        <v>MERCH MENU</v>
      </c>
      <c r="M2690" s="157">
        <v>68205.509999999995</v>
      </c>
      <c r="N2690" s="157">
        <v>0</v>
      </c>
    </row>
    <row r="2691" spans="2:14" s="1" customFormat="1" ht="19.7" hidden="1" customHeight="1">
      <c r="B2691" s="152">
        <v>2025</v>
      </c>
      <c r="C2691" s="153" t="s">
        <v>13</v>
      </c>
      <c r="D2691" s="153" t="s">
        <v>14</v>
      </c>
      <c r="E2691" s="153" t="s">
        <v>27</v>
      </c>
      <c r="F2691" s="153" t="s">
        <v>16</v>
      </c>
      <c r="G2691" s="153" t="s">
        <v>75</v>
      </c>
      <c r="H2691" s="153" t="s">
        <v>44</v>
      </c>
      <c r="I2691" s="154" t="str">
        <f>_xlfn.XLOOKUP('Data Source'!$H2691,'NW Mapping'!A:A,'NW Mapping'!B:B)</f>
        <v>Low</v>
      </c>
      <c r="J2691" s="154" t="str">
        <f>_xlfn.XLOOKUP('Data Source'!$H2691,'NW Mapping'!A:A,'NW Mapping'!C:C)</f>
        <v>Non-Core NW</v>
      </c>
      <c r="K2691" s="154" t="str">
        <f>_xlfn.XLOOKUP(H2691,'NW Mapping'!A:A,'NW Mapping'!D:D)</f>
        <v>MERCH MENU</v>
      </c>
      <c r="L2691" s="8" t="str">
        <f>_xlfn.XLOOKUP('Data Source'!$H2691,'NW Mapping'!A:A,'NW Mapping'!E:E)</f>
        <v>MERCH MENU</v>
      </c>
      <c r="M2691" s="155">
        <v>1247.2772</v>
      </c>
      <c r="N2691" s="155">
        <v>40</v>
      </c>
    </row>
    <row r="2692" spans="2:14" s="1" customFormat="1" ht="19.7" hidden="1" customHeight="1">
      <c r="B2692" s="156">
        <v>2025</v>
      </c>
      <c r="C2692" s="154" t="s">
        <v>13</v>
      </c>
      <c r="D2692" s="154" t="s">
        <v>14</v>
      </c>
      <c r="E2692" s="154" t="s">
        <v>27</v>
      </c>
      <c r="F2692" s="154" t="s">
        <v>21</v>
      </c>
      <c r="G2692" s="154" t="s">
        <v>65</v>
      </c>
      <c r="H2692" s="154" t="s">
        <v>44</v>
      </c>
      <c r="I2692" s="154" t="str">
        <f>_xlfn.XLOOKUP('Data Source'!$H2692,'NW Mapping'!A:A,'NW Mapping'!B:B)</f>
        <v>Low</v>
      </c>
      <c r="J2692" s="154" t="str">
        <f>_xlfn.XLOOKUP('Data Source'!$H2692,'NW Mapping'!A:A,'NW Mapping'!C:C)</f>
        <v>Non-Core NW</v>
      </c>
      <c r="K2692" s="154" t="str">
        <f>_xlfn.XLOOKUP(H2692,'NW Mapping'!A:A,'NW Mapping'!D:D)</f>
        <v>MERCH MENU</v>
      </c>
      <c r="L2692" s="8" t="str">
        <f>_xlfn.XLOOKUP('Data Source'!$H2692,'NW Mapping'!A:A,'NW Mapping'!E:E)</f>
        <v>MERCH MENU</v>
      </c>
      <c r="M2692" s="157">
        <v>18532.284100000001</v>
      </c>
      <c r="N2692" s="157">
        <v>268</v>
      </c>
    </row>
    <row r="2693" spans="2:14" s="1" customFormat="1" ht="19.7" hidden="1" customHeight="1">
      <c r="B2693" s="152">
        <v>2025</v>
      </c>
      <c r="C2693" s="153" t="s">
        <v>13</v>
      </c>
      <c r="D2693" s="153" t="s">
        <v>14</v>
      </c>
      <c r="E2693" s="153" t="s">
        <v>27</v>
      </c>
      <c r="F2693" s="153" t="s">
        <v>23</v>
      </c>
      <c r="G2693" s="153" t="s">
        <v>24</v>
      </c>
      <c r="H2693" s="153" t="s">
        <v>44</v>
      </c>
      <c r="I2693" s="154" t="str">
        <f>_xlfn.XLOOKUP('Data Source'!$H2693,'NW Mapping'!A:A,'NW Mapping'!B:B)</f>
        <v>Low</v>
      </c>
      <c r="J2693" s="154" t="str">
        <f>_xlfn.XLOOKUP('Data Source'!$H2693,'NW Mapping'!A:A,'NW Mapping'!C:C)</f>
        <v>Non-Core NW</v>
      </c>
      <c r="K2693" s="154" t="str">
        <f>_xlfn.XLOOKUP(H2693,'NW Mapping'!A:A,'NW Mapping'!D:D)</f>
        <v>MERCH MENU</v>
      </c>
      <c r="L2693" s="8" t="str">
        <f>_xlfn.XLOOKUP('Data Source'!$H2693,'NW Mapping'!A:A,'NW Mapping'!E:E)</f>
        <v>MERCH MENU</v>
      </c>
      <c r="M2693" s="155">
        <v>0</v>
      </c>
      <c r="N2693" s="155">
        <v>0</v>
      </c>
    </row>
    <row r="2694" spans="2:14" s="1" customFormat="1" ht="19.7" hidden="1" customHeight="1">
      <c r="B2694" s="156">
        <v>2025</v>
      </c>
      <c r="C2694" s="154" t="s">
        <v>13</v>
      </c>
      <c r="D2694" s="154" t="s">
        <v>14</v>
      </c>
      <c r="E2694" s="154" t="s">
        <v>27</v>
      </c>
      <c r="F2694" s="154" t="s">
        <v>23</v>
      </c>
      <c r="G2694" s="154" t="s">
        <v>66</v>
      </c>
      <c r="H2694" s="154" t="s">
        <v>44</v>
      </c>
      <c r="I2694" s="154" t="str">
        <f>_xlfn.XLOOKUP('Data Source'!$H2694,'NW Mapping'!A:A,'NW Mapping'!B:B)</f>
        <v>Low</v>
      </c>
      <c r="J2694" s="154" t="str">
        <f>_xlfn.XLOOKUP('Data Source'!$H2694,'NW Mapping'!A:A,'NW Mapping'!C:C)</f>
        <v>Non-Core NW</v>
      </c>
      <c r="K2694" s="154" t="str">
        <f>_xlfn.XLOOKUP(H2694,'NW Mapping'!A:A,'NW Mapping'!D:D)</f>
        <v>MERCH MENU</v>
      </c>
      <c r="L2694" s="8" t="str">
        <f>_xlfn.XLOOKUP('Data Source'!$H2694,'NW Mapping'!A:A,'NW Mapping'!E:E)</f>
        <v>MERCH MENU</v>
      </c>
      <c r="M2694" s="157">
        <v>4455.3599999999997</v>
      </c>
      <c r="N2694" s="157">
        <v>0</v>
      </c>
    </row>
    <row r="2695" spans="2:14" s="1" customFormat="1" ht="19.7" hidden="1" customHeight="1">
      <c r="B2695" s="152">
        <v>2025</v>
      </c>
      <c r="C2695" s="153" t="s">
        <v>13</v>
      </c>
      <c r="D2695" s="153" t="s">
        <v>14</v>
      </c>
      <c r="E2695" s="153" t="s">
        <v>15</v>
      </c>
      <c r="F2695" s="153" t="s">
        <v>16</v>
      </c>
      <c r="G2695" s="153" t="s">
        <v>71</v>
      </c>
      <c r="H2695" s="153" t="s">
        <v>79</v>
      </c>
      <c r="I2695" s="154" t="str">
        <f>_xlfn.XLOOKUP('Data Source'!$H2695,'NW Mapping'!A:A,'NW Mapping'!B:B)</f>
        <v>Low</v>
      </c>
      <c r="J2695" s="154" t="str">
        <f>_xlfn.XLOOKUP('Data Source'!$H2695,'NW Mapping'!A:A,'NW Mapping'!C:C)</f>
        <v>Core NW</v>
      </c>
      <c r="K2695" s="154" t="str">
        <f>_xlfn.XLOOKUP(H2695,'NW Mapping'!A:A,'NW Mapping'!D:D)</f>
        <v>Core NW</v>
      </c>
      <c r="L2695" s="8" t="str">
        <f>_xlfn.XLOOKUP('Data Source'!$H2695,'NW Mapping'!A:A,'NW Mapping'!E:E)</f>
        <v>SINGLE FUNDING</v>
      </c>
      <c r="M2695" s="155">
        <v>0.999999999999998</v>
      </c>
      <c r="N2695" s="155">
        <v>1.04</v>
      </c>
    </row>
    <row r="2696" spans="2:14" s="1" customFormat="1" ht="19.7" hidden="1" customHeight="1">
      <c r="B2696" s="156">
        <v>2025</v>
      </c>
      <c r="C2696" s="154" t="s">
        <v>13</v>
      </c>
      <c r="D2696" s="154" t="s">
        <v>14</v>
      </c>
      <c r="E2696" s="154" t="s">
        <v>15</v>
      </c>
      <c r="F2696" s="154" t="s">
        <v>16</v>
      </c>
      <c r="G2696" s="154" t="s">
        <v>87</v>
      </c>
      <c r="H2696" s="154" t="s">
        <v>79</v>
      </c>
      <c r="I2696" s="154" t="str">
        <f>_xlfn.XLOOKUP('Data Source'!$H2696,'NW Mapping'!A:A,'NW Mapping'!B:B)</f>
        <v>Low</v>
      </c>
      <c r="J2696" s="154" t="str">
        <f>_xlfn.XLOOKUP('Data Source'!$H2696,'NW Mapping'!A:A,'NW Mapping'!C:C)</f>
        <v>Core NW</v>
      </c>
      <c r="K2696" s="154" t="str">
        <f>_xlfn.XLOOKUP(H2696,'NW Mapping'!A:A,'NW Mapping'!D:D)</f>
        <v>Core NW</v>
      </c>
      <c r="L2696" s="8" t="str">
        <f>_xlfn.XLOOKUP('Data Source'!$H2696,'NW Mapping'!A:A,'NW Mapping'!E:E)</f>
        <v>SINGLE FUNDING</v>
      </c>
      <c r="M2696" s="157">
        <v>0.999999999999998</v>
      </c>
      <c r="N2696" s="157">
        <v>1.04</v>
      </c>
    </row>
    <row r="2697" spans="2:14" s="1" customFormat="1" ht="19.7" hidden="1" customHeight="1">
      <c r="B2697" s="152">
        <v>2025</v>
      </c>
      <c r="C2697" s="153" t="s">
        <v>13</v>
      </c>
      <c r="D2697" s="153" t="s">
        <v>14</v>
      </c>
      <c r="E2697" s="153" t="s">
        <v>15</v>
      </c>
      <c r="F2697" s="153" t="s">
        <v>16</v>
      </c>
      <c r="G2697" s="153" t="s">
        <v>72</v>
      </c>
      <c r="H2697" s="153" t="s">
        <v>79</v>
      </c>
      <c r="I2697" s="154" t="str">
        <f>_xlfn.XLOOKUP('Data Source'!$H2697,'NW Mapping'!A:A,'NW Mapping'!B:B)</f>
        <v>Low</v>
      </c>
      <c r="J2697" s="154" t="str">
        <f>_xlfn.XLOOKUP('Data Source'!$H2697,'NW Mapping'!A:A,'NW Mapping'!C:C)</f>
        <v>Core NW</v>
      </c>
      <c r="K2697" s="154" t="str">
        <f>_xlfn.XLOOKUP(H2697,'NW Mapping'!A:A,'NW Mapping'!D:D)</f>
        <v>Core NW</v>
      </c>
      <c r="L2697" s="8" t="str">
        <f>_xlfn.XLOOKUP('Data Source'!$H2697,'NW Mapping'!A:A,'NW Mapping'!E:E)</f>
        <v>SINGLE FUNDING</v>
      </c>
      <c r="M2697" s="155">
        <v>0.999999999999998</v>
      </c>
      <c r="N2697" s="155">
        <v>1.04</v>
      </c>
    </row>
    <row r="2698" spans="2:14" s="1" customFormat="1" ht="19.7" hidden="1" customHeight="1">
      <c r="B2698" s="156">
        <v>2025</v>
      </c>
      <c r="C2698" s="154" t="s">
        <v>13</v>
      </c>
      <c r="D2698" s="154" t="s">
        <v>14</v>
      </c>
      <c r="E2698" s="154" t="s">
        <v>15</v>
      </c>
      <c r="F2698" s="154" t="s">
        <v>16</v>
      </c>
      <c r="G2698" s="154" t="s">
        <v>73</v>
      </c>
      <c r="H2698" s="154" t="s">
        <v>79</v>
      </c>
      <c r="I2698" s="154" t="str">
        <f>_xlfn.XLOOKUP('Data Source'!$H2698,'NW Mapping'!A:A,'NW Mapping'!B:B)</f>
        <v>Low</v>
      </c>
      <c r="J2698" s="154" t="str">
        <f>_xlfn.XLOOKUP('Data Source'!$H2698,'NW Mapping'!A:A,'NW Mapping'!C:C)</f>
        <v>Core NW</v>
      </c>
      <c r="K2698" s="154" t="str">
        <f>_xlfn.XLOOKUP(H2698,'NW Mapping'!A:A,'NW Mapping'!D:D)</f>
        <v>Core NW</v>
      </c>
      <c r="L2698" s="8" t="str">
        <f>_xlfn.XLOOKUP('Data Source'!$H2698,'NW Mapping'!A:A,'NW Mapping'!E:E)</f>
        <v>SINGLE FUNDING</v>
      </c>
      <c r="M2698" s="157">
        <v>0.999999999999998</v>
      </c>
      <c r="N2698" s="157">
        <v>1.04</v>
      </c>
    </row>
    <row r="2699" spans="2:14" s="1" customFormat="1" ht="19.7" hidden="1" customHeight="1">
      <c r="B2699" s="152">
        <v>2025</v>
      </c>
      <c r="C2699" s="153" t="s">
        <v>13</v>
      </c>
      <c r="D2699" s="153" t="s">
        <v>14</v>
      </c>
      <c r="E2699" s="153" t="s">
        <v>15</v>
      </c>
      <c r="F2699" s="153" t="s">
        <v>16</v>
      </c>
      <c r="G2699" s="153" t="s">
        <v>74</v>
      </c>
      <c r="H2699" s="153" t="s">
        <v>79</v>
      </c>
      <c r="I2699" s="154" t="str">
        <f>_xlfn.XLOOKUP('Data Source'!$H2699,'NW Mapping'!A:A,'NW Mapping'!B:B)</f>
        <v>Low</v>
      </c>
      <c r="J2699" s="154" t="str">
        <f>_xlfn.XLOOKUP('Data Source'!$H2699,'NW Mapping'!A:A,'NW Mapping'!C:C)</f>
        <v>Core NW</v>
      </c>
      <c r="K2699" s="154" t="str">
        <f>_xlfn.XLOOKUP(H2699,'NW Mapping'!A:A,'NW Mapping'!D:D)</f>
        <v>Core NW</v>
      </c>
      <c r="L2699" s="8" t="str">
        <f>_xlfn.XLOOKUP('Data Source'!$H2699,'NW Mapping'!A:A,'NW Mapping'!E:E)</f>
        <v>SINGLE FUNDING</v>
      </c>
      <c r="M2699" s="155">
        <v>0.999999999999998</v>
      </c>
      <c r="N2699" s="155">
        <v>1.04</v>
      </c>
    </row>
    <row r="2700" spans="2:14" s="1" customFormat="1" ht="19.7" hidden="1" customHeight="1">
      <c r="B2700" s="156">
        <v>2025</v>
      </c>
      <c r="C2700" s="154" t="s">
        <v>13</v>
      </c>
      <c r="D2700" s="154" t="s">
        <v>14</v>
      </c>
      <c r="E2700" s="154" t="s">
        <v>15</v>
      </c>
      <c r="F2700" s="154" t="s">
        <v>16</v>
      </c>
      <c r="G2700" s="154" t="s">
        <v>75</v>
      </c>
      <c r="H2700" s="154" t="s">
        <v>79</v>
      </c>
      <c r="I2700" s="154" t="str">
        <f>_xlfn.XLOOKUP('Data Source'!$H2700,'NW Mapping'!A:A,'NW Mapping'!B:B)</f>
        <v>Low</v>
      </c>
      <c r="J2700" s="154" t="str">
        <f>_xlfn.XLOOKUP('Data Source'!$H2700,'NW Mapping'!A:A,'NW Mapping'!C:C)</f>
        <v>Core NW</v>
      </c>
      <c r="K2700" s="154" t="str">
        <f>_xlfn.XLOOKUP(H2700,'NW Mapping'!A:A,'NW Mapping'!D:D)</f>
        <v>Core NW</v>
      </c>
      <c r="L2700" s="8" t="str">
        <f>_xlfn.XLOOKUP('Data Source'!$H2700,'NW Mapping'!A:A,'NW Mapping'!E:E)</f>
        <v>SINGLE FUNDING</v>
      </c>
      <c r="M2700" s="157">
        <v>0.999999999999998</v>
      </c>
      <c r="N2700" s="157">
        <v>1.04</v>
      </c>
    </row>
    <row r="2701" spans="2:14" s="1" customFormat="1" ht="19.7" hidden="1" customHeight="1">
      <c r="B2701" s="152">
        <v>2025</v>
      </c>
      <c r="C2701" s="153" t="s">
        <v>13</v>
      </c>
      <c r="D2701" s="153" t="s">
        <v>14</v>
      </c>
      <c r="E2701" s="153" t="s">
        <v>15</v>
      </c>
      <c r="F2701" s="153" t="s">
        <v>16</v>
      </c>
      <c r="G2701" s="153" t="s">
        <v>76</v>
      </c>
      <c r="H2701" s="153" t="s">
        <v>79</v>
      </c>
      <c r="I2701" s="154" t="str">
        <f>_xlfn.XLOOKUP('Data Source'!$H2701,'NW Mapping'!A:A,'NW Mapping'!B:B)</f>
        <v>Low</v>
      </c>
      <c r="J2701" s="154" t="str">
        <f>_xlfn.XLOOKUP('Data Source'!$H2701,'NW Mapping'!A:A,'NW Mapping'!C:C)</f>
        <v>Core NW</v>
      </c>
      <c r="K2701" s="154" t="str">
        <f>_xlfn.XLOOKUP(H2701,'NW Mapping'!A:A,'NW Mapping'!D:D)</f>
        <v>Core NW</v>
      </c>
      <c r="L2701" s="8" t="str">
        <f>_xlfn.XLOOKUP('Data Source'!$H2701,'NW Mapping'!A:A,'NW Mapping'!E:E)</f>
        <v>SINGLE FUNDING</v>
      </c>
      <c r="M2701" s="155">
        <v>0.999999999999998</v>
      </c>
      <c r="N2701" s="155">
        <v>1.04</v>
      </c>
    </row>
    <row r="2702" spans="2:14" s="1" customFormat="1" ht="19.7" hidden="1" customHeight="1">
      <c r="B2702" s="156">
        <v>2025</v>
      </c>
      <c r="C2702" s="154" t="s">
        <v>13</v>
      </c>
      <c r="D2702" s="154" t="s">
        <v>14</v>
      </c>
      <c r="E2702" s="154" t="s">
        <v>15</v>
      </c>
      <c r="F2702" s="154" t="s">
        <v>21</v>
      </c>
      <c r="G2702" s="154" t="s">
        <v>22</v>
      </c>
      <c r="H2702" s="154" t="s">
        <v>79</v>
      </c>
      <c r="I2702" s="154" t="str">
        <f>_xlfn.XLOOKUP('Data Source'!$H2702,'NW Mapping'!A:A,'NW Mapping'!B:B)</f>
        <v>Low</v>
      </c>
      <c r="J2702" s="154" t="str">
        <f>_xlfn.XLOOKUP('Data Source'!$H2702,'NW Mapping'!A:A,'NW Mapping'!C:C)</f>
        <v>Core NW</v>
      </c>
      <c r="K2702" s="154" t="str">
        <f>_xlfn.XLOOKUP(H2702,'NW Mapping'!A:A,'NW Mapping'!D:D)</f>
        <v>Core NW</v>
      </c>
      <c r="L2702" s="8" t="str">
        <f>_xlfn.XLOOKUP('Data Source'!$H2702,'NW Mapping'!A:A,'NW Mapping'!E:E)</f>
        <v>SINGLE FUNDING</v>
      </c>
      <c r="M2702" s="157">
        <v>0.999999999999998</v>
      </c>
      <c r="N2702" s="157">
        <v>1.04</v>
      </c>
    </row>
    <row r="2703" spans="2:14" s="1" customFormat="1" ht="19.7" hidden="1" customHeight="1">
      <c r="B2703" s="152">
        <v>2025</v>
      </c>
      <c r="C2703" s="153" t="s">
        <v>13</v>
      </c>
      <c r="D2703" s="153" t="s">
        <v>14</v>
      </c>
      <c r="E2703" s="153" t="s">
        <v>15</v>
      </c>
      <c r="F2703" s="153" t="s">
        <v>21</v>
      </c>
      <c r="G2703" s="153" t="s">
        <v>65</v>
      </c>
      <c r="H2703" s="153" t="s">
        <v>79</v>
      </c>
      <c r="I2703" s="154" t="str">
        <f>_xlfn.XLOOKUP('Data Source'!$H2703,'NW Mapping'!A:A,'NW Mapping'!B:B)</f>
        <v>Low</v>
      </c>
      <c r="J2703" s="154" t="str">
        <f>_xlfn.XLOOKUP('Data Source'!$H2703,'NW Mapping'!A:A,'NW Mapping'!C:C)</f>
        <v>Core NW</v>
      </c>
      <c r="K2703" s="154" t="str">
        <f>_xlfn.XLOOKUP(H2703,'NW Mapping'!A:A,'NW Mapping'!D:D)</f>
        <v>Core NW</v>
      </c>
      <c r="L2703" s="8" t="str">
        <f>_xlfn.XLOOKUP('Data Source'!$H2703,'NW Mapping'!A:A,'NW Mapping'!E:E)</f>
        <v>SINGLE FUNDING</v>
      </c>
      <c r="M2703" s="155">
        <v>0.999999999999998</v>
      </c>
      <c r="N2703" s="155">
        <v>1.04</v>
      </c>
    </row>
    <row r="2704" spans="2:14" s="1" customFormat="1" ht="19.7" hidden="1" customHeight="1">
      <c r="B2704" s="156">
        <v>2025</v>
      </c>
      <c r="C2704" s="154" t="s">
        <v>13</v>
      </c>
      <c r="D2704" s="154" t="s">
        <v>14</v>
      </c>
      <c r="E2704" s="154" t="s">
        <v>15</v>
      </c>
      <c r="F2704" s="154" t="s">
        <v>23</v>
      </c>
      <c r="G2704" s="154" t="s">
        <v>24</v>
      </c>
      <c r="H2704" s="154" t="s">
        <v>79</v>
      </c>
      <c r="I2704" s="154" t="str">
        <f>_xlfn.XLOOKUP('Data Source'!$H2704,'NW Mapping'!A:A,'NW Mapping'!B:B)</f>
        <v>Low</v>
      </c>
      <c r="J2704" s="154" t="str">
        <f>_xlfn.XLOOKUP('Data Source'!$H2704,'NW Mapping'!A:A,'NW Mapping'!C:C)</f>
        <v>Core NW</v>
      </c>
      <c r="K2704" s="154" t="str">
        <f>_xlfn.XLOOKUP(H2704,'NW Mapping'!A:A,'NW Mapping'!D:D)</f>
        <v>Core NW</v>
      </c>
      <c r="L2704" s="8" t="str">
        <f>_xlfn.XLOOKUP('Data Source'!$H2704,'NW Mapping'!A:A,'NW Mapping'!E:E)</f>
        <v>SINGLE FUNDING</v>
      </c>
      <c r="M2704" s="157">
        <v>0.999999999999998</v>
      </c>
      <c r="N2704" s="157">
        <v>1.04</v>
      </c>
    </row>
    <row r="2705" spans="2:14" s="1" customFormat="1" ht="19.7" hidden="1" customHeight="1">
      <c r="B2705" s="152">
        <v>2025</v>
      </c>
      <c r="C2705" s="153" t="s">
        <v>13</v>
      </c>
      <c r="D2705" s="153" t="s">
        <v>14</v>
      </c>
      <c r="E2705" s="153" t="s">
        <v>15</v>
      </c>
      <c r="F2705" s="153" t="s">
        <v>23</v>
      </c>
      <c r="G2705" s="153" t="s">
        <v>66</v>
      </c>
      <c r="H2705" s="153" t="s">
        <v>79</v>
      </c>
      <c r="I2705" s="154" t="str">
        <f>_xlfn.XLOOKUP('Data Source'!$H2705,'NW Mapping'!A:A,'NW Mapping'!B:B)</f>
        <v>Low</v>
      </c>
      <c r="J2705" s="154" t="str">
        <f>_xlfn.XLOOKUP('Data Source'!$H2705,'NW Mapping'!A:A,'NW Mapping'!C:C)</f>
        <v>Core NW</v>
      </c>
      <c r="K2705" s="154" t="str">
        <f>_xlfn.XLOOKUP(H2705,'NW Mapping'!A:A,'NW Mapping'!D:D)</f>
        <v>Core NW</v>
      </c>
      <c r="L2705" s="8" t="str">
        <f>_xlfn.XLOOKUP('Data Source'!$H2705,'NW Mapping'!A:A,'NW Mapping'!E:E)</f>
        <v>SINGLE FUNDING</v>
      </c>
      <c r="M2705" s="155">
        <v>0.999999999999998</v>
      </c>
      <c r="N2705" s="155">
        <v>1.04</v>
      </c>
    </row>
    <row r="2706" spans="2:14" s="1" customFormat="1" ht="19.7" hidden="1" customHeight="1">
      <c r="B2706" s="156">
        <v>2025</v>
      </c>
      <c r="C2706" s="154" t="s">
        <v>13</v>
      </c>
      <c r="D2706" s="154" t="s">
        <v>14</v>
      </c>
      <c r="E2706" s="154" t="s">
        <v>25</v>
      </c>
      <c r="F2706" s="154" t="s">
        <v>16</v>
      </c>
      <c r="G2706" s="154" t="s">
        <v>71</v>
      </c>
      <c r="H2706" s="154" t="s">
        <v>79</v>
      </c>
      <c r="I2706" s="154" t="str">
        <f>_xlfn.XLOOKUP('Data Source'!$H2706,'NW Mapping'!A:A,'NW Mapping'!B:B)</f>
        <v>Low</v>
      </c>
      <c r="J2706" s="154" t="str">
        <f>_xlfn.XLOOKUP('Data Source'!$H2706,'NW Mapping'!A:A,'NW Mapping'!C:C)</f>
        <v>Core NW</v>
      </c>
      <c r="K2706" s="154" t="str">
        <f>_xlfn.XLOOKUP(H2706,'NW Mapping'!A:A,'NW Mapping'!D:D)</f>
        <v>Core NW</v>
      </c>
      <c r="L2706" s="8" t="str">
        <f>_xlfn.XLOOKUP('Data Source'!$H2706,'NW Mapping'!A:A,'NW Mapping'!E:E)</f>
        <v>SINGLE FUNDING</v>
      </c>
      <c r="M2706" s="157">
        <v>0.999999999999998</v>
      </c>
      <c r="N2706" s="157">
        <v>1.04</v>
      </c>
    </row>
    <row r="2707" spans="2:14" s="1" customFormat="1" ht="19.7" hidden="1" customHeight="1">
      <c r="B2707" s="152">
        <v>2025</v>
      </c>
      <c r="C2707" s="153" t="s">
        <v>13</v>
      </c>
      <c r="D2707" s="153" t="s">
        <v>14</v>
      </c>
      <c r="E2707" s="153" t="s">
        <v>25</v>
      </c>
      <c r="F2707" s="153" t="s">
        <v>16</v>
      </c>
      <c r="G2707" s="153" t="s">
        <v>87</v>
      </c>
      <c r="H2707" s="153" t="s">
        <v>79</v>
      </c>
      <c r="I2707" s="154" t="str">
        <f>_xlfn.XLOOKUP('Data Source'!$H2707,'NW Mapping'!A:A,'NW Mapping'!B:B)</f>
        <v>Low</v>
      </c>
      <c r="J2707" s="154" t="str">
        <f>_xlfn.XLOOKUP('Data Source'!$H2707,'NW Mapping'!A:A,'NW Mapping'!C:C)</f>
        <v>Core NW</v>
      </c>
      <c r="K2707" s="154" t="str">
        <f>_xlfn.XLOOKUP(H2707,'NW Mapping'!A:A,'NW Mapping'!D:D)</f>
        <v>Core NW</v>
      </c>
      <c r="L2707" s="8" t="str">
        <f>_xlfn.XLOOKUP('Data Source'!$H2707,'NW Mapping'!A:A,'NW Mapping'!E:E)</f>
        <v>SINGLE FUNDING</v>
      </c>
      <c r="M2707" s="155">
        <v>0.999999999999998</v>
      </c>
      <c r="N2707" s="155">
        <v>1.04</v>
      </c>
    </row>
    <row r="2708" spans="2:14" s="1" customFormat="1" ht="19.7" hidden="1" customHeight="1">
      <c r="B2708" s="156">
        <v>2025</v>
      </c>
      <c r="C2708" s="154" t="s">
        <v>13</v>
      </c>
      <c r="D2708" s="154" t="s">
        <v>14</v>
      </c>
      <c r="E2708" s="154" t="s">
        <v>25</v>
      </c>
      <c r="F2708" s="154" t="s">
        <v>16</v>
      </c>
      <c r="G2708" s="154" t="s">
        <v>72</v>
      </c>
      <c r="H2708" s="154" t="s">
        <v>79</v>
      </c>
      <c r="I2708" s="154" t="str">
        <f>_xlfn.XLOOKUP('Data Source'!$H2708,'NW Mapping'!A:A,'NW Mapping'!B:B)</f>
        <v>Low</v>
      </c>
      <c r="J2708" s="154" t="str">
        <f>_xlfn.XLOOKUP('Data Source'!$H2708,'NW Mapping'!A:A,'NW Mapping'!C:C)</f>
        <v>Core NW</v>
      </c>
      <c r="K2708" s="154" t="str">
        <f>_xlfn.XLOOKUP(H2708,'NW Mapping'!A:A,'NW Mapping'!D:D)</f>
        <v>Core NW</v>
      </c>
      <c r="L2708" s="8" t="str">
        <f>_xlfn.XLOOKUP('Data Source'!$H2708,'NW Mapping'!A:A,'NW Mapping'!E:E)</f>
        <v>SINGLE FUNDING</v>
      </c>
      <c r="M2708" s="157">
        <v>0.999999999999998</v>
      </c>
      <c r="N2708" s="157">
        <v>1.04</v>
      </c>
    </row>
    <row r="2709" spans="2:14" s="1" customFormat="1" ht="19.7" hidden="1" customHeight="1">
      <c r="B2709" s="152">
        <v>2025</v>
      </c>
      <c r="C2709" s="153" t="s">
        <v>13</v>
      </c>
      <c r="D2709" s="153" t="s">
        <v>14</v>
      </c>
      <c r="E2709" s="153" t="s">
        <v>25</v>
      </c>
      <c r="F2709" s="153" t="s">
        <v>16</v>
      </c>
      <c r="G2709" s="153" t="s">
        <v>73</v>
      </c>
      <c r="H2709" s="153" t="s">
        <v>79</v>
      </c>
      <c r="I2709" s="154" t="str">
        <f>_xlfn.XLOOKUP('Data Source'!$H2709,'NW Mapping'!A:A,'NW Mapping'!B:B)</f>
        <v>Low</v>
      </c>
      <c r="J2709" s="154" t="str">
        <f>_xlfn.XLOOKUP('Data Source'!$H2709,'NW Mapping'!A:A,'NW Mapping'!C:C)</f>
        <v>Core NW</v>
      </c>
      <c r="K2709" s="154" t="str">
        <f>_xlfn.XLOOKUP(H2709,'NW Mapping'!A:A,'NW Mapping'!D:D)</f>
        <v>Core NW</v>
      </c>
      <c r="L2709" s="8" t="str">
        <f>_xlfn.XLOOKUP('Data Source'!$H2709,'NW Mapping'!A:A,'NW Mapping'!E:E)</f>
        <v>SINGLE FUNDING</v>
      </c>
      <c r="M2709" s="155">
        <v>0.999999999999998</v>
      </c>
      <c r="N2709" s="155">
        <v>1.04</v>
      </c>
    </row>
    <row r="2710" spans="2:14" s="1" customFormat="1" ht="19.7" hidden="1" customHeight="1">
      <c r="B2710" s="156">
        <v>2025</v>
      </c>
      <c r="C2710" s="154" t="s">
        <v>13</v>
      </c>
      <c r="D2710" s="154" t="s">
        <v>14</v>
      </c>
      <c r="E2710" s="154" t="s">
        <v>25</v>
      </c>
      <c r="F2710" s="154" t="s">
        <v>16</v>
      </c>
      <c r="G2710" s="154" t="s">
        <v>74</v>
      </c>
      <c r="H2710" s="154" t="s">
        <v>79</v>
      </c>
      <c r="I2710" s="154" t="str">
        <f>_xlfn.XLOOKUP('Data Source'!$H2710,'NW Mapping'!A:A,'NW Mapping'!B:B)</f>
        <v>Low</v>
      </c>
      <c r="J2710" s="154" t="str">
        <f>_xlfn.XLOOKUP('Data Source'!$H2710,'NW Mapping'!A:A,'NW Mapping'!C:C)</f>
        <v>Core NW</v>
      </c>
      <c r="K2710" s="154" t="str">
        <f>_xlfn.XLOOKUP(H2710,'NW Mapping'!A:A,'NW Mapping'!D:D)</f>
        <v>Core NW</v>
      </c>
      <c r="L2710" s="8" t="str">
        <f>_xlfn.XLOOKUP('Data Source'!$H2710,'NW Mapping'!A:A,'NW Mapping'!E:E)</f>
        <v>SINGLE FUNDING</v>
      </c>
      <c r="M2710" s="157">
        <v>0.999999999999998</v>
      </c>
      <c r="N2710" s="157">
        <v>1.04</v>
      </c>
    </row>
    <row r="2711" spans="2:14" s="1" customFormat="1" ht="19.7" hidden="1" customHeight="1">
      <c r="B2711" s="152">
        <v>2025</v>
      </c>
      <c r="C2711" s="153" t="s">
        <v>13</v>
      </c>
      <c r="D2711" s="153" t="s">
        <v>14</v>
      </c>
      <c r="E2711" s="153" t="s">
        <v>25</v>
      </c>
      <c r="F2711" s="153" t="s">
        <v>16</v>
      </c>
      <c r="G2711" s="153" t="s">
        <v>75</v>
      </c>
      <c r="H2711" s="153" t="s">
        <v>79</v>
      </c>
      <c r="I2711" s="154" t="str">
        <f>_xlfn.XLOOKUP('Data Source'!$H2711,'NW Mapping'!A:A,'NW Mapping'!B:B)</f>
        <v>Low</v>
      </c>
      <c r="J2711" s="154" t="str">
        <f>_xlfn.XLOOKUP('Data Source'!$H2711,'NW Mapping'!A:A,'NW Mapping'!C:C)</f>
        <v>Core NW</v>
      </c>
      <c r="K2711" s="154" t="str">
        <f>_xlfn.XLOOKUP(H2711,'NW Mapping'!A:A,'NW Mapping'!D:D)</f>
        <v>Core NW</v>
      </c>
      <c r="L2711" s="8" t="str">
        <f>_xlfn.XLOOKUP('Data Source'!$H2711,'NW Mapping'!A:A,'NW Mapping'!E:E)</f>
        <v>SINGLE FUNDING</v>
      </c>
      <c r="M2711" s="155">
        <v>0.999999999999998</v>
      </c>
      <c r="N2711" s="155">
        <v>1.04</v>
      </c>
    </row>
    <row r="2712" spans="2:14" s="1" customFormat="1" ht="19.7" hidden="1" customHeight="1">
      <c r="B2712" s="156">
        <v>2025</v>
      </c>
      <c r="C2712" s="154" t="s">
        <v>13</v>
      </c>
      <c r="D2712" s="154" t="s">
        <v>14</v>
      </c>
      <c r="E2712" s="154" t="s">
        <v>25</v>
      </c>
      <c r="F2712" s="154" t="s">
        <v>16</v>
      </c>
      <c r="G2712" s="154" t="s">
        <v>76</v>
      </c>
      <c r="H2712" s="154" t="s">
        <v>79</v>
      </c>
      <c r="I2712" s="154" t="str">
        <f>_xlfn.XLOOKUP('Data Source'!$H2712,'NW Mapping'!A:A,'NW Mapping'!B:B)</f>
        <v>Low</v>
      </c>
      <c r="J2712" s="154" t="str">
        <f>_xlfn.XLOOKUP('Data Source'!$H2712,'NW Mapping'!A:A,'NW Mapping'!C:C)</f>
        <v>Core NW</v>
      </c>
      <c r="K2712" s="154" t="str">
        <f>_xlfn.XLOOKUP(H2712,'NW Mapping'!A:A,'NW Mapping'!D:D)</f>
        <v>Core NW</v>
      </c>
      <c r="L2712" s="8" t="str">
        <f>_xlfn.XLOOKUP('Data Source'!$H2712,'NW Mapping'!A:A,'NW Mapping'!E:E)</f>
        <v>SINGLE FUNDING</v>
      </c>
      <c r="M2712" s="157">
        <v>0.999999999999998</v>
      </c>
      <c r="N2712" s="157">
        <v>1.04</v>
      </c>
    </row>
    <row r="2713" spans="2:14" s="1" customFormat="1" ht="19.7" hidden="1" customHeight="1">
      <c r="B2713" s="152">
        <v>2025</v>
      </c>
      <c r="C2713" s="153" t="s">
        <v>13</v>
      </c>
      <c r="D2713" s="153" t="s">
        <v>14</v>
      </c>
      <c r="E2713" s="153" t="s">
        <v>25</v>
      </c>
      <c r="F2713" s="153" t="s">
        <v>21</v>
      </c>
      <c r="G2713" s="153" t="s">
        <v>22</v>
      </c>
      <c r="H2713" s="153" t="s">
        <v>79</v>
      </c>
      <c r="I2713" s="154" t="str">
        <f>_xlfn.XLOOKUP('Data Source'!$H2713,'NW Mapping'!A:A,'NW Mapping'!B:B)</f>
        <v>Low</v>
      </c>
      <c r="J2713" s="154" t="str">
        <f>_xlfn.XLOOKUP('Data Source'!$H2713,'NW Mapping'!A:A,'NW Mapping'!C:C)</f>
        <v>Core NW</v>
      </c>
      <c r="K2713" s="154" t="str">
        <f>_xlfn.XLOOKUP(H2713,'NW Mapping'!A:A,'NW Mapping'!D:D)</f>
        <v>Core NW</v>
      </c>
      <c r="L2713" s="8" t="str">
        <f>_xlfn.XLOOKUP('Data Source'!$H2713,'NW Mapping'!A:A,'NW Mapping'!E:E)</f>
        <v>SINGLE FUNDING</v>
      </c>
      <c r="M2713" s="155">
        <v>0.999999999999998</v>
      </c>
      <c r="N2713" s="155">
        <v>1.04</v>
      </c>
    </row>
    <row r="2714" spans="2:14" s="1" customFormat="1" ht="19.7" hidden="1" customHeight="1">
      <c r="B2714" s="156">
        <v>2025</v>
      </c>
      <c r="C2714" s="154" t="s">
        <v>13</v>
      </c>
      <c r="D2714" s="154" t="s">
        <v>14</v>
      </c>
      <c r="E2714" s="154" t="s">
        <v>25</v>
      </c>
      <c r="F2714" s="154" t="s">
        <v>21</v>
      </c>
      <c r="G2714" s="154" t="s">
        <v>65</v>
      </c>
      <c r="H2714" s="154" t="s">
        <v>79</v>
      </c>
      <c r="I2714" s="154" t="str">
        <f>_xlfn.XLOOKUP('Data Source'!$H2714,'NW Mapping'!A:A,'NW Mapping'!B:B)</f>
        <v>Low</v>
      </c>
      <c r="J2714" s="154" t="str">
        <f>_xlfn.XLOOKUP('Data Source'!$H2714,'NW Mapping'!A:A,'NW Mapping'!C:C)</f>
        <v>Core NW</v>
      </c>
      <c r="K2714" s="154" t="str">
        <f>_xlfn.XLOOKUP(H2714,'NW Mapping'!A:A,'NW Mapping'!D:D)</f>
        <v>Core NW</v>
      </c>
      <c r="L2714" s="8" t="str">
        <f>_xlfn.XLOOKUP('Data Source'!$H2714,'NW Mapping'!A:A,'NW Mapping'!E:E)</f>
        <v>SINGLE FUNDING</v>
      </c>
      <c r="M2714" s="157">
        <v>0.999999999999998</v>
      </c>
      <c r="N2714" s="157">
        <v>1.04</v>
      </c>
    </row>
    <row r="2715" spans="2:14" s="1" customFormat="1" ht="19.7" hidden="1" customHeight="1">
      <c r="B2715" s="152">
        <v>2025</v>
      </c>
      <c r="C2715" s="153" t="s">
        <v>13</v>
      </c>
      <c r="D2715" s="153" t="s">
        <v>14</v>
      </c>
      <c r="E2715" s="153" t="s">
        <v>25</v>
      </c>
      <c r="F2715" s="153" t="s">
        <v>23</v>
      </c>
      <c r="G2715" s="153" t="s">
        <v>24</v>
      </c>
      <c r="H2715" s="153" t="s">
        <v>79</v>
      </c>
      <c r="I2715" s="154" t="str">
        <f>_xlfn.XLOOKUP('Data Source'!$H2715,'NW Mapping'!A:A,'NW Mapping'!B:B)</f>
        <v>Low</v>
      </c>
      <c r="J2715" s="154" t="str">
        <f>_xlfn.XLOOKUP('Data Source'!$H2715,'NW Mapping'!A:A,'NW Mapping'!C:C)</f>
        <v>Core NW</v>
      </c>
      <c r="K2715" s="154" t="str">
        <f>_xlfn.XLOOKUP(H2715,'NW Mapping'!A:A,'NW Mapping'!D:D)</f>
        <v>Core NW</v>
      </c>
      <c r="L2715" s="8" t="str">
        <f>_xlfn.XLOOKUP('Data Source'!$H2715,'NW Mapping'!A:A,'NW Mapping'!E:E)</f>
        <v>SINGLE FUNDING</v>
      </c>
      <c r="M2715" s="155">
        <v>0.999999999999998</v>
      </c>
      <c r="N2715" s="155">
        <v>1.04</v>
      </c>
    </row>
    <row r="2716" spans="2:14" s="1" customFormat="1" ht="19.7" hidden="1" customHeight="1">
      <c r="B2716" s="156">
        <v>2025</v>
      </c>
      <c r="C2716" s="154" t="s">
        <v>13</v>
      </c>
      <c r="D2716" s="154" t="s">
        <v>14</v>
      </c>
      <c r="E2716" s="154" t="s">
        <v>25</v>
      </c>
      <c r="F2716" s="154" t="s">
        <v>23</v>
      </c>
      <c r="G2716" s="154" t="s">
        <v>66</v>
      </c>
      <c r="H2716" s="154" t="s">
        <v>79</v>
      </c>
      <c r="I2716" s="154" t="str">
        <f>_xlfn.XLOOKUP('Data Source'!$H2716,'NW Mapping'!A:A,'NW Mapping'!B:B)</f>
        <v>Low</v>
      </c>
      <c r="J2716" s="154" t="str">
        <f>_xlfn.XLOOKUP('Data Source'!$H2716,'NW Mapping'!A:A,'NW Mapping'!C:C)</f>
        <v>Core NW</v>
      </c>
      <c r="K2716" s="154" t="str">
        <f>_xlfn.XLOOKUP(H2716,'NW Mapping'!A:A,'NW Mapping'!D:D)</f>
        <v>Core NW</v>
      </c>
      <c r="L2716" s="8" t="str">
        <f>_xlfn.XLOOKUP('Data Source'!$H2716,'NW Mapping'!A:A,'NW Mapping'!E:E)</f>
        <v>SINGLE FUNDING</v>
      </c>
      <c r="M2716" s="157">
        <v>0.999999999999998</v>
      </c>
      <c r="N2716" s="157">
        <v>1.04</v>
      </c>
    </row>
    <row r="2717" spans="2:14" s="1" customFormat="1" ht="19.7" customHeight="1">
      <c r="B2717" s="152">
        <v>2025</v>
      </c>
      <c r="C2717" s="153" t="s">
        <v>13</v>
      </c>
      <c r="D2717" s="153" t="s">
        <v>14</v>
      </c>
      <c r="E2717" s="153" t="s">
        <v>26</v>
      </c>
      <c r="F2717" s="153" t="s">
        <v>16</v>
      </c>
      <c r="G2717" s="153" t="s">
        <v>71</v>
      </c>
      <c r="H2717" s="153" t="s">
        <v>79</v>
      </c>
      <c r="I2717" s="154" t="str">
        <f>_xlfn.XLOOKUP('Data Source'!$H2717,'NW Mapping'!A:A,'NW Mapping'!B:B)</f>
        <v>Low</v>
      </c>
      <c r="J2717" s="154" t="str">
        <f>_xlfn.XLOOKUP('Data Source'!$H2717,'NW Mapping'!A:A,'NW Mapping'!C:C)</f>
        <v>Core NW</v>
      </c>
      <c r="K2717" s="154" t="str">
        <f>_xlfn.XLOOKUP(H2717,'NW Mapping'!A:A,'NW Mapping'!D:D)</f>
        <v>Core NW</v>
      </c>
      <c r="L2717" s="8" t="str">
        <f>_xlfn.XLOOKUP('Data Source'!$H2717,'NW Mapping'!A:A,'NW Mapping'!E:E)</f>
        <v>SINGLE FUNDING</v>
      </c>
      <c r="M2717" s="155">
        <v>0.999999999999998</v>
      </c>
      <c r="N2717" s="155">
        <v>1.04</v>
      </c>
    </row>
    <row r="2718" spans="2:14" s="1" customFormat="1" ht="19.7" customHeight="1">
      <c r="B2718" s="156">
        <v>2025</v>
      </c>
      <c r="C2718" s="154" t="s">
        <v>13</v>
      </c>
      <c r="D2718" s="154" t="s">
        <v>14</v>
      </c>
      <c r="E2718" s="154" t="s">
        <v>26</v>
      </c>
      <c r="F2718" s="154" t="s">
        <v>16</v>
      </c>
      <c r="G2718" s="154" t="s">
        <v>87</v>
      </c>
      <c r="H2718" s="154" t="s">
        <v>79</v>
      </c>
      <c r="I2718" s="154" t="str">
        <f>_xlfn.XLOOKUP('Data Source'!$H2718,'NW Mapping'!A:A,'NW Mapping'!B:B)</f>
        <v>Low</v>
      </c>
      <c r="J2718" s="154" t="str">
        <f>_xlfn.XLOOKUP('Data Source'!$H2718,'NW Mapping'!A:A,'NW Mapping'!C:C)</f>
        <v>Core NW</v>
      </c>
      <c r="K2718" s="154" t="str">
        <f>_xlfn.XLOOKUP(H2718,'NW Mapping'!A:A,'NW Mapping'!D:D)</f>
        <v>Core NW</v>
      </c>
      <c r="L2718" s="8" t="str">
        <f>_xlfn.XLOOKUP('Data Source'!$H2718,'NW Mapping'!A:A,'NW Mapping'!E:E)</f>
        <v>SINGLE FUNDING</v>
      </c>
      <c r="M2718" s="157">
        <v>0.999999999999998</v>
      </c>
      <c r="N2718" s="157">
        <v>1.04</v>
      </c>
    </row>
    <row r="2719" spans="2:14" s="1" customFormat="1" ht="19.7" customHeight="1">
      <c r="B2719" s="152">
        <v>2025</v>
      </c>
      <c r="C2719" s="153" t="s">
        <v>13</v>
      </c>
      <c r="D2719" s="153" t="s">
        <v>14</v>
      </c>
      <c r="E2719" s="153" t="s">
        <v>26</v>
      </c>
      <c r="F2719" s="153" t="s">
        <v>16</v>
      </c>
      <c r="G2719" s="153" t="s">
        <v>72</v>
      </c>
      <c r="H2719" s="153" t="s">
        <v>79</v>
      </c>
      <c r="I2719" s="154" t="str">
        <f>_xlfn.XLOOKUP('Data Source'!$H2719,'NW Mapping'!A:A,'NW Mapping'!B:B)</f>
        <v>Low</v>
      </c>
      <c r="J2719" s="154" t="str">
        <f>_xlfn.XLOOKUP('Data Source'!$H2719,'NW Mapping'!A:A,'NW Mapping'!C:C)</f>
        <v>Core NW</v>
      </c>
      <c r="K2719" s="154" t="str">
        <f>_xlfn.XLOOKUP(H2719,'NW Mapping'!A:A,'NW Mapping'!D:D)</f>
        <v>Core NW</v>
      </c>
      <c r="L2719" s="8" t="str">
        <f>_xlfn.XLOOKUP('Data Source'!$H2719,'NW Mapping'!A:A,'NW Mapping'!E:E)</f>
        <v>SINGLE FUNDING</v>
      </c>
      <c r="M2719" s="155">
        <v>0.999999999999998</v>
      </c>
      <c r="N2719" s="155">
        <v>1.04</v>
      </c>
    </row>
    <row r="2720" spans="2:14" s="1" customFormat="1" ht="19.7" customHeight="1">
      <c r="B2720" s="156">
        <v>2025</v>
      </c>
      <c r="C2720" s="154" t="s">
        <v>13</v>
      </c>
      <c r="D2720" s="154" t="s">
        <v>14</v>
      </c>
      <c r="E2720" s="154" t="s">
        <v>26</v>
      </c>
      <c r="F2720" s="154" t="s">
        <v>16</v>
      </c>
      <c r="G2720" s="154" t="s">
        <v>73</v>
      </c>
      <c r="H2720" s="154" t="s">
        <v>79</v>
      </c>
      <c r="I2720" s="154" t="str">
        <f>_xlfn.XLOOKUP('Data Source'!$H2720,'NW Mapping'!A:A,'NW Mapping'!B:B)</f>
        <v>Low</v>
      </c>
      <c r="J2720" s="154" t="str">
        <f>_xlfn.XLOOKUP('Data Source'!$H2720,'NW Mapping'!A:A,'NW Mapping'!C:C)</f>
        <v>Core NW</v>
      </c>
      <c r="K2720" s="154" t="str">
        <f>_xlfn.XLOOKUP(H2720,'NW Mapping'!A:A,'NW Mapping'!D:D)</f>
        <v>Core NW</v>
      </c>
      <c r="L2720" s="8" t="str">
        <f>_xlfn.XLOOKUP('Data Source'!$H2720,'NW Mapping'!A:A,'NW Mapping'!E:E)</f>
        <v>SINGLE FUNDING</v>
      </c>
      <c r="M2720" s="157">
        <v>0.999999999999998</v>
      </c>
      <c r="N2720" s="157">
        <v>1.04</v>
      </c>
    </row>
    <row r="2721" spans="2:14" s="1" customFormat="1" ht="19.7" customHeight="1">
      <c r="B2721" s="152">
        <v>2025</v>
      </c>
      <c r="C2721" s="153" t="s">
        <v>13</v>
      </c>
      <c r="D2721" s="153" t="s">
        <v>14</v>
      </c>
      <c r="E2721" s="153" t="s">
        <v>26</v>
      </c>
      <c r="F2721" s="153" t="s">
        <v>16</v>
      </c>
      <c r="G2721" s="153" t="s">
        <v>74</v>
      </c>
      <c r="H2721" s="153" t="s">
        <v>79</v>
      </c>
      <c r="I2721" s="154" t="str">
        <f>_xlfn.XLOOKUP('Data Source'!$H2721,'NW Mapping'!A:A,'NW Mapping'!B:B)</f>
        <v>Low</v>
      </c>
      <c r="J2721" s="154" t="str">
        <f>_xlfn.XLOOKUP('Data Source'!$H2721,'NW Mapping'!A:A,'NW Mapping'!C:C)</f>
        <v>Core NW</v>
      </c>
      <c r="K2721" s="154" t="str">
        <f>_xlfn.XLOOKUP(H2721,'NW Mapping'!A:A,'NW Mapping'!D:D)</f>
        <v>Core NW</v>
      </c>
      <c r="L2721" s="8" t="str">
        <f>_xlfn.XLOOKUP('Data Source'!$H2721,'NW Mapping'!A:A,'NW Mapping'!E:E)</f>
        <v>SINGLE FUNDING</v>
      </c>
      <c r="M2721" s="155">
        <v>0.999999999999998</v>
      </c>
      <c r="N2721" s="155">
        <v>1.04</v>
      </c>
    </row>
    <row r="2722" spans="2:14" s="1" customFormat="1" ht="19.7" customHeight="1">
      <c r="B2722" s="156">
        <v>2025</v>
      </c>
      <c r="C2722" s="154" t="s">
        <v>13</v>
      </c>
      <c r="D2722" s="154" t="s">
        <v>14</v>
      </c>
      <c r="E2722" s="154" t="s">
        <v>26</v>
      </c>
      <c r="F2722" s="154" t="s">
        <v>16</v>
      </c>
      <c r="G2722" s="154" t="s">
        <v>75</v>
      </c>
      <c r="H2722" s="154" t="s">
        <v>79</v>
      </c>
      <c r="I2722" s="154" t="str">
        <f>_xlfn.XLOOKUP('Data Source'!$H2722,'NW Mapping'!A:A,'NW Mapping'!B:B)</f>
        <v>Low</v>
      </c>
      <c r="J2722" s="154" t="str">
        <f>_xlfn.XLOOKUP('Data Source'!$H2722,'NW Mapping'!A:A,'NW Mapping'!C:C)</f>
        <v>Core NW</v>
      </c>
      <c r="K2722" s="154" t="str">
        <f>_xlfn.XLOOKUP(H2722,'NW Mapping'!A:A,'NW Mapping'!D:D)</f>
        <v>Core NW</v>
      </c>
      <c r="L2722" s="8" t="str">
        <f>_xlfn.XLOOKUP('Data Source'!$H2722,'NW Mapping'!A:A,'NW Mapping'!E:E)</f>
        <v>SINGLE FUNDING</v>
      </c>
      <c r="M2722" s="157">
        <v>0.999999999999998</v>
      </c>
      <c r="N2722" s="157">
        <v>1.04</v>
      </c>
    </row>
    <row r="2723" spans="2:14" s="1" customFormat="1" ht="19.7" customHeight="1">
      <c r="B2723" s="152">
        <v>2025</v>
      </c>
      <c r="C2723" s="153" t="s">
        <v>13</v>
      </c>
      <c r="D2723" s="153" t="s">
        <v>14</v>
      </c>
      <c r="E2723" s="153" t="s">
        <v>26</v>
      </c>
      <c r="F2723" s="153" t="s">
        <v>16</v>
      </c>
      <c r="G2723" s="153" t="s">
        <v>76</v>
      </c>
      <c r="H2723" s="153" t="s">
        <v>79</v>
      </c>
      <c r="I2723" s="154" t="str">
        <f>_xlfn.XLOOKUP('Data Source'!$H2723,'NW Mapping'!A:A,'NW Mapping'!B:B)</f>
        <v>Low</v>
      </c>
      <c r="J2723" s="154" t="str">
        <f>_xlfn.XLOOKUP('Data Source'!$H2723,'NW Mapping'!A:A,'NW Mapping'!C:C)</f>
        <v>Core NW</v>
      </c>
      <c r="K2723" s="154" t="str">
        <f>_xlfn.XLOOKUP(H2723,'NW Mapping'!A:A,'NW Mapping'!D:D)</f>
        <v>Core NW</v>
      </c>
      <c r="L2723" s="8" t="str">
        <f>_xlfn.XLOOKUP('Data Source'!$H2723,'NW Mapping'!A:A,'NW Mapping'!E:E)</f>
        <v>SINGLE FUNDING</v>
      </c>
      <c r="M2723" s="155">
        <v>0.999999999999998</v>
      </c>
      <c r="N2723" s="155">
        <v>1.04</v>
      </c>
    </row>
    <row r="2724" spans="2:14" s="1" customFormat="1" ht="19.7" customHeight="1">
      <c r="B2724" s="156">
        <v>2025</v>
      </c>
      <c r="C2724" s="154" t="s">
        <v>13</v>
      </c>
      <c r="D2724" s="154" t="s">
        <v>14</v>
      </c>
      <c r="E2724" s="154" t="s">
        <v>26</v>
      </c>
      <c r="F2724" s="154" t="s">
        <v>21</v>
      </c>
      <c r="G2724" s="154" t="s">
        <v>22</v>
      </c>
      <c r="H2724" s="154" t="s">
        <v>79</v>
      </c>
      <c r="I2724" s="154" t="str">
        <f>_xlfn.XLOOKUP('Data Source'!$H2724,'NW Mapping'!A:A,'NW Mapping'!B:B)</f>
        <v>Low</v>
      </c>
      <c r="J2724" s="154" t="str">
        <f>_xlfn.XLOOKUP('Data Source'!$H2724,'NW Mapping'!A:A,'NW Mapping'!C:C)</f>
        <v>Core NW</v>
      </c>
      <c r="K2724" s="154" t="str">
        <f>_xlfn.XLOOKUP(H2724,'NW Mapping'!A:A,'NW Mapping'!D:D)</f>
        <v>Core NW</v>
      </c>
      <c r="L2724" s="8" t="str">
        <f>_xlfn.XLOOKUP('Data Source'!$H2724,'NW Mapping'!A:A,'NW Mapping'!E:E)</f>
        <v>SINGLE FUNDING</v>
      </c>
      <c r="M2724" s="157">
        <v>0.999999999999998</v>
      </c>
      <c r="N2724" s="157">
        <v>1.04</v>
      </c>
    </row>
    <row r="2725" spans="2:14" s="1" customFormat="1" ht="19.7" customHeight="1">
      <c r="B2725" s="152">
        <v>2025</v>
      </c>
      <c r="C2725" s="153" t="s">
        <v>13</v>
      </c>
      <c r="D2725" s="153" t="s">
        <v>14</v>
      </c>
      <c r="E2725" s="153" t="s">
        <v>26</v>
      </c>
      <c r="F2725" s="153" t="s">
        <v>21</v>
      </c>
      <c r="G2725" s="153" t="s">
        <v>65</v>
      </c>
      <c r="H2725" s="153" t="s">
        <v>79</v>
      </c>
      <c r="I2725" s="154" t="str">
        <f>_xlfn.XLOOKUP('Data Source'!$H2725,'NW Mapping'!A:A,'NW Mapping'!B:B)</f>
        <v>Low</v>
      </c>
      <c r="J2725" s="154" t="str">
        <f>_xlfn.XLOOKUP('Data Source'!$H2725,'NW Mapping'!A:A,'NW Mapping'!C:C)</f>
        <v>Core NW</v>
      </c>
      <c r="K2725" s="154" t="str">
        <f>_xlfn.XLOOKUP(H2725,'NW Mapping'!A:A,'NW Mapping'!D:D)</f>
        <v>Core NW</v>
      </c>
      <c r="L2725" s="8" t="str">
        <f>_xlfn.XLOOKUP('Data Source'!$H2725,'NW Mapping'!A:A,'NW Mapping'!E:E)</f>
        <v>SINGLE FUNDING</v>
      </c>
      <c r="M2725" s="155">
        <v>0.999999999999998</v>
      </c>
      <c r="N2725" s="155">
        <v>1.04</v>
      </c>
    </row>
    <row r="2726" spans="2:14" s="1" customFormat="1" ht="19.7" customHeight="1">
      <c r="B2726" s="156">
        <v>2025</v>
      </c>
      <c r="C2726" s="154" t="s">
        <v>13</v>
      </c>
      <c r="D2726" s="154" t="s">
        <v>14</v>
      </c>
      <c r="E2726" s="154" t="s">
        <v>26</v>
      </c>
      <c r="F2726" s="154" t="s">
        <v>23</v>
      </c>
      <c r="G2726" s="154" t="s">
        <v>24</v>
      </c>
      <c r="H2726" s="154" t="s">
        <v>79</v>
      </c>
      <c r="I2726" s="154" t="str">
        <f>_xlfn.XLOOKUP('Data Source'!$H2726,'NW Mapping'!A:A,'NW Mapping'!B:B)</f>
        <v>Low</v>
      </c>
      <c r="J2726" s="154" t="str">
        <f>_xlfn.XLOOKUP('Data Source'!$H2726,'NW Mapping'!A:A,'NW Mapping'!C:C)</f>
        <v>Core NW</v>
      </c>
      <c r="K2726" s="154" t="str">
        <f>_xlfn.XLOOKUP(H2726,'NW Mapping'!A:A,'NW Mapping'!D:D)</f>
        <v>Core NW</v>
      </c>
      <c r="L2726" s="8" t="str">
        <f>_xlfn.XLOOKUP('Data Source'!$H2726,'NW Mapping'!A:A,'NW Mapping'!E:E)</f>
        <v>SINGLE FUNDING</v>
      </c>
      <c r="M2726" s="157">
        <v>0.999999999999998</v>
      </c>
      <c r="N2726" s="157">
        <v>1.04</v>
      </c>
    </row>
    <row r="2727" spans="2:14" s="1" customFormat="1" ht="19.7" customHeight="1">
      <c r="B2727" s="152">
        <v>2025</v>
      </c>
      <c r="C2727" s="153" t="s">
        <v>13</v>
      </c>
      <c r="D2727" s="153" t="s">
        <v>14</v>
      </c>
      <c r="E2727" s="153" t="s">
        <v>26</v>
      </c>
      <c r="F2727" s="153" t="s">
        <v>23</v>
      </c>
      <c r="G2727" s="153" t="s">
        <v>66</v>
      </c>
      <c r="H2727" s="153" t="s">
        <v>79</v>
      </c>
      <c r="I2727" s="154" t="str">
        <f>_xlfn.XLOOKUP('Data Source'!$H2727,'NW Mapping'!A:A,'NW Mapping'!B:B)</f>
        <v>Low</v>
      </c>
      <c r="J2727" s="154" t="str">
        <f>_xlfn.XLOOKUP('Data Source'!$H2727,'NW Mapping'!A:A,'NW Mapping'!C:C)</f>
        <v>Core NW</v>
      </c>
      <c r="K2727" s="154" t="str">
        <f>_xlfn.XLOOKUP(H2727,'NW Mapping'!A:A,'NW Mapping'!D:D)</f>
        <v>Core NW</v>
      </c>
      <c r="L2727" s="8" t="str">
        <f>_xlfn.XLOOKUP('Data Source'!$H2727,'NW Mapping'!A:A,'NW Mapping'!E:E)</f>
        <v>SINGLE FUNDING</v>
      </c>
      <c r="M2727" s="155">
        <v>0.999999999999998</v>
      </c>
      <c r="N2727" s="155">
        <v>1.04</v>
      </c>
    </row>
    <row r="2728" spans="2:14" s="1" customFormat="1" ht="19.7" hidden="1" customHeight="1">
      <c r="B2728" s="156">
        <v>2025</v>
      </c>
      <c r="C2728" s="154" t="s">
        <v>13</v>
      </c>
      <c r="D2728" s="154" t="s">
        <v>14</v>
      </c>
      <c r="E2728" s="154" t="s">
        <v>27</v>
      </c>
      <c r="F2728" s="154" t="s">
        <v>16</v>
      </c>
      <c r="G2728" s="154" t="s">
        <v>71</v>
      </c>
      <c r="H2728" s="154" t="s">
        <v>79</v>
      </c>
      <c r="I2728" s="154" t="str">
        <f>_xlfn.XLOOKUP('Data Source'!$H2728,'NW Mapping'!A:A,'NW Mapping'!B:B)</f>
        <v>Low</v>
      </c>
      <c r="J2728" s="154" t="str">
        <f>_xlfn.XLOOKUP('Data Source'!$H2728,'NW Mapping'!A:A,'NW Mapping'!C:C)</f>
        <v>Core NW</v>
      </c>
      <c r="K2728" s="154" t="str">
        <f>_xlfn.XLOOKUP(H2728,'NW Mapping'!A:A,'NW Mapping'!D:D)</f>
        <v>Core NW</v>
      </c>
      <c r="L2728" s="8" t="str">
        <f>_xlfn.XLOOKUP('Data Source'!$H2728,'NW Mapping'!A:A,'NW Mapping'!E:E)</f>
        <v>SINGLE FUNDING</v>
      </c>
      <c r="M2728" s="157">
        <v>0.999999999999998</v>
      </c>
      <c r="N2728" s="157">
        <v>1.04</v>
      </c>
    </row>
    <row r="2729" spans="2:14" s="1" customFormat="1" ht="19.7" hidden="1" customHeight="1">
      <c r="B2729" s="152">
        <v>2025</v>
      </c>
      <c r="C2729" s="153" t="s">
        <v>13</v>
      </c>
      <c r="D2729" s="153" t="s">
        <v>14</v>
      </c>
      <c r="E2729" s="153" t="s">
        <v>27</v>
      </c>
      <c r="F2729" s="153" t="s">
        <v>16</v>
      </c>
      <c r="G2729" s="153" t="s">
        <v>87</v>
      </c>
      <c r="H2729" s="153" t="s">
        <v>79</v>
      </c>
      <c r="I2729" s="154" t="str">
        <f>_xlfn.XLOOKUP('Data Source'!$H2729,'NW Mapping'!A:A,'NW Mapping'!B:B)</f>
        <v>Low</v>
      </c>
      <c r="J2729" s="154" t="str">
        <f>_xlfn.XLOOKUP('Data Source'!$H2729,'NW Mapping'!A:A,'NW Mapping'!C:C)</f>
        <v>Core NW</v>
      </c>
      <c r="K2729" s="154" t="str">
        <f>_xlfn.XLOOKUP(H2729,'NW Mapping'!A:A,'NW Mapping'!D:D)</f>
        <v>Core NW</v>
      </c>
      <c r="L2729" s="8" t="str">
        <f>_xlfn.XLOOKUP('Data Source'!$H2729,'NW Mapping'!A:A,'NW Mapping'!E:E)</f>
        <v>SINGLE FUNDING</v>
      </c>
      <c r="M2729" s="155">
        <v>0.999999999999998</v>
      </c>
      <c r="N2729" s="155">
        <v>1.04</v>
      </c>
    </row>
    <row r="2730" spans="2:14" s="1" customFormat="1" ht="19.7" hidden="1" customHeight="1">
      <c r="B2730" s="156">
        <v>2025</v>
      </c>
      <c r="C2730" s="154" t="s">
        <v>13</v>
      </c>
      <c r="D2730" s="154" t="s">
        <v>14</v>
      </c>
      <c r="E2730" s="154" t="s">
        <v>27</v>
      </c>
      <c r="F2730" s="154" t="s">
        <v>16</v>
      </c>
      <c r="G2730" s="154" t="s">
        <v>72</v>
      </c>
      <c r="H2730" s="154" t="s">
        <v>79</v>
      </c>
      <c r="I2730" s="154" t="str">
        <f>_xlfn.XLOOKUP('Data Source'!$H2730,'NW Mapping'!A:A,'NW Mapping'!B:B)</f>
        <v>Low</v>
      </c>
      <c r="J2730" s="154" t="str">
        <f>_xlfn.XLOOKUP('Data Source'!$H2730,'NW Mapping'!A:A,'NW Mapping'!C:C)</f>
        <v>Core NW</v>
      </c>
      <c r="K2730" s="154" t="str">
        <f>_xlfn.XLOOKUP(H2730,'NW Mapping'!A:A,'NW Mapping'!D:D)</f>
        <v>Core NW</v>
      </c>
      <c r="L2730" s="8" t="str">
        <f>_xlfn.XLOOKUP('Data Source'!$H2730,'NW Mapping'!A:A,'NW Mapping'!E:E)</f>
        <v>SINGLE FUNDING</v>
      </c>
      <c r="M2730" s="157">
        <v>0.999999999999998</v>
      </c>
      <c r="N2730" s="157">
        <v>1.04</v>
      </c>
    </row>
    <row r="2731" spans="2:14" s="1" customFormat="1" ht="19.7" hidden="1" customHeight="1">
      <c r="B2731" s="152">
        <v>2025</v>
      </c>
      <c r="C2731" s="153" t="s">
        <v>13</v>
      </c>
      <c r="D2731" s="153" t="s">
        <v>14</v>
      </c>
      <c r="E2731" s="153" t="s">
        <v>27</v>
      </c>
      <c r="F2731" s="153" t="s">
        <v>16</v>
      </c>
      <c r="G2731" s="153" t="s">
        <v>73</v>
      </c>
      <c r="H2731" s="153" t="s">
        <v>79</v>
      </c>
      <c r="I2731" s="154" t="str">
        <f>_xlfn.XLOOKUP('Data Source'!$H2731,'NW Mapping'!A:A,'NW Mapping'!B:B)</f>
        <v>Low</v>
      </c>
      <c r="J2731" s="154" t="str">
        <f>_xlfn.XLOOKUP('Data Source'!$H2731,'NW Mapping'!A:A,'NW Mapping'!C:C)</f>
        <v>Core NW</v>
      </c>
      <c r="K2731" s="154" t="str">
        <f>_xlfn.XLOOKUP(H2731,'NW Mapping'!A:A,'NW Mapping'!D:D)</f>
        <v>Core NW</v>
      </c>
      <c r="L2731" s="8" t="str">
        <f>_xlfn.XLOOKUP('Data Source'!$H2731,'NW Mapping'!A:A,'NW Mapping'!E:E)</f>
        <v>SINGLE FUNDING</v>
      </c>
      <c r="M2731" s="155">
        <v>200000</v>
      </c>
      <c r="N2731" s="155">
        <v>199999.8</v>
      </c>
    </row>
    <row r="2732" spans="2:14" s="1" customFormat="1" ht="19.7" hidden="1" customHeight="1">
      <c r="B2732" s="156">
        <v>2025</v>
      </c>
      <c r="C2732" s="154" t="s">
        <v>13</v>
      </c>
      <c r="D2732" s="154" t="s">
        <v>14</v>
      </c>
      <c r="E2732" s="154" t="s">
        <v>27</v>
      </c>
      <c r="F2732" s="154" t="s">
        <v>16</v>
      </c>
      <c r="G2732" s="154" t="s">
        <v>74</v>
      </c>
      <c r="H2732" s="154" t="s">
        <v>79</v>
      </c>
      <c r="I2732" s="154" t="str">
        <f>_xlfn.XLOOKUP('Data Source'!$H2732,'NW Mapping'!A:A,'NW Mapping'!B:B)</f>
        <v>Low</v>
      </c>
      <c r="J2732" s="154" t="str">
        <f>_xlfn.XLOOKUP('Data Source'!$H2732,'NW Mapping'!A:A,'NW Mapping'!C:C)</f>
        <v>Core NW</v>
      </c>
      <c r="K2732" s="154" t="str">
        <f>_xlfn.XLOOKUP(H2732,'NW Mapping'!A:A,'NW Mapping'!D:D)</f>
        <v>Core NW</v>
      </c>
      <c r="L2732" s="8" t="str">
        <f>_xlfn.XLOOKUP('Data Source'!$H2732,'NW Mapping'!A:A,'NW Mapping'!E:E)</f>
        <v>SINGLE FUNDING</v>
      </c>
      <c r="M2732" s="157">
        <v>2000</v>
      </c>
      <c r="N2732" s="157">
        <v>1999.92</v>
      </c>
    </row>
    <row r="2733" spans="2:14" s="1" customFormat="1" ht="19.7" hidden="1" customHeight="1">
      <c r="B2733" s="152">
        <v>2025</v>
      </c>
      <c r="C2733" s="153" t="s">
        <v>13</v>
      </c>
      <c r="D2733" s="153" t="s">
        <v>14</v>
      </c>
      <c r="E2733" s="153" t="s">
        <v>27</v>
      </c>
      <c r="F2733" s="153" t="s">
        <v>16</v>
      </c>
      <c r="G2733" s="153" t="s">
        <v>75</v>
      </c>
      <c r="H2733" s="153" t="s">
        <v>79</v>
      </c>
      <c r="I2733" s="154" t="str">
        <f>_xlfn.XLOOKUP('Data Source'!$H2733,'NW Mapping'!A:A,'NW Mapping'!B:B)</f>
        <v>Low</v>
      </c>
      <c r="J2733" s="154" t="str">
        <f>_xlfn.XLOOKUP('Data Source'!$H2733,'NW Mapping'!A:A,'NW Mapping'!C:C)</f>
        <v>Core NW</v>
      </c>
      <c r="K2733" s="154" t="str">
        <f>_xlfn.XLOOKUP(H2733,'NW Mapping'!A:A,'NW Mapping'!D:D)</f>
        <v>Core NW</v>
      </c>
      <c r="L2733" s="8" t="str">
        <f>_xlfn.XLOOKUP('Data Source'!$H2733,'NW Mapping'!A:A,'NW Mapping'!E:E)</f>
        <v>SINGLE FUNDING</v>
      </c>
      <c r="M2733" s="155">
        <v>0.999999999999998</v>
      </c>
      <c r="N2733" s="155">
        <v>1.04</v>
      </c>
    </row>
    <row r="2734" spans="2:14" s="1" customFormat="1" ht="19.7" hidden="1" customHeight="1">
      <c r="B2734" s="156">
        <v>2025</v>
      </c>
      <c r="C2734" s="154" t="s">
        <v>13</v>
      </c>
      <c r="D2734" s="154" t="s">
        <v>14</v>
      </c>
      <c r="E2734" s="154" t="s">
        <v>27</v>
      </c>
      <c r="F2734" s="154" t="s">
        <v>16</v>
      </c>
      <c r="G2734" s="154" t="s">
        <v>76</v>
      </c>
      <c r="H2734" s="154" t="s">
        <v>79</v>
      </c>
      <c r="I2734" s="154" t="str">
        <f>_xlfn.XLOOKUP('Data Source'!$H2734,'NW Mapping'!A:A,'NW Mapping'!B:B)</f>
        <v>Low</v>
      </c>
      <c r="J2734" s="154" t="str">
        <f>_xlfn.XLOOKUP('Data Source'!$H2734,'NW Mapping'!A:A,'NW Mapping'!C:C)</f>
        <v>Core NW</v>
      </c>
      <c r="K2734" s="154" t="str">
        <f>_xlfn.XLOOKUP(H2734,'NW Mapping'!A:A,'NW Mapping'!D:D)</f>
        <v>Core NW</v>
      </c>
      <c r="L2734" s="8" t="str">
        <f>_xlfn.XLOOKUP('Data Source'!$H2734,'NW Mapping'!A:A,'NW Mapping'!E:E)</f>
        <v>SINGLE FUNDING</v>
      </c>
      <c r="M2734" s="157">
        <v>0.999999999999998</v>
      </c>
      <c r="N2734" s="157">
        <v>1.04</v>
      </c>
    </row>
    <row r="2735" spans="2:14" s="1" customFormat="1" ht="19.7" hidden="1" customHeight="1">
      <c r="B2735" s="152">
        <v>2025</v>
      </c>
      <c r="C2735" s="153" t="s">
        <v>13</v>
      </c>
      <c r="D2735" s="153" t="s">
        <v>14</v>
      </c>
      <c r="E2735" s="153" t="s">
        <v>27</v>
      </c>
      <c r="F2735" s="153" t="s">
        <v>21</v>
      </c>
      <c r="G2735" s="153" t="s">
        <v>22</v>
      </c>
      <c r="H2735" s="153" t="s">
        <v>79</v>
      </c>
      <c r="I2735" s="154" t="str">
        <f>_xlfn.XLOOKUP('Data Source'!$H2735,'NW Mapping'!A:A,'NW Mapping'!B:B)</f>
        <v>Low</v>
      </c>
      <c r="J2735" s="154" t="str">
        <f>_xlfn.XLOOKUP('Data Source'!$H2735,'NW Mapping'!A:A,'NW Mapping'!C:C)</f>
        <v>Core NW</v>
      </c>
      <c r="K2735" s="154" t="str">
        <f>_xlfn.XLOOKUP(H2735,'NW Mapping'!A:A,'NW Mapping'!D:D)</f>
        <v>Core NW</v>
      </c>
      <c r="L2735" s="8" t="str">
        <f>_xlfn.XLOOKUP('Data Source'!$H2735,'NW Mapping'!A:A,'NW Mapping'!E:E)</f>
        <v>SINGLE FUNDING</v>
      </c>
      <c r="M2735" s="155">
        <v>0.999999999999998</v>
      </c>
      <c r="N2735" s="155">
        <v>1.04</v>
      </c>
    </row>
    <row r="2736" spans="2:14" s="1" customFormat="1" ht="19.7" hidden="1" customHeight="1">
      <c r="B2736" s="156">
        <v>2025</v>
      </c>
      <c r="C2736" s="154" t="s">
        <v>13</v>
      </c>
      <c r="D2736" s="154" t="s">
        <v>14</v>
      </c>
      <c r="E2736" s="154" t="s">
        <v>27</v>
      </c>
      <c r="F2736" s="154" t="s">
        <v>21</v>
      </c>
      <c r="G2736" s="154" t="s">
        <v>65</v>
      </c>
      <c r="H2736" s="154" t="s">
        <v>79</v>
      </c>
      <c r="I2736" s="154" t="str">
        <f>_xlfn.XLOOKUP('Data Source'!$H2736,'NW Mapping'!A:A,'NW Mapping'!B:B)</f>
        <v>Low</v>
      </c>
      <c r="J2736" s="154" t="str">
        <f>_xlfn.XLOOKUP('Data Source'!$H2736,'NW Mapping'!A:A,'NW Mapping'!C:C)</f>
        <v>Core NW</v>
      </c>
      <c r="K2736" s="154" t="str">
        <f>_xlfn.XLOOKUP(H2736,'NW Mapping'!A:A,'NW Mapping'!D:D)</f>
        <v>Core NW</v>
      </c>
      <c r="L2736" s="8" t="str">
        <f>_xlfn.XLOOKUP('Data Source'!$H2736,'NW Mapping'!A:A,'NW Mapping'!E:E)</f>
        <v>SINGLE FUNDING</v>
      </c>
      <c r="M2736" s="157">
        <v>5000</v>
      </c>
      <c r="N2736" s="157">
        <v>4999.8</v>
      </c>
    </row>
    <row r="2737" spans="2:14" s="1" customFormat="1" ht="19.7" hidden="1" customHeight="1">
      <c r="B2737" s="152">
        <v>2025</v>
      </c>
      <c r="C2737" s="153" t="s">
        <v>13</v>
      </c>
      <c r="D2737" s="153" t="s">
        <v>14</v>
      </c>
      <c r="E2737" s="153" t="s">
        <v>27</v>
      </c>
      <c r="F2737" s="153" t="s">
        <v>23</v>
      </c>
      <c r="G2737" s="153" t="s">
        <v>24</v>
      </c>
      <c r="H2737" s="153" t="s">
        <v>79</v>
      </c>
      <c r="I2737" s="154" t="str">
        <f>_xlfn.XLOOKUP('Data Source'!$H2737,'NW Mapping'!A:A,'NW Mapping'!B:B)</f>
        <v>Low</v>
      </c>
      <c r="J2737" s="154" t="str">
        <f>_xlfn.XLOOKUP('Data Source'!$H2737,'NW Mapping'!A:A,'NW Mapping'!C:C)</f>
        <v>Core NW</v>
      </c>
      <c r="K2737" s="154" t="str">
        <f>_xlfn.XLOOKUP(H2737,'NW Mapping'!A:A,'NW Mapping'!D:D)</f>
        <v>Core NW</v>
      </c>
      <c r="L2737" s="8" t="str">
        <f>_xlfn.XLOOKUP('Data Source'!$H2737,'NW Mapping'!A:A,'NW Mapping'!E:E)</f>
        <v>SINGLE FUNDING</v>
      </c>
      <c r="M2737" s="155">
        <v>0.999999999999998</v>
      </c>
      <c r="N2737" s="155">
        <v>1.04</v>
      </c>
    </row>
    <row r="2738" spans="2:14" s="1" customFormat="1" ht="19.7" hidden="1" customHeight="1">
      <c r="B2738" s="156">
        <v>2025</v>
      </c>
      <c r="C2738" s="154" t="s">
        <v>13</v>
      </c>
      <c r="D2738" s="154" t="s">
        <v>14</v>
      </c>
      <c r="E2738" s="154" t="s">
        <v>27</v>
      </c>
      <c r="F2738" s="154" t="s">
        <v>23</v>
      </c>
      <c r="G2738" s="154" t="s">
        <v>66</v>
      </c>
      <c r="H2738" s="154" t="s">
        <v>79</v>
      </c>
      <c r="I2738" s="154" t="str">
        <f>_xlfn.XLOOKUP('Data Source'!$H2738,'NW Mapping'!A:A,'NW Mapping'!B:B)</f>
        <v>Low</v>
      </c>
      <c r="J2738" s="154" t="str">
        <f>_xlfn.XLOOKUP('Data Source'!$H2738,'NW Mapping'!A:A,'NW Mapping'!C:C)</f>
        <v>Core NW</v>
      </c>
      <c r="K2738" s="154" t="str">
        <f>_xlfn.XLOOKUP(H2738,'NW Mapping'!A:A,'NW Mapping'!D:D)</f>
        <v>Core NW</v>
      </c>
      <c r="L2738" s="8" t="str">
        <f>_xlfn.XLOOKUP('Data Source'!$H2738,'NW Mapping'!A:A,'NW Mapping'!E:E)</f>
        <v>SINGLE FUNDING</v>
      </c>
      <c r="M2738" s="157">
        <v>0.999999999999998</v>
      </c>
      <c r="N2738" s="157">
        <v>1.04</v>
      </c>
    </row>
    <row r="2739" spans="2:14" s="1" customFormat="1" ht="19.7" hidden="1" customHeight="1">
      <c r="B2739" s="152">
        <v>2025</v>
      </c>
      <c r="C2739" s="153" t="s">
        <v>13</v>
      </c>
      <c r="D2739" s="153" t="s">
        <v>14</v>
      </c>
      <c r="E2739" s="153" t="s">
        <v>15</v>
      </c>
      <c r="F2739" s="153" t="s">
        <v>16</v>
      </c>
      <c r="G2739" s="153" t="s">
        <v>71</v>
      </c>
      <c r="H2739" s="153" t="s">
        <v>80</v>
      </c>
      <c r="I2739" s="154" t="str">
        <f>_xlfn.XLOOKUP('Data Source'!$H2739,'NW Mapping'!A:A,'NW Mapping'!B:B)</f>
        <v>Low</v>
      </c>
      <c r="J2739" s="154" t="str">
        <f>_xlfn.XLOOKUP('Data Source'!$H2739,'NW Mapping'!A:A,'NW Mapping'!C:C)</f>
        <v>Core NW</v>
      </c>
      <c r="K2739" s="154" t="str">
        <f>_xlfn.XLOOKUP(H2739,'NW Mapping'!A:A,'NW Mapping'!D:D)</f>
        <v>Core NW</v>
      </c>
      <c r="L2739" s="8" t="str">
        <f>_xlfn.XLOOKUP('Data Source'!$H2739,'NW Mapping'!A:A,'NW Mapping'!E:E)</f>
        <v>SINGLE FUNDING</v>
      </c>
      <c r="M2739" s="155">
        <v>0.999999999999998</v>
      </c>
      <c r="N2739" s="155">
        <v>1.04</v>
      </c>
    </row>
    <row r="2740" spans="2:14" s="1" customFormat="1" ht="19.7" hidden="1" customHeight="1">
      <c r="B2740" s="156">
        <v>2025</v>
      </c>
      <c r="C2740" s="154" t="s">
        <v>13</v>
      </c>
      <c r="D2740" s="154" t="s">
        <v>14</v>
      </c>
      <c r="E2740" s="154" t="s">
        <v>15</v>
      </c>
      <c r="F2740" s="154" t="s">
        <v>16</v>
      </c>
      <c r="G2740" s="154" t="s">
        <v>87</v>
      </c>
      <c r="H2740" s="154" t="s">
        <v>80</v>
      </c>
      <c r="I2740" s="154" t="str">
        <f>_xlfn.XLOOKUP('Data Source'!$H2740,'NW Mapping'!A:A,'NW Mapping'!B:B)</f>
        <v>Low</v>
      </c>
      <c r="J2740" s="154" t="str">
        <f>_xlfn.XLOOKUP('Data Source'!$H2740,'NW Mapping'!A:A,'NW Mapping'!C:C)</f>
        <v>Core NW</v>
      </c>
      <c r="K2740" s="154" t="str">
        <f>_xlfn.XLOOKUP(H2740,'NW Mapping'!A:A,'NW Mapping'!D:D)</f>
        <v>Core NW</v>
      </c>
      <c r="L2740" s="8" t="str">
        <f>_xlfn.XLOOKUP('Data Source'!$H2740,'NW Mapping'!A:A,'NW Mapping'!E:E)</f>
        <v>SINGLE FUNDING</v>
      </c>
      <c r="M2740" s="157">
        <v>0.999999999999998</v>
      </c>
      <c r="N2740" s="157">
        <v>1.04</v>
      </c>
    </row>
    <row r="2741" spans="2:14" s="1" customFormat="1" ht="19.7" hidden="1" customHeight="1">
      <c r="B2741" s="152">
        <v>2025</v>
      </c>
      <c r="C2741" s="153" t="s">
        <v>13</v>
      </c>
      <c r="D2741" s="153" t="s">
        <v>14</v>
      </c>
      <c r="E2741" s="153" t="s">
        <v>15</v>
      </c>
      <c r="F2741" s="153" t="s">
        <v>16</v>
      </c>
      <c r="G2741" s="153" t="s">
        <v>72</v>
      </c>
      <c r="H2741" s="153" t="s">
        <v>80</v>
      </c>
      <c r="I2741" s="154" t="str">
        <f>_xlfn.XLOOKUP('Data Source'!$H2741,'NW Mapping'!A:A,'NW Mapping'!B:B)</f>
        <v>Low</v>
      </c>
      <c r="J2741" s="154" t="str">
        <f>_xlfn.XLOOKUP('Data Source'!$H2741,'NW Mapping'!A:A,'NW Mapping'!C:C)</f>
        <v>Core NW</v>
      </c>
      <c r="K2741" s="154" t="str">
        <f>_xlfn.XLOOKUP(H2741,'NW Mapping'!A:A,'NW Mapping'!D:D)</f>
        <v>Core NW</v>
      </c>
      <c r="L2741" s="8" t="str">
        <f>_xlfn.XLOOKUP('Data Source'!$H2741,'NW Mapping'!A:A,'NW Mapping'!E:E)</f>
        <v>SINGLE FUNDING</v>
      </c>
      <c r="M2741" s="155">
        <v>0.999999999999998</v>
      </c>
      <c r="N2741" s="155">
        <v>1.04</v>
      </c>
    </row>
    <row r="2742" spans="2:14" s="1" customFormat="1" ht="19.7" hidden="1" customHeight="1">
      <c r="B2742" s="156">
        <v>2025</v>
      </c>
      <c r="C2742" s="154" t="s">
        <v>13</v>
      </c>
      <c r="D2742" s="154" t="s">
        <v>14</v>
      </c>
      <c r="E2742" s="154" t="s">
        <v>15</v>
      </c>
      <c r="F2742" s="154" t="s">
        <v>16</v>
      </c>
      <c r="G2742" s="154" t="s">
        <v>73</v>
      </c>
      <c r="H2742" s="154" t="s">
        <v>80</v>
      </c>
      <c r="I2742" s="154" t="str">
        <f>_xlfn.XLOOKUP('Data Source'!$H2742,'NW Mapping'!A:A,'NW Mapping'!B:B)</f>
        <v>Low</v>
      </c>
      <c r="J2742" s="154" t="str">
        <f>_xlfn.XLOOKUP('Data Source'!$H2742,'NW Mapping'!A:A,'NW Mapping'!C:C)</f>
        <v>Core NW</v>
      </c>
      <c r="K2742" s="154" t="str">
        <f>_xlfn.XLOOKUP(H2742,'NW Mapping'!A:A,'NW Mapping'!D:D)</f>
        <v>Core NW</v>
      </c>
      <c r="L2742" s="8" t="str">
        <f>_xlfn.XLOOKUP('Data Source'!$H2742,'NW Mapping'!A:A,'NW Mapping'!E:E)</f>
        <v>SINGLE FUNDING</v>
      </c>
      <c r="M2742" s="157">
        <v>0.999999999999998</v>
      </c>
      <c r="N2742" s="157">
        <v>1.04</v>
      </c>
    </row>
    <row r="2743" spans="2:14" s="1" customFormat="1" ht="19.7" hidden="1" customHeight="1">
      <c r="B2743" s="152">
        <v>2025</v>
      </c>
      <c r="C2743" s="153" t="s">
        <v>13</v>
      </c>
      <c r="D2743" s="153" t="s">
        <v>14</v>
      </c>
      <c r="E2743" s="153" t="s">
        <v>15</v>
      </c>
      <c r="F2743" s="153" t="s">
        <v>16</v>
      </c>
      <c r="G2743" s="153" t="s">
        <v>74</v>
      </c>
      <c r="H2743" s="153" t="s">
        <v>80</v>
      </c>
      <c r="I2743" s="154" t="str">
        <f>_xlfn.XLOOKUP('Data Source'!$H2743,'NW Mapping'!A:A,'NW Mapping'!B:B)</f>
        <v>Low</v>
      </c>
      <c r="J2743" s="154" t="str">
        <f>_xlfn.XLOOKUP('Data Source'!$H2743,'NW Mapping'!A:A,'NW Mapping'!C:C)</f>
        <v>Core NW</v>
      </c>
      <c r="K2743" s="154" t="str">
        <f>_xlfn.XLOOKUP(H2743,'NW Mapping'!A:A,'NW Mapping'!D:D)</f>
        <v>Core NW</v>
      </c>
      <c r="L2743" s="8" t="str">
        <f>_xlfn.XLOOKUP('Data Source'!$H2743,'NW Mapping'!A:A,'NW Mapping'!E:E)</f>
        <v>SINGLE FUNDING</v>
      </c>
      <c r="M2743" s="155">
        <v>0.999999999999998</v>
      </c>
      <c r="N2743" s="155">
        <v>1.04</v>
      </c>
    </row>
    <row r="2744" spans="2:14" s="1" customFormat="1" ht="19.7" hidden="1" customHeight="1">
      <c r="B2744" s="156">
        <v>2025</v>
      </c>
      <c r="C2744" s="154" t="s">
        <v>13</v>
      </c>
      <c r="D2744" s="154" t="s">
        <v>14</v>
      </c>
      <c r="E2744" s="154" t="s">
        <v>15</v>
      </c>
      <c r="F2744" s="154" t="s">
        <v>16</v>
      </c>
      <c r="G2744" s="154" t="s">
        <v>75</v>
      </c>
      <c r="H2744" s="154" t="s">
        <v>80</v>
      </c>
      <c r="I2744" s="154" t="str">
        <f>_xlfn.XLOOKUP('Data Source'!$H2744,'NW Mapping'!A:A,'NW Mapping'!B:B)</f>
        <v>Low</v>
      </c>
      <c r="J2744" s="154" t="str">
        <f>_xlfn.XLOOKUP('Data Source'!$H2744,'NW Mapping'!A:A,'NW Mapping'!C:C)</f>
        <v>Core NW</v>
      </c>
      <c r="K2744" s="154" t="str">
        <f>_xlfn.XLOOKUP(H2744,'NW Mapping'!A:A,'NW Mapping'!D:D)</f>
        <v>Core NW</v>
      </c>
      <c r="L2744" s="8" t="str">
        <f>_xlfn.XLOOKUP('Data Source'!$H2744,'NW Mapping'!A:A,'NW Mapping'!E:E)</f>
        <v>SINGLE FUNDING</v>
      </c>
      <c r="M2744" s="157">
        <v>0.999999999999998</v>
      </c>
      <c r="N2744" s="157">
        <v>1.04</v>
      </c>
    </row>
    <row r="2745" spans="2:14" s="1" customFormat="1" ht="19.7" hidden="1" customHeight="1">
      <c r="B2745" s="152">
        <v>2025</v>
      </c>
      <c r="C2745" s="153" t="s">
        <v>13</v>
      </c>
      <c r="D2745" s="153" t="s">
        <v>14</v>
      </c>
      <c r="E2745" s="153" t="s">
        <v>15</v>
      </c>
      <c r="F2745" s="153" t="s">
        <v>16</v>
      </c>
      <c r="G2745" s="153" t="s">
        <v>76</v>
      </c>
      <c r="H2745" s="153" t="s">
        <v>80</v>
      </c>
      <c r="I2745" s="154" t="str">
        <f>_xlfn.XLOOKUP('Data Source'!$H2745,'NW Mapping'!A:A,'NW Mapping'!B:B)</f>
        <v>Low</v>
      </c>
      <c r="J2745" s="154" t="str">
        <f>_xlfn.XLOOKUP('Data Source'!$H2745,'NW Mapping'!A:A,'NW Mapping'!C:C)</f>
        <v>Core NW</v>
      </c>
      <c r="K2745" s="154" t="str">
        <f>_xlfn.XLOOKUP(H2745,'NW Mapping'!A:A,'NW Mapping'!D:D)</f>
        <v>Core NW</v>
      </c>
      <c r="L2745" s="8" t="str">
        <f>_xlfn.XLOOKUP('Data Source'!$H2745,'NW Mapping'!A:A,'NW Mapping'!E:E)</f>
        <v>SINGLE FUNDING</v>
      </c>
      <c r="M2745" s="155">
        <v>0.999999999999998</v>
      </c>
      <c r="N2745" s="155">
        <v>1.04</v>
      </c>
    </row>
    <row r="2746" spans="2:14" s="1" customFormat="1" ht="19.7" hidden="1" customHeight="1">
      <c r="B2746" s="156">
        <v>2025</v>
      </c>
      <c r="C2746" s="154" t="s">
        <v>13</v>
      </c>
      <c r="D2746" s="154" t="s">
        <v>14</v>
      </c>
      <c r="E2746" s="154" t="s">
        <v>15</v>
      </c>
      <c r="F2746" s="154" t="s">
        <v>21</v>
      </c>
      <c r="G2746" s="154" t="s">
        <v>22</v>
      </c>
      <c r="H2746" s="154" t="s">
        <v>80</v>
      </c>
      <c r="I2746" s="154" t="str">
        <f>_xlfn.XLOOKUP('Data Source'!$H2746,'NW Mapping'!A:A,'NW Mapping'!B:B)</f>
        <v>Low</v>
      </c>
      <c r="J2746" s="154" t="str">
        <f>_xlfn.XLOOKUP('Data Source'!$H2746,'NW Mapping'!A:A,'NW Mapping'!C:C)</f>
        <v>Core NW</v>
      </c>
      <c r="K2746" s="154" t="str">
        <f>_xlfn.XLOOKUP(H2746,'NW Mapping'!A:A,'NW Mapping'!D:D)</f>
        <v>Core NW</v>
      </c>
      <c r="L2746" s="8" t="str">
        <f>_xlfn.XLOOKUP('Data Source'!$H2746,'NW Mapping'!A:A,'NW Mapping'!E:E)</f>
        <v>SINGLE FUNDING</v>
      </c>
      <c r="M2746" s="157">
        <v>0.999999999999998</v>
      </c>
      <c r="N2746" s="157">
        <v>1.04</v>
      </c>
    </row>
    <row r="2747" spans="2:14" s="1" customFormat="1" ht="19.7" hidden="1" customHeight="1">
      <c r="B2747" s="152">
        <v>2025</v>
      </c>
      <c r="C2747" s="153" t="s">
        <v>13</v>
      </c>
      <c r="D2747" s="153" t="s">
        <v>14</v>
      </c>
      <c r="E2747" s="153" t="s">
        <v>15</v>
      </c>
      <c r="F2747" s="153" t="s">
        <v>21</v>
      </c>
      <c r="G2747" s="153" t="s">
        <v>65</v>
      </c>
      <c r="H2747" s="153" t="s">
        <v>80</v>
      </c>
      <c r="I2747" s="154" t="str">
        <f>_xlfn.XLOOKUP('Data Source'!$H2747,'NW Mapping'!A:A,'NW Mapping'!B:B)</f>
        <v>Low</v>
      </c>
      <c r="J2747" s="154" t="str">
        <f>_xlfn.XLOOKUP('Data Source'!$H2747,'NW Mapping'!A:A,'NW Mapping'!C:C)</f>
        <v>Core NW</v>
      </c>
      <c r="K2747" s="154" t="str">
        <f>_xlfn.XLOOKUP(H2747,'NW Mapping'!A:A,'NW Mapping'!D:D)</f>
        <v>Core NW</v>
      </c>
      <c r="L2747" s="8" t="str">
        <f>_xlfn.XLOOKUP('Data Source'!$H2747,'NW Mapping'!A:A,'NW Mapping'!E:E)</f>
        <v>SINGLE FUNDING</v>
      </c>
      <c r="M2747" s="155">
        <v>0.999999999999998</v>
      </c>
      <c r="N2747" s="155">
        <v>1.04</v>
      </c>
    </row>
    <row r="2748" spans="2:14" s="1" customFormat="1" ht="19.7" hidden="1" customHeight="1">
      <c r="B2748" s="156">
        <v>2025</v>
      </c>
      <c r="C2748" s="154" t="s">
        <v>13</v>
      </c>
      <c r="D2748" s="154" t="s">
        <v>14</v>
      </c>
      <c r="E2748" s="154" t="s">
        <v>15</v>
      </c>
      <c r="F2748" s="154" t="s">
        <v>23</v>
      </c>
      <c r="G2748" s="154" t="s">
        <v>24</v>
      </c>
      <c r="H2748" s="154" t="s">
        <v>80</v>
      </c>
      <c r="I2748" s="154" t="str">
        <f>_xlfn.XLOOKUP('Data Source'!$H2748,'NW Mapping'!A:A,'NW Mapping'!B:B)</f>
        <v>Low</v>
      </c>
      <c r="J2748" s="154" t="str">
        <f>_xlfn.XLOOKUP('Data Source'!$H2748,'NW Mapping'!A:A,'NW Mapping'!C:C)</f>
        <v>Core NW</v>
      </c>
      <c r="K2748" s="154" t="str">
        <f>_xlfn.XLOOKUP(H2748,'NW Mapping'!A:A,'NW Mapping'!D:D)</f>
        <v>Core NW</v>
      </c>
      <c r="L2748" s="8" t="str">
        <f>_xlfn.XLOOKUP('Data Source'!$H2748,'NW Mapping'!A:A,'NW Mapping'!E:E)</f>
        <v>SINGLE FUNDING</v>
      </c>
      <c r="M2748" s="157">
        <v>0.999999999999998</v>
      </c>
      <c r="N2748" s="157">
        <v>1.04</v>
      </c>
    </row>
    <row r="2749" spans="2:14" s="1" customFormat="1" ht="19.7" hidden="1" customHeight="1">
      <c r="B2749" s="152">
        <v>2025</v>
      </c>
      <c r="C2749" s="153" t="s">
        <v>13</v>
      </c>
      <c r="D2749" s="153" t="s">
        <v>14</v>
      </c>
      <c r="E2749" s="153" t="s">
        <v>15</v>
      </c>
      <c r="F2749" s="153" t="s">
        <v>23</v>
      </c>
      <c r="G2749" s="153" t="s">
        <v>66</v>
      </c>
      <c r="H2749" s="153" t="s">
        <v>80</v>
      </c>
      <c r="I2749" s="154" t="str">
        <f>_xlfn.XLOOKUP('Data Source'!$H2749,'NW Mapping'!A:A,'NW Mapping'!B:B)</f>
        <v>Low</v>
      </c>
      <c r="J2749" s="154" t="str">
        <f>_xlfn.XLOOKUP('Data Source'!$H2749,'NW Mapping'!A:A,'NW Mapping'!C:C)</f>
        <v>Core NW</v>
      </c>
      <c r="K2749" s="154" t="str">
        <f>_xlfn.XLOOKUP(H2749,'NW Mapping'!A:A,'NW Mapping'!D:D)</f>
        <v>Core NW</v>
      </c>
      <c r="L2749" s="8" t="str">
        <f>_xlfn.XLOOKUP('Data Source'!$H2749,'NW Mapping'!A:A,'NW Mapping'!E:E)</f>
        <v>SINGLE FUNDING</v>
      </c>
      <c r="M2749" s="155">
        <v>0.999999999999998</v>
      </c>
      <c r="N2749" s="155">
        <v>1.04</v>
      </c>
    </row>
    <row r="2750" spans="2:14" s="1" customFormat="1" ht="19.7" hidden="1" customHeight="1">
      <c r="B2750" s="156">
        <v>2025</v>
      </c>
      <c r="C2750" s="154" t="s">
        <v>13</v>
      </c>
      <c r="D2750" s="154" t="s">
        <v>14</v>
      </c>
      <c r="E2750" s="154" t="s">
        <v>25</v>
      </c>
      <c r="F2750" s="154" t="s">
        <v>16</v>
      </c>
      <c r="G2750" s="154" t="s">
        <v>71</v>
      </c>
      <c r="H2750" s="154" t="s">
        <v>80</v>
      </c>
      <c r="I2750" s="154" t="str">
        <f>_xlfn.XLOOKUP('Data Source'!$H2750,'NW Mapping'!A:A,'NW Mapping'!B:B)</f>
        <v>Low</v>
      </c>
      <c r="J2750" s="154" t="str">
        <f>_xlfn.XLOOKUP('Data Source'!$H2750,'NW Mapping'!A:A,'NW Mapping'!C:C)</f>
        <v>Core NW</v>
      </c>
      <c r="K2750" s="154" t="str">
        <f>_xlfn.XLOOKUP(H2750,'NW Mapping'!A:A,'NW Mapping'!D:D)</f>
        <v>Core NW</v>
      </c>
      <c r="L2750" s="8" t="str">
        <f>_xlfn.XLOOKUP('Data Source'!$H2750,'NW Mapping'!A:A,'NW Mapping'!E:E)</f>
        <v>SINGLE FUNDING</v>
      </c>
      <c r="M2750" s="157">
        <v>0.999999999999998</v>
      </c>
      <c r="N2750" s="157">
        <v>1.04</v>
      </c>
    </row>
    <row r="2751" spans="2:14" s="1" customFormat="1" ht="19.7" hidden="1" customHeight="1">
      <c r="B2751" s="152">
        <v>2025</v>
      </c>
      <c r="C2751" s="153" t="s">
        <v>13</v>
      </c>
      <c r="D2751" s="153" t="s">
        <v>14</v>
      </c>
      <c r="E2751" s="153" t="s">
        <v>25</v>
      </c>
      <c r="F2751" s="153" t="s">
        <v>16</v>
      </c>
      <c r="G2751" s="153" t="s">
        <v>87</v>
      </c>
      <c r="H2751" s="153" t="s">
        <v>80</v>
      </c>
      <c r="I2751" s="154" t="str">
        <f>_xlfn.XLOOKUP('Data Source'!$H2751,'NW Mapping'!A:A,'NW Mapping'!B:B)</f>
        <v>Low</v>
      </c>
      <c r="J2751" s="154" t="str">
        <f>_xlfn.XLOOKUP('Data Source'!$H2751,'NW Mapping'!A:A,'NW Mapping'!C:C)</f>
        <v>Core NW</v>
      </c>
      <c r="K2751" s="154" t="str">
        <f>_xlfn.XLOOKUP(H2751,'NW Mapping'!A:A,'NW Mapping'!D:D)</f>
        <v>Core NW</v>
      </c>
      <c r="L2751" s="8" t="str">
        <f>_xlfn.XLOOKUP('Data Source'!$H2751,'NW Mapping'!A:A,'NW Mapping'!E:E)</f>
        <v>SINGLE FUNDING</v>
      </c>
      <c r="M2751" s="155">
        <v>0.999999999999998</v>
      </c>
      <c r="N2751" s="155">
        <v>1.04</v>
      </c>
    </row>
    <row r="2752" spans="2:14" s="1" customFormat="1" ht="19.7" hidden="1" customHeight="1">
      <c r="B2752" s="156">
        <v>2025</v>
      </c>
      <c r="C2752" s="154" t="s">
        <v>13</v>
      </c>
      <c r="D2752" s="154" t="s">
        <v>14</v>
      </c>
      <c r="E2752" s="154" t="s">
        <v>25</v>
      </c>
      <c r="F2752" s="154" t="s">
        <v>16</v>
      </c>
      <c r="G2752" s="154" t="s">
        <v>72</v>
      </c>
      <c r="H2752" s="154" t="s">
        <v>80</v>
      </c>
      <c r="I2752" s="154" t="str">
        <f>_xlfn.XLOOKUP('Data Source'!$H2752,'NW Mapping'!A:A,'NW Mapping'!B:B)</f>
        <v>Low</v>
      </c>
      <c r="J2752" s="154" t="str">
        <f>_xlfn.XLOOKUP('Data Source'!$H2752,'NW Mapping'!A:A,'NW Mapping'!C:C)</f>
        <v>Core NW</v>
      </c>
      <c r="K2752" s="154" t="str">
        <f>_xlfn.XLOOKUP(H2752,'NW Mapping'!A:A,'NW Mapping'!D:D)</f>
        <v>Core NW</v>
      </c>
      <c r="L2752" s="8" t="str">
        <f>_xlfn.XLOOKUP('Data Source'!$H2752,'NW Mapping'!A:A,'NW Mapping'!E:E)</f>
        <v>SINGLE FUNDING</v>
      </c>
      <c r="M2752" s="157">
        <v>0.999999999999998</v>
      </c>
      <c r="N2752" s="157">
        <v>1.04</v>
      </c>
    </row>
    <row r="2753" spans="2:14" s="1" customFormat="1" ht="19.7" hidden="1" customHeight="1">
      <c r="B2753" s="152">
        <v>2025</v>
      </c>
      <c r="C2753" s="153" t="s">
        <v>13</v>
      </c>
      <c r="D2753" s="153" t="s">
        <v>14</v>
      </c>
      <c r="E2753" s="153" t="s">
        <v>25</v>
      </c>
      <c r="F2753" s="153" t="s">
        <v>16</v>
      </c>
      <c r="G2753" s="153" t="s">
        <v>73</v>
      </c>
      <c r="H2753" s="153" t="s">
        <v>80</v>
      </c>
      <c r="I2753" s="154" t="str">
        <f>_xlfn.XLOOKUP('Data Source'!$H2753,'NW Mapping'!A:A,'NW Mapping'!B:B)</f>
        <v>Low</v>
      </c>
      <c r="J2753" s="154" t="str">
        <f>_xlfn.XLOOKUP('Data Source'!$H2753,'NW Mapping'!A:A,'NW Mapping'!C:C)</f>
        <v>Core NW</v>
      </c>
      <c r="K2753" s="154" t="str">
        <f>_xlfn.XLOOKUP(H2753,'NW Mapping'!A:A,'NW Mapping'!D:D)</f>
        <v>Core NW</v>
      </c>
      <c r="L2753" s="8" t="str">
        <f>_xlfn.XLOOKUP('Data Source'!$H2753,'NW Mapping'!A:A,'NW Mapping'!E:E)</f>
        <v>SINGLE FUNDING</v>
      </c>
      <c r="M2753" s="155">
        <v>0.999999999999998</v>
      </c>
      <c r="N2753" s="155">
        <v>1.04</v>
      </c>
    </row>
    <row r="2754" spans="2:14" s="1" customFormat="1" ht="19.7" hidden="1" customHeight="1">
      <c r="B2754" s="156">
        <v>2025</v>
      </c>
      <c r="C2754" s="154" t="s">
        <v>13</v>
      </c>
      <c r="D2754" s="154" t="s">
        <v>14</v>
      </c>
      <c r="E2754" s="154" t="s">
        <v>25</v>
      </c>
      <c r="F2754" s="154" t="s">
        <v>16</v>
      </c>
      <c r="G2754" s="154" t="s">
        <v>74</v>
      </c>
      <c r="H2754" s="154" t="s">
        <v>80</v>
      </c>
      <c r="I2754" s="154" t="str">
        <f>_xlfn.XLOOKUP('Data Source'!$H2754,'NW Mapping'!A:A,'NW Mapping'!B:B)</f>
        <v>Low</v>
      </c>
      <c r="J2754" s="154" t="str">
        <f>_xlfn.XLOOKUP('Data Source'!$H2754,'NW Mapping'!A:A,'NW Mapping'!C:C)</f>
        <v>Core NW</v>
      </c>
      <c r="K2754" s="154" t="str">
        <f>_xlfn.XLOOKUP(H2754,'NW Mapping'!A:A,'NW Mapping'!D:D)</f>
        <v>Core NW</v>
      </c>
      <c r="L2754" s="8" t="str">
        <f>_xlfn.XLOOKUP('Data Source'!$H2754,'NW Mapping'!A:A,'NW Mapping'!E:E)</f>
        <v>SINGLE FUNDING</v>
      </c>
      <c r="M2754" s="157">
        <v>0.999999999999998</v>
      </c>
      <c r="N2754" s="157">
        <v>1.04</v>
      </c>
    </row>
    <row r="2755" spans="2:14" s="1" customFormat="1" ht="19.7" hidden="1" customHeight="1">
      <c r="B2755" s="152">
        <v>2025</v>
      </c>
      <c r="C2755" s="153" t="s">
        <v>13</v>
      </c>
      <c r="D2755" s="153" t="s">
        <v>14</v>
      </c>
      <c r="E2755" s="153" t="s">
        <v>25</v>
      </c>
      <c r="F2755" s="153" t="s">
        <v>16</v>
      </c>
      <c r="G2755" s="153" t="s">
        <v>75</v>
      </c>
      <c r="H2755" s="153" t="s">
        <v>80</v>
      </c>
      <c r="I2755" s="154" t="str">
        <f>_xlfn.XLOOKUP('Data Source'!$H2755,'NW Mapping'!A:A,'NW Mapping'!B:B)</f>
        <v>Low</v>
      </c>
      <c r="J2755" s="154" t="str">
        <f>_xlfn.XLOOKUP('Data Source'!$H2755,'NW Mapping'!A:A,'NW Mapping'!C:C)</f>
        <v>Core NW</v>
      </c>
      <c r="K2755" s="154" t="str">
        <f>_xlfn.XLOOKUP(H2755,'NW Mapping'!A:A,'NW Mapping'!D:D)</f>
        <v>Core NW</v>
      </c>
      <c r="L2755" s="8" t="str">
        <f>_xlfn.XLOOKUP('Data Source'!$H2755,'NW Mapping'!A:A,'NW Mapping'!E:E)</f>
        <v>SINGLE FUNDING</v>
      </c>
      <c r="M2755" s="155">
        <v>0.999999999999998</v>
      </c>
      <c r="N2755" s="155">
        <v>1.04</v>
      </c>
    </row>
    <row r="2756" spans="2:14" s="1" customFormat="1" ht="19.7" hidden="1" customHeight="1">
      <c r="B2756" s="156">
        <v>2025</v>
      </c>
      <c r="C2756" s="154" t="s">
        <v>13</v>
      </c>
      <c r="D2756" s="154" t="s">
        <v>14</v>
      </c>
      <c r="E2756" s="154" t="s">
        <v>25</v>
      </c>
      <c r="F2756" s="154" t="s">
        <v>16</v>
      </c>
      <c r="G2756" s="154" t="s">
        <v>76</v>
      </c>
      <c r="H2756" s="154" t="s">
        <v>80</v>
      </c>
      <c r="I2756" s="154" t="str">
        <f>_xlfn.XLOOKUP('Data Source'!$H2756,'NW Mapping'!A:A,'NW Mapping'!B:B)</f>
        <v>Low</v>
      </c>
      <c r="J2756" s="154" t="str">
        <f>_xlfn.XLOOKUP('Data Source'!$H2756,'NW Mapping'!A:A,'NW Mapping'!C:C)</f>
        <v>Core NW</v>
      </c>
      <c r="K2756" s="154" t="str">
        <f>_xlfn.XLOOKUP(H2756,'NW Mapping'!A:A,'NW Mapping'!D:D)</f>
        <v>Core NW</v>
      </c>
      <c r="L2756" s="8" t="str">
        <f>_xlfn.XLOOKUP('Data Source'!$H2756,'NW Mapping'!A:A,'NW Mapping'!E:E)</f>
        <v>SINGLE FUNDING</v>
      </c>
      <c r="M2756" s="157">
        <v>0.999999999999998</v>
      </c>
      <c r="N2756" s="157">
        <v>1.04</v>
      </c>
    </row>
    <row r="2757" spans="2:14" s="1" customFormat="1" ht="19.7" hidden="1" customHeight="1">
      <c r="B2757" s="152">
        <v>2025</v>
      </c>
      <c r="C2757" s="153" t="s">
        <v>13</v>
      </c>
      <c r="D2757" s="153" t="s">
        <v>14</v>
      </c>
      <c r="E2757" s="153" t="s">
        <v>25</v>
      </c>
      <c r="F2757" s="153" t="s">
        <v>21</v>
      </c>
      <c r="G2757" s="153" t="s">
        <v>22</v>
      </c>
      <c r="H2757" s="153" t="s">
        <v>80</v>
      </c>
      <c r="I2757" s="154" t="str">
        <f>_xlfn.XLOOKUP('Data Source'!$H2757,'NW Mapping'!A:A,'NW Mapping'!B:B)</f>
        <v>Low</v>
      </c>
      <c r="J2757" s="154" t="str">
        <f>_xlfn.XLOOKUP('Data Source'!$H2757,'NW Mapping'!A:A,'NW Mapping'!C:C)</f>
        <v>Core NW</v>
      </c>
      <c r="K2757" s="154" t="str">
        <f>_xlfn.XLOOKUP(H2757,'NW Mapping'!A:A,'NW Mapping'!D:D)</f>
        <v>Core NW</v>
      </c>
      <c r="L2757" s="8" t="str">
        <f>_xlfn.XLOOKUP('Data Source'!$H2757,'NW Mapping'!A:A,'NW Mapping'!E:E)</f>
        <v>SINGLE FUNDING</v>
      </c>
      <c r="M2757" s="155">
        <v>0.999999999999998</v>
      </c>
      <c r="N2757" s="155">
        <v>1.04</v>
      </c>
    </row>
    <row r="2758" spans="2:14" s="1" customFormat="1" ht="19.7" hidden="1" customHeight="1">
      <c r="B2758" s="156">
        <v>2025</v>
      </c>
      <c r="C2758" s="154" t="s">
        <v>13</v>
      </c>
      <c r="D2758" s="154" t="s">
        <v>14</v>
      </c>
      <c r="E2758" s="154" t="s">
        <v>25</v>
      </c>
      <c r="F2758" s="154" t="s">
        <v>21</v>
      </c>
      <c r="G2758" s="154" t="s">
        <v>65</v>
      </c>
      <c r="H2758" s="154" t="s">
        <v>80</v>
      </c>
      <c r="I2758" s="154" t="str">
        <f>_xlfn.XLOOKUP('Data Source'!$H2758,'NW Mapping'!A:A,'NW Mapping'!B:B)</f>
        <v>Low</v>
      </c>
      <c r="J2758" s="154" t="str">
        <f>_xlfn.XLOOKUP('Data Source'!$H2758,'NW Mapping'!A:A,'NW Mapping'!C:C)</f>
        <v>Core NW</v>
      </c>
      <c r="K2758" s="154" t="str">
        <f>_xlfn.XLOOKUP(H2758,'NW Mapping'!A:A,'NW Mapping'!D:D)</f>
        <v>Core NW</v>
      </c>
      <c r="L2758" s="8" t="str">
        <f>_xlfn.XLOOKUP('Data Source'!$H2758,'NW Mapping'!A:A,'NW Mapping'!E:E)</f>
        <v>SINGLE FUNDING</v>
      </c>
      <c r="M2758" s="157">
        <v>0.999999999999998</v>
      </c>
      <c r="N2758" s="157">
        <v>1.04</v>
      </c>
    </row>
    <row r="2759" spans="2:14" s="1" customFormat="1" ht="19.7" hidden="1" customHeight="1">
      <c r="B2759" s="152">
        <v>2025</v>
      </c>
      <c r="C2759" s="153" t="s">
        <v>13</v>
      </c>
      <c r="D2759" s="153" t="s">
        <v>14</v>
      </c>
      <c r="E2759" s="153" t="s">
        <v>25</v>
      </c>
      <c r="F2759" s="153" t="s">
        <v>23</v>
      </c>
      <c r="G2759" s="153" t="s">
        <v>24</v>
      </c>
      <c r="H2759" s="153" t="s">
        <v>80</v>
      </c>
      <c r="I2759" s="154" t="str">
        <f>_xlfn.XLOOKUP('Data Source'!$H2759,'NW Mapping'!A:A,'NW Mapping'!B:B)</f>
        <v>Low</v>
      </c>
      <c r="J2759" s="154" t="str">
        <f>_xlfn.XLOOKUP('Data Source'!$H2759,'NW Mapping'!A:A,'NW Mapping'!C:C)</f>
        <v>Core NW</v>
      </c>
      <c r="K2759" s="154" t="str">
        <f>_xlfn.XLOOKUP(H2759,'NW Mapping'!A:A,'NW Mapping'!D:D)</f>
        <v>Core NW</v>
      </c>
      <c r="L2759" s="8" t="str">
        <f>_xlfn.XLOOKUP('Data Source'!$H2759,'NW Mapping'!A:A,'NW Mapping'!E:E)</f>
        <v>SINGLE FUNDING</v>
      </c>
      <c r="M2759" s="155">
        <v>0.999999999999998</v>
      </c>
      <c r="N2759" s="155">
        <v>1.04</v>
      </c>
    </row>
    <row r="2760" spans="2:14" s="1" customFormat="1" ht="19.7" hidden="1" customHeight="1">
      <c r="B2760" s="156">
        <v>2025</v>
      </c>
      <c r="C2760" s="154" t="s">
        <v>13</v>
      </c>
      <c r="D2760" s="154" t="s">
        <v>14</v>
      </c>
      <c r="E2760" s="154" t="s">
        <v>25</v>
      </c>
      <c r="F2760" s="154" t="s">
        <v>23</v>
      </c>
      <c r="G2760" s="154" t="s">
        <v>66</v>
      </c>
      <c r="H2760" s="154" t="s">
        <v>80</v>
      </c>
      <c r="I2760" s="154" t="str">
        <f>_xlfn.XLOOKUP('Data Source'!$H2760,'NW Mapping'!A:A,'NW Mapping'!B:B)</f>
        <v>Low</v>
      </c>
      <c r="J2760" s="154" t="str">
        <f>_xlfn.XLOOKUP('Data Source'!$H2760,'NW Mapping'!A:A,'NW Mapping'!C:C)</f>
        <v>Core NW</v>
      </c>
      <c r="K2760" s="154" t="str">
        <f>_xlfn.XLOOKUP(H2760,'NW Mapping'!A:A,'NW Mapping'!D:D)</f>
        <v>Core NW</v>
      </c>
      <c r="L2760" s="8" t="str">
        <f>_xlfn.XLOOKUP('Data Source'!$H2760,'NW Mapping'!A:A,'NW Mapping'!E:E)</f>
        <v>SINGLE FUNDING</v>
      </c>
      <c r="M2760" s="157">
        <v>0.999999999999998</v>
      </c>
      <c r="N2760" s="157">
        <v>1.04</v>
      </c>
    </row>
    <row r="2761" spans="2:14" s="1" customFormat="1" ht="19.7" customHeight="1">
      <c r="B2761" s="152">
        <v>2025</v>
      </c>
      <c r="C2761" s="153" t="s">
        <v>13</v>
      </c>
      <c r="D2761" s="153" t="s">
        <v>14</v>
      </c>
      <c r="E2761" s="153" t="s">
        <v>26</v>
      </c>
      <c r="F2761" s="153" t="s">
        <v>16</v>
      </c>
      <c r="G2761" s="153" t="s">
        <v>71</v>
      </c>
      <c r="H2761" s="153" t="s">
        <v>80</v>
      </c>
      <c r="I2761" s="154" t="str">
        <f>_xlfn.XLOOKUP('Data Source'!$H2761,'NW Mapping'!A:A,'NW Mapping'!B:B)</f>
        <v>Low</v>
      </c>
      <c r="J2761" s="154" t="str">
        <f>_xlfn.XLOOKUP('Data Source'!$H2761,'NW Mapping'!A:A,'NW Mapping'!C:C)</f>
        <v>Core NW</v>
      </c>
      <c r="K2761" s="154" t="str">
        <f>_xlfn.XLOOKUP(H2761,'NW Mapping'!A:A,'NW Mapping'!D:D)</f>
        <v>Core NW</v>
      </c>
      <c r="L2761" s="8" t="str">
        <f>_xlfn.XLOOKUP('Data Source'!$H2761,'NW Mapping'!A:A,'NW Mapping'!E:E)</f>
        <v>SINGLE FUNDING</v>
      </c>
      <c r="M2761" s="155">
        <v>0.999999999999998</v>
      </c>
      <c r="N2761" s="155">
        <v>1.04</v>
      </c>
    </row>
    <row r="2762" spans="2:14" s="1" customFormat="1" ht="19.7" customHeight="1">
      <c r="B2762" s="156">
        <v>2025</v>
      </c>
      <c r="C2762" s="154" t="s">
        <v>13</v>
      </c>
      <c r="D2762" s="154" t="s">
        <v>14</v>
      </c>
      <c r="E2762" s="154" t="s">
        <v>26</v>
      </c>
      <c r="F2762" s="154" t="s">
        <v>16</v>
      </c>
      <c r="G2762" s="154" t="s">
        <v>87</v>
      </c>
      <c r="H2762" s="154" t="s">
        <v>80</v>
      </c>
      <c r="I2762" s="154" t="str">
        <f>_xlfn.XLOOKUP('Data Source'!$H2762,'NW Mapping'!A:A,'NW Mapping'!B:B)</f>
        <v>Low</v>
      </c>
      <c r="J2762" s="154" t="str">
        <f>_xlfn.XLOOKUP('Data Source'!$H2762,'NW Mapping'!A:A,'NW Mapping'!C:C)</f>
        <v>Core NW</v>
      </c>
      <c r="K2762" s="154" t="str">
        <f>_xlfn.XLOOKUP(H2762,'NW Mapping'!A:A,'NW Mapping'!D:D)</f>
        <v>Core NW</v>
      </c>
      <c r="L2762" s="8" t="str">
        <f>_xlfn.XLOOKUP('Data Source'!$H2762,'NW Mapping'!A:A,'NW Mapping'!E:E)</f>
        <v>SINGLE FUNDING</v>
      </c>
      <c r="M2762" s="157">
        <v>0.999999999999998</v>
      </c>
      <c r="N2762" s="157">
        <v>1.04</v>
      </c>
    </row>
    <row r="2763" spans="2:14" s="1" customFormat="1" ht="19.7" customHeight="1">
      <c r="B2763" s="152">
        <v>2025</v>
      </c>
      <c r="C2763" s="153" t="s">
        <v>13</v>
      </c>
      <c r="D2763" s="153" t="s">
        <v>14</v>
      </c>
      <c r="E2763" s="153" t="s">
        <v>26</v>
      </c>
      <c r="F2763" s="153" t="s">
        <v>16</v>
      </c>
      <c r="G2763" s="153" t="s">
        <v>72</v>
      </c>
      <c r="H2763" s="153" t="s">
        <v>80</v>
      </c>
      <c r="I2763" s="154" t="str">
        <f>_xlfn.XLOOKUP('Data Source'!$H2763,'NW Mapping'!A:A,'NW Mapping'!B:B)</f>
        <v>Low</v>
      </c>
      <c r="J2763" s="154" t="str">
        <f>_xlfn.XLOOKUP('Data Source'!$H2763,'NW Mapping'!A:A,'NW Mapping'!C:C)</f>
        <v>Core NW</v>
      </c>
      <c r="K2763" s="154" t="str">
        <f>_xlfn.XLOOKUP(H2763,'NW Mapping'!A:A,'NW Mapping'!D:D)</f>
        <v>Core NW</v>
      </c>
      <c r="L2763" s="8" t="str">
        <f>_xlfn.XLOOKUP('Data Source'!$H2763,'NW Mapping'!A:A,'NW Mapping'!E:E)</f>
        <v>SINGLE FUNDING</v>
      </c>
      <c r="M2763" s="155">
        <v>0.999999999999998</v>
      </c>
      <c r="N2763" s="155">
        <v>1.04</v>
      </c>
    </row>
    <row r="2764" spans="2:14" s="1" customFormat="1" ht="19.7" customHeight="1">
      <c r="B2764" s="156">
        <v>2025</v>
      </c>
      <c r="C2764" s="154" t="s">
        <v>13</v>
      </c>
      <c r="D2764" s="154" t="s">
        <v>14</v>
      </c>
      <c r="E2764" s="154" t="s">
        <v>26</v>
      </c>
      <c r="F2764" s="154" t="s">
        <v>16</v>
      </c>
      <c r="G2764" s="154" t="s">
        <v>73</v>
      </c>
      <c r="H2764" s="154" t="s">
        <v>80</v>
      </c>
      <c r="I2764" s="154" t="str">
        <f>_xlfn.XLOOKUP('Data Source'!$H2764,'NW Mapping'!A:A,'NW Mapping'!B:B)</f>
        <v>Low</v>
      </c>
      <c r="J2764" s="154" t="str">
        <f>_xlfn.XLOOKUP('Data Source'!$H2764,'NW Mapping'!A:A,'NW Mapping'!C:C)</f>
        <v>Core NW</v>
      </c>
      <c r="K2764" s="154" t="str">
        <f>_xlfn.XLOOKUP(H2764,'NW Mapping'!A:A,'NW Mapping'!D:D)</f>
        <v>Core NW</v>
      </c>
      <c r="L2764" s="8" t="str">
        <f>_xlfn.XLOOKUP('Data Source'!$H2764,'NW Mapping'!A:A,'NW Mapping'!E:E)</f>
        <v>SINGLE FUNDING</v>
      </c>
      <c r="M2764" s="157">
        <v>0.999999999999998</v>
      </c>
      <c r="N2764" s="157">
        <v>1.04</v>
      </c>
    </row>
    <row r="2765" spans="2:14" s="1" customFormat="1" ht="19.7" customHeight="1">
      <c r="B2765" s="152">
        <v>2025</v>
      </c>
      <c r="C2765" s="153" t="s">
        <v>13</v>
      </c>
      <c r="D2765" s="153" t="s">
        <v>14</v>
      </c>
      <c r="E2765" s="153" t="s">
        <v>26</v>
      </c>
      <c r="F2765" s="153" t="s">
        <v>16</v>
      </c>
      <c r="G2765" s="153" t="s">
        <v>74</v>
      </c>
      <c r="H2765" s="153" t="s">
        <v>80</v>
      </c>
      <c r="I2765" s="154" t="str">
        <f>_xlfn.XLOOKUP('Data Source'!$H2765,'NW Mapping'!A:A,'NW Mapping'!B:B)</f>
        <v>Low</v>
      </c>
      <c r="J2765" s="154" t="str">
        <f>_xlfn.XLOOKUP('Data Source'!$H2765,'NW Mapping'!A:A,'NW Mapping'!C:C)</f>
        <v>Core NW</v>
      </c>
      <c r="K2765" s="154" t="str">
        <f>_xlfn.XLOOKUP(H2765,'NW Mapping'!A:A,'NW Mapping'!D:D)</f>
        <v>Core NW</v>
      </c>
      <c r="L2765" s="8" t="str">
        <f>_xlfn.XLOOKUP('Data Source'!$H2765,'NW Mapping'!A:A,'NW Mapping'!E:E)</f>
        <v>SINGLE FUNDING</v>
      </c>
      <c r="M2765" s="155">
        <v>0.999999999999998</v>
      </c>
      <c r="N2765" s="155">
        <v>1.04</v>
      </c>
    </row>
    <row r="2766" spans="2:14" s="1" customFormat="1" ht="19.7" customHeight="1">
      <c r="B2766" s="156">
        <v>2025</v>
      </c>
      <c r="C2766" s="154" t="s">
        <v>13</v>
      </c>
      <c r="D2766" s="154" t="s">
        <v>14</v>
      </c>
      <c r="E2766" s="154" t="s">
        <v>26</v>
      </c>
      <c r="F2766" s="154" t="s">
        <v>16</v>
      </c>
      <c r="G2766" s="154" t="s">
        <v>75</v>
      </c>
      <c r="H2766" s="154" t="s">
        <v>80</v>
      </c>
      <c r="I2766" s="154" t="str">
        <f>_xlfn.XLOOKUP('Data Source'!$H2766,'NW Mapping'!A:A,'NW Mapping'!B:B)</f>
        <v>Low</v>
      </c>
      <c r="J2766" s="154" t="str">
        <f>_xlfn.XLOOKUP('Data Source'!$H2766,'NW Mapping'!A:A,'NW Mapping'!C:C)</f>
        <v>Core NW</v>
      </c>
      <c r="K2766" s="154" t="str">
        <f>_xlfn.XLOOKUP(H2766,'NW Mapping'!A:A,'NW Mapping'!D:D)</f>
        <v>Core NW</v>
      </c>
      <c r="L2766" s="8" t="str">
        <f>_xlfn.XLOOKUP('Data Source'!$H2766,'NW Mapping'!A:A,'NW Mapping'!E:E)</f>
        <v>SINGLE FUNDING</v>
      </c>
      <c r="M2766" s="157">
        <v>0.999999999999998</v>
      </c>
      <c r="N2766" s="157">
        <v>1.04</v>
      </c>
    </row>
    <row r="2767" spans="2:14" s="1" customFormat="1" ht="19.7" customHeight="1">
      <c r="B2767" s="152">
        <v>2025</v>
      </c>
      <c r="C2767" s="153" t="s">
        <v>13</v>
      </c>
      <c r="D2767" s="153" t="s">
        <v>14</v>
      </c>
      <c r="E2767" s="153" t="s">
        <v>26</v>
      </c>
      <c r="F2767" s="153" t="s">
        <v>16</v>
      </c>
      <c r="G2767" s="153" t="s">
        <v>76</v>
      </c>
      <c r="H2767" s="153" t="s">
        <v>80</v>
      </c>
      <c r="I2767" s="154" t="str">
        <f>_xlfn.XLOOKUP('Data Source'!$H2767,'NW Mapping'!A:A,'NW Mapping'!B:B)</f>
        <v>Low</v>
      </c>
      <c r="J2767" s="154" t="str">
        <f>_xlfn.XLOOKUP('Data Source'!$H2767,'NW Mapping'!A:A,'NW Mapping'!C:C)</f>
        <v>Core NW</v>
      </c>
      <c r="K2767" s="154" t="str">
        <f>_xlfn.XLOOKUP(H2767,'NW Mapping'!A:A,'NW Mapping'!D:D)</f>
        <v>Core NW</v>
      </c>
      <c r="L2767" s="8" t="str">
        <f>_xlfn.XLOOKUP('Data Source'!$H2767,'NW Mapping'!A:A,'NW Mapping'!E:E)</f>
        <v>SINGLE FUNDING</v>
      </c>
      <c r="M2767" s="155">
        <v>0.999999999999998</v>
      </c>
      <c r="N2767" s="155">
        <v>1.04</v>
      </c>
    </row>
    <row r="2768" spans="2:14" s="1" customFormat="1" ht="19.7" customHeight="1">
      <c r="B2768" s="156">
        <v>2025</v>
      </c>
      <c r="C2768" s="154" t="s">
        <v>13</v>
      </c>
      <c r="D2768" s="154" t="s">
        <v>14</v>
      </c>
      <c r="E2768" s="154" t="s">
        <v>26</v>
      </c>
      <c r="F2768" s="154" t="s">
        <v>21</v>
      </c>
      <c r="G2768" s="154" t="s">
        <v>22</v>
      </c>
      <c r="H2768" s="154" t="s">
        <v>80</v>
      </c>
      <c r="I2768" s="154" t="str">
        <f>_xlfn.XLOOKUP('Data Source'!$H2768,'NW Mapping'!A:A,'NW Mapping'!B:B)</f>
        <v>Low</v>
      </c>
      <c r="J2768" s="154" t="str">
        <f>_xlfn.XLOOKUP('Data Source'!$H2768,'NW Mapping'!A:A,'NW Mapping'!C:C)</f>
        <v>Core NW</v>
      </c>
      <c r="K2768" s="154" t="str">
        <f>_xlfn.XLOOKUP(H2768,'NW Mapping'!A:A,'NW Mapping'!D:D)</f>
        <v>Core NW</v>
      </c>
      <c r="L2768" s="8" t="str">
        <f>_xlfn.XLOOKUP('Data Source'!$H2768,'NW Mapping'!A:A,'NW Mapping'!E:E)</f>
        <v>SINGLE FUNDING</v>
      </c>
      <c r="M2768" s="157">
        <v>0.999999999999998</v>
      </c>
      <c r="N2768" s="157">
        <v>1.04</v>
      </c>
    </row>
    <row r="2769" spans="2:14" s="1" customFormat="1" ht="19.7" customHeight="1">
      <c r="B2769" s="152">
        <v>2025</v>
      </c>
      <c r="C2769" s="153" t="s">
        <v>13</v>
      </c>
      <c r="D2769" s="153" t="s">
        <v>14</v>
      </c>
      <c r="E2769" s="153" t="s">
        <v>26</v>
      </c>
      <c r="F2769" s="153" t="s">
        <v>21</v>
      </c>
      <c r="G2769" s="153" t="s">
        <v>65</v>
      </c>
      <c r="H2769" s="153" t="s">
        <v>80</v>
      </c>
      <c r="I2769" s="154" t="str">
        <f>_xlfn.XLOOKUP('Data Source'!$H2769,'NW Mapping'!A:A,'NW Mapping'!B:B)</f>
        <v>Low</v>
      </c>
      <c r="J2769" s="154" t="str">
        <f>_xlfn.XLOOKUP('Data Source'!$H2769,'NW Mapping'!A:A,'NW Mapping'!C:C)</f>
        <v>Core NW</v>
      </c>
      <c r="K2769" s="154" t="str">
        <f>_xlfn.XLOOKUP(H2769,'NW Mapping'!A:A,'NW Mapping'!D:D)</f>
        <v>Core NW</v>
      </c>
      <c r="L2769" s="8" t="str">
        <f>_xlfn.XLOOKUP('Data Source'!$H2769,'NW Mapping'!A:A,'NW Mapping'!E:E)</f>
        <v>SINGLE FUNDING</v>
      </c>
      <c r="M2769" s="155">
        <v>0.999999999999998</v>
      </c>
      <c r="N2769" s="155">
        <v>1.04</v>
      </c>
    </row>
    <row r="2770" spans="2:14" s="1" customFormat="1" ht="19.7" customHeight="1">
      <c r="B2770" s="156">
        <v>2025</v>
      </c>
      <c r="C2770" s="154" t="s">
        <v>13</v>
      </c>
      <c r="D2770" s="154" t="s">
        <v>14</v>
      </c>
      <c r="E2770" s="154" t="s">
        <v>26</v>
      </c>
      <c r="F2770" s="154" t="s">
        <v>23</v>
      </c>
      <c r="G2770" s="154" t="s">
        <v>24</v>
      </c>
      <c r="H2770" s="154" t="s">
        <v>80</v>
      </c>
      <c r="I2770" s="154" t="str">
        <f>_xlfn.XLOOKUP('Data Source'!$H2770,'NW Mapping'!A:A,'NW Mapping'!B:B)</f>
        <v>Low</v>
      </c>
      <c r="J2770" s="154" t="str">
        <f>_xlfn.XLOOKUP('Data Source'!$H2770,'NW Mapping'!A:A,'NW Mapping'!C:C)</f>
        <v>Core NW</v>
      </c>
      <c r="K2770" s="154" t="str">
        <f>_xlfn.XLOOKUP(H2770,'NW Mapping'!A:A,'NW Mapping'!D:D)</f>
        <v>Core NW</v>
      </c>
      <c r="L2770" s="8" t="str">
        <f>_xlfn.XLOOKUP('Data Source'!$H2770,'NW Mapping'!A:A,'NW Mapping'!E:E)</f>
        <v>SINGLE FUNDING</v>
      </c>
      <c r="M2770" s="157">
        <v>0.999999999999998</v>
      </c>
      <c r="N2770" s="157">
        <v>1.04</v>
      </c>
    </row>
    <row r="2771" spans="2:14" s="1" customFormat="1" ht="19.7" customHeight="1">
      <c r="B2771" s="152">
        <v>2025</v>
      </c>
      <c r="C2771" s="153" t="s">
        <v>13</v>
      </c>
      <c r="D2771" s="153" t="s">
        <v>14</v>
      </c>
      <c r="E2771" s="153" t="s">
        <v>26</v>
      </c>
      <c r="F2771" s="153" t="s">
        <v>23</v>
      </c>
      <c r="G2771" s="153" t="s">
        <v>66</v>
      </c>
      <c r="H2771" s="153" t="s">
        <v>80</v>
      </c>
      <c r="I2771" s="154" t="str">
        <f>_xlfn.XLOOKUP('Data Source'!$H2771,'NW Mapping'!A:A,'NW Mapping'!B:B)</f>
        <v>Low</v>
      </c>
      <c r="J2771" s="154" t="str">
        <f>_xlfn.XLOOKUP('Data Source'!$H2771,'NW Mapping'!A:A,'NW Mapping'!C:C)</f>
        <v>Core NW</v>
      </c>
      <c r="K2771" s="154" t="str">
        <f>_xlfn.XLOOKUP(H2771,'NW Mapping'!A:A,'NW Mapping'!D:D)</f>
        <v>Core NW</v>
      </c>
      <c r="L2771" s="8" t="str">
        <f>_xlfn.XLOOKUP('Data Source'!$H2771,'NW Mapping'!A:A,'NW Mapping'!E:E)</f>
        <v>SINGLE FUNDING</v>
      </c>
      <c r="M2771" s="155">
        <v>0.999999999999998</v>
      </c>
      <c r="N2771" s="155">
        <v>1.04</v>
      </c>
    </row>
    <row r="2772" spans="2:14" s="1" customFormat="1" ht="19.7" hidden="1" customHeight="1">
      <c r="B2772" s="156">
        <v>2025</v>
      </c>
      <c r="C2772" s="154" t="s">
        <v>13</v>
      </c>
      <c r="D2772" s="154" t="s">
        <v>14</v>
      </c>
      <c r="E2772" s="154" t="s">
        <v>27</v>
      </c>
      <c r="F2772" s="154" t="s">
        <v>16</v>
      </c>
      <c r="G2772" s="154" t="s">
        <v>71</v>
      </c>
      <c r="H2772" s="154" t="s">
        <v>80</v>
      </c>
      <c r="I2772" s="154" t="str">
        <f>_xlfn.XLOOKUP('Data Source'!$H2772,'NW Mapping'!A:A,'NW Mapping'!B:B)</f>
        <v>Low</v>
      </c>
      <c r="J2772" s="154" t="str">
        <f>_xlfn.XLOOKUP('Data Source'!$H2772,'NW Mapping'!A:A,'NW Mapping'!C:C)</f>
        <v>Core NW</v>
      </c>
      <c r="K2772" s="154" t="str">
        <f>_xlfn.XLOOKUP(H2772,'NW Mapping'!A:A,'NW Mapping'!D:D)</f>
        <v>Core NW</v>
      </c>
      <c r="L2772" s="8" t="str">
        <f>_xlfn.XLOOKUP('Data Source'!$H2772,'NW Mapping'!A:A,'NW Mapping'!E:E)</f>
        <v>SINGLE FUNDING</v>
      </c>
      <c r="M2772" s="157">
        <v>2000</v>
      </c>
      <c r="N2772" s="157">
        <v>1999.92</v>
      </c>
    </row>
    <row r="2773" spans="2:14" s="1" customFormat="1" ht="19.7" hidden="1" customHeight="1">
      <c r="B2773" s="152">
        <v>2025</v>
      </c>
      <c r="C2773" s="153" t="s">
        <v>13</v>
      </c>
      <c r="D2773" s="153" t="s">
        <v>14</v>
      </c>
      <c r="E2773" s="153" t="s">
        <v>27</v>
      </c>
      <c r="F2773" s="153" t="s">
        <v>16</v>
      </c>
      <c r="G2773" s="153" t="s">
        <v>87</v>
      </c>
      <c r="H2773" s="153" t="s">
        <v>80</v>
      </c>
      <c r="I2773" s="154" t="str">
        <f>_xlfn.XLOOKUP('Data Source'!$H2773,'NW Mapping'!A:A,'NW Mapping'!B:B)</f>
        <v>Low</v>
      </c>
      <c r="J2773" s="154" t="str">
        <f>_xlfn.XLOOKUP('Data Source'!$H2773,'NW Mapping'!A:A,'NW Mapping'!C:C)</f>
        <v>Core NW</v>
      </c>
      <c r="K2773" s="154" t="str">
        <f>_xlfn.XLOOKUP(H2773,'NW Mapping'!A:A,'NW Mapping'!D:D)</f>
        <v>Core NW</v>
      </c>
      <c r="L2773" s="8" t="str">
        <f>_xlfn.XLOOKUP('Data Source'!$H2773,'NW Mapping'!A:A,'NW Mapping'!E:E)</f>
        <v>SINGLE FUNDING</v>
      </c>
      <c r="M2773" s="155">
        <v>0.999999999999998</v>
      </c>
      <c r="N2773" s="155">
        <v>1.04</v>
      </c>
    </row>
    <row r="2774" spans="2:14" s="1" customFormat="1" ht="19.7" hidden="1" customHeight="1">
      <c r="B2774" s="156">
        <v>2025</v>
      </c>
      <c r="C2774" s="154" t="s">
        <v>13</v>
      </c>
      <c r="D2774" s="154" t="s">
        <v>14</v>
      </c>
      <c r="E2774" s="154" t="s">
        <v>27</v>
      </c>
      <c r="F2774" s="154" t="s">
        <v>16</v>
      </c>
      <c r="G2774" s="154" t="s">
        <v>72</v>
      </c>
      <c r="H2774" s="154" t="s">
        <v>80</v>
      </c>
      <c r="I2774" s="154" t="str">
        <f>_xlfn.XLOOKUP('Data Source'!$H2774,'NW Mapping'!A:A,'NW Mapping'!B:B)</f>
        <v>Low</v>
      </c>
      <c r="J2774" s="154" t="str">
        <f>_xlfn.XLOOKUP('Data Source'!$H2774,'NW Mapping'!A:A,'NW Mapping'!C:C)</f>
        <v>Core NW</v>
      </c>
      <c r="K2774" s="154" t="str">
        <f>_xlfn.XLOOKUP(H2774,'NW Mapping'!A:A,'NW Mapping'!D:D)</f>
        <v>Core NW</v>
      </c>
      <c r="L2774" s="8" t="str">
        <f>_xlfn.XLOOKUP('Data Source'!$H2774,'NW Mapping'!A:A,'NW Mapping'!E:E)</f>
        <v>SINGLE FUNDING</v>
      </c>
      <c r="M2774" s="157">
        <v>0.999999999999998</v>
      </c>
      <c r="N2774" s="157">
        <v>1.04</v>
      </c>
    </row>
    <row r="2775" spans="2:14" s="1" customFormat="1" ht="19.7" hidden="1" customHeight="1">
      <c r="B2775" s="152">
        <v>2025</v>
      </c>
      <c r="C2775" s="153" t="s">
        <v>13</v>
      </c>
      <c r="D2775" s="153" t="s">
        <v>14</v>
      </c>
      <c r="E2775" s="153" t="s">
        <v>27</v>
      </c>
      <c r="F2775" s="153" t="s">
        <v>16</v>
      </c>
      <c r="G2775" s="153" t="s">
        <v>73</v>
      </c>
      <c r="H2775" s="153" t="s">
        <v>80</v>
      </c>
      <c r="I2775" s="154" t="str">
        <f>_xlfn.XLOOKUP('Data Source'!$H2775,'NW Mapping'!A:A,'NW Mapping'!B:B)</f>
        <v>Low</v>
      </c>
      <c r="J2775" s="154" t="str">
        <f>_xlfn.XLOOKUP('Data Source'!$H2775,'NW Mapping'!A:A,'NW Mapping'!C:C)</f>
        <v>Core NW</v>
      </c>
      <c r="K2775" s="154" t="str">
        <f>_xlfn.XLOOKUP(H2775,'NW Mapping'!A:A,'NW Mapping'!D:D)</f>
        <v>Core NW</v>
      </c>
      <c r="L2775" s="8" t="str">
        <f>_xlfn.XLOOKUP('Data Source'!$H2775,'NW Mapping'!A:A,'NW Mapping'!E:E)</f>
        <v>SINGLE FUNDING</v>
      </c>
      <c r="M2775" s="155">
        <v>150000</v>
      </c>
      <c r="N2775" s="155">
        <v>150000.24</v>
      </c>
    </row>
    <row r="2776" spans="2:14" s="1" customFormat="1" ht="19.7" hidden="1" customHeight="1">
      <c r="B2776" s="156">
        <v>2025</v>
      </c>
      <c r="C2776" s="154" t="s">
        <v>13</v>
      </c>
      <c r="D2776" s="154" t="s">
        <v>14</v>
      </c>
      <c r="E2776" s="154" t="s">
        <v>27</v>
      </c>
      <c r="F2776" s="154" t="s">
        <v>16</v>
      </c>
      <c r="G2776" s="154" t="s">
        <v>74</v>
      </c>
      <c r="H2776" s="154" t="s">
        <v>80</v>
      </c>
      <c r="I2776" s="154" t="str">
        <f>_xlfn.XLOOKUP('Data Source'!$H2776,'NW Mapping'!A:A,'NW Mapping'!B:B)</f>
        <v>Low</v>
      </c>
      <c r="J2776" s="154" t="str">
        <f>_xlfn.XLOOKUP('Data Source'!$H2776,'NW Mapping'!A:A,'NW Mapping'!C:C)</f>
        <v>Core NW</v>
      </c>
      <c r="K2776" s="154" t="str">
        <f>_xlfn.XLOOKUP(H2776,'NW Mapping'!A:A,'NW Mapping'!D:D)</f>
        <v>Core NW</v>
      </c>
      <c r="L2776" s="8" t="str">
        <f>_xlfn.XLOOKUP('Data Source'!$H2776,'NW Mapping'!A:A,'NW Mapping'!E:E)</f>
        <v>SINGLE FUNDING</v>
      </c>
      <c r="M2776" s="157">
        <v>25000</v>
      </c>
      <c r="N2776" s="157">
        <v>25000.04</v>
      </c>
    </row>
    <row r="2777" spans="2:14" s="1" customFormat="1" ht="19.7" hidden="1" customHeight="1">
      <c r="B2777" s="152">
        <v>2025</v>
      </c>
      <c r="C2777" s="153" t="s">
        <v>13</v>
      </c>
      <c r="D2777" s="153" t="s">
        <v>14</v>
      </c>
      <c r="E2777" s="153" t="s">
        <v>27</v>
      </c>
      <c r="F2777" s="153" t="s">
        <v>16</v>
      </c>
      <c r="G2777" s="153" t="s">
        <v>75</v>
      </c>
      <c r="H2777" s="153" t="s">
        <v>80</v>
      </c>
      <c r="I2777" s="154" t="str">
        <f>_xlfn.XLOOKUP('Data Source'!$H2777,'NW Mapping'!A:A,'NW Mapping'!B:B)</f>
        <v>Low</v>
      </c>
      <c r="J2777" s="154" t="str">
        <f>_xlfn.XLOOKUP('Data Source'!$H2777,'NW Mapping'!A:A,'NW Mapping'!C:C)</f>
        <v>Core NW</v>
      </c>
      <c r="K2777" s="154" t="str">
        <f>_xlfn.XLOOKUP(H2777,'NW Mapping'!A:A,'NW Mapping'!D:D)</f>
        <v>Core NW</v>
      </c>
      <c r="L2777" s="8" t="str">
        <f>_xlfn.XLOOKUP('Data Source'!$H2777,'NW Mapping'!A:A,'NW Mapping'!E:E)</f>
        <v>SINGLE FUNDING</v>
      </c>
      <c r="M2777" s="155">
        <v>3500</v>
      </c>
      <c r="N2777" s="155">
        <v>3500.12</v>
      </c>
    </row>
    <row r="2778" spans="2:14" s="1" customFormat="1" ht="19.7" hidden="1" customHeight="1">
      <c r="B2778" s="156">
        <v>2025</v>
      </c>
      <c r="C2778" s="154" t="s">
        <v>13</v>
      </c>
      <c r="D2778" s="154" t="s">
        <v>14</v>
      </c>
      <c r="E2778" s="154" t="s">
        <v>27</v>
      </c>
      <c r="F2778" s="154" t="s">
        <v>16</v>
      </c>
      <c r="G2778" s="154" t="s">
        <v>76</v>
      </c>
      <c r="H2778" s="154" t="s">
        <v>80</v>
      </c>
      <c r="I2778" s="154" t="str">
        <f>_xlfn.XLOOKUP('Data Source'!$H2778,'NW Mapping'!A:A,'NW Mapping'!B:B)</f>
        <v>Low</v>
      </c>
      <c r="J2778" s="154" t="str">
        <f>_xlfn.XLOOKUP('Data Source'!$H2778,'NW Mapping'!A:A,'NW Mapping'!C:C)</f>
        <v>Core NW</v>
      </c>
      <c r="K2778" s="154" t="str">
        <f>_xlfn.XLOOKUP(H2778,'NW Mapping'!A:A,'NW Mapping'!D:D)</f>
        <v>Core NW</v>
      </c>
      <c r="L2778" s="8" t="str">
        <f>_xlfn.XLOOKUP('Data Source'!$H2778,'NW Mapping'!A:A,'NW Mapping'!E:E)</f>
        <v>SINGLE FUNDING</v>
      </c>
      <c r="M2778" s="157">
        <v>0.999999999999998</v>
      </c>
      <c r="N2778" s="157">
        <v>1.04</v>
      </c>
    </row>
    <row r="2779" spans="2:14" s="1" customFormat="1" ht="19.7" hidden="1" customHeight="1">
      <c r="B2779" s="152">
        <v>2025</v>
      </c>
      <c r="C2779" s="153" t="s">
        <v>13</v>
      </c>
      <c r="D2779" s="153" t="s">
        <v>14</v>
      </c>
      <c r="E2779" s="153" t="s">
        <v>27</v>
      </c>
      <c r="F2779" s="153" t="s">
        <v>21</v>
      </c>
      <c r="G2779" s="153" t="s">
        <v>22</v>
      </c>
      <c r="H2779" s="153" t="s">
        <v>80</v>
      </c>
      <c r="I2779" s="154" t="str">
        <f>_xlfn.XLOOKUP('Data Source'!$H2779,'NW Mapping'!A:A,'NW Mapping'!B:B)</f>
        <v>Low</v>
      </c>
      <c r="J2779" s="154" t="str">
        <f>_xlfn.XLOOKUP('Data Source'!$H2779,'NW Mapping'!A:A,'NW Mapping'!C:C)</f>
        <v>Core NW</v>
      </c>
      <c r="K2779" s="154" t="str">
        <f>_xlfn.XLOOKUP(H2779,'NW Mapping'!A:A,'NW Mapping'!D:D)</f>
        <v>Core NW</v>
      </c>
      <c r="L2779" s="8" t="str">
        <f>_xlfn.XLOOKUP('Data Source'!$H2779,'NW Mapping'!A:A,'NW Mapping'!E:E)</f>
        <v>SINGLE FUNDING</v>
      </c>
      <c r="M2779" s="155">
        <v>250000</v>
      </c>
      <c r="N2779" s="155">
        <v>249999.88</v>
      </c>
    </row>
    <row r="2780" spans="2:14" s="1" customFormat="1" ht="19.7" hidden="1" customHeight="1">
      <c r="B2780" s="156">
        <v>2025</v>
      </c>
      <c r="C2780" s="154" t="s">
        <v>13</v>
      </c>
      <c r="D2780" s="154" t="s">
        <v>14</v>
      </c>
      <c r="E2780" s="154" t="s">
        <v>27</v>
      </c>
      <c r="F2780" s="154" t="s">
        <v>21</v>
      </c>
      <c r="G2780" s="154" t="s">
        <v>65</v>
      </c>
      <c r="H2780" s="154" t="s">
        <v>80</v>
      </c>
      <c r="I2780" s="154" t="str">
        <f>_xlfn.XLOOKUP('Data Source'!$H2780,'NW Mapping'!A:A,'NW Mapping'!B:B)</f>
        <v>Low</v>
      </c>
      <c r="J2780" s="154" t="str">
        <f>_xlfn.XLOOKUP('Data Source'!$H2780,'NW Mapping'!A:A,'NW Mapping'!C:C)</f>
        <v>Core NW</v>
      </c>
      <c r="K2780" s="154" t="str">
        <f>_xlfn.XLOOKUP(H2780,'NW Mapping'!A:A,'NW Mapping'!D:D)</f>
        <v>Core NW</v>
      </c>
      <c r="L2780" s="8" t="str">
        <f>_xlfn.XLOOKUP('Data Source'!$H2780,'NW Mapping'!A:A,'NW Mapping'!E:E)</f>
        <v>SINGLE FUNDING</v>
      </c>
      <c r="M2780" s="157">
        <v>15000</v>
      </c>
      <c r="N2780" s="157">
        <v>14999.92</v>
      </c>
    </row>
    <row r="2781" spans="2:14" s="1" customFormat="1" ht="19.7" hidden="1" customHeight="1">
      <c r="B2781" s="152">
        <v>2025</v>
      </c>
      <c r="C2781" s="153" t="s">
        <v>13</v>
      </c>
      <c r="D2781" s="153" t="s">
        <v>14</v>
      </c>
      <c r="E2781" s="153" t="s">
        <v>27</v>
      </c>
      <c r="F2781" s="153" t="s">
        <v>23</v>
      </c>
      <c r="G2781" s="153" t="s">
        <v>24</v>
      </c>
      <c r="H2781" s="153" t="s">
        <v>80</v>
      </c>
      <c r="I2781" s="154" t="str">
        <f>_xlfn.XLOOKUP('Data Source'!$H2781,'NW Mapping'!A:A,'NW Mapping'!B:B)</f>
        <v>Low</v>
      </c>
      <c r="J2781" s="154" t="str">
        <f>_xlfn.XLOOKUP('Data Source'!$H2781,'NW Mapping'!A:A,'NW Mapping'!C:C)</f>
        <v>Core NW</v>
      </c>
      <c r="K2781" s="154" t="str">
        <f>_xlfn.XLOOKUP(H2781,'NW Mapping'!A:A,'NW Mapping'!D:D)</f>
        <v>Core NW</v>
      </c>
      <c r="L2781" s="8" t="str">
        <f>_xlfn.XLOOKUP('Data Source'!$H2781,'NW Mapping'!A:A,'NW Mapping'!E:E)</f>
        <v>SINGLE FUNDING</v>
      </c>
      <c r="M2781" s="155">
        <v>175000</v>
      </c>
      <c r="N2781" s="155">
        <v>174999.76</v>
      </c>
    </row>
    <row r="2782" spans="2:14" s="1" customFormat="1" ht="19.7" hidden="1" customHeight="1">
      <c r="B2782" s="156">
        <v>2025</v>
      </c>
      <c r="C2782" s="154" t="s">
        <v>13</v>
      </c>
      <c r="D2782" s="154" t="s">
        <v>14</v>
      </c>
      <c r="E2782" s="154" t="s">
        <v>27</v>
      </c>
      <c r="F2782" s="154" t="s">
        <v>23</v>
      </c>
      <c r="G2782" s="154" t="s">
        <v>66</v>
      </c>
      <c r="H2782" s="154" t="s">
        <v>80</v>
      </c>
      <c r="I2782" s="154" t="str">
        <f>_xlfn.XLOOKUP('Data Source'!$H2782,'NW Mapping'!A:A,'NW Mapping'!B:B)</f>
        <v>Low</v>
      </c>
      <c r="J2782" s="154" t="str">
        <f>_xlfn.XLOOKUP('Data Source'!$H2782,'NW Mapping'!A:A,'NW Mapping'!C:C)</f>
        <v>Core NW</v>
      </c>
      <c r="K2782" s="154" t="str">
        <f>_xlfn.XLOOKUP(H2782,'NW Mapping'!A:A,'NW Mapping'!D:D)</f>
        <v>Core NW</v>
      </c>
      <c r="L2782" s="8" t="str">
        <f>_xlfn.XLOOKUP('Data Source'!$H2782,'NW Mapping'!A:A,'NW Mapping'!E:E)</f>
        <v>SINGLE FUNDING</v>
      </c>
      <c r="M2782" s="157">
        <v>0.999999999999998</v>
      </c>
      <c r="N2782" s="157">
        <v>1.04</v>
      </c>
    </row>
    <row r="2783" spans="2:14" s="1" customFormat="1" ht="19.7" hidden="1" customHeight="1">
      <c r="B2783" s="152">
        <v>2025</v>
      </c>
      <c r="C2783" s="153" t="s">
        <v>13</v>
      </c>
      <c r="D2783" s="153" t="s">
        <v>14</v>
      </c>
      <c r="E2783" s="153" t="s">
        <v>15</v>
      </c>
      <c r="F2783" s="153" t="s">
        <v>16</v>
      </c>
      <c r="G2783" s="153" t="s">
        <v>71</v>
      </c>
      <c r="H2783" s="153" t="s">
        <v>81</v>
      </c>
      <c r="I2783" s="154" t="str">
        <f>_xlfn.XLOOKUP('Data Source'!$H2783,'NW Mapping'!A:A,'NW Mapping'!B:B)</f>
        <v>Low</v>
      </c>
      <c r="J2783" s="154" t="str">
        <f>_xlfn.XLOOKUP('Data Source'!$H2783,'NW Mapping'!A:A,'NW Mapping'!C:C)</f>
        <v>Core NW</v>
      </c>
      <c r="K2783" s="154" t="str">
        <f>_xlfn.XLOOKUP(H2783,'NW Mapping'!A:A,'NW Mapping'!D:D)</f>
        <v>Core NW</v>
      </c>
      <c r="L2783" s="8" t="str">
        <f>_xlfn.XLOOKUP('Data Source'!$H2783,'NW Mapping'!A:A,'NW Mapping'!E:E)</f>
        <v>SINGLE FUNDING</v>
      </c>
      <c r="M2783" s="155">
        <v>0.999999999999998</v>
      </c>
      <c r="N2783" s="155">
        <v>1.04</v>
      </c>
    </row>
    <row r="2784" spans="2:14" s="1" customFormat="1" ht="19.7" hidden="1" customHeight="1">
      <c r="B2784" s="156">
        <v>2025</v>
      </c>
      <c r="C2784" s="154" t="s">
        <v>13</v>
      </c>
      <c r="D2784" s="154" t="s">
        <v>14</v>
      </c>
      <c r="E2784" s="154" t="s">
        <v>15</v>
      </c>
      <c r="F2784" s="154" t="s">
        <v>16</v>
      </c>
      <c r="G2784" s="154" t="s">
        <v>87</v>
      </c>
      <c r="H2784" s="154" t="s">
        <v>81</v>
      </c>
      <c r="I2784" s="154" t="str">
        <f>_xlfn.XLOOKUP('Data Source'!$H2784,'NW Mapping'!A:A,'NW Mapping'!B:B)</f>
        <v>Low</v>
      </c>
      <c r="J2784" s="154" t="str">
        <f>_xlfn.XLOOKUP('Data Source'!$H2784,'NW Mapping'!A:A,'NW Mapping'!C:C)</f>
        <v>Core NW</v>
      </c>
      <c r="K2784" s="154" t="str">
        <f>_xlfn.XLOOKUP(H2784,'NW Mapping'!A:A,'NW Mapping'!D:D)</f>
        <v>Core NW</v>
      </c>
      <c r="L2784" s="8" t="str">
        <f>_xlfn.XLOOKUP('Data Source'!$H2784,'NW Mapping'!A:A,'NW Mapping'!E:E)</f>
        <v>SINGLE FUNDING</v>
      </c>
      <c r="M2784" s="157">
        <v>0.999999999999998</v>
      </c>
      <c r="N2784" s="157">
        <v>1.04</v>
      </c>
    </row>
    <row r="2785" spans="2:14" s="1" customFormat="1" ht="19.7" hidden="1" customHeight="1">
      <c r="B2785" s="152">
        <v>2025</v>
      </c>
      <c r="C2785" s="153" t="s">
        <v>13</v>
      </c>
      <c r="D2785" s="153" t="s">
        <v>14</v>
      </c>
      <c r="E2785" s="153" t="s">
        <v>15</v>
      </c>
      <c r="F2785" s="153" t="s">
        <v>16</v>
      </c>
      <c r="G2785" s="153" t="s">
        <v>72</v>
      </c>
      <c r="H2785" s="153" t="s">
        <v>81</v>
      </c>
      <c r="I2785" s="154" t="str">
        <f>_xlfn.XLOOKUP('Data Source'!$H2785,'NW Mapping'!A:A,'NW Mapping'!B:B)</f>
        <v>Low</v>
      </c>
      <c r="J2785" s="154" t="str">
        <f>_xlfn.XLOOKUP('Data Source'!$H2785,'NW Mapping'!A:A,'NW Mapping'!C:C)</f>
        <v>Core NW</v>
      </c>
      <c r="K2785" s="154" t="str">
        <f>_xlfn.XLOOKUP(H2785,'NW Mapping'!A:A,'NW Mapping'!D:D)</f>
        <v>Core NW</v>
      </c>
      <c r="L2785" s="8" t="str">
        <f>_xlfn.XLOOKUP('Data Source'!$H2785,'NW Mapping'!A:A,'NW Mapping'!E:E)</f>
        <v>SINGLE FUNDING</v>
      </c>
      <c r="M2785" s="155">
        <v>0.999999999999998</v>
      </c>
      <c r="N2785" s="155">
        <v>1.04</v>
      </c>
    </row>
    <row r="2786" spans="2:14" s="1" customFormat="1" ht="19.7" hidden="1" customHeight="1">
      <c r="B2786" s="156">
        <v>2025</v>
      </c>
      <c r="C2786" s="154" t="s">
        <v>13</v>
      </c>
      <c r="D2786" s="154" t="s">
        <v>14</v>
      </c>
      <c r="E2786" s="154" t="s">
        <v>15</v>
      </c>
      <c r="F2786" s="154" t="s">
        <v>16</v>
      </c>
      <c r="G2786" s="154" t="s">
        <v>73</v>
      </c>
      <c r="H2786" s="154" t="s">
        <v>81</v>
      </c>
      <c r="I2786" s="154" t="str">
        <f>_xlfn.XLOOKUP('Data Source'!$H2786,'NW Mapping'!A:A,'NW Mapping'!B:B)</f>
        <v>Low</v>
      </c>
      <c r="J2786" s="154" t="str">
        <f>_xlfn.XLOOKUP('Data Source'!$H2786,'NW Mapping'!A:A,'NW Mapping'!C:C)</f>
        <v>Core NW</v>
      </c>
      <c r="K2786" s="154" t="str">
        <f>_xlfn.XLOOKUP(H2786,'NW Mapping'!A:A,'NW Mapping'!D:D)</f>
        <v>Core NW</v>
      </c>
      <c r="L2786" s="8" t="str">
        <f>_xlfn.XLOOKUP('Data Source'!$H2786,'NW Mapping'!A:A,'NW Mapping'!E:E)</f>
        <v>SINGLE FUNDING</v>
      </c>
      <c r="M2786" s="157">
        <v>0.999999999999998</v>
      </c>
      <c r="N2786" s="157">
        <v>1.04</v>
      </c>
    </row>
    <row r="2787" spans="2:14" s="1" customFormat="1" ht="19.7" hidden="1" customHeight="1">
      <c r="B2787" s="152">
        <v>2025</v>
      </c>
      <c r="C2787" s="153" t="s">
        <v>13</v>
      </c>
      <c r="D2787" s="153" t="s">
        <v>14</v>
      </c>
      <c r="E2787" s="153" t="s">
        <v>15</v>
      </c>
      <c r="F2787" s="153" t="s">
        <v>16</v>
      </c>
      <c r="G2787" s="153" t="s">
        <v>74</v>
      </c>
      <c r="H2787" s="153" t="s">
        <v>81</v>
      </c>
      <c r="I2787" s="154" t="str">
        <f>_xlfn.XLOOKUP('Data Source'!$H2787,'NW Mapping'!A:A,'NW Mapping'!B:B)</f>
        <v>Low</v>
      </c>
      <c r="J2787" s="154" t="str">
        <f>_xlfn.XLOOKUP('Data Source'!$H2787,'NW Mapping'!A:A,'NW Mapping'!C:C)</f>
        <v>Core NW</v>
      </c>
      <c r="K2787" s="154" t="str">
        <f>_xlfn.XLOOKUP(H2787,'NW Mapping'!A:A,'NW Mapping'!D:D)</f>
        <v>Core NW</v>
      </c>
      <c r="L2787" s="8" t="str">
        <f>_xlfn.XLOOKUP('Data Source'!$H2787,'NW Mapping'!A:A,'NW Mapping'!E:E)</f>
        <v>SINGLE FUNDING</v>
      </c>
      <c r="M2787" s="155">
        <v>0.999999999999998</v>
      </c>
      <c r="N2787" s="155">
        <v>1.04</v>
      </c>
    </row>
    <row r="2788" spans="2:14" s="1" customFormat="1" ht="19.7" hidden="1" customHeight="1">
      <c r="B2788" s="156">
        <v>2025</v>
      </c>
      <c r="C2788" s="154" t="s">
        <v>13</v>
      </c>
      <c r="D2788" s="154" t="s">
        <v>14</v>
      </c>
      <c r="E2788" s="154" t="s">
        <v>15</v>
      </c>
      <c r="F2788" s="154" t="s">
        <v>16</v>
      </c>
      <c r="G2788" s="154" t="s">
        <v>75</v>
      </c>
      <c r="H2788" s="154" t="s">
        <v>81</v>
      </c>
      <c r="I2788" s="154" t="str">
        <f>_xlfn.XLOOKUP('Data Source'!$H2788,'NW Mapping'!A:A,'NW Mapping'!B:B)</f>
        <v>Low</v>
      </c>
      <c r="J2788" s="154" t="str">
        <f>_xlfn.XLOOKUP('Data Source'!$H2788,'NW Mapping'!A:A,'NW Mapping'!C:C)</f>
        <v>Core NW</v>
      </c>
      <c r="K2788" s="154" t="str">
        <f>_xlfn.XLOOKUP(H2788,'NW Mapping'!A:A,'NW Mapping'!D:D)</f>
        <v>Core NW</v>
      </c>
      <c r="L2788" s="8" t="str">
        <f>_xlfn.XLOOKUP('Data Source'!$H2788,'NW Mapping'!A:A,'NW Mapping'!E:E)</f>
        <v>SINGLE FUNDING</v>
      </c>
      <c r="M2788" s="157">
        <v>0.999999999999998</v>
      </c>
      <c r="N2788" s="157">
        <v>1.04</v>
      </c>
    </row>
    <row r="2789" spans="2:14" s="1" customFormat="1" ht="19.7" hidden="1" customHeight="1">
      <c r="B2789" s="152">
        <v>2025</v>
      </c>
      <c r="C2789" s="153" t="s">
        <v>13</v>
      </c>
      <c r="D2789" s="153" t="s">
        <v>14</v>
      </c>
      <c r="E2789" s="153" t="s">
        <v>15</v>
      </c>
      <c r="F2789" s="153" t="s">
        <v>16</v>
      </c>
      <c r="G2789" s="153" t="s">
        <v>76</v>
      </c>
      <c r="H2789" s="153" t="s">
        <v>81</v>
      </c>
      <c r="I2789" s="154" t="str">
        <f>_xlfn.XLOOKUP('Data Source'!$H2789,'NW Mapping'!A:A,'NW Mapping'!B:B)</f>
        <v>Low</v>
      </c>
      <c r="J2789" s="154" t="str">
        <f>_xlfn.XLOOKUP('Data Source'!$H2789,'NW Mapping'!A:A,'NW Mapping'!C:C)</f>
        <v>Core NW</v>
      </c>
      <c r="K2789" s="154" t="str">
        <f>_xlfn.XLOOKUP(H2789,'NW Mapping'!A:A,'NW Mapping'!D:D)</f>
        <v>Core NW</v>
      </c>
      <c r="L2789" s="8" t="str">
        <f>_xlfn.XLOOKUP('Data Source'!$H2789,'NW Mapping'!A:A,'NW Mapping'!E:E)</f>
        <v>SINGLE FUNDING</v>
      </c>
      <c r="M2789" s="155">
        <v>0.999999999999998</v>
      </c>
      <c r="N2789" s="155">
        <v>1.04</v>
      </c>
    </row>
    <row r="2790" spans="2:14" s="1" customFormat="1" ht="19.7" hidden="1" customHeight="1">
      <c r="B2790" s="156">
        <v>2025</v>
      </c>
      <c r="C2790" s="154" t="s">
        <v>13</v>
      </c>
      <c r="D2790" s="154" t="s">
        <v>14</v>
      </c>
      <c r="E2790" s="154" t="s">
        <v>15</v>
      </c>
      <c r="F2790" s="154" t="s">
        <v>21</v>
      </c>
      <c r="G2790" s="154" t="s">
        <v>22</v>
      </c>
      <c r="H2790" s="154" t="s">
        <v>81</v>
      </c>
      <c r="I2790" s="154" t="str">
        <f>_xlfn.XLOOKUP('Data Source'!$H2790,'NW Mapping'!A:A,'NW Mapping'!B:B)</f>
        <v>Low</v>
      </c>
      <c r="J2790" s="154" t="str">
        <f>_xlfn.XLOOKUP('Data Source'!$H2790,'NW Mapping'!A:A,'NW Mapping'!C:C)</f>
        <v>Core NW</v>
      </c>
      <c r="K2790" s="154" t="str">
        <f>_xlfn.XLOOKUP(H2790,'NW Mapping'!A:A,'NW Mapping'!D:D)</f>
        <v>Core NW</v>
      </c>
      <c r="L2790" s="8" t="str">
        <f>_xlfn.XLOOKUP('Data Source'!$H2790,'NW Mapping'!A:A,'NW Mapping'!E:E)</f>
        <v>SINGLE FUNDING</v>
      </c>
      <c r="M2790" s="157">
        <v>0.999999999999998</v>
      </c>
      <c r="N2790" s="157">
        <v>1.04</v>
      </c>
    </row>
    <row r="2791" spans="2:14" s="1" customFormat="1" ht="19.7" hidden="1" customHeight="1">
      <c r="B2791" s="152">
        <v>2025</v>
      </c>
      <c r="C2791" s="153" t="s">
        <v>13</v>
      </c>
      <c r="D2791" s="153" t="s">
        <v>14</v>
      </c>
      <c r="E2791" s="153" t="s">
        <v>15</v>
      </c>
      <c r="F2791" s="153" t="s">
        <v>21</v>
      </c>
      <c r="G2791" s="153" t="s">
        <v>65</v>
      </c>
      <c r="H2791" s="153" t="s">
        <v>81</v>
      </c>
      <c r="I2791" s="154" t="str">
        <f>_xlfn.XLOOKUP('Data Source'!$H2791,'NW Mapping'!A:A,'NW Mapping'!B:B)</f>
        <v>Low</v>
      </c>
      <c r="J2791" s="154" t="str">
        <f>_xlfn.XLOOKUP('Data Source'!$H2791,'NW Mapping'!A:A,'NW Mapping'!C:C)</f>
        <v>Core NW</v>
      </c>
      <c r="K2791" s="154" t="str">
        <f>_xlfn.XLOOKUP(H2791,'NW Mapping'!A:A,'NW Mapping'!D:D)</f>
        <v>Core NW</v>
      </c>
      <c r="L2791" s="8" t="str">
        <f>_xlfn.XLOOKUP('Data Source'!$H2791,'NW Mapping'!A:A,'NW Mapping'!E:E)</f>
        <v>SINGLE FUNDING</v>
      </c>
      <c r="M2791" s="155">
        <v>0.999999999999998</v>
      </c>
      <c r="N2791" s="155">
        <v>1.04</v>
      </c>
    </row>
    <row r="2792" spans="2:14" s="1" customFormat="1" ht="19.7" hidden="1" customHeight="1">
      <c r="B2792" s="156">
        <v>2025</v>
      </c>
      <c r="C2792" s="154" t="s">
        <v>13</v>
      </c>
      <c r="D2792" s="154" t="s">
        <v>14</v>
      </c>
      <c r="E2792" s="154" t="s">
        <v>15</v>
      </c>
      <c r="F2792" s="154" t="s">
        <v>23</v>
      </c>
      <c r="G2792" s="154" t="s">
        <v>24</v>
      </c>
      <c r="H2792" s="154" t="s">
        <v>81</v>
      </c>
      <c r="I2792" s="154" t="str">
        <f>_xlfn.XLOOKUP('Data Source'!$H2792,'NW Mapping'!A:A,'NW Mapping'!B:B)</f>
        <v>Low</v>
      </c>
      <c r="J2792" s="154" t="str">
        <f>_xlfn.XLOOKUP('Data Source'!$H2792,'NW Mapping'!A:A,'NW Mapping'!C:C)</f>
        <v>Core NW</v>
      </c>
      <c r="K2792" s="154" t="str">
        <f>_xlfn.XLOOKUP(H2792,'NW Mapping'!A:A,'NW Mapping'!D:D)</f>
        <v>Core NW</v>
      </c>
      <c r="L2792" s="8" t="str">
        <f>_xlfn.XLOOKUP('Data Source'!$H2792,'NW Mapping'!A:A,'NW Mapping'!E:E)</f>
        <v>SINGLE FUNDING</v>
      </c>
      <c r="M2792" s="157">
        <v>0.999999999999998</v>
      </c>
      <c r="N2792" s="157">
        <v>1.04</v>
      </c>
    </row>
    <row r="2793" spans="2:14" s="1" customFormat="1" ht="19.7" hidden="1" customHeight="1">
      <c r="B2793" s="152">
        <v>2025</v>
      </c>
      <c r="C2793" s="153" t="s">
        <v>13</v>
      </c>
      <c r="D2793" s="153" t="s">
        <v>14</v>
      </c>
      <c r="E2793" s="153" t="s">
        <v>15</v>
      </c>
      <c r="F2793" s="153" t="s">
        <v>23</v>
      </c>
      <c r="G2793" s="153" t="s">
        <v>66</v>
      </c>
      <c r="H2793" s="153" t="s">
        <v>81</v>
      </c>
      <c r="I2793" s="154" t="str">
        <f>_xlfn.XLOOKUP('Data Source'!$H2793,'NW Mapping'!A:A,'NW Mapping'!B:B)</f>
        <v>Low</v>
      </c>
      <c r="J2793" s="154" t="str">
        <f>_xlfn.XLOOKUP('Data Source'!$H2793,'NW Mapping'!A:A,'NW Mapping'!C:C)</f>
        <v>Core NW</v>
      </c>
      <c r="K2793" s="154" t="str">
        <f>_xlfn.XLOOKUP(H2793,'NW Mapping'!A:A,'NW Mapping'!D:D)</f>
        <v>Core NW</v>
      </c>
      <c r="L2793" s="8" t="str">
        <f>_xlfn.XLOOKUP('Data Source'!$H2793,'NW Mapping'!A:A,'NW Mapping'!E:E)</f>
        <v>SINGLE FUNDING</v>
      </c>
      <c r="M2793" s="155">
        <v>0.999999999999998</v>
      </c>
      <c r="N2793" s="155">
        <v>1.04</v>
      </c>
    </row>
    <row r="2794" spans="2:14" s="1" customFormat="1" ht="19.7" hidden="1" customHeight="1">
      <c r="B2794" s="156">
        <v>2025</v>
      </c>
      <c r="C2794" s="154" t="s">
        <v>13</v>
      </c>
      <c r="D2794" s="154" t="s">
        <v>14</v>
      </c>
      <c r="E2794" s="154" t="s">
        <v>25</v>
      </c>
      <c r="F2794" s="154" t="s">
        <v>16</v>
      </c>
      <c r="G2794" s="154" t="s">
        <v>71</v>
      </c>
      <c r="H2794" s="154" t="s">
        <v>81</v>
      </c>
      <c r="I2794" s="154" t="str">
        <f>_xlfn.XLOOKUP('Data Source'!$H2794,'NW Mapping'!A:A,'NW Mapping'!B:B)</f>
        <v>Low</v>
      </c>
      <c r="J2794" s="154" t="str">
        <f>_xlfn.XLOOKUP('Data Source'!$H2794,'NW Mapping'!A:A,'NW Mapping'!C:C)</f>
        <v>Core NW</v>
      </c>
      <c r="K2794" s="154" t="str">
        <f>_xlfn.XLOOKUP(H2794,'NW Mapping'!A:A,'NW Mapping'!D:D)</f>
        <v>Core NW</v>
      </c>
      <c r="L2794" s="8" t="str">
        <f>_xlfn.XLOOKUP('Data Source'!$H2794,'NW Mapping'!A:A,'NW Mapping'!E:E)</f>
        <v>SINGLE FUNDING</v>
      </c>
      <c r="M2794" s="157">
        <v>0.999999999999998</v>
      </c>
      <c r="N2794" s="157">
        <v>1.04</v>
      </c>
    </row>
    <row r="2795" spans="2:14" s="1" customFormat="1" ht="19.7" hidden="1" customHeight="1">
      <c r="B2795" s="152">
        <v>2025</v>
      </c>
      <c r="C2795" s="153" t="s">
        <v>13</v>
      </c>
      <c r="D2795" s="153" t="s">
        <v>14</v>
      </c>
      <c r="E2795" s="153" t="s">
        <v>25</v>
      </c>
      <c r="F2795" s="153" t="s">
        <v>16</v>
      </c>
      <c r="G2795" s="153" t="s">
        <v>87</v>
      </c>
      <c r="H2795" s="153" t="s">
        <v>81</v>
      </c>
      <c r="I2795" s="154" t="str">
        <f>_xlfn.XLOOKUP('Data Source'!$H2795,'NW Mapping'!A:A,'NW Mapping'!B:B)</f>
        <v>Low</v>
      </c>
      <c r="J2795" s="154" t="str">
        <f>_xlfn.XLOOKUP('Data Source'!$H2795,'NW Mapping'!A:A,'NW Mapping'!C:C)</f>
        <v>Core NW</v>
      </c>
      <c r="K2795" s="154" t="str">
        <f>_xlfn.XLOOKUP(H2795,'NW Mapping'!A:A,'NW Mapping'!D:D)</f>
        <v>Core NW</v>
      </c>
      <c r="L2795" s="8" t="str">
        <f>_xlfn.XLOOKUP('Data Source'!$H2795,'NW Mapping'!A:A,'NW Mapping'!E:E)</f>
        <v>SINGLE FUNDING</v>
      </c>
      <c r="M2795" s="155">
        <v>0.999999999999998</v>
      </c>
      <c r="N2795" s="155">
        <v>1.04</v>
      </c>
    </row>
    <row r="2796" spans="2:14" s="1" customFormat="1" ht="19.7" hidden="1" customHeight="1">
      <c r="B2796" s="156">
        <v>2025</v>
      </c>
      <c r="C2796" s="154" t="s">
        <v>13</v>
      </c>
      <c r="D2796" s="154" t="s">
        <v>14</v>
      </c>
      <c r="E2796" s="154" t="s">
        <v>25</v>
      </c>
      <c r="F2796" s="154" t="s">
        <v>16</v>
      </c>
      <c r="G2796" s="154" t="s">
        <v>72</v>
      </c>
      <c r="H2796" s="154" t="s">
        <v>81</v>
      </c>
      <c r="I2796" s="154" t="str">
        <f>_xlfn.XLOOKUP('Data Source'!$H2796,'NW Mapping'!A:A,'NW Mapping'!B:B)</f>
        <v>Low</v>
      </c>
      <c r="J2796" s="154" t="str">
        <f>_xlfn.XLOOKUP('Data Source'!$H2796,'NW Mapping'!A:A,'NW Mapping'!C:C)</f>
        <v>Core NW</v>
      </c>
      <c r="K2796" s="154" t="str">
        <f>_xlfn.XLOOKUP(H2796,'NW Mapping'!A:A,'NW Mapping'!D:D)</f>
        <v>Core NW</v>
      </c>
      <c r="L2796" s="8" t="str">
        <f>_xlfn.XLOOKUP('Data Source'!$H2796,'NW Mapping'!A:A,'NW Mapping'!E:E)</f>
        <v>SINGLE FUNDING</v>
      </c>
      <c r="M2796" s="157">
        <v>0.999999999999998</v>
      </c>
      <c r="N2796" s="157">
        <v>1.04</v>
      </c>
    </row>
    <row r="2797" spans="2:14" s="1" customFormat="1" ht="19.7" hidden="1" customHeight="1">
      <c r="B2797" s="152">
        <v>2025</v>
      </c>
      <c r="C2797" s="153" t="s">
        <v>13</v>
      </c>
      <c r="D2797" s="153" t="s">
        <v>14</v>
      </c>
      <c r="E2797" s="153" t="s">
        <v>25</v>
      </c>
      <c r="F2797" s="153" t="s">
        <v>16</v>
      </c>
      <c r="G2797" s="153" t="s">
        <v>73</v>
      </c>
      <c r="H2797" s="153" t="s">
        <v>81</v>
      </c>
      <c r="I2797" s="154" t="str">
        <f>_xlfn.XLOOKUP('Data Source'!$H2797,'NW Mapping'!A:A,'NW Mapping'!B:B)</f>
        <v>Low</v>
      </c>
      <c r="J2797" s="154" t="str">
        <f>_xlfn.XLOOKUP('Data Source'!$H2797,'NW Mapping'!A:A,'NW Mapping'!C:C)</f>
        <v>Core NW</v>
      </c>
      <c r="K2797" s="154" t="str">
        <f>_xlfn.XLOOKUP(H2797,'NW Mapping'!A:A,'NW Mapping'!D:D)</f>
        <v>Core NW</v>
      </c>
      <c r="L2797" s="8" t="str">
        <f>_xlfn.XLOOKUP('Data Source'!$H2797,'NW Mapping'!A:A,'NW Mapping'!E:E)</f>
        <v>SINGLE FUNDING</v>
      </c>
      <c r="M2797" s="155">
        <v>0.999999999999998</v>
      </c>
      <c r="N2797" s="155">
        <v>1.04</v>
      </c>
    </row>
    <row r="2798" spans="2:14" s="1" customFormat="1" ht="19.7" hidden="1" customHeight="1">
      <c r="B2798" s="156">
        <v>2025</v>
      </c>
      <c r="C2798" s="154" t="s">
        <v>13</v>
      </c>
      <c r="D2798" s="154" t="s">
        <v>14</v>
      </c>
      <c r="E2798" s="154" t="s">
        <v>25</v>
      </c>
      <c r="F2798" s="154" t="s">
        <v>16</v>
      </c>
      <c r="G2798" s="154" t="s">
        <v>74</v>
      </c>
      <c r="H2798" s="154" t="s">
        <v>81</v>
      </c>
      <c r="I2798" s="154" t="str">
        <f>_xlfn.XLOOKUP('Data Source'!$H2798,'NW Mapping'!A:A,'NW Mapping'!B:B)</f>
        <v>Low</v>
      </c>
      <c r="J2798" s="154" t="str">
        <f>_xlfn.XLOOKUP('Data Source'!$H2798,'NW Mapping'!A:A,'NW Mapping'!C:C)</f>
        <v>Core NW</v>
      </c>
      <c r="K2798" s="154" t="str">
        <f>_xlfn.XLOOKUP(H2798,'NW Mapping'!A:A,'NW Mapping'!D:D)</f>
        <v>Core NW</v>
      </c>
      <c r="L2798" s="8" t="str">
        <f>_xlfn.XLOOKUP('Data Source'!$H2798,'NW Mapping'!A:A,'NW Mapping'!E:E)</f>
        <v>SINGLE FUNDING</v>
      </c>
      <c r="M2798" s="157">
        <v>0.999999999999998</v>
      </c>
      <c r="N2798" s="157">
        <v>1.04</v>
      </c>
    </row>
    <row r="2799" spans="2:14" s="1" customFormat="1" ht="19.7" hidden="1" customHeight="1">
      <c r="B2799" s="152">
        <v>2025</v>
      </c>
      <c r="C2799" s="153" t="s">
        <v>13</v>
      </c>
      <c r="D2799" s="153" t="s">
        <v>14</v>
      </c>
      <c r="E2799" s="153" t="s">
        <v>25</v>
      </c>
      <c r="F2799" s="153" t="s">
        <v>16</v>
      </c>
      <c r="G2799" s="153" t="s">
        <v>75</v>
      </c>
      <c r="H2799" s="153" t="s">
        <v>81</v>
      </c>
      <c r="I2799" s="154" t="str">
        <f>_xlfn.XLOOKUP('Data Source'!$H2799,'NW Mapping'!A:A,'NW Mapping'!B:B)</f>
        <v>Low</v>
      </c>
      <c r="J2799" s="154" t="str">
        <f>_xlfn.XLOOKUP('Data Source'!$H2799,'NW Mapping'!A:A,'NW Mapping'!C:C)</f>
        <v>Core NW</v>
      </c>
      <c r="K2799" s="154" t="str">
        <f>_xlfn.XLOOKUP(H2799,'NW Mapping'!A:A,'NW Mapping'!D:D)</f>
        <v>Core NW</v>
      </c>
      <c r="L2799" s="8" t="str">
        <f>_xlfn.XLOOKUP('Data Source'!$H2799,'NW Mapping'!A:A,'NW Mapping'!E:E)</f>
        <v>SINGLE FUNDING</v>
      </c>
      <c r="M2799" s="155">
        <v>0.999999999999998</v>
      </c>
      <c r="N2799" s="155">
        <v>1.04</v>
      </c>
    </row>
    <row r="2800" spans="2:14" s="1" customFormat="1" ht="19.7" hidden="1" customHeight="1">
      <c r="B2800" s="156">
        <v>2025</v>
      </c>
      <c r="C2800" s="154" t="s">
        <v>13</v>
      </c>
      <c r="D2800" s="154" t="s">
        <v>14</v>
      </c>
      <c r="E2800" s="154" t="s">
        <v>25</v>
      </c>
      <c r="F2800" s="154" t="s">
        <v>16</v>
      </c>
      <c r="G2800" s="154" t="s">
        <v>76</v>
      </c>
      <c r="H2800" s="154" t="s">
        <v>81</v>
      </c>
      <c r="I2800" s="154" t="str">
        <f>_xlfn.XLOOKUP('Data Source'!$H2800,'NW Mapping'!A:A,'NW Mapping'!B:B)</f>
        <v>Low</v>
      </c>
      <c r="J2800" s="154" t="str">
        <f>_xlfn.XLOOKUP('Data Source'!$H2800,'NW Mapping'!A:A,'NW Mapping'!C:C)</f>
        <v>Core NW</v>
      </c>
      <c r="K2800" s="154" t="str">
        <f>_xlfn.XLOOKUP(H2800,'NW Mapping'!A:A,'NW Mapping'!D:D)</f>
        <v>Core NW</v>
      </c>
      <c r="L2800" s="8" t="str">
        <f>_xlfn.XLOOKUP('Data Source'!$H2800,'NW Mapping'!A:A,'NW Mapping'!E:E)</f>
        <v>SINGLE FUNDING</v>
      </c>
      <c r="M2800" s="157">
        <v>0.999999999999998</v>
      </c>
      <c r="N2800" s="157">
        <v>1.04</v>
      </c>
    </row>
    <row r="2801" spans="2:14" s="1" customFormat="1" ht="19.7" hidden="1" customHeight="1">
      <c r="B2801" s="152">
        <v>2025</v>
      </c>
      <c r="C2801" s="153" t="s">
        <v>13</v>
      </c>
      <c r="D2801" s="153" t="s">
        <v>14</v>
      </c>
      <c r="E2801" s="153" t="s">
        <v>25</v>
      </c>
      <c r="F2801" s="153" t="s">
        <v>21</v>
      </c>
      <c r="G2801" s="153" t="s">
        <v>22</v>
      </c>
      <c r="H2801" s="153" t="s">
        <v>81</v>
      </c>
      <c r="I2801" s="154" t="str">
        <f>_xlfn.XLOOKUP('Data Source'!$H2801,'NW Mapping'!A:A,'NW Mapping'!B:B)</f>
        <v>Low</v>
      </c>
      <c r="J2801" s="154" t="str">
        <f>_xlfn.XLOOKUP('Data Source'!$H2801,'NW Mapping'!A:A,'NW Mapping'!C:C)</f>
        <v>Core NW</v>
      </c>
      <c r="K2801" s="154" t="str">
        <f>_xlfn.XLOOKUP(H2801,'NW Mapping'!A:A,'NW Mapping'!D:D)</f>
        <v>Core NW</v>
      </c>
      <c r="L2801" s="8" t="str">
        <f>_xlfn.XLOOKUP('Data Source'!$H2801,'NW Mapping'!A:A,'NW Mapping'!E:E)</f>
        <v>SINGLE FUNDING</v>
      </c>
      <c r="M2801" s="155">
        <v>0.999999999999998</v>
      </c>
      <c r="N2801" s="155">
        <v>1.04</v>
      </c>
    </row>
    <row r="2802" spans="2:14" s="1" customFormat="1" ht="19.7" hidden="1" customHeight="1">
      <c r="B2802" s="156">
        <v>2025</v>
      </c>
      <c r="C2802" s="154" t="s">
        <v>13</v>
      </c>
      <c r="D2802" s="154" t="s">
        <v>14</v>
      </c>
      <c r="E2802" s="154" t="s">
        <v>25</v>
      </c>
      <c r="F2802" s="154" t="s">
        <v>21</v>
      </c>
      <c r="G2802" s="154" t="s">
        <v>65</v>
      </c>
      <c r="H2802" s="154" t="s">
        <v>81</v>
      </c>
      <c r="I2802" s="154" t="str">
        <f>_xlfn.XLOOKUP('Data Source'!$H2802,'NW Mapping'!A:A,'NW Mapping'!B:B)</f>
        <v>Low</v>
      </c>
      <c r="J2802" s="154" t="str">
        <f>_xlfn.XLOOKUP('Data Source'!$H2802,'NW Mapping'!A:A,'NW Mapping'!C:C)</f>
        <v>Core NW</v>
      </c>
      <c r="K2802" s="154" t="str">
        <f>_xlfn.XLOOKUP(H2802,'NW Mapping'!A:A,'NW Mapping'!D:D)</f>
        <v>Core NW</v>
      </c>
      <c r="L2802" s="8" t="str">
        <f>_xlfn.XLOOKUP('Data Source'!$H2802,'NW Mapping'!A:A,'NW Mapping'!E:E)</f>
        <v>SINGLE FUNDING</v>
      </c>
      <c r="M2802" s="157">
        <v>0.999999999999998</v>
      </c>
      <c r="N2802" s="157">
        <v>1.04</v>
      </c>
    </row>
    <row r="2803" spans="2:14" s="1" customFormat="1" ht="19.7" hidden="1" customHeight="1">
      <c r="B2803" s="152">
        <v>2025</v>
      </c>
      <c r="C2803" s="153" t="s">
        <v>13</v>
      </c>
      <c r="D2803" s="153" t="s">
        <v>14</v>
      </c>
      <c r="E2803" s="153" t="s">
        <v>25</v>
      </c>
      <c r="F2803" s="153" t="s">
        <v>23</v>
      </c>
      <c r="G2803" s="153" t="s">
        <v>24</v>
      </c>
      <c r="H2803" s="153" t="s">
        <v>81</v>
      </c>
      <c r="I2803" s="154" t="str">
        <f>_xlfn.XLOOKUP('Data Source'!$H2803,'NW Mapping'!A:A,'NW Mapping'!B:B)</f>
        <v>Low</v>
      </c>
      <c r="J2803" s="154" t="str">
        <f>_xlfn.XLOOKUP('Data Source'!$H2803,'NW Mapping'!A:A,'NW Mapping'!C:C)</f>
        <v>Core NW</v>
      </c>
      <c r="K2803" s="154" t="str">
        <f>_xlfn.XLOOKUP(H2803,'NW Mapping'!A:A,'NW Mapping'!D:D)</f>
        <v>Core NW</v>
      </c>
      <c r="L2803" s="8" t="str">
        <f>_xlfn.XLOOKUP('Data Source'!$H2803,'NW Mapping'!A:A,'NW Mapping'!E:E)</f>
        <v>SINGLE FUNDING</v>
      </c>
      <c r="M2803" s="155">
        <v>0.999999999999998</v>
      </c>
      <c r="N2803" s="155">
        <v>1.04</v>
      </c>
    </row>
    <row r="2804" spans="2:14" s="1" customFormat="1" ht="19.7" hidden="1" customHeight="1">
      <c r="B2804" s="156">
        <v>2025</v>
      </c>
      <c r="C2804" s="154" t="s">
        <v>13</v>
      </c>
      <c r="D2804" s="154" t="s">
        <v>14</v>
      </c>
      <c r="E2804" s="154" t="s">
        <v>25</v>
      </c>
      <c r="F2804" s="154" t="s">
        <v>23</v>
      </c>
      <c r="G2804" s="154" t="s">
        <v>66</v>
      </c>
      <c r="H2804" s="154" t="s">
        <v>81</v>
      </c>
      <c r="I2804" s="154" t="str">
        <f>_xlfn.XLOOKUP('Data Source'!$H2804,'NW Mapping'!A:A,'NW Mapping'!B:B)</f>
        <v>Low</v>
      </c>
      <c r="J2804" s="154" t="str">
        <f>_xlfn.XLOOKUP('Data Source'!$H2804,'NW Mapping'!A:A,'NW Mapping'!C:C)</f>
        <v>Core NW</v>
      </c>
      <c r="K2804" s="154" t="str">
        <f>_xlfn.XLOOKUP(H2804,'NW Mapping'!A:A,'NW Mapping'!D:D)</f>
        <v>Core NW</v>
      </c>
      <c r="L2804" s="8" t="str">
        <f>_xlfn.XLOOKUP('Data Source'!$H2804,'NW Mapping'!A:A,'NW Mapping'!E:E)</f>
        <v>SINGLE FUNDING</v>
      </c>
      <c r="M2804" s="157">
        <v>0.999999999999998</v>
      </c>
      <c r="N2804" s="157">
        <v>1.04</v>
      </c>
    </row>
    <row r="2805" spans="2:14" s="1" customFormat="1" ht="19.7" customHeight="1">
      <c r="B2805" s="152">
        <v>2025</v>
      </c>
      <c r="C2805" s="153" t="s">
        <v>13</v>
      </c>
      <c r="D2805" s="153" t="s">
        <v>14</v>
      </c>
      <c r="E2805" s="153" t="s">
        <v>26</v>
      </c>
      <c r="F2805" s="153" t="s">
        <v>16</v>
      </c>
      <c r="G2805" s="153" t="s">
        <v>71</v>
      </c>
      <c r="H2805" s="153" t="s">
        <v>81</v>
      </c>
      <c r="I2805" s="154" t="str">
        <f>_xlfn.XLOOKUP('Data Source'!$H2805,'NW Mapping'!A:A,'NW Mapping'!B:B)</f>
        <v>Low</v>
      </c>
      <c r="J2805" s="154" t="str">
        <f>_xlfn.XLOOKUP('Data Source'!$H2805,'NW Mapping'!A:A,'NW Mapping'!C:C)</f>
        <v>Core NW</v>
      </c>
      <c r="K2805" s="154" t="str">
        <f>_xlfn.XLOOKUP(H2805,'NW Mapping'!A:A,'NW Mapping'!D:D)</f>
        <v>Core NW</v>
      </c>
      <c r="L2805" s="8" t="str">
        <f>_xlfn.XLOOKUP('Data Source'!$H2805,'NW Mapping'!A:A,'NW Mapping'!E:E)</f>
        <v>SINGLE FUNDING</v>
      </c>
      <c r="M2805" s="155">
        <v>0.999999999999998</v>
      </c>
      <c r="N2805" s="155">
        <v>1.04</v>
      </c>
    </row>
    <row r="2806" spans="2:14" s="1" customFormat="1" ht="19.7" customHeight="1">
      <c r="B2806" s="156">
        <v>2025</v>
      </c>
      <c r="C2806" s="154" t="s">
        <v>13</v>
      </c>
      <c r="D2806" s="154" t="s">
        <v>14</v>
      </c>
      <c r="E2806" s="154" t="s">
        <v>26</v>
      </c>
      <c r="F2806" s="154" t="s">
        <v>16</v>
      </c>
      <c r="G2806" s="154" t="s">
        <v>87</v>
      </c>
      <c r="H2806" s="154" t="s">
        <v>81</v>
      </c>
      <c r="I2806" s="154" t="str">
        <f>_xlfn.XLOOKUP('Data Source'!$H2806,'NW Mapping'!A:A,'NW Mapping'!B:B)</f>
        <v>Low</v>
      </c>
      <c r="J2806" s="154" t="str">
        <f>_xlfn.XLOOKUP('Data Source'!$H2806,'NW Mapping'!A:A,'NW Mapping'!C:C)</f>
        <v>Core NW</v>
      </c>
      <c r="K2806" s="154" t="str">
        <f>_xlfn.XLOOKUP(H2806,'NW Mapping'!A:A,'NW Mapping'!D:D)</f>
        <v>Core NW</v>
      </c>
      <c r="L2806" s="8" t="str">
        <f>_xlfn.XLOOKUP('Data Source'!$H2806,'NW Mapping'!A:A,'NW Mapping'!E:E)</f>
        <v>SINGLE FUNDING</v>
      </c>
      <c r="M2806" s="157">
        <v>0.999999999999998</v>
      </c>
      <c r="N2806" s="157">
        <v>1.04</v>
      </c>
    </row>
    <row r="2807" spans="2:14" s="1" customFormat="1" ht="19.7" customHeight="1">
      <c r="B2807" s="152">
        <v>2025</v>
      </c>
      <c r="C2807" s="153" t="s">
        <v>13</v>
      </c>
      <c r="D2807" s="153" t="s">
        <v>14</v>
      </c>
      <c r="E2807" s="153" t="s">
        <v>26</v>
      </c>
      <c r="F2807" s="153" t="s">
        <v>16</v>
      </c>
      <c r="G2807" s="153" t="s">
        <v>72</v>
      </c>
      <c r="H2807" s="153" t="s">
        <v>81</v>
      </c>
      <c r="I2807" s="154" t="str">
        <f>_xlfn.XLOOKUP('Data Source'!$H2807,'NW Mapping'!A:A,'NW Mapping'!B:B)</f>
        <v>Low</v>
      </c>
      <c r="J2807" s="154" t="str">
        <f>_xlfn.XLOOKUP('Data Source'!$H2807,'NW Mapping'!A:A,'NW Mapping'!C:C)</f>
        <v>Core NW</v>
      </c>
      <c r="K2807" s="154" t="str">
        <f>_xlfn.XLOOKUP(H2807,'NW Mapping'!A:A,'NW Mapping'!D:D)</f>
        <v>Core NW</v>
      </c>
      <c r="L2807" s="8" t="str">
        <f>_xlfn.XLOOKUP('Data Source'!$H2807,'NW Mapping'!A:A,'NW Mapping'!E:E)</f>
        <v>SINGLE FUNDING</v>
      </c>
      <c r="M2807" s="155">
        <v>0.999999999999998</v>
      </c>
      <c r="N2807" s="155">
        <v>1.04</v>
      </c>
    </row>
    <row r="2808" spans="2:14" s="1" customFormat="1" ht="19.7" customHeight="1">
      <c r="B2808" s="156">
        <v>2025</v>
      </c>
      <c r="C2808" s="154" t="s">
        <v>13</v>
      </c>
      <c r="D2808" s="154" t="s">
        <v>14</v>
      </c>
      <c r="E2808" s="154" t="s">
        <v>26</v>
      </c>
      <c r="F2808" s="154" t="s">
        <v>16</v>
      </c>
      <c r="G2808" s="154" t="s">
        <v>73</v>
      </c>
      <c r="H2808" s="154" t="s">
        <v>81</v>
      </c>
      <c r="I2808" s="154" t="str">
        <f>_xlfn.XLOOKUP('Data Source'!$H2808,'NW Mapping'!A:A,'NW Mapping'!B:B)</f>
        <v>Low</v>
      </c>
      <c r="J2808" s="154" t="str">
        <f>_xlfn.XLOOKUP('Data Source'!$H2808,'NW Mapping'!A:A,'NW Mapping'!C:C)</f>
        <v>Core NW</v>
      </c>
      <c r="K2808" s="154" t="str">
        <f>_xlfn.XLOOKUP(H2808,'NW Mapping'!A:A,'NW Mapping'!D:D)</f>
        <v>Core NW</v>
      </c>
      <c r="L2808" s="8" t="str">
        <f>_xlfn.XLOOKUP('Data Source'!$H2808,'NW Mapping'!A:A,'NW Mapping'!E:E)</f>
        <v>SINGLE FUNDING</v>
      </c>
      <c r="M2808" s="157">
        <v>0.999999999999998</v>
      </c>
      <c r="N2808" s="157">
        <v>1.04</v>
      </c>
    </row>
    <row r="2809" spans="2:14" s="1" customFormat="1" ht="19.7" customHeight="1">
      <c r="B2809" s="152">
        <v>2025</v>
      </c>
      <c r="C2809" s="153" t="s">
        <v>13</v>
      </c>
      <c r="D2809" s="153" t="s">
        <v>14</v>
      </c>
      <c r="E2809" s="153" t="s">
        <v>26</v>
      </c>
      <c r="F2809" s="153" t="s">
        <v>16</v>
      </c>
      <c r="G2809" s="153" t="s">
        <v>74</v>
      </c>
      <c r="H2809" s="153" t="s">
        <v>81</v>
      </c>
      <c r="I2809" s="154" t="str">
        <f>_xlfn.XLOOKUP('Data Source'!$H2809,'NW Mapping'!A:A,'NW Mapping'!B:B)</f>
        <v>Low</v>
      </c>
      <c r="J2809" s="154" t="str">
        <f>_xlfn.XLOOKUP('Data Source'!$H2809,'NW Mapping'!A:A,'NW Mapping'!C:C)</f>
        <v>Core NW</v>
      </c>
      <c r="K2809" s="154" t="str">
        <f>_xlfn.XLOOKUP(H2809,'NW Mapping'!A:A,'NW Mapping'!D:D)</f>
        <v>Core NW</v>
      </c>
      <c r="L2809" s="8" t="str">
        <f>_xlfn.XLOOKUP('Data Source'!$H2809,'NW Mapping'!A:A,'NW Mapping'!E:E)</f>
        <v>SINGLE FUNDING</v>
      </c>
      <c r="M2809" s="155">
        <v>0.999999999999998</v>
      </c>
      <c r="N2809" s="155">
        <v>1.04</v>
      </c>
    </row>
    <row r="2810" spans="2:14" s="1" customFormat="1" ht="19.7" customHeight="1">
      <c r="B2810" s="156">
        <v>2025</v>
      </c>
      <c r="C2810" s="154" t="s">
        <v>13</v>
      </c>
      <c r="D2810" s="154" t="s">
        <v>14</v>
      </c>
      <c r="E2810" s="154" t="s">
        <v>26</v>
      </c>
      <c r="F2810" s="154" t="s">
        <v>16</v>
      </c>
      <c r="G2810" s="154" t="s">
        <v>75</v>
      </c>
      <c r="H2810" s="154" t="s">
        <v>81</v>
      </c>
      <c r="I2810" s="154" t="str">
        <f>_xlfn.XLOOKUP('Data Source'!$H2810,'NW Mapping'!A:A,'NW Mapping'!B:B)</f>
        <v>Low</v>
      </c>
      <c r="J2810" s="154" t="str">
        <f>_xlfn.XLOOKUP('Data Source'!$H2810,'NW Mapping'!A:A,'NW Mapping'!C:C)</f>
        <v>Core NW</v>
      </c>
      <c r="K2810" s="154" t="str">
        <f>_xlfn.XLOOKUP(H2810,'NW Mapping'!A:A,'NW Mapping'!D:D)</f>
        <v>Core NW</v>
      </c>
      <c r="L2810" s="8" t="str">
        <f>_xlfn.XLOOKUP('Data Source'!$H2810,'NW Mapping'!A:A,'NW Mapping'!E:E)</f>
        <v>SINGLE FUNDING</v>
      </c>
      <c r="M2810" s="157">
        <v>0.999999999999998</v>
      </c>
      <c r="N2810" s="157">
        <v>1.04</v>
      </c>
    </row>
    <row r="2811" spans="2:14" s="1" customFormat="1" ht="19.7" customHeight="1">
      <c r="B2811" s="152">
        <v>2025</v>
      </c>
      <c r="C2811" s="153" t="s">
        <v>13</v>
      </c>
      <c r="D2811" s="153" t="s">
        <v>14</v>
      </c>
      <c r="E2811" s="153" t="s">
        <v>26</v>
      </c>
      <c r="F2811" s="153" t="s">
        <v>16</v>
      </c>
      <c r="G2811" s="153" t="s">
        <v>76</v>
      </c>
      <c r="H2811" s="153" t="s">
        <v>81</v>
      </c>
      <c r="I2811" s="154" t="str">
        <f>_xlfn.XLOOKUP('Data Source'!$H2811,'NW Mapping'!A:A,'NW Mapping'!B:B)</f>
        <v>Low</v>
      </c>
      <c r="J2811" s="154" t="str">
        <f>_xlfn.XLOOKUP('Data Source'!$H2811,'NW Mapping'!A:A,'NW Mapping'!C:C)</f>
        <v>Core NW</v>
      </c>
      <c r="K2811" s="154" t="str">
        <f>_xlfn.XLOOKUP(H2811,'NW Mapping'!A:A,'NW Mapping'!D:D)</f>
        <v>Core NW</v>
      </c>
      <c r="L2811" s="8" t="str">
        <f>_xlfn.XLOOKUP('Data Source'!$H2811,'NW Mapping'!A:A,'NW Mapping'!E:E)</f>
        <v>SINGLE FUNDING</v>
      </c>
      <c r="M2811" s="155">
        <v>0.999999999999998</v>
      </c>
      <c r="N2811" s="155">
        <v>1.04</v>
      </c>
    </row>
    <row r="2812" spans="2:14" s="1" customFormat="1" ht="19.7" customHeight="1">
      <c r="B2812" s="156">
        <v>2025</v>
      </c>
      <c r="C2812" s="154" t="s">
        <v>13</v>
      </c>
      <c r="D2812" s="154" t="s">
        <v>14</v>
      </c>
      <c r="E2812" s="154" t="s">
        <v>26</v>
      </c>
      <c r="F2812" s="154" t="s">
        <v>21</v>
      </c>
      <c r="G2812" s="154" t="s">
        <v>22</v>
      </c>
      <c r="H2812" s="154" t="s">
        <v>81</v>
      </c>
      <c r="I2812" s="154" t="str">
        <f>_xlfn.XLOOKUP('Data Source'!$H2812,'NW Mapping'!A:A,'NW Mapping'!B:B)</f>
        <v>Low</v>
      </c>
      <c r="J2812" s="154" t="str">
        <f>_xlfn.XLOOKUP('Data Source'!$H2812,'NW Mapping'!A:A,'NW Mapping'!C:C)</f>
        <v>Core NW</v>
      </c>
      <c r="K2812" s="154" t="str">
        <f>_xlfn.XLOOKUP(H2812,'NW Mapping'!A:A,'NW Mapping'!D:D)</f>
        <v>Core NW</v>
      </c>
      <c r="L2812" s="8" t="str">
        <f>_xlfn.XLOOKUP('Data Source'!$H2812,'NW Mapping'!A:A,'NW Mapping'!E:E)</f>
        <v>SINGLE FUNDING</v>
      </c>
      <c r="M2812" s="157">
        <v>0.999999999999998</v>
      </c>
      <c r="N2812" s="157">
        <v>1.04</v>
      </c>
    </row>
    <row r="2813" spans="2:14" s="1" customFormat="1" ht="19.7" customHeight="1">
      <c r="B2813" s="152">
        <v>2025</v>
      </c>
      <c r="C2813" s="153" t="s">
        <v>13</v>
      </c>
      <c r="D2813" s="153" t="s">
        <v>14</v>
      </c>
      <c r="E2813" s="153" t="s">
        <v>26</v>
      </c>
      <c r="F2813" s="153" t="s">
        <v>21</v>
      </c>
      <c r="G2813" s="153" t="s">
        <v>65</v>
      </c>
      <c r="H2813" s="153" t="s">
        <v>81</v>
      </c>
      <c r="I2813" s="154" t="str">
        <f>_xlfn.XLOOKUP('Data Source'!$H2813,'NW Mapping'!A:A,'NW Mapping'!B:B)</f>
        <v>Low</v>
      </c>
      <c r="J2813" s="154" t="str">
        <f>_xlfn.XLOOKUP('Data Source'!$H2813,'NW Mapping'!A:A,'NW Mapping'!C:C)</f>
        <v>Core NW</v>
      </c>
      <c r="K2813" s="154" t="str">
        <f>_xlfn.XLOOKUP(H2813,'NW Mapping'!A:A,'NW Mapping'!D:D)</f>
        <v>Core NW</v>
      </c>
      <c r="L2813" s="8" t="str">
        <f>_xlfn.XLOOKUP('Data Source'!$H2813,'NW Mapping'!A:A,'NW Mapping'!E:E)</f>
        <v>SINGLE FUNDING</v>
      </c>
      <c r="M2813" s="155">
        <v>0.999999999999998</v>
      </c>
      <c r="N2813" s="155">
        <v>1.04</v>
      </c>
    </row>
    <row r="2814" spans="2:14" s="1" customFormat="1" ht="19.7" customHeight="1">
      <c r="B2814" s="156">
        <v>2025</v>
      </c>
      <c r="C2814" s="154" t="s">
        <v>13</v>
      </c>
      <c r="D2814" s="154" t="s">
        <v>14</v>
      </c>
      <c r="E2814" s="154" t="s">
        <v>26</v>
      </c>
      <c r="F2814" s="154" t="s">
        <v>23</v>
      </c>
      <c r="G2814" s="154" t="s">
        <v>24</v>
      </c>
      <c r="H2814" s="154" t="s">
        <v>81</v>
      </c>
      <c r="I2814" s="154" t="str">
        <f>_xlfn.XLOOKUP('Data Source'!$H2814,'NW Mapping'!A:A,'NW Mapping'!B:B)</f>
        <v>Low</v>
      </c>
      <c r="J2814" s="154" t="str">
        <f>_xlfn.XLOOKUP('Data Source'!$H2814,'NW Mapping'!A:A,'NW Mapping'!C:C)</f>
        <v>Core NW</v>
      </c>
      <c r="K2814" s="154" t="str">
        <f>_xlfn.XLOOKUP(H2814,'NW Mapping'!A:A,'NW Mapping'!D:D)</f>
        <v>Core NW</v>
      </c>
      <c r="L2814" s="8" t="str">
        <f>_xlfn.XLOOKUP('Data Source'!$H2814,'NW Mapping'!A:A,'NW Mapping'!E:E)</f>
        <v>SINGLE FUNDING</v>
      </c>
      <c r="M2814" s="157">
        <v>0.999999999999998</v>
      </c>
      <c r="N2814" s="157">
        <v>1.04</v>
      </c>
    </row>
    <row r="2815" spans="2:14" s="1" customFormat="1" ht="19.7" customHeight="1">
      <c r="B2815" s="152">
        <v>2025</v>
      </c>
      <c r="C2815" s="153" t="s">
        <v>13</v>
      </c>
      <c r="D2815" s="153" t="s">
        <v>14</v>
      </c>
      <c r="E2815" s="153" t="s">
        <v>26</v>
      </c>
      <c r="F2815" s="153" t="s">
        <v>23</v>
      </c>
      <c r="G2815" s="153" t="s">
        <v>66</v>
      </c>
      <c r="H2815" s="153" t="s">
        <v>81</v>
      </c>
      <c r="I2815" s="154" t="str">
        <f>_xlfn.XLOOKUP('Data Source'!$H2815,'NW Mapping'!A:A,'NW Mapping'!B:B)</f>
        <v>Low</v>
      </c>
      <c r="J2815" s="154" t="str">
        <f>_xlfn.XLOOKUP('Data Source'!$H2815,'NW Mapping'!A:A,'NW Mapping'!C:C)</f>
        <v>Core NW</v>
      </c>
      <c r="K2815" s="154" t="str">
        <f>_xlfn.XLOOKUP(H2815,'NW Mapping'!A:A,'NW Mapping'!D:D)</f>
        <v>Core NW</v>
      </c>
      <c r="L2815" s="8" t="str">
        <f>_xlfn.XLOOKUP('Data Source'!$H2815,'NW Mapping'!A:A,'NW Mapping'!E:E)</f>
        <v>SINGLE FUNDING</v>
      </c>
      <c r="M2815" s="155">
        <v>0.999999999999998</v>
      </c>
      <c r="N2815" s="155">
        <v>1.04</v>
      </c>
    </row>
    <row r="2816" spans="2:14" s="1" customFormat="1" ht="19.7" hidden="1" customHeight="1">
      <c r="B2816" s="156">
        <v>2025</v>
      </c>
      <c r="C2816" s="154" t="s">
        <v>13</v>
      </c>
      <c r="D2816" s="154" t="s">
        <v>14</v>
      </c>
      <c r="E2816" s="154" t="s">
        <v>27</v>
      </c>
      <c r="F2816" s="154" t="s">
        <v>16</v>
      </c>
      <c r="G2816" s="154" t="s">
        <v>71</v>
      </c>
      <c r="H2816" s="154" t="s">
        <v>81</v>
      </c>
      <c r="I2816" s="154" t="str">
        <f>_xlfn.XLOOKUP('Data Source'!$H2816,'NW Mapping'!A:A,'NW Mapping'!B:B)</f>
        <v>Low</v>
      </c>
      <c r="J2816" s="154" t="str">
        <f>_xlfn.XLOOKUP('Data Source'!$H2816,'NW Mapping'!A:A,'NW Mapping'!C:C)</f>
        <v>Core NW</v>
      </c>
      <c r="K2816" s="154" t="str">
        <f>_xlfn.XLOOKUP(H2816,'NW Mapping'!A:A,'NW Mapping'!D:D)</f>
        <v>Core NW</v>
      </c>
      <c r="L2816" s="8" t="str">
        <f>_xlfn.XLOOKUP('Data Source'!$H2816,'NW Mapping'!A:A,'NW Mapping'!E:E)</f>
        <v>SINGLE FUNDING</v>
      </c>
      <c r="M2816" s="157">
        <v>0.999999999999998</v>
      </c>
      <c r="N2816" s="157">
        <v>1.04</v>
      </c>
    </row>
    <row r="2817" spans="2:14" s="1" customFormat="1" ht="19.7" hidden="1" customHeight="1">
      <c r="B2817" s="152">
        <v>2025</v>
      </c>
      <c r="C2817" s="153" t="s">
        <v>13</v>
      </c>
      <c r="D2817" s="153" t="s">
        <v>14</v>
      </c>
      <c r="E2817" s="153" t="s">
        <v>27</v>
      </c>
      <c r="F2817" s="153" t="s">
        <v>16</v>
      </c>
      <c r="G2817" s="153" t="s">
        <v>87</v>
      </c>
      <c r="H2817" s="153" t="s">
        <v>81</v>
      </c>
      <c r="I2817" s="154" t="str">
        <f>_xlfn.XLOOKUP('Data Source'!$H2817,'NW Mapping'!A:A,'NW Mapping'!B:B)</f>
        <v>Low</v>
      </c>
      <c r="J2817" s="154" t="str">
        <f>_xlfn.XLOOKUP('Data Source'!$H2817,'NW Mapping'!A:A,'NW Mapping'!C:C)</f>
        <v>Core NW</v>
      </c>
      <c r="K2817" s="154" t="str">
        <f>_xlfn.XLOOKUP(H2817,'NW Mapping'!A:A,'NW Mapping'!D:D)</f>
        <v>Core NW</v>
      </c>
      <c r="L2817" s="8" t="str">
        <f>_xlfn.XLOOKUP('Data Source'!$H2817,'NW Mapping'!A:A,'NW Mapping'!E:E)</f>
        <v>SINGLE FUNDING</v>
      </c>
      <c r="M2817" s="155">
        <v>0.999999999999998</v>
      </c>
      <c r="N2817" s="155">
        <v>1.04</v>
      </c>
    </row>
    <row r="2818" spans="2:14" s="1" customFormat="1" ht="19.7" hidden="1" customHeight="1">
      <c r="B2818" s="156">
        <v>2025</v>
      </c>
      <c r="C2818" s="154" t="s">
        <v>13</v>
      </c>
      <c r="D2818" s="154" t="s">
        <v>14</v>
      </c>
      <c r="E2818" s="154" t="s">
        <v>27</v>
      </c>
      <c r="F2818" s="154" t="s">
        <v>16</v>
      </c>
      <c r="G2818" s="154" t="s">
        <v>72</v>
      </c>
      <c r="H2818" s="154" t="s">
        <v>81</v>
      </c>
      <c r="I2818" s="154" t="str">
        <f>_xlfn.XLOOKUP('Data Source'!$H2818,'NW Mapping'!A:A,'NW Mapping'!B:B)</f>
        <v>Low</v>
      </c>
      <c r="J2818" s="154" t="str">
        <f>_xlfn.XLOOKUP('Data Source'!$H2818,'NW Mapping'!A:A,'NW Mapping'!C:C)</f>
        <v>Core NW</v>
      </c>
      <c r="K2818" s="154" t="str">
        <f>_xlfn.XLOOKUP(H2818,'NW Mapping'!A:A,'NW Mapping'!D:D)</f>
        <v>Core NW</v>
      </c>
      <c r="L2818" s="8" t="str">
        <f>_xlfn.XLOOKUP('Data Source'!$H2818,'NW Mapping'!A:A,'NW Mapping'!E:E)</f>
        <v>SINGLE FUNDING</v>
      </c>
      <c r="M2818" s="157">
        <v>0.999999999999998</v>
      </c>
      <c r="N2818" s="157">
        <v>1.04</v>
      </c>
    </row>
    <row r="2819" spans="2:14" s="1" customFormat="1" ht="19.7" hidden="1" customHeight="1">
      <c r="B2819" s="152">
        <v>2025</v>
      </c>
      <c r="C2819" s="153" t="s">
        <v>13</v>
      </c>
      <c r="D2819" s="153" t="s">
        <v>14</v>
      </c>
      <c r="E2819" s="153" t="s">
        <v>27</v>
      </c>
      <c r="F2819" s="153" t="s">
        <v>16</v>
      </c>
      <c r="G2819" s="153" t="s">
        <v>73</v>
      </c>
      <c r="H2819" s="153" t="s">
        <v>81</v>
      </c>
      <c r="I2819" s="154" t="str">
        <f>_xlfn.XLOOKUP('Data Source'!$H2819,'NW Mapping'!A:A,'NW Mapping'!B:B)</f>
        <v>Low</v>
      </c>
      <c r="J2819" s="154" t="str">
        <f>_xlfn.XLOOKUP('Data Source'!$H2819,'NW Mapping'!A:A,'NW Mapping'!C:C)</f>
        <v>Core NW</v>
      </c>
      <c r="K2819" s="154" t="str">
        <f>_xlfn.XLOOKUP(H2819,'NW Mapping'!A:A,'NW Mapping'!D:D)</f>
        <v>Core NW</v>
      </c>
      <c r="L2819" s="8" t="str">
        <f>_xlfn.XLOOKUP('Data Source'!$H2819,'NW Mapping'!A:A,'NW Mapping'!E:E)</f>
        <v>SINGLE FUNDING</v>
      </c>
      <c r="M2819" s="155">
        <v>0.999999999999998</v>
      </c>
      <c r="N2819" s="155">
        <v>1.04</v>
      </c>
    </row>
    <row r="2820" spans="2:14" s="1" customFormat="1" ht="19.7" hidden="1" customHeight="1">
      <c r="B2820" s="156">
        <v>2025</v>
      </c>
      <c r="C2820" s="154" t="s">
        <v>13</v>
      </c>
      <c r="D2820" s="154" t="s">
        <v>14</v>
      </c>
      <c r="E2820" s="154" t="s">
        <v>27</v>
      </c>
      <c r="F2820" s="154" t="s">
        <v>16</v>
      </c>
      <c r="G2820" s="154" t="s">
        <v>74</v>
      </c>
      <c r="H2820" s="154" t="s">
        <v>81</v>
      </c>
      <c r="I2820" s="154" t="str">
        <f>_xlfn.XLOOKUP('Data Source'!$H2820,'NW Mapping'!A:A,'NW Mapping'!B:B)</f>
        <v>Low</v>
      </c>
      <c r="J2820" s="154" t="str">
        <f>_xlfn.XLOOKUP('Data Source'!$H2820,'NW Mapping'!A:A,'NW Mapping'!C:C)</f>
        <v>Core NW</v>
      </c>
      <c r="K2820" s="154" t="str">
        <f>_xlfn.XLOOKUP(H2820,'NW Mapping'!A:A,'NW Mapping'!D:D)</f>
        <v>Core NW</v>
      </c>
      <c r="L2820" s="8" t="str">
        <f>_xlfn.XLOOKUP('Data Source'!$H2820,'NW Mapping'!A:A,'NW Mapping'!E:E)</f>
        <v>SINGLE FUNDING</v>
      </c>
      <c r="M2820" s="157">
        <v>0.999999999999998</v>
      </c>
      <c r="N2820" s="157">
        <v>1.04</v>
      </c>
    </row>
    <row r="2821" spans="2:14" s="1" customFormat="1" ht="19.7" hidden="1" customHeight="1">
      <c r="B2821" s="152">
        <v>2025</v>
      </c>
      <c r="C2821" s="153" t="s">
        <v>13</v>
      </c>
      <c r="D2821" s="153" t="s">
        <v>14</v>
      </c>
      <c r="E2821" s="153" t="s">
        <v>27</v>
      </c>
      <c r="F2821" s="153" t="s">
        <v>16</v>
      </c>
      <c r="G2821" s="153" t="s">
        <v>75</v>
      </c>
      <c r="H2821" s="153" t="s">
        <v>81</v>
      </c>
      <c r="I2821" s="154" t="str">
        <f>_xlfn.XLOOKUP('Data Source'!$H2821,'NW Mapping'!A:A,'NW Mapping'!B:B)</f>
        <v>Low</v>
      </c>
      <c r="J2821" s="154" t="str">
        <f>_xlfn.XLOOKUP('Data Source'!$H2821,'NW Mapping'!A:A,'NW Mapping'!C:C)</f>
        <v>Core NW</v>
      </c>
      <c r="K2821" s="154" t="str">
        <f>_xlfn.XLOOKUP(H2821,'NW Mapping'!A:A,'NW Mapping'!D:D)</f>
        <v>Core NW</v>
      </c>
      <c r="L2821" s="8" t="str">
        <f>_xlfn.XLOOKUP('Data Source'!$H2821,'NW Mapping'!A:A,'NW Mapping'!E:E)</f>
        <v>SINGLE FUNDING</v>
      </c>
      <c r="M2821" s="155">
        <v>0.999999999999998</v>
      </c>
      <c r="N2821" s="155">
        <v>1.04</v>
      </c>
    </row>
    <row r="2822" spans="2:14" s="1" customFormat="1" ht="19.7" hidden="1" customHeight="1">
      <c r="B2822" s="156">
        <v>2025</v>
      </c>
      <c r="C2822" s="154" t="s">
        <v>13</v>
      </c>
      <c r="D2822" s="154" t="s">
        <v>14</v>
      </c>
      <c r="E2822" s="154" t="s">
        <v>27</v>
      </c>
      <c r="F2822" s="154" t="s">
        <v>16</v>
      </c>
      <c r="G2822" s="154" t="s">
        <v>76</v>
      </c>
      <c r="H2822" s="154" t="s">
        <v>81</v>
      </c>
      <c r="I2822" s="154" t="str">
        <f>_xlfn.XLOOKUP('Data Source'!$H2822,'NW Mapping'!A:A,'NW Mapping'!B:B)</f>
        <v>Low</v>
      </c>
      <c r="J2822" s="154" t="str">
        <f>_xlfn.XLOOKUP('Data Source'!$H2822,'NW Mapping'!A:A,'NW Mapping'!C:C)</f>
        <v>Core NW</v>
      </c>
      <c r="K2822" s="154" t="str">
        <f>_xlfn.XLOOKUP(H2822,'NW Mapping'!A:A,'NW Mapping'!D:D)</f>
        <v>Core NW</v>
      </c>
      <c r="L2822" s="8" t="str">
        <f>_xlfn.XLOOKUP('Data Source'!$H2822,'NW Mapping'!A:A,'NW Mapping'!E:E)</f>
        <v>SINGLE FUNDING</v>
      </c>
      <c r="M2822" s="157">
        <v>0.999999999999998</v>
      </c>
      <c r="N2822" s="157">
        <v>1.04</v>
      </c>
    </row>
    <row r="2823" spans="2:14" s="1" customFormat="1" ht="19.7" hidden="1" customHeight="1">
      <c r="B2823" s="152">
        <v>2025</v>
      </c>
      <c r="C2823" s="153" t="s">
        <v>13</v>
      </c>
      <c r="D2823" s="153" t="s">
        <v>14</v>
      </c>
      <c r="E2823" s="153" t="s">
        <v>27</v>
      </c>
      <c r="F2823" s="153" t="s">
        <v>21</v>
      </c>
      <c r="G2823" s="153" t="s">
        <v>22</v>
      </c>
      <c r="H2823" s="153" t="s">
        <v>81</v>
      </c>
      <c r="I2823" s="154" t="str">
        <f>_xlfn.XLOOKUP('Data Source'!$H2823,'NW Mapping'!A:A,'NW Mapping'!B:B)</f>
        <v>Low</v>
      </c>
      <c r="J2823" s="154" t="str">
        <f>_xlfn.XLOOKUP('Data Source'!$H2823,'NW Mapping'!A:A,'NW Mapping'!C:C)</f>
        <v>Core NW</v>
      </c>
      <c r="K2823" s="154" t="str">
        <f>_xlfn.XLOOKUP(H2823,'NW Mapping'!A:A,'NW Mapping'!D:D)</f>
        <v>Core NW</v>
      </c>
      <c r="L2823" s="8" t="str">
        <f>_xlfn.XLOOKUP('Data Source'!$H2823,'NW Mapping'!A:A,'NW Mapping'!E:E)</f>
        <v>SINGLE FUNDING</v>
      </c>
      <c r="M2823" s="155">
        <v>0.999999999999998</v>
      </c>
      <c r="N2823" s="155">
        <v>1.04</v>
      </c>
    </row>
    <row r="2824" spans="2:14" s="1" customFormat="1" ht="19.7" hidden="1" customHeight="1">
      <c r="B2824" s="156">
        <v>2025</v>
      </c>
      <c r="C2824" s="154" t="s">
        <v>13</v>
      </c>
      <c r="D2824" s="154" t="s">
        <v>14</v>
      </c>
      <c r="E2824" s="154" t="s">
        <v>27</v>
      </c>
      <c r="F2824" s="154" t="s">
        <v>21</v>
      </c>
      <c r="G2824" s="154" t="s">
        <v>65</v>
      </c>
      <c r="H2824" s="154" t="s">
        <v>81</v>
      </c>
      <c r="I2824" s="154" t="str">
        <f>_xlfn.XLOOKUP('Data Source'!$H2824,'NW Mapping'!A:A,'NW Mapping'!B:B)</f>
        <v>Low</v>
      </c>
      <c r="J2824" s="154" t="str">
        <f>_xlfn.XLOOKUP('Data Source'!$H2824,'NW Mapping'!A:A,'NW Mapping'!C:C)</f>
        <v>Core NW</v>
      </c>
      <c r="K2824" s="154" t="str">
        <f>_xlfn.XLOOKUP(H2824,'NW Mapping'!A:A,'NW Mapping'!D:D)</f>
        <v>Core NW</v>
      </c>
      <c r="L2824" s="8" t="str">
        <f>_xlfn.XLOOKUP('Data Source'!$H2824,'NW Mapping'!A:A,'NW Mapping'!E:E)</f>
        <v>SINGLE FUNDING</v>
      </c>
      <c r="M2824" s="157">
        <v>10000</v>
      </c>
      <c r="N2824" s="157">
        <v>10000.120000000001</v>
      </c>
    </row>
    <row r="2825" spans="2:14" s="1" customFormat="1" ht="19.7" hidden="1" customHeight="1">
      <c r="B2825" s="152">
        <v>2025</v>
      </c>
      <c r="C2825" s="153" t="s">
        <v>13</v>
      </c>
      <c r="D2825" s="153" t="s">
        <v>14</v>
      </c>
      <c r="E2825" s="153" t="s">
        <v>27</v>
      </c>
      <c r="F2825" s="153" t="s">
        <v>23</v>
      </c>
      <c r="G2825" s="153" t="s">
        <v>24</v>
      </c>
      <c r="H2825" s="153" t="s">
        <v>81</v>
      </c>
      <c r="I2825" s="154" t="str">
        <f>_xlfn.XLOOKUP('Data Source'!$H2825,'NW Mapping'!A:A,'NW Mapping'!B:B)</f>
        <v>Low</v>
      </c>
      <c r="J2825" s="154" t="str">
        <f>_xlfn.XLOOKUP('Data Source'!$H2825,'NW Mapping'!A:A,'NW Mapping'!C:C)</f>
        <v>Core NW</v>
      </c>
      <c r="K2825" s="154" t="str">
        <f>_xlfn.XLOOKUP(H2825,'NW Mapping'!A:A,'NW Mapping'!D:D)</f>
        <v>Core NW</v>
      </c>
      <c r="L2825" s="8" t="str">
        <f>_xlfn.XLOOKUP('Data Source'!$H2825,'NW Mapping'!A:A,'NW Mapping'!E:E)</f>
        <v>SINGLE FUNDING</v>
      </c>
      <c r="M2825" s="155">
        <v>0.999999999999998</v>
      </c>
      <c r="N2825" s="155">
        <v>1.04</v>
      </c>
    </row>
    <row r="2826" spans="2:14" s="1" customFormat="1" ht="19.7" hidden="1" customHeight="1">
      <c r="B2826" s="156">
        <v>2025</v>
      </c>
      <c r="C2826" s="154" t="s">
        <v>13</v>
      </c>
      <c r="D2826" s="154" t="s">
        <v>14</v>
      </c>
      <c r="E2826" s="154" t="s">
        <v>27</v>
      </c>
      <c r="F2826" s="154" t="s">
        <v>23</v>
      </c>
      <c r="G2826" s="154" t="s">
        <v>66</v>
      </c>
      <c r="H2826" s="154" t="s">
        <v>81</v>
      </c>
      <c r="I2826" s="154" t="str">
        <f>_xlfn.XLOOKUP('Data Source'!$H2826,'NW Mapping'!A:A,'NW Mapping'!B:B)</f>
        <v>Low</v>
      </c>
      <c r="J2826" s="154" t="str">
        <f>_xlfn.XLOOKUP('Data Source'!$H2826,'NW Mapping'!A:A,'NW Mapping'!C:C)</f>
        <v>Core NW</v>
      </c>
      <c r="K2826" s="154" t="str">
        <f>_xlfn.XLOOKUP(H2826,'NW Mapping'!A:A,'NW Mapping'!D:D)</f>
        <v>Core NW</v>
      </c>
      <c r="L2826" s="8" t="str">
        <f>_xlfn.XLOOKUP('Data Source'!$H2826,'NW Mapping'!A:A,'NW Mapping'!E:E)</f>
        <v>SINGLE FUNDING</v>
      </c>
      <c r="M2826" s="157">
        <v>0.999999999999998</v>
      </c>
      <c r="N2826" s="157">
        <v>1.04</v>
      </c>
    </row>
    <row r="2827" spans="2:14" s="1" customFormat="1" ht="19.7" hidden="1" customHeight="1">
      <c r="B2827" s="152">
        <v>2025</v>
      </c>
      <c r="C2827" s="153" t="s">
        <v>13</v>
      </c>
      <c r="D2827" s="153" t="s">
        <v>14</v>
      </c>
      <c r="E2827" s="153" t="s">
        <v>15</v>
      </c>
      <c r="F2827" s="153" t="s">
        <v>16</v>
      </c>
      <c r="G2827" s="153" t="s">
        <v>71</v>
      </c>
      <c r="H2827" s="153" t="s">
        <v>82</v>
      </c>
      <c r="I2827" s="154" t="str">
        <f>_xlfn.XLOOKUP('Data Source'!$H2827,'NW Mapping'!A:A,'NW Mapping'!B:B)</f>
        <v>Low</v>
      </c>
      <c r="J2827" s="154" t="str">
        <f>_xlfn.XLOOKUP('Data Source'!$H2827,'NW Mapping'!A:A,'NW Mapping'!C:C)</f>
        <v>Core NW</v>
      </c>
      <c r="K2827" s="154" t="str">
        <f>_xlfn.XLOOKUP(H2827,'NW Mapping'!A:A,'NW Mapping'!D:D)</f>
        <v>Core NW</v>
      </c>
      <c r="L2827" s="8" t="str">
        <f>_xlfn.XLOOKUP('Data Source'!$H2827,'NW Mapping'!A:A,'NW Mapping'!E:E)</f>
        <v>SINGLE FUNDING</v>
      </c>
      <c r="M2827" s="155">
        <v>0.999999999999998</v>
      </c>
      <c r="N2827" s="155">
        <v>1.04</v>
      </c>
    </row>
    <row r="2828" spans="2:14" s="1" customFormat="1" ht="19.7" hidden="1" customHeight="1">
      <c r="B2828" s="156">
        <v>2025</v>
      </c>
      <c r="C2828" s="154" t="s">
        <v>13</v>
      </c>
      <c r="D2828" s="154" t="s">
        <v>14</v>
      </c>
      <c r="E2828" s="154" t="s">
        <v>15</v>
      </c>
      <c r="F2828" s="154" t="s">
        <v>16</v>
      </c>
      <c r="G2828" s="154" t="s">
        <v>87</v>
      </c>
      <c r="H2828" s="154" t="s">
        <v>82</v>
      </c>
      <c r="I2828" s="154" t="str">
        <f>_xlfn.XLOOKUP('Data Source'!$H2828,'NW Mapping'!A:A,'NW Mapping'!B:B)</f>
        <v>Low</v>
      </c>
      <c r="J2828" s="154" t="str">
        <f>_xlfn.XLOOKUP('Data Source'!$H2828,'NW Mapping'!A:A,'NW Mapping'!C:C)</f>
        <v>Core NW</v>
      </c>
      <c r="K2828" s="154" t="str">
        <f>_xlfn.XLOOKUP(H2828,'NW Mapping'!A:A,'NW Mapping'!D:D)</f>
        <v>Core NW</v>
      </c>
      <c r="L2828" s="8" t="str">
        <f>_xlfn.XLOOKUP('Data Source'!$H2828,'NW Mapping'!A:A,'NW Mapping'!E:E)</f>
        <v>SINGLE FUNDING</v>
      </c>
      <c r="M2828" s="157">
        <v>0.999999999999998</v>
      </c>
      <c r="N2828" s="157">
        <v>1.04</v>
      </c>
    </row>
    <row r="2829" spans="2:14" s="1" customFormat="1" ht="19.7" hidden="1" customHeight="1">
      <c r="B2829" s="152">
        <v>2025</v>
      </c>
      <c r="C2829" s="153" t="s">
        <v>13</v>
      </c>
      <c r="D2829" s="153" t="s">
        <v>14</v>
      </c>
      <c r="E2829" s="153" t="s">
        <v>15</v>
      </c>
      <c r="F2829" s="153" t="s">
        <v>16</v>
      </c>
      <c r="G2829" s="153" t="s">
        <v>72</v>
      </c>
      <c r="H2829" s="153" t="s">
        <v>82</v>
      </c>
      <c r="I2829" s="154" t="str">
        <f>_xlfn.XLOOKUP('Data Source'!$H2829,'NW Mapping'!A:A,'NW Mapping'!B:B)</f>
        <v>Low</v>
      </c>
      <c r="J2829" s="154" t="str">
        <f>_xlfn.XLOOKUP('Data Source'!$H2829,'NW Mapping'!A:A,'NW Mapping'!C:C)</f>
        <v>Core NW</v>
      </c>
      <c r="K2829" s="154" t="str">
        <f>_xlfn.XLOOKUP(H2829,'NW Mapping'!A:A,'NW Mapping'!D:D)</f>
        <v>Core NW</v>
      </c>
      <c r="L2829" s="8" t="str">
        <f>_xlfn.XLOOKUP('Data Source'!$H2829,'NW Mapping'!A:A,'NW Mapping'!E:E)</f>
        <v>SINGLE FUNDING</v>
      </c>
      <c r="M2829" s="155">
        <v>0.999999999999998</v>
      </c>
      <c r="N2829" s="155">
        <v>1.04</v>
      </c>
    </row>
    <row r="2830" spans="2:14" s="1" customFormat="1" ht="19.7" hidden="1" customHeight="1">
      <c r="B2830" s="156">
        <v>2025</v>
      </c>
      <c r="C2830" s="154" t="s">
        <v>13</v>
      </c>
      <c r="D2830" s="154" t="s">
        <v>14</v>
      </c>
      <c r="E2830" s="154" t="s">
        <v>15</v>
      </c>
      <c r="F2830" s="154" t="s">
        <v>16</v>
      </c>
      <c r="G2830" s="154" t="s">
        <v>73</v>
      </c>
      <c r="H2830" s="154" t="s">
        <v>82</v>
      </c>
      <c r="I2830" s="154" t="str">
        <f>_xlfn.XLOOKUP('Data Source'!$H2830,'NW Mapping'!A:A,'NW Mapping'!B:B)</f>
        <v>Low</v>
      </c>
      <c r="J2830" s="154" t="str">
        <f>_xlfn.XLOOKUP('Data Source'!$H2830,'NW Mapping'!A:A,'NW Mapping'!C:C)</f>
        <v>Core NW</v>
      </c>
      <c r="K2830" s="154" t="str">
        <f>_xlfn.XLOOKUP(H2830,'NW Mapping'!A:A,'NW Mapping'!D:D)</f>
        <v>Core NW</v>
      </c>
      <c r="L2830" s="8" t="str">
        <f>_xlfn.XLOOKUP('Data Source'!$H2830,'NW Mapping'!A:A,'NW Mapping'!E:E)</f>
        <v>SINGLE FUNDING</v>
      </c>
      <c r="M2830" s="157">
        <v>0.999999999999998</v>
      </c>
      <c r="N2830" s="157">
        <v>1.04</v>
      </c>
    </row>
    <row r="2831" spans="2:14" s="1" customFormat="1" ht="19.7" hidden="1" customHeight="1">
      <c r="B2831" s="152">
        <v>2025</v>
      </c>
      <c r="C2831" s="153" t="s">
        <v>13</v>
      </c>
      <c r="D2831" s="153" t="s">
        <v>14</v>
      </c>
      <c r="E2831" s="153" t="s">
        <v>15</v>
      </c>
      <c r="F2831" s="153" t="s">
        <v>16</v>
      </c>
      <c r="G2831" s="153" t="s">
        <v>74</v>
      </c>
      <c r="H2831" s="153" t="s">
        <v>82</v>
      </c>
      <c r="I2831" s="154" t="str">
        <f>_xlfn.XLOOKUP('Data Source'!$H2831,'NW Mapping'!A:A,'NW Mapping'!B:B)</f>
        <v>Low</v>
      </c>
      <c r="J2831" s="154" t="str">
        <f>_xlfn.XLOOKUP('Data Source'!$H2831,'NW Mapping'!A:A,'NW Mapping'!C:C)</f>
        <v>Core NW</v>
      </c>
      <c r="K2831" s="154" t="str">
        <f>_xlfn.XLOOKUP(H2831,'NW Mapping'!A:A,'NW Mapping'!D:D)</f>
        <v>Core NW</v>
      </c>
      <c r="L2831" s="8" t="str">
        <f>_xlfn.XLOOKUP('Data Source'!$H2831,'NW Mapping'!A:A,'NW Mapping'!E:E)</f>
        <v>SINGLE FUNDING</v>
      </c>
      <c r="M2831" s="155">
        <v>0.999999999999998</v>
      </c>
      <c r="N2831" s="155">
        <v>1.04</v>
      </c>
    </row>
    <row r="2832" spans="2:14" s="1" customFormat="1" ht="19.7" hidden="1" customHeight="1">
      <c r="B2832" s="156">
        <v>2025</v>
      </c>
      <c r="C2832" s="154" t="s">
        <v>13</v>
      </c>
      <c r="D2832" s="154" t="s">
        <v>14</v>
      </c>
      <c r="E2832" s="154" t="s">
        <v>15</v>
      </c>
      <c r="F2832" s="154" t="s">
        <v>16</v>
      </c>
      <c r="G2832" s="154" t="s">
        <v>75</v>
      </c>
      <c r="H2832" s="154" t="s">
        <v>82</v>
      </c>
      <c r="I2832" s="154" t="str">
        <f>_xlfn.XLOOKUP('Data Source'!$H2832,'NW Mapping'!A:A,'NW Mapping'!B:B)</f>
        <v>Low</v>
      </c>
      <c r="J2832" s="154" t="str">
        <f>_xlfn.XLOOKUP('Data Source'!$H2832,'NW Mapping'!A:A,'NW Mapping'!C:C)</f>
        <v>Core NW</v>
      </c>
      <c r="K2832" s="154" t="str">
        <f>_xlfn.XLOOKUP(H2832,'NW Mapping'!A:A,'NW Mapping'!D:D)</f>
        <v>Core NW</v>
      </c>
      <c r="L2832" s="8" t="str">
        <f>_xlfn.XLOOKUP('Data Source'!$H2832,'NW Mapping'!A:A,'NW Mapping'!E:E)</f>
        <v>SINGLE FUNDING</v>
      </c>
      <c r="M2832" s="157">
        <v>0.999999999999998</v>
      </c>
      <c r="N2832" s="157">
        <v>1.04</v>
      </c>
    </row>
    <row r="2833" spans="2:14" s="1" customFormat="1" ht="19.7" hidden="1" customHeight="1">
      <c r="B2833" s="152">
        <v>2025</v>
      </c>
      <c r="C2833" s="153" t="s">
        <v>13</v>
      </c>
      <c r="D2833" s="153" t="s">
        <v>14</v>
      </c>
      <c r="E2833" s="153" t="s">
        <v>15</v>
      </c>
      <c r="F2833" s="153" t="s">
        <v>16</v>
      </c>
      <c r="G2833" s="153" t="s">
        <v>76</v>
      </c>
      <c r="H2833" s="153" t="s">
        <v>82</v>
      </c>
      <c r="I2833" s="154" t="str">
        <f>_xlfn.XLOOKUP('Data Source'!$H2833,'NW Mapping'!A:A,'NW Mapping'!B:B)</f>
        <v>Low</v>
      </c>
      <c r="J2833" s="154" t="str">
        <f>_xlfn.XLOOKUP('Data Source'!$H2833,'NW Mapping'!A:A,'NW Mapping'!C:C)</f>
        <v>Core NW</v>
      </c>
      <c r="K2833" s="154" t="str">
        <f>_xlfn.XLOOKUP(H2833,'NW Mapping'!A:A,'NW Mapping'!D:D)</f>
        <v>Core NW</v>
      </c>
      <c r="L2833" s="8" t="str">
        <f>_xlfn.XLOOKUP('Data Source'!$H2833,'NW Mapping'!A:A,'NW Mapping'!E:E)</f>
        <v>SINGLE FUNDING</v>
      </c>
      <c r="M2833" s="155">
        <v>0.999999999999998</v>
      </c>
      <c r="N2833" s="155">
        <v>1.04</v>
      </c>
    </row>
    <row r="2834" spans="2:14" s="1" customFormat="1" ht="19.7" hidden="1" customHeight="1">
      <c r="B2834" s="156">
        <v>2025</v>
      </c>
      <c r="C2834" s="154" t="s">
        <v>13</v>
      </c>
      <c r="D2834" s="154" t="s">
        <v>14</v>
      </c>
      <c r="E2834" s="154" t="s">
        <v>15</v>
      </c>
      <c r="F2834" s="154" t="s">
        <v>21</v>
      </c>
      <c r="G2834" s="154" t="s">
        <v>22</v>
      </c>
      <c r="H2834" s="154" t="s">
        <v>82</v>
      </c>
      <c r="I2834" s="154" t="str">
        <f>_xlfn.XLOOKUP('Data Source'!$H2834,'NW Mapping'!A:A,'NW Mapping'!B:B)</f>
        <v>Low</v>
      </c>
      <c r="J2834" s="154" t="str">
        <f>_xlfn.XLOOKUP('Data Source'!$H2834,'NW Mapping'!A:A,'NW Mapping'!C:C)</f>
        <v>Core NW</v>
      </c>
      <c r="K2834" s="154" t="str">
        <f>_xlfn.XLOOKUP(H2834,'NW Mapping'!A:A,'NW Mapping'!D:D)</f>
        <v>Core NW</v>
      </c>
      <c r="L2834" s="8" t="str">
        <f>_xlfn.XLOOKUP('Data Source'!$H2834,'NW Mapping'!A:A,'NW Mapping'!E:E)</f>
        <v>SINGLE FUNDING</v>
      </c>
      <c r="M2834" s="157">
        <v>0.999999999999998</v>
      </c>
      <c r="N2834" s="157">
        <v>1.04</v>
      </c>
    </row>
    <row r="2835" spans="2:14" s="1" customFormat="1" ht="19.7" hidden="1" customHeight="1">
      <c r="B2835" s="152">
        <v>2025</v>
      </c>
      <c r="C2835" s="153" t="s">
        <v>13</v>
      </c>
      <c r="D2835" s="153" t="s">
        <v>14</v>
      </c>
      <c r="E2835" s="153" t="s">
        <v>15</v>
      </c>
      <c r="F2835" s="153" t="s">
        <v>21</v>
      </c>
      <c r="G2835" s="153" t="s">
        <v>65</v>
      </c>
      <c r="H2835" s="153" t="s">
        <v>82</v>
      </c>
      <c r="I2835" s="154" t="str">
        <f>_xlfn.XLOOKUP('Data Source'!$H2835,'NW Mapping'!A:A,'NW Mapping'!B:B)</f>
        <v>Low</v>
      </c>
      <c r="J2835" s="154" t="str">
        <f>_xlfn.XLOOKUP('Data Source'!$H2835,'NW Mapping'!A:A,'NW Mapping'!C:C)</f>
        <v>Core NW</v>
      </c>
      <c r="K2835" s="154" t="str">
        <f>_xlfn.XLOOKUP(H2835,'NW Mapping'!A:A,'NW Mapping'!D:D)</f>
        <v>Core NW</v>
      </c>
      <c r="L2835" s="8" t="str">
        <f>_xlfn.XLOOKUP('Data Source'!$H2835,'NW Mapping'!A:A,'NW Mapping'!E:E)</f>
        <v>SINGLE FUNDING</v>
      </c>
      <c r="M2835" s="155">
        <v>0.999999999999998</v>
      </c>
      <c r="N2835" s="155">
        <v>1.04</v>
      </c>
    </row>
    <row r="2836" spans="2:14" s="1" customFormat="1" ht="19.7" hidden="1" customHeight="1">
      <c r="B2836" s="156">
        <v>2025</v>
      </c>
      <c r="C2836" s="154" t="s">
        <v>13</v>
      </c>
      <c r="D2836" s="154" t="s">
        <v>14</v>
      </c>
      <c r="E2836" s="154" t="s">
        <v>15</v>
      </c>
      <c r="F2836" s="154" t="s">
        <v>23</v>
      </c>
      <c r="G2836" s="154" t="s">
        <v>24</v>
      </c>
      <c r="H2836" s="154" t="s">
        <v>82</v>
      </c>
      <c r="I2836" s="154" t="str">
        <f>_xlfn.XLOOKUP('Data Source'!$H2836,'NW Mapping'!A:A,'NW Mapping'!B:B)</f>
        <v>Low</v>
      </c>
      <c r="J2836" s="154" t="str">
        <f>_xlfn.XLOOKUP('Data Source'!$H2836,'NW Mapping'!A:A,'NW Mapping'!C:C)</f>
        <v>Core NW</v>
      </c>
      <c r="K2836" s="154" t="str">
        <f>_xlfn.XLOOKUP(H2836,'NW Mapping'!A:A,'NW Mapping'!D:D)</f>
        <v>Core NW</v>
      </c>
      <c r="L2836" s="8" t="str">
        <f>_xlfn.XLOOKUP('Data Source'!$H2836,'NW Mapping'!A:A,'NW Mapping'!E:E)</f>
        <v>SINGLE FUNDING</v>
      </c>
      <c r="M2836" s="157">
        <v>0.999999999999998</v>
      </c>
      <c r="N2836" s="157">
        <v>1.04</v>
      </c>
    </row>
    <row r="2837" spans="2:14" s="1" customFormat="1" ht="19.7" hidden="1" customHeight="1">
      <c r="B2837" s="152">
        <v>2025</v>
      </c>
      <c r="C2837" s="153" t="s">
        <v>13</v>
      </c>
      <c r="D2837" s="153" t="s">
        <v>14</v>
      </c>
      <c r="E2837" s="153" t="s">
        <v>15</v>
      </c>
      <c r="F2837" s="153" t="s">
        <v>23</v>
      </c>
      <c r="G2837" s="153" t="s">
        <v>66</v>
      </c>
      <c r="H2837" s="153" t="s">
        <v>82</v>
      </c>
      <c r="I2837" s="154" t="str">
        <f>_xlfn.XLOOKUP('Data Source'!$H2837,'NW Mapping'!A:A,'NW Mapping'!B:B)</f>
        <v>Low</v>
      </c>
      <c r="J2837" s="154" t="str">
        <f>_xlfn.XLOOKUP('Data Source'!$H2837,'NW Mapping'!A:A,'NW Mapping'!C:C)</f>
        <v>Core NW</v>
      </c>
      <c r="K2837" s="154" t="str">
        <f>_xlfn.XLOOKUP(H2837,'NW Mapping'!A:A,'NW Mapping'!D:D)</f>
        <v>Core NW</v>
      </c>
      <c r="L2837" s="8" t="str">
        <f>_xlfn.XLOOKUP('Data Source'!$H2837,'NW Mapping'!A:A,'NW Mapping'!E:E)</f>
        <v>SINGLE FUNDING</v>
      </c>
      <c r="M2837" s="155">
        <v>0.999999999999998</v>
      </c>
      <c r="N2837" s="155">
        <v>1.04</v>
      </c>
    </row>
    <row r="2838" spans="2:14" s="1" customFormat="1" ht="19.7" hidden="1" customHeight="1">
      <c r="B2838" s="156">
        <v>2025</v>
      </c>
      <c r="C2838" s="154" t="s">
        <v>13</v>
      </c>
      <c r="D2838" s="154" t="s">
        <v>14</v>
      </c>
      <c r="E2838" s="154" t="s">
        <v>25</v>
      </c>
      <c r="F2838" s="154" t="s">
        <v>16</v>
      </c>
      <c r="G2838" s="154" t="s">
        <v>71</v>
      </c>
      <c r="H2838" s="154" t="s">
        <v>82</v>
      </c>
      <c r="I2838" s="154" t="str">
        <f>_xlfn.XLOOKUP('Data Source'!$H2838,'NW Mapping'!A:A,'NW Mapping'!B:B)</f>
        <v>Low</v>
      </c>
      <c r="J2838" s="154" t="str">
        <f>_xlfn.XLOOKUP('Data Source'!$H2838,'NW Mapping'!A:A,'NW Mapping'!C:C)</f>
        <v>Core NW</v>
      </c>
      <c r="K2838" s="154" t="str">
        <f>_xlfn.XLOOKUP(H2838,'NW Mapping'!A:A,'NW Mapping'!D:D)</f>
        <v>Core NW</v>
      </c>
      <c r="L2838" s="8" t="str">
        <f>_xlfn.XLOOKUP('Data Source'!$H2838,'NW Mapping'!A:A,'NW Mapping'!E:E)</f>
        <v>SINGLE FUNDING</v>
      </c>
      <c r="M2838" s="157">
        <v>0.999999999999998</v>
      </c>
      <c r="N2838" s="157">
        <v>1.04</v>
      </c>
    </row>
    <row r="2839" spans="2:14" s="1" customFormat="1" ht="19.7" hidden="1" customHeight="1">
      <c r="B2839" s="152">
        <v>2025</v>
      </c>
      <c r="C2839" s="153" t="s">
        <v>13</v>
      </c>
      <c r="D2839" s="153" t="s">
        <v>14</v>
      </c>
      <c r="E2839" s="153" t="s">
        <v>25</v>
      </c>
      <c r="F2839" s="153" t="s">
        <v>16</v>
      </c>
      <c r="G2839" s="153" t="s">
        <v>87</v>
      </c>
      <c r="H2839" s="153" t="s">
        <v>82</v>
      </c>
      <c r="I2839" s="154" t="str">
        <f>_xlfn.XLOOKUP('Data Source'!$H2839,'NW Mapping'!A:A,'NW Mapping'!B:B)</f>
        <v>Low</v>
      </c>
      <c r="J2839" s="154" t="str">
        <f>_xlfn.XLOOKUP('Data Source'!$H2839,'NW Mapping'!A:A,'NW Mapping'!C:C)</f>
        <v>Core NW</v>
      </c>
      <c r="K2839" s="154" t="str">
        <f>_xlfn.XLOOKUP(H2839,'NW Mapping'!A:A,'NW Mapping'!D:D)</f>
        <v>Core NW</v>
      </c>
      <c r="L2839" s="8" t="str">
        <f>_xlfn.XLOOKUP('Data Source'!$H2839,'NW Mapping'!A:A,'NW Mapping'!E:E)</f>
        <v>SINGLE FUNDING</v>
      </c>
      <c r="M2839" s="155">
        <v>0.999999999999998</v>
      </c>
      <c r="N2839" s="155">
        <v>1.04</v>
      </c>
    </row>
    <row r="2840" spans="2:14" s="1" customFormat="1" ht="19.7" hidden="1" customHeight="1">
      <c r="B2840" s="156">
        <v>2025</v>
      </c>
      <c r="C2840" s="154" t="s">
        <v>13</v>
      </c>
      <c r="D2840" s="154" t="s">
        <v>14</v>
      </c>
      <c r="E2840" s="154" t="s">
        <v>25</v>
      </c>
      <c r="F2840" s="154" t="s">
        <v>16</v>
      </c>
      <c r="G2840" s="154" t="s">
        <v>72</v>
      </c>
      <c r="H2840" s="154" t="s">
        <v>82</v>
      </c>
      <c r="I2840" s="154" t="str">
        <f>_xlfn.XLOOKUP('Data Source'!$H2840,'NW Mapping'!A:A,'NW Mapping'!B:B)</f>
        <v>Low</v>
      </c>
      <c r="J2840" s="154" t="str">
        <f>_xlfn.XLOOKUP('Data Source'!$H2840,'NW Mapping'!A:A,'NW Mapping'!C:C)</f>
        <v>Core NW</v>
      </c>
      <c r="K2840" s="154" t="str">
        <f>_xlfn.XLOOKUP(H2840,'NW Mapping'!A:A,'NW Mapping'!D:D)</f>
        <v>Core NW</v>
      </c>
      <c r="L2840" s="8" t="str">
        <f>_xlfn.XLOOKUP('Data Source'!$H2840,'NW Mapping'!A:A,'NW Mapping'!E:E)</f>
        <v>SINGLE FUNDING</v>
      </c>
      <c r="M2840" s="157">
        <v>0.999999999999998</v>
      </c>
      <c r="N2840" s="157">
        <v>1.04</v>
      </c>
    </row>
    <row r="2841" spans="2:14" s="1" customFormat="1" ht="19.7" hidden="1" customHeight="1">
      <c r="B2841" s="152">
        <v>2025</v>
      </c>
      <c r="C2841" s="153" t="s">
        <v>13</v>
      </c>
      <c r="D2841" s="153" t="s">
        <v>14</v>
      </c>
      <c r="E2841" s="153" t="s">
        <v>25</v>
      </c>
      <c r="F2841" s="153" t="s">
        <v>16</v>
      </c>
      <c r="G2841" s="153" t="s">
        <v>73</v>
      </c>
      <c r="H2841" s="153" t="s">
        <v>82</v>
      </c>
      <c r="I2841" s="154" t="str">
        <f>_xlfn.XLOOKUP('Data Source'!$H2841,'NW Mapping'!A:A,'NW Mapping'!B:B)</f>
        <v>Low</v>
      </c>
      <c r="J2841" s="154" t="str">
        <f>_xlfn.XLOOKUP('Data Source'!$H2841,'NW Mapping'!A:A,'NW Mapping'!C:C)</f>
        <v>Core NW</v>
      </c>
      <c r="K2841" s="154" t="str">
        <f>_xlfn.XLOOKUP(H2841,'NW Mapping'!A:A,'NW Mapping'!D:D)</f>
        <v>Core NW</v>
      </c>
      <c r="L2841" s="8" t="str">
        <f>_xlfn.XLOOKUP('Data Source'!$H2841,'NW Mapping'!A:A,'NW Mapping'!E:E)</f>
        <v>SINGLE FUNDING</v>
      </c>
      <c r="M2841" s="155">
        <v>0.999999999999998</v>
      </c>
      <c r="N2841" s="155">
        <v>1.04</v>
      </c>
    </row>
    <row r="2842" spans="2:14" s="1" customFormat="1" ht="19.7" hidden="1" customHeight="1">
      <c r="B2842" s="156">
        <v>2025</v>
      </c>
      <c r="C2842" s="154" t="s">
        <v>13</v>
      </c>
      <c r="D2842" s="154" t="s">
        <v>14</v>
      </c>
      <c r="E2842" s="154" t="s">
        <v>25</v>
      </c>
      <c r="F2842" s="154" t="s">
        <v>16</v>
      </c>
      <c r="G2842" s="154" t="s">
        <v>74</v>
      </c>
      <c r="H2842" s="154" t="s">
        <v>82</v>
      </c>
      <c r="I2842" s="154" t="str">
        <f>_xlfn.XLOOKUP('Data Source'!$H2842,'NW Mapping'!A:A,'NW Mapping'!B:B)</f>
        <v>Low</v>
      </c>
      <c r="J2842" s="154" t="str">
        <f>_xlfn.XLOOKUP('Data Source'!$H2842,'NW Mapping'!A:A,'NW Mapping'!C:C)</f>
        <v>Core NW</v>
      </c>
      <c r="K2842" s="154" t="str">
        <f>_xlfn.XLOOKUP(H2842,'NW Mapping'!A:A,'NW Mapping'!D:D)</f>
        <v>Core NW</v>
      </c>
      <c r="L2842" s="8" t="str">
        <f>_xlfn.XLOOKUP('Data Source'!$H2842,'NW Mapping'!A:A,'NW Mapping'!E:E)</f>
        <v>SINGLE FUNDING</v>
      </c>
      <c r="M2842" s="157">
        <v>0.999999999999998</v>
      </c>
      <c r="N2842" s="157">
        <v>1.04</v>
      </c>
    </row>
    <row r="2843" spans="2:14" s="1" customFormat="1" ht="19.7" hidden="1" customHeight="1">
      <c r="B2843" s="152">
        <v>2025</v>
      </c>
      <c r="C2843" s="153" t="s">
        <v>13</v>
      </c>
      <c r="D2843" s="153" t="s">
        <v>14</v>
      </c>
      <c r="E2843" s="153" t="s">
        <v>25</v>
      </c>
      <c r="F2843" s="153" t="s">
        <v>16</v>
      </c>
      <c r="G2843" s="153" t="s">
        <v>75</v>
      </c>
      <c r="H2843" s="153" t="s">
        <v>82</v>
      </c>
      <c r="I2843" s="154" t="str">
        <f>_xlfn.XLOOKUP('Data Source'!$H2843,'NW Mapping'!A:A,'NW Mapping'!B:B)</f>
        <v>Low</v>
      </c>
      <c r="J2843" s="154" t="str">
        <f>_xlfn.XLOOKUP('Data Source'!$H2843,'NW Mapping'!A:A,'NW Mapping'!C:C)</f>
        <v>Core NW</v>
      </c>
      <c r="K2843" s="154" t="str">
        <f>_xlfn.XLOOKUP(H2843,'NW Mapping'!A:A,'NW Mapping'!D:D)</f>
        <v>Core NW</v>
      </c>
      <c r="L2843" s="8" t="str">
        <f>_xlfn.XLOOKUP('Data Source'!$H2843,'NW Mapping'!A:A,'NW Mapping'!E:E)</f>
        <v>SINGLE FUNDING</v>
      </c>
      <c r="M2843" s="155">
        <v>0.999999999999998</v>
      </c>
      <c r="N2843" s="155">
        <v>1.04</v>
      </c>
    </row>
    <row r="2844" spans="2:14" s="1" customFormat="1" ht="19.7" hidden="1" customHeight="1">
      <c r="B2844" s="156">
        <v>2025</v>
      </c>
      <c r="C2844" s="154" t="s">
        <v>13</v>
      </c>
      <c r="D2844" s="154" t="s">
        <v>14</v>
      </c>
      <c r="E2844" s="154" t="s">
        <v>25</v>
      </c>
      <c r="F2844" s="154" t="s">
        <v>16</v>
      </c>
      <c r="G2844" s="154" t="s">
        <v>76</v>
      </c>
      <c r="H2844" s="154" t="s">
        <v>82</v>
      </c>
      <c r="I2844" s="154" t="str">
        <f>_xlfn.XLOOKUP('Data Source'!$H2844,'NW Mapping'!A:A,'NW Mapping'!B:B)</f>
        <v>Low</v>
      </c>
      <c r="J2844" s="154" t="str">
        <f>_xlfn.XLOOKUP('Data Source'!$H2844,'NW Mapping'!A:A,'NW Mapping'!C:C)</f>
        <v>Core NW</v>
      </c>
      <c r="K2844" s="154" t="str">
        <f>_xlfn.XLOOKUP(H2844,'NW Mapping'!A:A,'NW Mapping'!D:D)</f>
        <v>Core NW</v>
      </c>
      <c r="L2844" s="8" t="str">
        <f>_xlfn.XLOOKUP('Data Source'!$H2844,'NW Mapping'!A:A,'NW Mapping'!E:E)</f>
        <v>SINGLE FUNDING</v>
      </c>
      <c r="M2844" s="157">
        <v>0.999999999999998</v>
      </c>
      <c r="N2844" s="157">
        <v>1.04</v>
      </c>
    </row>
    <row r="2845" spans="2:14" s="1" customFormat="1" ht="19.7" hidden="1" customHeight="1">
      <c r="B2845" s="152">
        <v>2025</v>
      </c>
      <c r="C2845" s="153" t="s">
        <v>13</v>
      </c>
      <c r="D2845" s="153" t="s">
        <v>14</v>
      </c>
      <c r="E2845" s="153" t="s">
        <v>25</v>
      </c>
      <c r="F2845" s="153" t="s">
        <v>21</v>
      </c>
      <c r="G2845" s="153" t="s">
        <v>22</v>
      </c>
      <c r="H2845" s="153" t="s">
        <v>82</v>
      </c>
      <c r="I2845" s="154" t="str">
        <f>_xlfn.XLOOKUP('Data Source'!$H2845,'NW Mapping'!A:A,'NW Mapping'!B:B)</f>
        <v>Low</v>
      </c>
      <c r="J2845" s="154" t="str">
        <f>_xlfn.XLOOKUP('Data Source'!$H2845,'NW Mapping'!A:A,'NW Mapping'!C:C)</f>
        <v>Core NW</v>
      </c>
      <c r="K2845" s="154" t="str">
        <f>_xlfn.XLOOKUP(H2845,'NW Mapping'!A:A,'NW Mapping'!D:D)</f>
        <v>Core NW</v>
      </c>
      <c r="L2845" s="8" t="str">
        <f>_xlfn.XLOOKUP('Data Source'!$H2845,'NW Mapping'!A:A,'NW Mapping'!E:E)</f>
        <v>SINGLE FUNDING</v>
      </c>
      <c r="M2845" s="155">
        <v>0.999999999999998</v>
      </c>
      <c r="N2845" s="155">
        <v>1.04</v>
      </c>
    </row>
    <row r="2846" spans="2:14" s="1" customFormat="1" ht="19.7" hidden="1" customHeight="1">
      <c r="B2846" s="156">
        <v>2025</v>
      </c>
      <c r="C2846" s="154" t="s">
        <v>13</v>
      </c>
      <c r="D2846" s="154" t="s">
        <v>14</v>
      </c>
      <c r="E2846" s="154" t="s">
        <v>25</v>
      </c>
      <c r="F2846" s="154" t="s">
        <v>21</v>
      </c>
      <c r="G2846" s="154" t="s">
        <v>65</v>
      </c>
      <c r="H2846" s="154" t="s">
        <v>82</v>
      </c>
      <c r="I2846" s="154" t="str">
        <f>_xlfn.XLOOKUP('Data Source'!$H2846,'NW Mapping'!A:A,'NW Mapping'!B:B)</f>
        <v>Low</v>
      </c>
      <c r="J2846" s="154" t="str">
        <f>_xlfn.XLOOKUP('Data Source'!$H2846,'NW Mapping'!A:A,'NW Mapping'!C:C)</f>
        <v>Core NW</v>
      </c>
      <c r="K2846" s="154" t="str">
        <f>_xlfn.XLOOKUP(H2846,'NW Mapping'!A:A,'NW Mapping'!D:D)</f>
        <v>Core NW</v>
      </c>
      <c r="L2846" s="8" t="str">
        <f>_xlfn.XLOOKUP('Data Source'!$H2846,'NW Mapping'!A:A,'NW Mapping'!E:E)</f>
        <v>SINGLE FUNDING</v>
      </c>
      <c r="M2846" s="157">
        <v>0.999999999999998</v>
      </c>
      <c r="N2846" s="157">
        <v>1.04</v>
      </c>
    </row>
    <row r="2847" spans="2:14" s="1" customFormat="1" ht="19.7" hidden="1" customHeight="1">
      <c r="B2847" s="152">
        <v>2025</v>
      </c>
      <c r="C2847" s="153" t="s">
        <v>13</v>
      </c>
      <c r="D2847" s="153" t="s">
        <v>14</v>
      </c>
      <c r="E2847" s="153" t="s">
        <v>25</v>
      </c>
      <c r="F2847" s="153" t="s">
        <v>23</v>
      </c>
      <c r="G2847" s="153" t="s">
        <v>24</v>
      </c>
      <c r="H2847" s="153" t="s">
        <v>82</v>
      </c>
      <c r="I2847" s="154" t="str">
        <f>_xlfn.XLOOKUP('Data Source'!$H2847,'NW Mapping'!A:A,'NW Mapping'!B:B)</f>
        <v>Low</v>
      </c>
      <c r="J2847" s="154" t="str">
        <f>_xlfn.XLOOKUP('Data Source'!$H2847,'NW Mapping'!A:A,'NW Mapping'!C:C)</f>
        <v>Core NW</v>
      </c>
      <c r="K2847" s="154" t="str">
        <f>_xlfn.XLOOKUP(H2847,'NW Mapping'!A:A,'NW Mapping'!D:D)</f>
        <v>Core NW</v>
      </c>
      <c r="L2847" s="8" t="str">
        <f>_xlfn.XLOOKUP('Data Source'!$H2847,'NW Mapping'!A:A,'NW Mapping'!E:E)</f>
        <v>SINGLE FUNDING</v>
      </c>
      <c r="M2847" s="155">
        <v>0.999999999999998</v>
      </c>
      <c r="N2847" s="155">
        <v>1.04</v>
      </c>
    </row>
    <row r="2848" spans="2:14" s="1" customFormat="1" ht="19.7" hidden="1" customHeight="1">
      <c r="B2848" s="156">
        <v>2025</v>
      </c>
      <c r="C2848" s="154" t="s">
        <v>13</v>
      </c>
      <c r="D2848" s="154" t="s">
        <v>14</v>
      </c>
      <c r="E2848" s="154" t="s">
        <v>25</v>
      </c>
      <c r="F2848" s="154" t="s">
        <v>23</v>
      </c>
      <c r="G2848" s="154" t="s">
        <v>66</v>
      </c>
      <c r="H2848" s="154" t="s">
        <v>82</v>
      </c>
      <c r="I2848" s="154" t="str">
        <f>_xlfn.XLOOKUP('Data Source'!$H2848,'NW Mapping'!A:A,'NW Mapping'!B:B)</f>
        <v>Low</v>
      </c>
      <c r="J2848" s="154" t="str">
        <f>_xlfn.XLOOKUP('Data Source'!$H2848,'NW Mapping'!A:A,'NW Mapping'!C:C)</f>
        <v>Core NW</v>
      </c>
      <c r="K2848" s="154" t="str">
        <f>_xlfn.XLOOKUP(H2848,'NW Mapping'!A:A,'NW Mapping'!D:D)</f>
        <v>Core NW</v>
      </c>
      <c r="L2848" s="8" t="str">
        <f>_xlfn.XLOOKUP('Data Source'!$H2848,'NW Mapping'!A:A,'NW Mapping'!E:E)</f>
        <v>SINGLE FUNDING</v>
      </c>
      <c r="M2848" s="157">
        <v>0.999999999999998</v>
      </c>
      <c r="N2848" s="157">
        <v>1.04</v>
      </c>
    </row>
    <row r="2849" spans="2:14" s="1" customFormat="1" ht="19.7" customHeight="1">
      <c r="B2849" s="152">
        <v>2025</v>
      </c>
      <c r="C2849" s="153" t="s">
        <v>13</v>
      </c>
      <c r="D2849" s="153" t="s">
        <v>14</v>
      </c>
      <c r="E2849" s="153" t="s">
        <v>26</v>
      </c>
      <c r="F2849" s="153" t="s">
        <v>16</v>
      </c>
      <c r="G2849" s="153" t="s">
        <v>71</v>
      </c>
      <c r="H2849" s="153" t="s">
        <v>82</v>
      </c>
      <c r="I2849" s="154" t="str">
        <f>_xlfn.XLOOKUP('Data Source'!$H2849,'NW Mapping'!A:A,'NW Mapping'!B:B)</f>
        <v>Low</v>
      </c>
      <c r="J2849" s="154" t="str">
        <f>_xlfn.XLOOKUP('Data Source'!$H2849,'NW Mapping'!A:A,'NW Mapping'!C:C)</f>
        <v>Core NW</v>
      </c>
      <c r="K2849" s="154" t="str">
        <f>_xlfn.XLOOKUP(H2849,'NW Mapping'!A:A,'NW Mapping'!D:D)</f>
        <v>Core NW</v>
      </c>
      <c r="L2849" s="8" t="str">
        <f>_xlfn.XLOOKUP('Data Source'!$H2849,'NW Mapping'!A:A,'NW Mapping'!E:E)</f>
        <v>SINGLE FUNDING</v>
      </c>
      <c r="M2849" s="155">
        <v>0.999999999999998</v>
      </c>
      <c r="N2849" s="155">
        <v>1.04</v>
      </c>
    </row>
    <row r="2850" spans="2:14" s="1" customFormat="1" ht="19.7" customHeight="1">
      <c r="B2850" s="156">
        <v>2025</v>
      </c>
      <c r="C2850" s="154" t="s">
        <v>13</v>
      </c>
      <c r="D2850" s="154" t="s">
        <v>14</v>
      </c>
      <c r="E2850" s="154" t="s">
        <v>26</v>
      </c>
      <c r="F2850" s="154" t="s">
        <v>16</v>
      </c>
      <c r="G2850" s="154" t="s">
        <v>87</v>
      </c>
      <c r="H2850" s="154" t="s">
        <v>82</v>
      </c>
      <c r="I2850" s="154" t="str">
        <f>_xlfn.XLOOKUP('Data Source'!$H2850,'NW Mapping'!A:A,'NW Mapping'!B:B)</f>
        <v>Low</v>
      </c>
      <c r="J2850" s="154" t="str">
        <f>_xlfn.XLOOKUP('Data Source'!$H2850,'NW Mapping'!A:A,'NW Mapping'!C:C)</f>
        <v>Core NW</v>
      </c>
      <c r="K2850" s="154" t="str">
        <f>_xlfn.XLOOKUP(H2850,'NW Mapping'!A:A,'NW Mapping'!D:D)</f>
        <v>Core NW</v>
      </c>
      <c r="L2850" s="8" t="str">
        <f>_xlfn.XLOOKUP('Data Source'!$H2850,'NW Mapping'!A:A,'NW Mapping'!E:E)</f>
        <v>SINGLE FUNDING</v>
      </c>
      <c r="M2850" s="157">
        <v>0.999999999999998</v>
      </c>
      <c r="N2850" s="157">
        <v>1.04</v>
      </c>
    </row>
    <row r="2851" spans="2:14" s="1" customFormat="1" ht="19.7" customHeight="1">
      <c r="B2851" s="152">
        <v>2025</v>
      </c>
      <c r="C2851" s="153" t="s">
        <v>13</v>
      </c>
      <c r="D2851" s="153" t="s">
        <v>14</v>
      </c>
      <c r="E2851" s="153" t="s">
        <v>26</v>
      </c>
      <c r="F2851" s="153" t="s">
        <v>16</v>
      </c>
      <c r="G2851" s="153" t="s">
        <v>72</v>
      </c>
      <c r="H2851" s="153" t="s">
        <v>82</v>
      </c>
      <c r="I2851" s="154" t="str">
        <f>_xlfn.XLOOKUP('Data Source'!$H2851,'NW Mapping'!A:A,'NW Mapping'!B:B)</f>
        <v>Low</v>
      </c>
      <c r="J2851" s="154" t="str">
        <f>_xlfn.XLOOKUP('Data Source'!$H2851,'NW Mapping'!A:A,'NW Mapping'!C:C)</f>
        <v>Core NW</v>
      </c>
      <c r="K2851" s="154" t="str">
        <f>_xlfn.XLOOKUP(H2851,'NW Mapping'!A:A,'NW Mapping'!D:D)</f>
        <v>Core NW</v>
      </c>
      <c r="L2851" s="8" t="str">
        <f>_xlfn.XLOOKUP('Data Source'!$H2851,'NW Mapping'!A:A,'NW Mapping'!E:E)</f>
        <v>SINGLE FUNDING</v>
      </c>
      <c r="M2851" s="155">
        <v>0.999999999999998</v>
      </c>
      <c r="N2851" s="155">
        <v>1.04</v>
      </c>
    </row>
    <row r="2852" spans="2:14" s="1" customFormat="1" ht="19.7" customHeight="1">
      <c r="B2852" s="156">
        <v>2025</v>
      </c>
      <c r="C2852" s="154" t="s">
        <v>13</v>
      </c>
      <c r="D2852" s="154" t="s">
        <v>14</v>
      </c>
      <c r="E2852" s="154" t="s">
        <v>26</v>
      </c>
      <c r="F2852" s="154" t="s">
        <v>16</v>
      </c>
      <c r="G2852" s="154" t="s">
        <v>73</v>
      </c>
      <c r="H2852" s="154" t="s">
        <v>82</v>
      </c>
      <c r="I2852" s="154" t="str">
        <f>_xlfn.XLOOKUP('Data Source'!$H2852,'NW Mapping'!A:A,'NW Mapping'!B:B)</f>
        <v>Low</v>
      </c>
      <c r="J2852" s="154" t="str">
        <f>_xlfn.XLOOKUP('Data Source'!$H2852,'NW Mapping'!A:A,'NW Mapping'!C:C)</f>
        <v>Core NW</v>
      </c>
      <c r="K2852" s="154" t="str">
        <f>_xlfn.XLOOKUP(H2852,'NW Mapping'!A:A,'NW Mapping'!D:D)</f>
        <v>Core NW</v>
      </c>
      <c r="L2852" s="8" t="str">
        <f>_xlfn.XLOOKUP('Data Source'!$H2852,'NW Mapping'!A:A,'NW Mapping'!E:E)</f>
        <v>SINGLE FUNDING</v>
      </c>
      <c r="M2852" s="157">
        <v>0.999999999999998</v>
      </c>
      <c r="N2852" s="157">
        <v>1.04</v>
      </c>
    </row>
    <row r="2853" spans="2:14" s="1" customFormat="1" ht="19.7" customHeight="1">
      <c r="B2853" s="152">
        <v>2025</v>
      </c>
      <c r="C2853" s="153" t="s">
        <v>13</v>
      </c>
      <c r="D2853" s="153" t="s">
        <v>14</v>
      </c>
      <c r="E2853" s="153" t="s">
        <v>26</v>
      </c>
      <c r="F2853" s="153" t="s">
        <v>16</v>
      </c>
      <c r="G2853" s="153" t="s">
        <v>74</v>
      </c>
      <c r="H2853" s="153" t="s">
        <v>82</v>
      </c>
      <c r="I2853" s="154" t="str">
        <f>_xlfn.XLOOKUP('Data Source'!$H2853,'NW Mapping'!A:A,'NW Mapping'!B:B)</f>
        <v>Low</v>
      </c>
      <c r="J2853" s="154" t="str">
        <f>_xlfn.XLOOKUP('Data Source'!$H2853,'NW Mapping'!A:A,'NW Mapping'!C:C)</f>
        <v>Core NW</v>
      </c>
      <c r="K2853" s="154" t="str">
        <f>_xlfn.XLOOKUP(H2853,'NW Mapping'!A:A,'NW Mapping'!D:D)</f>
        <v>Core NW</v>
      </c>
      <c r="L2853" s="8" t="str">
        <f>_xlfn.XLOOKUP('Data Source'!$H2853,'NW Mapping'!A:A,'NW Mapping'!E:E)</f>
        <v>SINGLE FUNDING</v>
      </c>
      <c r="M2853" s="155">
        <v>0.999999999999998</v>
      </c>
      <c r="N2853" s="155">
        <v>1.04</v>
      </c>
    </row>
    <row r="2854" spans="2:14" s="1" customFormat="1" ht="19.7" customHeight="1">
      <c r="B2854" s="156">
        <v>2025</v>
      </c>
      <c r="C2854" s="154" t="s">
        <v>13</v>
      </c>
      <c r="D2854" s="154" t="s">
        <v>14</v>
      </c>
      <c r="E2854" s="154" t="s">
        <v>26</v>
      </c>
      <c r="F2854" s="154" t="s">
        <v>16</v>
      </c>
      <c r="G2854" s="154" t="s">
        <v>75</v>
      </c>
      <c r="H2854" s="154" t="s">
        <v>82</v>
      </c>
      <c r="I2854" s="154" t="str">
        <f>_xlfn.XLOOKUP('Data Source'!$H2854,'NW Mapping'!A:A,'NW Mapping'!B:B)</f>
        <v>Low</v>
      </c>
      <c r="J2854" s="154" t="str">
        <f>_xlfn.XLOOKUP('Data Source'!$H2854,'NW Mapping'!A:A,'NW Mapping'!C:C)</f>
        <v>Core NW</v>
      </c>
      <c r="K2854" s="154" t="str">
        <f>_xlfn.XLOOKUP(H2854,'NW Mapping'!A:A,'NW Mapping'!D:D)</f>
        <v>Core NW</v>
      </c>
      <c r="L2854" s="8" t="str">
        <f>_xlfn.XLOOKUP('Data Source'!$H2854,'NW Mapping'!A:A,'NW Mapping'!E:E)</f>
        <v>SINGLE FUNDING</v>
      </c>
      <c r="M2854" s="157">
        <v>0.999999999999998</v>
      </c>
      <c r="N2854" s="157">
        <v>1.04</v>
      </c>
    </row>
    <row r="2855" spans="2:14" s="1" customFormat="1" ht="19.7" customHeight="1">
      <c r="B2855" s="152">
        <v>2025</v>
      </c>
      <c r="C2855" s="153" t="s">
        <v>13</v>
      </c>
      <c r="D2855" s="153" t="s">
        <v>14</v>
      </c>
      <c r="E2855" s="153" t="s">
        <v>26</v>
      </c>
      <c r="F2855" s="153" t="s">
        <v>16</v>
      </c>
      <c r="G2855" s="153" t="s">
        <v>76</v>
      </c>
      <c r="H2855" s="153" t="s">
        <v>82</v>
      </c>
      <c r="I2855" s="154" t="str">
        <f>_xlfn.XLOOKUP('Data Source'!$H2855,'NW Mapping'!A:A,'NW Mapping'!B:B)</f>
        <v>Low</v>
      </c>
      <c r="J2855" s="154" t="str">
        <f>_xlfn.XLOOKUP('Data Source'!$H2855,'NW Mapping'!A:A,'NW Mapping'!C:C)</f>
        <v>Core NW</v>
      </c>
      <c r="K2855" s="154" t="str">
        <f>_xlfn.XLOOKUP(H2855,'NW Mapping'!A:A,'NW Mapping'!D:D)</f>
        <v>Core NW</v>
      </c>
      <c r="L2855" s="8" t="str">
        <f>_xlfn.XLOOKUP('Data Source'!$H2855,'NW Mapping'!A:A,'NW Mapping'!E:E)</f>
        <v>SINGLE FUNDING</v>
      </c>
      <c r="M2855" s="155">
        <v>0.999999999999998</v>
      </c>
      <c r="N2855" s="155">
        <v>1.04</v>
      </c>
    </row>
    <row r="2856" spans="2:14" s="1" customFormat="1" ht="19.7" customHeight="1">
      <c r="B2856" s="156">
        <v>2025</v>
      </c>
      <c r="C2856" s="154" t="s">
        <v>13</v>
      </c>
      <c r="D2856" s="154" t="s">
        <v>14</v>
      </c>
      <c r="E2856" s="154" t="s">
        <v>26</v>
      </c>
      <c r="F2856" s="154" t="s">
        <v>21</v>
      </c>
      <c r="G2856" s="154" t="s">
        <v>22</v>
      </c>
      <c r="H2856" s="154" t="s">
        <v>82</v>
      </c>
      <c r="I2856" s="154" t="str">
        <f>_xlfn.XLOOKUP('Data Source'!$H2856,'NW Mapping'!A:A,'NW Mapping'!B:B)</f>
        <v>Low</v>
      </c>
      <c r="J2856" s="154" t="str">
        <f>_xlfn.XLOOKUP('Data Source'!$H2856,'NW Mapping'!A:A,'NW Mapping'!C:C)</f>
        <v>Core NW</v>
      </c>
      <c r="K2856" s="154" t="str">
        <f>_xlfn.XLOOKUP(H2856,'NW Mapping'!A:A,'NW Mapping'!D:D)</f>
        <v>Core NW</v>
      </c>
      <c r="L2856" s="8" t="str">
        <f>_xlfn.XLOOKUP('Data Source'!$H2856,'NW Mapping'!A:A,'NW Mapping'!E:E)</f>
        <v>SINGLE FUNDING</v>
      </c>
      <c r="M2856" s="157">
        <v>0.999999999999998</v>
      </c>
      <c r="N2856" s="157">
        <v>1.04</v>
      </c>
    </row>
    <row r="2857" spans="2:14" s="1" customFormat="1" ht="19.7" customHeight="1">
      <c r="B2857" s="152">
        <v>2025</v>
      </c>
      <c r="C2857" s="153" t="s">
        <v>13</v>
      </c>
      <c r="D2857" s="153" t="s">
        <v>14</v>
      </c>
      <c r="E2857" s="153" t="s">
        <v>26</v>
      </c>
      <c r="F2857" s="153" t="s">
        <v>21</v>
      </c>
      <c r="G2857" s="153" t="s">
        <v>65</v>
      </c>
      <c r="H2857" s="153" t="s">
        <v>82</v>
      </c>
      <c r="I2857" s="154" t="str">
        <f>_xlfn.XLOOKUP('Data Source'!$H2857,'NW Mapping'!A:A,'NW Mapping'!B:B)</f>
        <v>Low</v>
      </c>
      <c r="J2857" s="154" t="str">
        <f>_xlfn.XLOOKUP('Data Source'!$H2857,'NW Mapping'!A:A,'NW Mapping'!C:C)</f>
        <v>Core NW</v>
      </c>
      <c r="K2857" s="154" t="str">
        <f>_xlfn.XLOOKUP(H2857,'NW Mapping'!A:A,'NW Mapping'!D:D)</f>
        <v>Core NW</v>
      </c>
      <c r="L2857" s="8" t="str">
        <f>_xlfn.XLOOKUP('Data Source'!$H2857,'NW Mapping'!A:A,'NW Mapping'!E:E)</f>
        <v>SINGLE FUNDING</v>
      </c>
      <c r="M2857" s="155">
        <v>0.999999999999998</v>
      </c>
      <c r="N2857" s="155">
        <v>1.04</v>
      </c>
    </row>
    <row r="2858" spans="2:14" s="1" customFormat="1" ht="19.7" customHeight="1">
      <c r="B2858" s="156">
        <v>2025</v>
      </c>
      <c r="C2858" s="154" t="s">
        <v>13</v>
      </c>
      <c r="D2858" s="154" t="s">
        <v>14</v>
      </c>
      <c r="E2858" s="154" t="s">
        <v>26</v>
      </c>
      <c r="F2858" s="154" t="s">
        <v>23</v>
      </c>
      <c r="G2858" s="154" t="s">
        <v>24</v>
      </c>
      <c r="H2858" s="154" t="s">
        <v>82</v>
      </c>
      <c r="I2858" s="154" t="str">
        <f>_xlfn.XLOOKUP('Data Source'!$H2858,'NW Mapping'!A:A,'NW Mapping'!B:B)</f>
        <v>Low</v>
      </c>
      <c r="J2858" s="154" t="str">
        <f>_xlfn.XLOOKUP('Data Source'!$H2858,'NW Mapping'!A:A,'NW Mapping'!C:C)</f>
        <v>Core NW</v>
      </c>
      <c r="K2858" s="154" t="str">
        <f>_xlfn.XLOOKUP(H2858,'NW Mapping'!A:A,'NW Mapping'!D:D)</f>
        <v>Core NW</v>
      </c>
      <c r="L2858" s="8" t="str">
        <f>_xlfn.XLOOKUP('Data Source'!$H2858,'NW Mapping'!A:A,'NW Mapping'!E:E)</f>
        <v>SINGLE FUNDING</v>
      </c>
      <c r="M2858" s="157">
        <v>0.999999999999998</v>
      </c>
      <c r="N2858" s="157">
        <v>1.04</v>
      </c>
    </row>
    <row r="2859" spans="2:14" s="1" customFormat="1" ht="19.7" customHeight="1">
      <c r="B2859" s="152">
        <v>2025</v>
      </c>
      <c r="C2859" s="153" t="s">
        <v>13</v>
      </c>
      <c r="D2859" s="153" t="s">
        <v>14</v>
      </c>
      <c r="E2859" s="153" t="s">
        <v>26</v>
      </c>
      <c r="F2859" s="153" t="s">
        <v>23</v>
      </c>
      <c r="G2859" s="153" t="s">
        <v>66</v>
      </c>
      <c r="H2859" s="153" t="s">
        <v>82</v>
      </c>
      <c r="I2859" s="154" t="str">
        <f>_xlfn.XLOOKUP('Data Source'!$H2859,'NW Mapping'!A:A,'NW Mapping'!B:B)</f>
        <v>Low</v>
      </c>
      <c r="J2859" s="154" t="str">
        <f>_xlfn.XLOOKUP('Data Source'!$H2859,'NW Mapping'!A:A,'NW Mapping'!C:C)</f>
        <v>Core NW</v>
      </c>
      <c r="K2859" s="154" t="str">
        <f>_xlfn.XLOOKUP(H2859,'NW Mapping'!A:A,'NW Mapping'!D:D)</f>
        <v>Core NW</v>
      </c>
      <c r="L2859" s="8" t="str">
        <f>_xlfn.XLOOKUP('Data Source'!$H2859,'NW Mapping'!A:A,'NW Mapping'!E:E)</f>
        <v>SINGLE FUNDING</v>
      </c>
      <c r="M2859" s="155">
        <v>0.999999999999998</v>
      </c>
      <c r="N2859" s="155">
        <v>1.04</v>
      </c>
    </row>
    <row r="2860" spans="2:14" s="1" customFormat="1" ht="19.7" hidden="1" customHeight="1">
      <c r="B2860" s="156">
        <v>2025</v>
      </c>
      <c r="C2860" s="154" t="s">
        <v>13</v>
      </c>
      <c r="D2860" s="154" t="s">
        <v>14</v>
      </c>
      <c r="E2860" s="154" t="s">
        <v>27</v>
      </c>
      <c r="F2860" s="154" t="s">
        <v>16</v>
      </c>
      <c r="G2860" s="154" t="s">
        <v>71</v>
      </c>
      <c r="H2860" s="154" t="s">
        <v>82</v>
      </c>
      <c r="I2860" s="154" t="str">
        <f>_xlfn.XLOOKUP('Data Source'!$H2860,'NW Mapping'!A:A,'NW Mapping'!B:B)</f>
        <v>Low</v>
      </c>
      <c r="J2860" s="154" t="str">
        <f>_xlfn.XLOOKUP('Data Source'!$H2860,'NW Mapping'!A:A,'NW Mapping'!C:C)</f>
        <v>Core NW</v>
      </c>
      <c r="K2860" s="154" t="str">
        <f>_xlfn.XLOOKUP(H2860,'NW Mapping'!A:A,'NW Mapping'!D:D)</f>
        <v>Core NW</v>
      </c>
      <c r="L2860" s="8" t="str">
        <f>_xlfn.XLOOKUP('Data Source'!$H2860,'NW Mapping'!A:A,'NW Mapping'!E:E)</f>
        <v>SINGLE FUNDING</v>
      </c>
      <c r="M2860" s="157">
        <v>0.999999999999998</v>
      </c>
      <c r="N2860" s="157">
        <v>1.04</v>
      </c>
    </row>
    <row r="2861" spans="2:14" s="1" customFormat="1" ht="19.7" hidden="1" customHeight="1">
      <c r="B2861" s="152">
        <v>2025</v>
      </c>
      <c r="C2861" s="153" t="s">
        <v>13</v>
      </c>
      <c r="D2861" s="153" t="s">
        <v>14</v>
      </c>
      <c r="E2861" s="153" t="s">
        <v>27</v>
      </c>
      <c r="F2861" s="153" t="s">
        <v>16</v>
      </c>
      <c r="G2861" s="153" t="s">
        <v>87</v>
      </c>
      <c r="H2861" s="153" t="s">
        <v>82</v>
      </c>
      <c r="I2861" s="154" t="str">
        <f>_xlfn.XLOOKUP('Data Source'!$H2861,'NW Mapping'!A:A,'NW Mapping'!B:B)</f>
        <v>Low</v>
      </c>
      <c r="J2861" s="154" t="str">
        <f>_xlfn.XLOOKUP('Data Source'!$H2861,'NW Mapping'!A:A,'NW Mapping'!C:C)</f>
        <v>Core NW</v>
      </c>
      <c r="K2861" s="154" t="str">
        <f>_xlfn.XLOOKUP(H2861,'NW Mapping'!A:A,'NW Mapping'!D:D)</f>
        <v>Core NW</v>
      </c>
      <c r="L2861" s="8" t="str">
        <f>_xlfn.XLOOKUP('Data Source'!$H2861,'NW Mapping'!A:A,'NW Mapping'!E:E)</f>
        <v>SINGLE FUNDING</v>
      </c>
      <c r="M2861" s="155">
        <v>0.999999999999998</v>
      </c>
      <c r="N2861" s="155">
        <v>1.04</v>
      </c>
    </row>
    <row r="2862" spans="2:14" s="1" customFormat="1" ht="19.7" hidden="1" customHeight="1">
      <c r="B2862" s="156">
        <v>2025</v>
      </c>
      <c r="C2862" s="154" t="s">
        <v>13</v>
      </c>
      <c r="D2862" s="154" t="s">
        <v>14</v>
      </c>
      <c r="E2862" s="154" t="s">
        <v>27</v>
      </c>
      <c r="F2862" s="154" t="s">
        <v>16</v>
      </c>
      <c r="G2862" s="154" t="s">
        <v>72</v>
      </c>
      <c r="H2862" s="154" t="s">
        <v>82</v>
      </c>
      <c r="I2862" s="154" t="str">
        <f>_xlfn.XLOOKUP('Data Source'!$H2862,'NW Mapping'!A:A,'NW Mapping'!B:B)</f>
        <v>Low</v>
      </c>
      <c r="J2862" s="154" t="str">
        <f>_xlfn.XLOOKUP('Data Source'!$H2862,'NW Mapping'!A:A,'NW Mapping'!C:C)</f>
        <v>Core NW</v>
      </c>
      <c r="K2862" s="154" t="str">
        <f>_xlfn.XLOOKUP(H2862,'NW Mapping'!A:A,'NW Mapping'!D:D)</f>
        <v>Core NW</v>
      </c>
      <c r="L2862" s="8" t="str">
        <f>_xlfn.XLOOKUP('Data Source'!$H2862,'NW Mapping'!A:A,'NW Mapping'!E:E)</f>
        <v>SINGLE FUNDING</v>
      </c>
      <c r="M2862" s="157">
        <v>0.999999999999998</v>
      </c>
      <c r="N2862" s="157">
        <v>1.04</v>
      </c>
    </row>
    <row r="2863" spans="2:14" s="1" customFormat="1" ht="19.7" hidden="1" customHeight="1">
      <c r="B2863" s="152">
        <v>2025</v>
      </c>
      <c r="C2863" s="153" t="s">
        <v>13</v>
      </c>
      <c r="D2863" s="153" t="s">
        <v>14</v>
      </c>
      <c r="E2863" s="153" t="s">
        <v>27</v>
      </c>
      <c r="F2863" s="153" t="s">
        <v>16</v>
      </c>
      <c r="G2863" s="153" t="s">
        <v>73</v>
      </c>
      <c r="H2863" s="153" t="s">
        <v>82</v>
      </c>
      <c r="I2863" s="154" t="str">
        <f>_xlfn.XLOOKUP('Data Source'!$H2863,'NW Mapping'!A:A,'NW Mapping'!B:B)</f>
        <v>Low</v>
      </c>
      <c r="J2863" s="154" t="str">
        <f>_xlfn.XLOOKUP('Data Source'!$H2863,'NW Mapping'!A:A,'NW Mapping'!C:C)</f>
        <v>Core NW</v>
      </c>
      <c r="K2863" s="154" t="str">
        <f>_xlfn.XLOOKUP(H2863,'NW Mapping'!A:A,'NW Mapping'!D:D)</f>
        <v>Core NW</v>
      </c>
      <c r="L2863" s="8" t="str">
        <f>_xlfn.XLOOKUP('Data Source'!$H2863,'NW Mapping'!A:A,'NW Mapping'!E:E)</f>
        <v>SINGLE FUNDING</v>
      </c>
      <c r="M2863" s="155">
        <v>2000</v>
      </c>
      <c r="N2863" s="155">
        <v>1999.92</v>
      </c>
    </row>
    <row r="2864" spans="2:14" s="1" customFormat="1" ht="19.7" hidden="1" customHeight="1">
      <c r="B2864" s="156">
        <v>2025</v>
      </c>
      <c r="C2864" s="154" t="s">
        <v>13</v>
      </c>
      <c r="D2864" s="154" t="s">
        <v>14</v>
      </c>
      <c r="E2864" s="154" t="s">
        <v>27</v>
      </c>
      <c r="F2864" s="154" t="s">
        <v>16</v>
      </c>
      <c r="G2864" s="154" t="s">
        <v>74</v>
      </c>
      <c r="H2864" s="154" t="s">
        <v>82</v>
      </c>
      <c r="I2864" s="154" t="str">
        <f>_xlfn.XLOOKUP('Data Source'!$H2864,'NW Mapping'!A:A,'NW Mapping'!B:B)</f>
        <v>Low</v>
      </c>
      <c r="J2864" s="154" t="str">
        <f>_xlfn.XLOOKUP('Data Source'!$H2864,'NW Mapping'!A:A,'NW Mapping'!C:C)</f>
        <v>Core NW</v>
      </c>
      <c r="K2864" s="154" t="str">
        <f>_xlfn.XLOOKUP(H2864,'NW Mapping'!A:A,'NW Mapping'!D:D)</f>
        <v>Core NW</v>
      </c>
      <c r="L2864" s="8" t="str">
        <f>_xlfn.XLOOKUP('Data Source'!$H2864,'NW Mapping'!A:A,'NW Mapping'!E:E)</f>
        <v>SINGLE FUNDING</v>
      </c>
      <c r="M2864" s="157">
        <v>0.999999999999998</v>
      </c>
      <c r="N2864" s="157">
        <v>1.04</v>
      </c>
    </row>
    <row r="2865" spans="2:14" s="1" customFormat="1" ht="19.7" hidden="1" customHeight="1">
      <c r="B2865" s="152">
        <v>2025</v>
      </c>
      <c r="C2865" s="153" t="s">
        <v>13</v>
      </c>
      <c r="D2865" s="153" t="s">
        <v>14</v>
      </c>
      <c r="E2865" s="153" t="s">
        <v>27</v>
      </c>
      <c r="F2865" s="153" t="s">
        <v>16</v>
      </c>
      <c r="G2865" s="153" t="s">
        <v>75</v>
      </c>
      <c r="H2865" s="153" t="s">
        <v>82</v>
      </c>
      <c r="I2865" s="154" t="str">
        <f>_xlfn.XLOOKUP('Data Source'!$H2865,'NW Mapping'!A:A,'NW Mapping'!B:B)</f>
        <v>Low</v>
      </c>
      <c r="J2865" s="154" t="str">
        <f>_xlfn.XLOOKUP('Data Source'!$H2865,'NW Mapping'!A:A,'NW Mapping'!C:C)</f>
        <v>Core NW</v>
      </c>
      <c r="K2865" s="154" t="str">
        <f>_xlfn.XLOOKUP(H2865,'NW Mapping'!A:A,'NW Mapping'!D:D)</f>
        <v>Core NW</v>
      </c>
      <c r="L2865" s="8" t="str">
        <f>_xlfn.XLOOKUP('Data Source'!$H2865,'NW Mapping'!A:A,'NW Mapping'!E:E)</f>
        <v>SINGLE FUNDING</v>
      </c>
      <c r="M2865" s="155">
        <v>0.999999999999998</v>
      </c>
      <c r="N2865" s="155">
        <v>1.04</v>
      </c>
    </row>
    <row r="2866" spans="2:14" s="1" customFormat="1" ht="19.7" hidden="1" customHeight="1">
      <c r="B2866" s="156">
        <v>2025</v>
      </c>
      <c r="C2866" s="154" t="s">
        <v>13</v>
      </c>
      <c r="D2866" s="154" t="s">
        <v>14</v>
      </c>
      <c r="E2866" s="154" t="s">
        <v>27</v>
      </c>
      <c r="F2866" s="154" t="s">
        <v>16</v>
      </c>
      <c r="G2866" s="154" t="s">
        <v>76</v>
      </c>
      <c r="H2866" s="154" t="s">
        <v>82</v>
      </c>
      <c r="I2866" s="154" t="str">
        <f>_xlfn.XLOOKUP('Data Source'!$H2866,'NW Mapping'!A:A,'NW Mapping'!B:B)</f>
        <v>Low</v>
      </c>
      <c r="J2866" s="154" t="str">
        <f>_xlfn.XLOOKUP('Data Source'!$H2866,'NW Mapping'!A:A,'NW Mapping'!C:C)</f>
        <v>Core NW</v>
      </c>
      <c r="K2866" s="154" t="str">
        <f>_xlfn.XLOOKUP(H2866,'NW Mapping'!A:A,'NW Mapping'!D:D)</f>
        <v>Core NW</v>
      </c>
      <c r="L2866" s="8" t="str">
        <f>_xlfn.XLOOKUP('Data Source'!$H2866,'NW Mapping'!A:A,'NW Mapping'!E:E)</f>
        <v>SINGLE FUNDING</v>
      </c>
      <c r="M2866" s="157">
        <v>0.999999999999998</v>
      </c>
      <c r="N2866" s="157">
        <v>1.04</v>
      </c>
    </row>
    <row r="2867" spans="2:14" s="1" customFormat="1" ht="19.7" hidden="1" customHeight="1">
      <c r="B2867" s="152">
        <v>2025</v>
      </c>
      <c r="C2867" s="153" t="s">
        <v>13</v>
      </c>
      <c r="D2867" s="153" t="s">
        <v>14</v>
      </c>
      <c r="E2867" s="153" t="s">
        <v>27</v>
      </c>
      <c r="F2867" s="153" t="s">
        <v>21</v>
      </c>
      <c r="G2867" s="153" t="s">
        <v>22</v>
      </c>
      <c r="H2867" s="153" t="s">
        <v>82</v>
      </c>
      <c r="I2867" s="154" t="str">
        <f>_xlfn.XLOOKUP('Data Source'!$H2867,'NW Mapping'!A:A,'NW Mapping'!B:B)</f>
        <v>Low</v>
      </c>
      <c r="J2867" s="154" t="str">
        <f>_xlfn.XLOOKUP('Data Source'!$H2867,'NW Mapping'!A:A,'NW Mapping'!C:C)</f>
        <v>Core NW</v>
      </c>
      <c r="K2867" s="154" t="str">
        <f>_xlfn.XLOOKUP(H2867,'NW Mapping'!A:A,'NW Mapping'!D:D)</f>
        <v>Core NW</v>
      </c>
      <c r="L2867" s="8" t="str">
        <f>_xlfn.XLOOKUP('Data Source'!$H2867,'NW Mapping'!A:A,'NW Mapping'!E:E)</f>
        <v>SINGLE FUNDING</v>
      </c>
      <c r="M2867" s="155">
        <v>350000</v>
      </c>
      <c r="N2867" s="155">
        <v>350000.04</v>
      </c>
    </row>
    <row r="2868" spans="2:14" s="1" customFormat="1" ht="19.7" hidden="1" customHeight="1">
      <c r="B2868" s="156">
        <v>2025</v>
      </c>
      <c r="C2868" s="154" t="s">
        <v>13</v>
      </c>
      <c r="D2868" s="154" t="s">
        <v>14</v>
      </c>
      <c r="E2868" s="154" t="s">
        <v>27</v>
      </c>
      <c r="F2868" s="154" t="s">
        <v>21</v>
      </c>
      <c r="G2868" s="154" t="s">
        <v>65</v>
      </c>
      <c r="H2868" s="154" t="s">
        <v>82</v>
      </c>
      <c r="I2868" s="154" t="str">
        <f>_xlfn.XLOOKUP('Data Source'!$H2868,'NW Mapping'!A:A,'NW Mapping'!B:B)</f>
        <v>Low</v>
      </c>
      <c r="J2868" s="154" t="str">
        <f>_xlfn.XLOOKUP('Data Source'!$H2868,'NW Mapping'!A:A,'NW Mapping'!C:C)</f>
        <v>Core NW</v>
      </c>
      <c r="K2868" s="154" t="str">
        <f>_xlfn.XLOOKUP(H2868,'NW Mapping'!A:A,'NW Mapping'!D:D)</f>
        <v>Core NW</v>
      </c>
      <c r="L2868" s="8" t="str">
        <f>_xlfn.XLOOKUP('Data Source'!$H2868,'NW Mapping'!A:A,'NW Mapping'!E:E)</f>
        <v>SINGLE FUNDING</v>
      </c>
      <c r="M2868" s="157">
        <v>5000</v>
      </c>
      <c r="N2868" s="157">
        <v>4999.8</v>
      </c>
    </row>
    <row r="2869" spans="2:14" s="1" customFormat="1" ht="19.7" hidden="1" customHeight="1">
      <c r="B2869" s="152">
        <v>2025</v>
      </c>
      <c r="C2869" s="153" t="s">
        <v>13</v>
      </c>
      <c r="D2869" s="153" t="s">
        <v>14</v>
      </c>
      <c r="E2869" s="153" t="s">
        <v>27</v>
      </c>
      <c r="F2869" s="153" t="s">
        <v>23</v>
      </c>
      <c r="G2869" s="153" t="s">
        <v>24</v>
      </c>
      <c r="H2869" s="153" t="s">
        <v>82</v>
      </c>
      <c r="I2869" s="154" t="str">
        <f>_xlfn.XLOOKUP('Data Source'!$H2869,'NW Mapping'!A:A,'NW Mapping'!B:B)</f>
        <v>Low</v>
      </c>
      <c r="J2869" s="154" t="str">
        <f>_xlfn.XLOOKUP('Data Source'!$H2869,'NW Mapping'!A:A,'NW Mapping'!C:C)</f>
        <v>Core NW</v>
      </c>
      <c r="K2869" s="154" t="str">
        <f>_xlfn.XLOOKUP(H2869,'NW Mapping'!A:A,'NW Mapping'!D:D)</f>
        <v>Core NW</v>
      </c>
      <c r="L2869" s="8" t="str">
        <f>_xlfn.XLOOKUP('Data Source'!$H2869,'NW Mapping'!A:A,'NW Mapping'!E:E)</f>
        <v>SINGLE FUNDING</v>
      </c>
      <c r="M2869" s="155">
        <v>300000</v>
      </c>
      <c r="N2869" s="155">
        <v>299999.96000000002</v>
      </c>
    </row>
    <row r="2870" spans="2:14" s="1" customFormat="1" ht="19.7" hidden="1" customHeight="1">
      <c r="B2870" s="156">
        <v>2025</v>
      </c>
      <c r="C2870" s="154" t="s">
        <v>13</v>
      </c>
      <c r="D2870" s="154" t="s">
        <v>14</v>
      </c>
      <c r="E2870" s="154" t="s">
        <v>27</v>
      </c>
      <c r="F2870" s="154" t="s">
        <v>23</v>
      </c>
      <c r="G2870" s="154" t="s">
        <v>66</v>
      </c>
      <c r="H2870" s="154" t="s">
        <v>82</v>
      </c>
      <c r="I2870" s="154" t="str">
        <f>_xlfn.XLOOKUP('Data Source'!$H2870,'NW Mapping'!A:A,'NW Mapping'!B:B)</f>
        <v>Low</v>
      </c>
      <c r="J2870" s="154" t="str">
        <f>_xlfn.XLOOKUP('Data Source'!$H2870,'NW Mapping'!A:A,'NW Mapping'!C:C)</f>
        <v>Core NW</v>
      </c>
      <c r="K2870" s="154" t="str">
        <f>_xlfn.XLOOKUP(H2870,'NW Mapping'!A:A,'NW Mapping'!D:D)</f>
        <v>Core NW</v>
      </c>
      <c r="L2870" s="8" t="str">
        <f>_xlfn.XLOOKUP('Data Source'!$H2870,'NW Mapping'!A:A,'NW Mapping'!E:E)</f>
        <v>SINGLE FUNDING</v>
      </c>
      <c r="M2870" s="157">
        <v>0.999999999999998</v>
      </c>
      <c r="N2870" s="157">
        <v>1.04</v>
      </c>
    </row>
    <row r="2871" spans="2:14" s="1" customFormat="1" ht="19.7" hidden="1" customHeight="1">
      <c r="B2871" s="152">
        <v>2025</v>
      </c>
      <c r="C2871" s="153" t="s">
        <v>13</v>
      </c>
      <c r="D2871" s="153" t="s">
        <v>14</v>
      </c>
      <c r="E2871" s="153" t="s">
        <v>15</v>
      </c>
      <c r="F2871" s="153" t="s">
        <v>16</v>
      </c>
      <c r="G2871" s="153" t="s">
        <v>71</v>
      </c>
      <c r="H2871" s="153" t="s">
        <v>56</v>
      </c>
      <c r="I2871" s="154" t="str">
        <f>_xlfn.XLOOKUP('Data Source'!$H2871,'NW Mapping'!A:A,'NW Mapping'!B:B)</f>
        <v>Low</v>
      </c>
      <c r="J2871" s="154" t="str">
        <f>_xlfn.XLOOKUP('Data Source'!$H2871,'NW Mapping'!A:A,'NW Mapping'!C:C)</f>
        <v>Core NW</v>
      </c>
      <c r="K2871" s="154" t="str">
        <f>_xlfn.XLOOKUP(H2871,'NW Mapping'!A:A,'NW Mapping'!D:D)</f>
        <v>Core NW</v>
      </c>
      <c r="L2871" s="8" t="str">
        <f>_xlfn.XLOOKUP('Data Source'!$H2871,'NW Mapping'!A:A,'NW Mapping'!E:E)</f>
        <v>OTHER</v>
      </c>
      <c r="M2871" s="155">
        <v>0.999999999999998</v>
      </c>
      <c r="N2871" s="155">
        <v>1.04</v>
      </c>
    </row>
    <row r="2872" spans="2:14" s="1" customFormat="1" ht="19.7" hidden="1" customHeight="1">
      <c r="B2872" s="156">
        <v>2025</v>
      </c>
      <c r="C2872" s="154" t="s">
        <v>13</v>
      </c>
      <c r="D2872" s="154" t="s">
        <v>14</v>
      </c>
      <c r="E2872" s="154" t="s">
        <v>15</v>
      </c>
      <c r="F2872" s="154" t="s">
        <v>16</v>
      </c>
      <c r="G2872" s="154" t="s">
        <v>87</v>
      </c>
      <c r="H2872" s="154" t="s">
        <v>56</v>
      </c>
      <c r="I2872" s="154" t="str">
        <f>_xlfn.XLOOKUP('Data Source'!$H2872,'NW Mapping'!A:A,'NW Mapping'!B:B)</f>
        <v>Low</v>
      </c>
      <c r="J2872" s="154" t="str">
        <f>_xlfn.XLOOKUP('Data Source'!$H2872,'NW Mapping'!A:A,'NW Mapping'!C:C)</f>
        <v>Core NW</v>
      </c>
      <c r="K2872" s="154" t="str">
        <f>_xlfn.XLOOKUP(H2872,'NW Mapping'!A:A,'NW Mapping'!D:D)</f>
        <v>Core NW</v>
      </c>
      <c r="L2872" s="8" t="str">
        <f>_xlfn.XLOOKUP('Data Source'!$H2872,'NW Mapping'!A:A,'NW Mapping'!E:E)</f>
        <v>OTHER</v>
      </c>
      <c r="M2872" s="157">
        <v>0.999999999999998</v>
      </c>
      <c r="N2872" s="157">
        <v>1.04</v>
      </c>
    </row>
    <row r="2873" spans="2:14" s="1" customFormat="1" ht="19.7" hidden="1" customHeight="1">
      <c r="B2873" s="152">
        <v>2025</v>
      </c>
      <c r="C2873" s="153" t="s">
        <v>13</v>
      </c>
      <c r="D2873" s="153" t="s">
        <v>14</v>
      </c>
      <c r="E2873" s="153" t="s">
        <v>15</v>
      </c>
      <c r="F2873" s="153" t="s">
        <v>16</v>
      </c>
      <c r="G2873" s="153" t="s">
        <v>72</v>
      </c>
      <c r="H2873" s="153" t="s">
        <v>56</v>
      </c>
      <c r="I2873" s="154" t="str">
        <f>_xlfn.XLOOKUP('Data Source'!$H2873,'NW Mapping'!A:A,'NW Mapping'!B:B)</f>
        <v>Low</v>
      </c>
      <c r="J2873" s="154" t="str">
        <f>_xlfn.XLOOKUP('Data Source'!$H2873,'NW Mapping'!A:A,'NW Mapping'!C:C)</f>
        <v>Core NW</v>
      </c>
      <c r="K2873" s="154" t="str">
        <f>_xlfn.XLOOKUP(H2873,'NW Mapping'!A:A,'NW Mapping'!D:D)</f>
        <v>Core NW</v>
      </c>
      <c r="L2873" s="8" t="str">
        <f>_xlfn.XLOOKUP('Data Source'!$H2873,'NW Mapping'!A:A,'NW Mapping'!E:E)</f>
        <v>OTHER</v>
      </c>
      <c r="M2873" s="155">
        <v>0.999999999999998</v>
      </c>
      <c r="N2873" s="155">
        <v>1.04</v>
      </c>
    </row>
    <row r="2874" spans="2:14" s="1" customFormat="1" ht="19.7" hidden="1" customHeight="1">
      <c r="B2874" s="156">
        <v>2025</v>
      </c>
      <c r="C2874" s="154" t="s">
        <v>13</v>
      </c>
      <c r="D2874" s="154" t="s">
        <v>14</v>
      </c>
      <c r="E2874" s="154" t="s">
        <v>15</v>
      </c>
      <c r="F2874" s="154" t="s">
        <v>16</v>
      </c>
      <c r="G2874" s="154" t="s">
        <v>73</v>
      </c>
      <c r="H2874" s="154" t="s">
        <v>56</v>
      </c>
      <c r="I2874" s="154" t="str">
        <f>_xlfn.XLOOKUP('Data Source'!$H2874,'NW Mapping'!A:A,'NW Mapping'!B:B)</f>
        <v>Low</v>
      </c>
      <c r="J2874" s="154" t="str">
        <f>_xlfn.XLOOKUP('Data Source'!$H2874,'NW Mapping'!A:A,'NW Mapping'!C:C)</f>
        <v>Core NW</v>
      </c>
      <c r="K2874" s="154" t="str">
        <f>_xlfn.XLOOKUP(H2874,'NW Mapping'!A:A,'NW Mapping'!D:D)</f>
        <v>Core NW</v>
      </c>
      <c r="L2874" s="8" t="str">
        <f>_xlfn.XLOOKUP('Data Source'!$H2874,'NW Mapping'!A:A,'NW Mapping'!E:E)</f>
        <v>OTHER</v>
      </c>
      <c r="M2874" s="157">
        <v>0.999999999999998</v>
      </c>
      <c r="N2874" s="157">
        <v>1.04</v>
      </c>
    </row>
    <row r="2875" spans="2:14" s="1" customFormat="1" ht="19.7" hidden="1" customHeight="1">
      <c r="B2875" s="152">
        <v>2025</v>
      </c>
      <c r="C2875" s="153" t="s">
        <v>13</v>
      </c>
      <c r="D2875" s="153" t="s">
        <v>14</v>
      </c>
      <c r="E2875" s="153" t="s">
        <v>15</v>
      </c>
      <c r="F2875" s="153" t="s">
        <v>16</v>
      </c>
      <c r="G2875" s="153" t="s">
        <v>74</v>
      </c>
      <c r="H2875" s="153" t="s">
        <v>56</v>
      </c>
      <c r="I2875" s="154" t="str">
        <f>_xlfn.XLOOKUP('Data Source'!$H2875,'NW Mapping'!A:A,'NW Mapping'!B:B)</f>
        <v>Low</v>
      </c>
      <c r="J2875" s="154" t="str">
        <f>_xlfn.XLOOKUP('Data Source'!$H2875,'NW Mapping'!A:A,'NW Mapping'!C:C)</f>
        <v>Core NW</v>
      </c>
      <c r="K2875" s="154" t="str">
        <f>_xlfn.XLOOKUP(H2875,'NW Mapping'!A:A,'NW Mapping'!D:D)</f>
        <v>Core NW</v>
      </c>
      <c r="L2875" s="8" t="str">
        <f>_xlfn.XLOOKUP('Data Source'!$H2875,'NW Mapping'!A:A,'NW Mapping'!E:E)</f>
        <v>OTHER</v>
      </c>
      <c r="M2875" s="155">
        <v>0.999999999999998</v>
      </c>
      <c r="N2875" s="155">
        <v>1.04</v>
      </c>
    </row>
    <row r="2876" spans="2:14" s="1" customFormat="1" ht="19.7" hidden="1" customHeight="1">
      <c r="B2876" s="156">
        <v>2025</v>
      </c>
      <c r="C2876" s="154" t="s">
        <v>13</v>
      </c>
      <c r="D2876" s="154" t="s">
        <v>14</v>
      </c>
      <c r="E2876" s="154" t="s">
        <v>15</v>
      </c>
      <c r="F2876" s="154" t="s">
        <v>16</v>
      </c>
      <c r="G2876" s="154" t="s">
        <v>75</v>
      </c>
      <c r="H2876" s="154" t="s">
        <v>56</v>
      </c>
      <c r="I2876" s="154" t="str">
        <f>_xlfn.XLOOKUP('Data Source'!$H2876,'NW Mapping'!A:A,'NW Mapping'!B:B)</f>
        <v>Low</v>
      </c>
      <c r="J2876" s="154" t="str">
        <f>_xlfn.XLOOKUP('Data Source'!$H2876,'NW Mapping'!A:A,'NW Mapping'!C:C)</f>
        <v>Core NW</v>
      </c>
      <c r="K2876" s="154" t="str">
        <f>_xlfn.XLOOKUP(H2876,'NW Mapping'!A:A,'NW Mapping'!D:D)</f>
        <v>Core NW</v>
      </c>
      <c r="L2876" s="8" t="str">
        <f>_xlfn.XLOOKUP('Data Source'!$H2876,'NW Mapping'!A:A,'NW Mapping'!E:E)</f>
        <v>OTHER</v>
      </c>
      <c r="M2876" s="157">
        <v>0.999999999999998</v>
      </c>
      <c r="N2876" s="157">
        <v>1.04</v>
      </c>
    </row>
    <row r="2877" spans="2:14" s="1" customFormat="1" ht="19.7" hidden="1" customHeight="1">
      <c r="B2877" s="152">
        <v>2025</v>
      </c>
      <c r="C2877" s="153" t="s">
        <v>13</v>
      </c>
      <c r="D2877" s="153" t="s">
        <v>14</v>
      </c>
      <c r="E2877" s="153" t="s">
        <v>15</v>
      </c>
      <c r="F2877" s="153" t="s">
        <v>16</v>
      </c>
      <c r="G2877" s="153" t="s">
        <v>76</v>
      </c>
      <c r="H2877" s="153" t="s">
        <v>56</v>
      </c>
      <c r="I2877" s="154" t="str">
        <f>_xlfn.XLOOKUP('Data Source'!$H2877,'NW Mapping'!A:A,'NW Mapping'!B:B)</f>
        <v>Low</v>
      </c>
      <c r="J2877" s="154" t="str">
        <f>_xlfn.XLOOKUP('Data Source'!$H2877,'NW Mapping'!A:A,'NW Mapping'!C:C)</f>
        <v>Core NW</v>
      </c>
      <c r="K2877" s="154" t="str">
        <f>_xlfn.XLOOKUP(H2877,'NW Mapping'!A:A,'NW Mapping'!D:D)</f>
        <v>Core NW</v>
      </c>
      <c r="L2877" s="8" t="str">
        <f>_xlfn.XLOOKUP('Data Source'!$H2877,'NW Mapping'!A:A,'NW Mapping'!E:E)</f>
        <v>OTHER</v>
      </c>
      <c r="M2877" s="155">
        <v>0.999999999999998</v>
      </c>
      <c r="N2877" s="155">
        <v>1.04</v>
      </c>
    </row>
    <row r="2878" spans="2:14" s="1" customFormat="1" ht="19.7" hidden="1" customHeight="1">
      <c r="B2878" s="156">
        <v>2025</v>
      </c>
      <c r="C2878" s="154" t="s">
        <v>13</v>
      </c>
      <c r="D2878" s="154" t="s">
        <v>14</v>
      </c>
      <c r="E2878" s="154" t="s">
        <v>15</v>
      </c>
      <c r="F2878" s="154" t="s">
        <v>21</v>
      </c>
      <c r="G2878" s="154" t="s">
        <v>22</v>
      </c>
      <c r="H2878" s="154" t="s">
        <v>56</v>
      </c>
      <c r="I2878" s="154" t="str">
        <f>_xlfn.XLOOKUP('Data Source'!$H2878,'NW Mapping'!A:A,'NW Mapping'!B:B)</f>
        <v>Low</v>
      </c>
      <c r="J2878" s="154" t="str">
        <f>_xlfn.XLOOKUP('Data Source'!$H2878,'NW Mapping'!A:A,'NW Mapping'!C:C)</f>
        <v>Core NW</v>
      </c>
      <c r="K2878" s="154" t="str">
        <f>_xlfn.XLOOKUP(H2878,'NW Mapping'!A:A,'NW Mapping'!D:D)</f>
        <v>Core NW</v>
      </c>
      <c r="L2878" s="8" t="str">
        <f>_xlfn.XLOOKUP('Data Source'!$H2878,'NW Mapping'!A:A,'NW Mapping'!E:E)</f>
        <v>OTHER</v>
      </c>
      <c r="M2878" s="157">
        <v>0.999999999999998</v>
      </c>
      <c r="N2878" s="157">
        <v>1.04</v>
      </c>
    </row>
    <row r="2879" spans="2:14" s="1" customFormat="1" ht="19.7" hidden="1" customHeight="1">
      <c r="B2879" s="152">
        <v>2025</v>
      </c>
      <c r="C2879" s="153" t="s">
        <v>13</v>
      </c>
      <c r="D2879" s="153" t="s">
        <v>14</v>
      </c>
      <c r="E2879" s="153" t="s">
        <v>15</v>
      </c>
      <c r="F2879" s="153" t="s">
        <v>21</v>
      </c>
      <c r="G2879" s="153" t="s">
        <v>65</v>
      </c>
      <c r="H2879" s="153" t="s">
        <v>56</v>
      </c>
      <c r="I2879" s="154" t="str">
        <f>_xlfn.XLOOKUP('Data Source'!$H2879,'NW Mapping'!A:A,'NW Mapping'!B:B)</f>
        <v>Low</v>
      </c>
      <c r="J2879" s="154" t="str">
        <f>_xlfn.XLOOKUP('Data Source'!$H2879,'NW Mapping'!A:A,'NW Mapping'!C:C)</f>
        <v>Core NW</v>
      </c>
      <c r="K2879" s="154" t="str">
        <f>_xlfn.XLOOKUP(H2879,'NW Mapping'!A:A,'NW Mapping'!D:D)</f>
        <v>Core NW</v>
      </c>
      <c r="L2879" s="8" t="str">
        <f>_xlfn.XLOOKUP('Data Source'!$H2879,'NW Mapping'!A:A,'NW Mapping'!E:E)</f>
        <v>OTHER</v>
      </c>
      <c r="M2879" s="155">
        <v>0.999999999999998</v>
      </c>
      <c r="N2879" s="155">
        <v>1.04</v>
      </c>
    </row>
    <row r="2880" spans="2:14" s="1" customFormat="1" ht="19.7" hidden="1" customHeight="1">
      <c r="B2880" s="156">
        <v>2025</v>
      </c>
      <c r="C2880" s="154" t="s">
        <v>13</v>
      </c>
      <c r="D2880" s="154" t="s">
        <v>14</v>
      </c>
      <c r="E2880" s="154" t="s">
        <v>15</v>
      </c>
      <c r="F2880" s="154" t="s">
        <v>23</v>
      </c>
      <c r="G2880" s="154" t="s">
        <v>24</v>
      </c>
      <c r="H2880" s="154" t="s">
        <v>56</v>
      </c>
      <c r="I2880" s="154" t="str">
        <f>_xlfn.XLOOKUP('Data Source'!$H2880,'NW Mapping'!A:A,'NW Mapping'!B:B)</f>
        <v>Low</v>
      </c>
      <c r="J2880" s="154" t="str">
        <f>_xlfn.XLOOKUP('Data Source'!$H2880,'NW Mapping'!A:A,'NW Mapping'!C:C)</f>
        <v>Core NW</v>
      </c>
      <c r="K2880" s="154" t="str">
        <f>_xlfn.XLOOKUP(H2880,'NW Mapping'!A:A,'NW Mapping'!D:D)</f>
        <v>Core NW</v>
      </c>
      <c r="L2880" s="8" t="str">
        <f>_xlfn.XLOOKUP('Data Source'!$H2880,'NW Mapping'!A:A,'NW Mapping'!E:E)</f>
        <v>OTHER</v>
      </c>
      <c r="M2880" s="157">
        <v>0.999999999999998</v>
      </c>
      <c r="N2880" s="157">
        <v>1.04</v>
      </c>
    </row>
    <row r="2881" spans="2:14" s="1" customFormat="1" ht="19.7" hidden="1" customHeight="1">
      <c r="B2881" s="152">
        <v>2025</v>
      </c>
      <c r="C2881" s="153" t="s">
        <v>13</v>
      </c>
      <c r="D2881" s="153" t="s">
        <v>14</v>
      </c>
      <c r="E2881" s="153" t="s">
        <v>15</v>
      </c>
      <c r="F2881" s="153" t="s">
        <v>23</v>
      </c>
      <c r="G2881" s="153" t="s">
        <v>66</v>
      </c>
      <c r="H2881" s="153" t="s">
        <v>56</v>
      </c>
      <c r="I2881" s="154" t="str">
        <f>_xlfn.XLOOKUP('Data Source'!$H2881,'NW Mapping'!A:A,'NW Mapping'!B:B)</f>
        <v>Low</v>
      </c>
      <c r="J2881" s="154" t="str">
        <f>_xlfn.XLOOKUP('Data Source'!$H2881,'NW Mapping'!A:A,'NW Mapping'!C:C)</f>
        <v>Core NW</v>
      </c>
      <c r="K2881" s="154" t="str">
        <f>_xlfn.XLOOKUP(H2881,'NW Mapping'!A:A,'NW Mapping'!D:D)</f>
        <v>Core NW</v>
      </c>
      <c r="L2881" s="8" t="str">
        <f>_xlfn.XLOOKUP('Data Source'!$H2881,'NW Mapping'!A:A,'NW Mapping'!E:E)</f>
        <v>OTHER</v>
      </c>
      <c r="M2881" s="155">
        <v>0.999999999999998</v>
      </c>
      <c r="N2881" s="155">
        <v>1.04</v>
      </c>
    </row>
    <row r="2882" spans="2:14" s="1" customFormat="1" ht="19.7" hidden="1" customHeight="1">
      <c r="B2882" s="156">
        <v>2025</v>
      </c>
      <c r="C2882" s="154" t="s">
        <v>13</v>
      </c>
      <c r="D2882" s="154" t="s">
        <v>14</v>
      </c>
      <c r="E2882" s="154" t="s">
        <v>25</v>
      </c>
      <c r="F2882" s="154" t="s">
        <v>16</v>
      </c>
      <c r="G2882" s="154" t="s">
        <v>71</v>
      </c>
      <c r="H2882" s="154" t="s">
        <v>56</v>
      </c>
      <c r="I2882" s="154" t="str">
        <f>_xlfn.XLOOKUP('Data Source'!$H2882,'NW Mapping'!A:A,'NW Mapping'!B:B)</f>
        <v>Low</v>
      </c>
      <c r="J2882" s="154" t="str">
        <f>_xlfn.XLOOKUP('Data Source'!$H2882,'NW Mapping'!A:A,'NW Mapping'!C:C)</f>
        <v>Core NW</v>
      </c>
      <c r="K2882" s="154" t="str">
        <f>_xlfn.XLOOKUP(H2882,'NW Mapping'!A:A,'NW Mapping'!D:D)</f>
        <v>Core NW</v>
      </c>
      <c r="L2882" s="8" t="str">
        <f>_xlfn.XLOOKUP('Data Source'!$H2882,'NW Mapping'!A:A,'NW Mapping'!E:E)</f>
        <v>OTHER</v>
      </c>
      <c r="M2882" s="157">
        <v>0.999999999999998</v>
      </c>
      <c r="N2882" s="157">
        <v>1.04</v>
      </c>
    </row>
    <row r="2883" spans="2:14" s="1" customFormat="1" ht="19.7" hidden="1" customHeight="1">
      <c r="B2883" s="152">
        <v>2025</v>
      </c>
      <c r="C2883" s="153" t="s">
        <v>13</v>
      </c>
      <c r="D2883" s="153" t="s">
        <v>14</v>
      </c>
      <c r="E2883" s="153" t="s">
        <v>25</v>
      </c>
      <c r="F2883" s="153" t="s">
        <v>16</v>
      </c>
      <c r="G2883" s="153" t="s">
        <v>87</v>
      </c>
      <c r="H2883" s="153" t="s">
        <v>56</v>
      </c>
      <c r="I2883" s="154" t="str">
        <f>_xlfn.XLOOKUP('Data Source'!$H2883,'NW Mapping'!A:A,'NW Mapping'!B:B)</f>
        <v>Low</v>
      </c>
      <c r="J2883" s="154" t="str">
        <f>_xlfn.XLOOKUP('Data Source'!$H2883,'NW Mapping'!A:A,'NW Mapping'!C:C)</f>
        <v>Core NW</v>
      </c>
      <c r="K2883" s="154" t="str">
        <f>_xlfn.XLOOKUP(H2883,'NW Mapping'!A:A,'NW Mapping'!D:D)</f>
        <v>Core NW</v>
      </c>
      <c r="L2883" s="8" t="str">
        <f>_xlfn.XLOOKUP('Data Source'!$H2883,'NW Mapping'!A:A,'NW Mapping'!E:E)</f>
        <v>OTHER</v>
      </c>
      <c r="M2883" s="155">
        <v>0.999999999999998</v>
      </c>
      <c r="N2883" s="155">
        <v>1.04</v>
      </c>
    </row>
    <row r="2884" spans="2:14" s="1" customFormat="1" ht="19.7" hidden="1" customHeight="1">
      <c r="B2884" s="156">
        <v>2025</v>
      </c>
      <c r="C2884" s="154" t="s">
        <v>13</v>
      </c>
      <c r="D2884" s="154" t="s">
        <v>14</v>
      </c>
      <c r="E2884" s="154" t="s">
        <v>25</v>
      </c>
      <c r="F2884" s="154" t="s">
        <v>16</v>
      </c>
      <c r="G2884" s="154" t="s">
        <v>72</v>
      </c>
      <c r="H2884" s="154" t="s">
        <v>56</v>
      </c>
      <c r="I2884" s="154" t="str">
        <f>_xlfn.XLOOKUP('Data Source'!$H2884,'NW Mapping'!A:A,'NW Mapping'!B:B)</f>
        <v>Low</v>
      </c>
      <c r="J2884" s="154" t="str">
        <f>_xlfn.XLOOKUP('Data Source'!$H2884,'NW Mapping'!A:A,'NW Mapping'!C:C)</f>
        <v>Core NW</v>
      </c>
      <c r="K2884" s="154" t="str">
        <f>_xlfn.XLOOKUP(H2884,'NW Mapping'!A:A,'NW Mapping'!D:D)</f>
        <v>Core NW</v>
      </c>
      <c r="L2884" s="8" t="str">
        <f>_xlfn.XLOOKUP('Data Source'!$H2884,'NW Mapping'!A:A,'NW Mapping'!E:E)</f>
        <v>OTHER</v>
      </c>
      <c r="M2884" s="157">
        <v>0.999999999999998</v>
      </c>
      <c r="N2884" s="157">
        <v>1.04</v>
      </c>
    </row>
    <row r="2885" spans="2:14" s="1" customFormat="1" ht="19.7" hidden="1" customHeight="1">
      <c r="B2885" s="152">
        <v>2025</v>
      </c>
      <c r="C2885" s="153" t="s">
        <v>13</v>
      </c>
      <c r="D2885" s="153" t="s">
        <v>14</v>
      </c>
      <c r="E2885" s="153" t="s">
        <v>25</v>
      </c>
      <c r="F2885" s="153" t="s">
        <v>16</v>
      </c>
      <c r="G2885" s="153" t="s">
        <v>73</v>
      </c>
      <c r="H2885" s="153" t="s">
        <v>56</v>
      </c>
      <c r="I2885" s="154" t="str">
        <f>_xlfn.XLOOKUP('Data Source'!$H2885,'NW Mapping'!A:A,'NW Mapping'!B:B)</f>
        <v>Low</v>
      </c>
      <c r="J2885" s="154" t="str">
        <f>_xlfn.XLOOKUP('Data Source'!$H2885,'NW Mapping'!A:A,'NW Mapping'!C:C)</f>
        <v>Core NW</v>
      </c>
      <c r="K2885" s="154" t="str">
        <f>_xlfn.XLOOKUP(H2885,'NW Mapping'!A:A,'NW Mapping'!D:D)</f>
        <v>Core NW</v>
      </c>
      <c r="L2885" s="8" t="str">
        <f>_xlfn.XLOOKUP('Data Source'!$H2885,'NW Mapping'!A:A,'NW Mapping'!E:E)</f>
        <v>OTHER</v>
      </c>
      <c r="M2885" s="155">
        <v>0.999999999999998</v>
      </c>
      <c r="N2885" s="155">
        <v>1.04</v>
      </c>
    </row>
    <row r="2886" spans="2:14" s="1" customFormat="1" ht="19.7" hidden="1" customHeight="1">
      <c r="B2886" s="156">
        <v>2025</v>
      </c>
      <c r="C2886" s="154" t="s">
        <v>13</v>
      </c>
      <c r="D2886" s="154" t="s">
        <v>14</v>
      </c>
      <c r="E2886" s="154" t="s">
        <v>25</v>
      </c>
      <c r="F2886" s="154" t="s">
        <v>16</v>
      </c>
      <c r="G2886" s="154" t="s">
        <v>74</v>
      </c>
      <c r="H2886" s="154" t="s">
        <v>56</v>
      </c>
      <c r="I2886" s="154" t="str">
        <f>_xlfn.XLOOKUP('Data Source'!$H2886,'NW Mapping'!A:A,'NW Mapping'!B:B)</f>
        <v>Low</v>
      </c>
      <c r="J2886" s="154" t="str">
        <f>_xlfn.XLOOKUP('Data Source'!$H2886,'NW Mapping'!A:A,'NW Mapping'!C:C)</f>
        <v>Core NW</v>
      </c>
      <c r="K2886" s="154" t="str">
        <f>_xlfn.XLOOKUP(H2886,'NW Mapping'!A:A,'NW Mapping'!D:D)</f>
        <v>Core NW</v>
      </c>
      <c r="L2886" s="8" t="str">
        <f>_xlfn.XLOOKUP('Data Source'!$H2886,'NW Mapping'!A:A,'NW Mapping'!E:E)</f>
        <v>OTHER</v>
      </c>
      <c r="M2886" s="157">
        <v>0.999999999999998</v>
      </c>
      <c r="N2886" s="157">
        <v>1.04</v>
      </c>
    </row>
    <row r="2887" spans="2:14" s="1" customFormat="1" ht="19.7" hidden="1" customHeight="1">
      <c r="B2887" s="152">
        <v>2025</v>
      </c>
      <c r="C2887" s="153" t="s">
        <v>13</v>
      </c>
      <c r="D2887" s="153" t="s">
        <v>14</v>
      </c>
      <c r="E2887" s="153" t="s">
        <v>25</v>
      </c>
      <c r="F2887" s="153" t="s">
        <v>16</v>
      </c>
      <c r="G2887" s="153" t="s">
        <v>75</v>
      </c>
      <c r="H2887" s="153" t="s">
        <v>56</v>
      </c>
      <c r="I2887" s="154" t="str">
        <f>_xlfn.XLOOKUP('Data Source'!$H2887,'NW Mapping'!A:A,'NW Mapping'!B:B)</f>
        <v>Low</v>
      </c>
      <c r="J2887" s="154" t="str">
        <f>_xlfn.XLOOKUP('Data Source'!$H2887,'NW Mapping'!A:A,'NW Mapping'!C:C)</f>
        <v>Core NW</v>
      </c>
      <c r="K2887" s="154" t="str">
        <f>_xlfn.XLOOKUP(H2887,'NW Mapping'!A:A,'NW Mapping'!D:D)</f>
        <v>Core NW</v>
      </c>
      <c r="L2887" s="8" t="str">
        <f>_xlfn.XLOOKUP('Data Source'!$H2887,'NW Mapping'!A:A,'NW Mapping'!E:E)</f>
        <v>OTHER</v>
      </c>
      <c r="M2887" s="155">
        <v>0.999999999999998</v>
      </c>
      <c r="N2887" s="155">
        <v>1.04</v>
      </c>
    </row>
    <row r="2888" spans="2:14" s="1" customFormat="1" ht="19.7" hidden="1" customHeight="1">
      <c r="B2888" s="156">
        <v>2025</v>
      </c>
      <c r="C2888" s="154" t="s">
        <v>13</v>
      </c>
      <c r="D2888" s="154" t="s">
        <v>14</v>
      </c>
      <c r="E2888" s="154" t="s">
        <v>25</v>
      </c>
      <c r="F2888" s="154" t="s">
        <v>16</v>
      </c>
      <c r="G2888" s="154" t="s">
        <v>76</v>
      </c>
      <c r="H2888" s="154" t="s">
        <v>56</v>
      </c>
      <c r="I2888" s="154" t="str">
        <f>_xlfn.XLOOKUP('Data Source'!$H2888,'NW Mapping'!A:A,'NW Mapping'!B:B)</f>
        <v>Low</v>
      </c>
      <c r="J2888" s="154" t="str">
        <f>_xlfn.XLOOKUP('Data Source'!$H2888,'NW Mapping'!A:A,'NW Mapping'!C:C)</f>
        <v>Core NW</v>
      </c>
      <c r="K2888" s="154" t="str">
        <f>_xlfn.XLOOKUP(H2888,'NW Mapping'!A:A,'NW Mapping'!D:D)</f>
        <v>Core NW</v>
      </c>
      <c r="L2888" s="8" t="str">
        <f>_xlfn.XLOOKUP('Data Source'!$H2888,'NW Mapping'!A:A,'NW Mapping'!E:E)</f>
        <v>OTHER</v>
      </c>
      <c r="M2888" s="157">
        <v>0.999999999999998</v>
      </c>
      <c r="N2888" s="157">
        <v>1.04</v>
      </c>
    </row>
    <row r="2889" spans="2:14" s="1" customFormat="1" ht="19.7" hidden="1" customHeight="1">
      <c r="B2889" s="152">
        <v>2025</v>
      </c>
      <c r="C2889" s="153" t="s">
        <v>13</v>
      </c>
      <c r="D2889" s="153" t="s">
        <v>14</v>
      </c>
      <c r="E2889" s="153" t="s">
        <v>25</v>
      </c>
      <c r="F2889" s="153" t="s">
        <v>21</v>
      </c>
      <c r="G2889" s="153" t="s">
        <v>22</v>
      </c>
      <c r="H2889" s="153" t="s">
        <v>56</v>
      </c>
      <c r="I2889" s="154" t="str">
        <f>_xlfn.XLOOKUP('Data Source'!$H2889,'NW Mapping'!A:A,'NW Mapping'!B:B)</f>
        <v>Low</v>
      </c>
      <c r="J2889" s="154" t="str">
        <f>_xlfn.XLOOKUP('Data Source'!$H2889,'NW Mapping'!A:A,'NW Mapping'!C:C)</f>
        <v>Core NW</v>
      </c>
      <c r="K2889" s="154" t="str">
        <f>_xlfn.XLOOKUP(H2889,'NW Mapping'!A:A,'NW Mapping'!D:D)</f>
        <v>Core NW</v>
      </c>
      <c r="L2889" s="8" t="str">
        <f>_xlfn.XLOOKUP('Data Source'!$H2889,'NW Mapping'!A:A,'NW Mapping'!E:E)</f>
        <v>OTHER</v>
      </c>
      <c r="M2889" s="155">
        <v>0.999999999999998</v>
      </c>
      <c r="N2889" s="155">
        <v>1.04</v>
      </c>
    </row>
    <row r="2890" spans="2:14" s="1" customFormat="1" ht="19.7" hidden="1" customHeight="1">
      <c r="B2890" s="156">
        <v>2025</v>
      </c>
      <c r="C2890" s="154" t="s">
        <v>13</v>
      </c>
      <c r="D2890" s="154" t="s">
        <v>14</v>
      </c>
      <c r="E2890" s="154" t="s">
        <v>25</v>
      </c>
      <c r="F2890" s="154" t="s">
        <v>21</v>
      </c>
      <c r="G2890" s="154" t="s">
        <v>65</v>
      </c>
      <c r="H2890" s="154" t="s">
        <v>56</v>
      </c>
      <c r="I2890" s="154" t="str">
        <f>_xlfn.XLOOKUP('Data Source'!$H2890,'NW Mapping'!A:A,'NW Mapping'!B:B)</f>
        <v>Low</v>
      </c>
      <c r="J2890" s="154" t="str">
        <f>_xlfn.XLOOKUP('Data Source'!$H2890,'NW Mapping'!A:A,'NW Mapping'!C:C)</f>
        <v>Core NW</v>
      </c>
      <c r="K2890" s="154" t="str">
        <f>_xlfn.XLOOKUP(H2890,'NW Mapping'!A:A,'NW Mapping'!D:D)</f>
        <v>Core NW</v>
      </c>
      <c r="L2890" s="8" t="str">
        <f>_xlfn.XLOOKUP('Data Source'!$H2890,'NW Mapping'!A:A,'NW Mapping'!E:E)</f>
        <v>OTHER</v>
      </c>
      <c r="M2890" s="157">
        <v>0.999999999999998</v>
      </c>
      <c r="N2890" s="157">
        <v>1.04</v>
      </c>
    </row>
    <row r="2891" spans="2:14" s="1" customFormat="1" ht="19.7" hidden="1" customHeight="1">
      <c r="B2891" s="152">
        <v>2025</v>
      </c>
      <c r="C2891" s="153" t="s">
        <v>13</v>
      </c>
      <c r="D2891" s="153" t="s">
        <v>14</v>
      </c>
      <c r="E2891" s="153" t="s">
        <v>25</v>
      </c>
      <c r="F2891" s="153" t="s">
        <v>23</v>
      </c>
      <c r="G2891" s="153" t="s">
        <v>24</v>
      </c>
      <c r="H2891" s="153" t="s">
        <v>56</v>
      </c>
      <c r="I2891" s="154" t="str">
        <f>_xlfn.XLOOKUP('Data Source'!$H2891,'NW Mapping'!A:A,'NW Mapping'!B:B)</f>
        <v>Low</v>
      </c>
      <c r="J2891" s="154" t="str">
        <f>_xlfn.XLOOKUP('Data Source'!$H2891,'NW Mapping'!A:A,'NW Mapping'!C:C)</f>
        <v>Core NW</v>
      </c>
      <c r="K2891" s="154" t="str">
        <f>_xlfn.XLOOKUP(H2891,'NW Mapping'!A:A,'NW Mapping'!D:D)</f>
        <v>Core NW</v>
      </c>
      <c r="L2891" s="8" t="str">
        <f>_xlfn.XLOOKUP('Data Source'!$H2891,'NW Mapping'!A:A,'NW Mapping'!E:E)</f>
        <v>OTHER</v>
      </c>
      <c r="M2891" s="155">
        <v>0.999999999999998</v>
      </c>
      <c r="N2891" s="155">
        <v>1.04</v>
      </c>
    </row>
    <row r="2892" spans="2:14" s="1" customFormat="1" ht="19.7" hidden="1" customHeight="1">
      <c r="B2892" s="156">
        <v>2025</v>
      </c>
      <c r="C2892" s="154" t="s">
        <v>13</v>
      </c>
      <c r="D2892" s="154" t="s">
        <v>14</v>
      </c>
      <c r="E2892" s="154" t="s">
        <v>25</v>
      </c>
      <c r="F2892" s="154" t="s">
        <v>23</v>
      </c>
      <c r="G2892" s="154" t="s">
        <v>66</v>
      </c>
      <c r="H2892" s="154" t="s">
        <v>56</v>
      </c>
      <c r="I2892" s="154" t="str">
        <f>_xlfn.XLOOKUP('Data Source'!$H2892,'NW Mapping'!A:A,'NW Mapping'!B:B)</f>
        <v>Low</v>
      </c>
      <c r="J2892" s="154" t="str">
        <f>_xlfn.XLOOKUP('Data Source'!$H2892,'NW Mapping'!A:A,'NW Mapping'!C:C)</f>
        <v>Core NW</v>
      </c>
      <c r="K2892" s="154" t="str">
        <f>_xlfn.XLOOKUP(H2892,'NW Mapping'!A:A,'NW Mapping'!D:D)</f>
        <v>Core NW</v>
      </c>
      <c r="L2892" s="8" t="str">
        <f>_xlfn.XLOOKUP('Data Source'!$H2892,'NW Mapping'!A:A,'NW Mapping'!E:E)</f>
        <v>OTHER</v>
      </c>
      <c r="M2892" s="157">
        <v>0.999999999999998</v>
      </c>
      <c r="N2892" s="157">
        <v>1.04</v>
      </c>
    </row>
    <row r="2893" spans="2:14" s="1" customFormat="1" ht="19.7" customHeight="1">
      <c r="B2893" s="152">
        <v>2025</v>
      </c>
      <c r="C2893" s="153" t="s">
        <v>13</v>
      </c>
      <c r="D2893" s="153" t="s">
        <v>14</v>
      </c>
      <c r="E2893" s="153" t="s">
        <v>26</v>
      </c>
      <c r="F2893" s="153" t="s">
        <v>16</v>
      </c>
      <c r="G2893" s="153" t="s">
        <v>71</v>
      </c>
      <c r="H2893" s="153" t="s">
        <v>56</v>
      </c>
      <c r="I2893" s="154" t="str">
        <f>_xlfn.XLOOKUP('Data Source'!$H2893,'NW Mapping'!A:A,'NW Mapping'!B:B)</f>
        <v>Low</v>
      </c>
      <c r="J2893" s="154" t="str">
        <f>_xlfn.XLOOKUP('Data Source'!$H2893,'NW Mapping'!A:A,'NW Mapping'!C:C)</f>
        <v>Core NW</v>
      </c>
      <c r="K2893" s="154" t="str">
        <f>_xlfn.XLOOKUP(H2893,'NW Mapping'!A:A,'NW Mapping'!D:D)</f>
        <v>Core NW</v>
      </c>
      <c r="L2893" s="8" t="str">
        <f>_xlfn.XLOOKUP('Data Source'!$H2893,'NW Mapping'!A:A,'NW Mapping'!E:E)</f>
        <v>OTHER</v>
      </c>
      <c r="M2893" s="155">
        <v>303.60000000000002</v>
      </c>
      <c r="N2893" s="155">
        <v>303.68</v>
      </c>
    </row>
    <row r="2894" spans="2:14" s="1" customFormat="1" ht="19.7" customHeight="1">
      <c r="B2894" s="156">
        <v>2025</v>
      </c>
      <c r="C2894" s="154" t="s">
        <v>13</v>
      </c>
      <c r="D2894" s="154" t="s">
        <v>14</v>
      </c>
      <c r="E2894" s="154" t="s">
        <v>26</v>
      </c>
      <c r="F2894" s="154" t="s">
        <v>16</v>
      </c>
      <c r="G2894" s="154" t="s">
        <v>87</v>
      </c>
      <c r="H2894" s="154" t="s">
        <v>56</v>
      </c>
      <c r="I2894" s="154" t="str">
        <f>_xlfn.XLOOKUP('Data Source'!$H2894,'NW Mapping'!A:A,'NW Mapping'!B:B)</f>
        <v>Low</v>
      </c>
      <c r="J2894" s="154" t="str">
        <f>_xlfn.XLOOKUP('Data Source'!$H2894,'NW Mapping'!A:A,'NW Mapping'!C:C)</f>
        <v>Core NW</v>
      </c>
      <c r="K2894" s="154" t="str">
        <f>_xlfn.XLOOKUP(H2894,'NW Mapping'!A:A,'NW Mapping'!D:D)</f>
        <v>Core NW</v>
      </c>
      <c r="L2894" s="8" t="str">
        <f>_xlfn.XLOOKUP('Data Source'!$H2894,'NW Mapping'!A:A,'NW Mapping'!E:E)</f>
        <v>OTHER</v>
      </c>
      <c r="M2894" s="157">
        <v>0.999999999999998</v>
      </c>
      <c r="N2894" s="157">
        <v>1.04</v>
      </c>
    </row>
    <row r="2895" spans="2:14" s="1" customFormat="1" ht="19.7" customHeight="1">
      <c r="B2895" s="152">
        <v>2025</v>
      </c>
      <c r="C2895" s="153" t="s">
        <v>13</v>
      </c>
      <c r="D2895" s="153" t="s">
        <v>14</v>
      </c>
      <c r="E2895" s="153" t="s">
        <v>26</v>
      </c>
      <c r="F2895" s="153" t="s">
        <v>16</v>
      </c>
      <c r="G2895" s="153" t="s">
        <v>72</v>
      </c>
      <c r="H2895" s="153" t="s">
        <v>56</v>
      </c>
      <c r="I2895" s="154" t="str">
        <f>_xlfn.XLOOKUP('Data Source'!$H2895,'NW Mapping'!A:A,'NW Mapping'!B:B)</f>
        <v>Low</v>
      </c>
      <c r="J2895" s="154" t="str">
        <f>_xlfn.XLOOKUP('Data Source'!$H2895,'NW Mapping'!A:A,'NW Mapping'!C:C)</f>
        <v>Core NW</v>
      </c>
      <c r="K2895" s="154" t="str">
        <f>_xlfn.XLOOKUP(H2895,'NW Mapping'!A:A,'NW Mapping'!D:D)</f>
        <v>Core NW</v>
      </c>
      <c r="L2895" s="8" t="str">
        <f>_xlfn.XLOOKUP('Data Source'!$H2895,'NW Mapping'!A:A,'NW Mapping'!E:E)</f>
        <v>OTHER</v>
      </c>
      <c r="M2895" s="155">
        <v>224.46</v>
      </c>
      <c r="N2895" s="155">
        <v>224.64</v>
      </c>
    </row>
    <row r="2896" spans="2:14" s="1" customFormat="1" ht="19.7" customHeight="1">
      <c r="B2896" s="156">
        <v>2025</v>
      </c>
      <c r="C2896" s="154" t="s">
        <v>13</v>
      </c>
      <c r="D2896" s="154" t="s">
        <v>14</v>
      </c>
      <c r="E2896" s="154" t="s">
        <v>26</v>
      </c>
      <c r="F2896" s="154" t="s">
        <v>16</v>
      </c>
      <c r="G2896" s="154" t="s">
        <v>73</v>
      </c>
      <c r="H2896" s="154" t="s">
        <v>56</v>
      </c>
      <c r="I2896" s="154" t="str">
        <f>_xlfn.XLOOKUP('Data Source'!$H2896,'NW Mapping'!A:A,'NW Mapping'!B:B)</f>
        <v>Low</v>
      </c>
      <c r="J2896" s="154" t="str">
        <f>_xlfn.XLOOKUP('Data Source'!$H2896,'NW Mapping'!A:A,'NW Mapping'!C:C)</f>
        <v>Core NW</v>
      </c>
      <c r="K2896" s="154" t="str">
        <f>_xlfn.XLOOKUP(H2896,'NW Mapping'!A:A,'NW Mapping'!D:D)</f>
        <v>Core NW</v>
      </c>
      <c r="L2896" s="8" t="str">
        <f>_xlfn.XLOOKUP('Data Source'!$H2896,'NW Mapping'!A:A,'NW Mapping'!E:E)</f>
        <v>OTHER</v>
      </c>
      <c r="M2896" s="157">
        <v>0.999999999999998</v>
      </c>
      <c r="N2896" s="157">
        <v>1.04</v>
      </c>
    </row>
    <row r="2897" spans="2:14" s="1" customFormat="1" ht="19.7" customHeight="1">
      <c r="B2897" s="152">
        <v>2025</v>
      </c>
      <c r="C2897" s="153" t="s">
        <v>13</v>
      </c>
      <c r="D2897" s="153" t="s">
        <v>14</v>
      </c>
      <c r="E2897" s="153" t="s">
        <v>26</v>
      </c>
      <c r="F2897" s="153" t="s">
        <v>16</v>
      </c>
      <c r="G2897" s="153" t="s">
        <v>74</v>
      </c>
      <c r="H2897" s="153" t="s">
        <v>56</v>
      </c>
      <c r="I2897" s="154" t="str">
        <f>_xlfn.XLOOKUP('Data Source'!$H2897,'NW Mapping'!A:A,'NW Mapping'!B:B)</f>
        <v>Low</v>
      </c>
      <c r="J2897" s="154" t="str">
        <f>_xlfn.XLOOKUP('Data Source'!$H2897,'NW Mapping'!A:A,'NW Mapping'!C:C)</f>
        <v>Core NW</v>
      </c>
      <c r="K2897" s="154" t="str">
        <f>_xlfn.XLOOKUP(H2897,'NW Mapping'!A:A,'NW Mapping'!D:D)</f>
        <v>Core NW</v>
      </c>
      <c r="L2897" s="8" t="str">
        <f>_xlfn.XLOOKUP('Data Source'!$H2897,'NW Mapping'!A:A,'NW Mapping'!E:E)</f>
        <v>OTHER</v>
      </c>
      <c r="M2897" s="155">
        <v>190</v>
      </c>
      <c r="N2897" s="155">
        <v>189.8</v>
      </c>
    </row>
    <row r="2898" spans="2:14" s="1" customFormat="1" ht="19.7" customHeight="1">
      <c r="B2898" s="156">
        <v>2025</v>
      </c>
      <c r="C2898" s="154" t="s">
        <v>13</v>
      </c>
      <c r="D2898" s="154" t="s">
        <v>14</v>
      </c>
      <c r="E2898" s="154" t="s">
        <v>26</v>
      </c>
      <c r="F2898" s="154" t="s">
        <v>16</v>
      </c>
      <c r="G2898" s="154" t="s">
        <v>75</v>
      </c>
      <c r="H2898" s="154" t="s">
        <v>56</v>
      </c>
      <c r="I2898" s="154" t="str">
        <f>_xlfn.XLOOKUP('Data Source'!$H2898,'NW Mapping'!A:A,'NW Mapping'!B:B)</f>
        <v>Low</v>
      </c>
      <c r="J2898" s="154" t="str">
        <f>_xlfn.XLOOKUP('Data Source'!$H2898,'NW Mapping'!A:A,'NW Mapping'!C:C)</f>
        <v>Core NW</v>
      </c>
      <c r="K2898" s="154" t="str">
        <f>_xlfn.XLOOKUP(H2898,'NW Mapping'!A:A,'NW Mapping'!D:D)</f>
        <v>Core NW</v>
      </c>
      <c r="L2898" s="8" t="str">
        <f>_xlfn.XLOOKUP('Data Source'!$H2898,'NW Mapping'!A:A,'NW Mapping'!E:E)</f>
        <v>OTHER</v>
      </c>
      <c r="M2898" s="157">
        <v>0.999999999999998</v>
      </c>
      <c r="N2898" s="157">
        <v>1.04</v>
      </c>
    </row>
    <row r="2899" spans="2:14" s="1" customFormat="1" ht="19.7" customHeight="1">
      <c r="B2899" s="152">
        <v>2025</v>
      </c>
      <c r="C2899" s="153" t="s">
        <v>13</v>
      </c>
      <c r="D2899" s="153" t="s">
        <v>14</v>
      </c>
      <c r="E2899" s="153" t="s">
        <v>26</v>
      </c>
      <c r="F2899" s="153" t="s">
        <v>16</v>
      </c>
      <c r="G2899" s="153" t="s">
        <v>76</v>
      </c>
      <c r="H2899" s="153" t="s">
        <v>56</v>
      </c>
      <c r="I2899" s="154" t="str">
        <f>_xlfn.XLOOKUP('Data Source'!$H2899,'NW Mapping'!A:A,'NW Mapping'!B:B)</f>
        <v>Low</v>
      </c>
      <c r="J2899" s="154" t="str">
        <f>_xlfn.XLOOKUP('Data Source'!$H2899,'NW Mapping'!A:A,'NW Mapping'!C:C)</f>
        <v>Core NW</v>
      </c>
      <c r="K2899" s="154" t="str">
        <f>_xlfn.XLOOKUP(H2899,'NW Mapping'!A:A,'NW Mapping'!D:D)</f>
        <v>Core NW</v>
      </c>
      <c r="L2899" s="8" t="str">
        <f>_xlfn.XLOOKUP('Data Source'!$H2899,'NW Mapping'!A:A,'NW Mapping'!E:E)</f>
        <v>OTHER</v>
      </c>
      <c r="M2899" s="155">
        <v>0.999999999999998</v>
      </c>
      <c r="N2899" s="155">
        <v>1.04</v>
      </c>
    </row>
    <row r="2900" spans="2:14" s="1" customFormat="1" ht="19.7" customHeight="1">
      <c r="B2900" s="156">
        <v>2025</v>
      </c>
      <c r="C2900" s="154" t="s">
        <v>13</v>
      </c>
      <c r="D2900" s="154" t="s">
        <v>14</v>
      </c>
      <c r="E2900" s="154" t="s">
        <v>26</v>
      </c>
      <c r="F2900" s="154" t="s">
        <v>21</v>
      </c>
      <c r="G2900" s="154" t="s">
        <v>22</v>
      </c>
      <c r="H2900" s="154" t="s">
        <v>56</v>
      </c>
      <c r="I2900" s="154" t="str">
        <f>_xlfn.XLOOKUP('Data Source'!$H2900,'NW Mapping'!A:A,'NW Mapping'!B:B)</f>
        <v>Low</v>
      </c>
      <c r="J2900" s="154" t="str">
        <f>_xlfn.XLOOKUP('Data Source'!$H2900,'NW Mapping'!A:A,'NW Mapping'!C:C)</f>
        <v>Core NW</v>
      </c>
      <c r="K2900" s="154" t="str">
        <f>_xlfn.XLOOKUP(H2900,'NW Mapping'!A:A,'NW Mapping'!D:D)</f>
        <v>Core NW</v>
      </c>
      <c r="L2900" s="8" t="str">
        <f>_xlfn.XLOOKUP('Data Source'!$H2900,'NW Mapping'!A:A,'NW Mapping'!E:E)</f>
        <v>OTHER</v>
      </c>
      <c r="M2900" s="157">
        <v>0.999999999999998</v>
      </c>
      <c r="N2900" s="157">
        <v>1.04</v>
      </c>
    </row>
    <row r="2901" spans="2:14" s="1" customFormat="1" ht="19.7" customHeight="1">
      <c r="B2901" s="152">
        <v>2025</v>
      </c>
      <c r="C2901" s="153" t="s">
        <v>13</v>
      </c>
      <c r="D2901" s="153" t="s">
        <v>14</v>
      </c>
      <c r="E2901" s="153" t="s">
        <v>26</v>
      </c>
      <c r="F2901" s="153" t="s">
        <v>21</v>
      </c>
      <c r="G2901" s="153" t="s">
        <v>65</v>
      </c>
      <c r="H2901" s="153" t="s">
        <v>56</v>
      </c>
      <c r="I2901" s="154" t="str">
        <f>_xlfn.XLOOKUP('Data Source'!$H2901,'NW Mapping'!A:A,'NW Mapping'!B:B)</f>
        <v>Low</v>
      </c>
      <c r="J2901" s="154" t="str">
        <f>_xlfn.XLOOKUP('Data Source'!$H2901,'NW Mapping'!A:A,'NW Mapping'!C:C)</f>
        <v>Core NW</v>
      </c>
      <c r="K2901" s="154" t="str">
        <f>_xlfn.XLOOKUP(H2901,'NW Mapping'!A:A,'NW Mapping'!D:D)</f>
        <v>Core NW</v>
      </c>
      <c r="L2901" s="8" t="str">
        <f>_xlfn.XLOOKUP('Data Source'!$H2901,'NW Mapping'!A:A,'NW Mapping'!E:E)</f>
        <v>OTHER</v>
      </c>
      <c r="M2901" s="155">
        <v>0.999999999999998</v>
      </c>
      <c r="N2901" s="155">
        <v>1.04</v>
      </c>
    </row>
    <row r="2902" spans="2:14" s="1" customFormat="1" ht="19.7" customHeight="1">
      <c r="B2902" s="156">
        <v>2025</v>
      </c>
      <c r="C2902" s="154" t="s">
        <v>13</v>
      </c>
      <c r="D2902" s="154" t="s">
        <v>14</v>
      </c>
      <c r="E2902" s="154" t="s">
        <v>26</v>
      </c>
      <c r="F2902" s="154" t="s">
        <v>23</v>
      </c>
      <c r="G2902" s="154" t="s">
        <v>24</v>
      </c>
      <c r="H2902" s="154" t="s">
        <v>56</v>
      </c>
      <c r="I2902" s="154" t="str">
        <f>_xlfn.XLOOKUP('Data Source'!$H2902,'NW Mapping'!A:A,'NW Mapping'!B:B)</f>
        <v>Low</v>
      </c>
      <c r="J2902" s="154" t="str">
        <f>_xlfn.XLOOKUP('Data Source'!$H2902,'NW Mapping'!A:A,'NW Mapping'!C:C)</f>
        <v>Core NW</v>
      </c>
      <c r="K2902" s="154" t="str">
        <f>_xlfn.XLOOKUP(H2902,'NW Mapping'!A:A,'NW Mapping'!D:D)</f>
        <v>Core NW</v>
      </c>
      <c r="L2902" s="8" t="str">
        <f>_xlfn.XLOOKUP('Data Source'!$H2902,'NW Mapping'!A:A,'NW Mapping'!E:E)</f>
        <v>OTHER</v>
      </c>
      <c r="M2902" s="157">
        <v>381.92</v>
      </c>
      <c r="N2902" s="157">
        <v>381.68</v>
      </c>
    </row>
    <row r="2903" spans="2:14" s="1" customFormat="1" ht="19.7" customHeight="1">
      <c r="B2903" s="152">
        <v>2025</v>
      </c>
      <c r="C2903" s="153" t="s">
        <v>13</v>
      </c>
      <c r="D2903" s="153" t="s">
        <v>14</v>
      </c>
      <c r="E2903" s="153" t="s">
        <v>26</v>
      </c>
      <c r="F2903" s="153" t="s">
        <v>23</v>
      </c>
      <c r="G2903" s="153" t="s">
        <v>66</v>
      </c>
      <c r="H2903" s="153" t="s">
        <v>56</v>
      </c>
      <c r="I2903" s="154" t="str">
        <f>_xlfn.XLOOKUP('Data Source'!$H2903,'NW Mapping'!A:A,'NW Mapping'!B:B)</f>
        <v>Low</v>
      </c>
      <c r="J2903" s="154" t="str">
        <f>_xlfn.XLOOKUP('Data Source'!$H2903,'NW Mapping'!A:A,'NW Mapping'!C:C)</f>
        <v>Core NW</v>
      </c>
      <c r="K2903" s="154" t="str">
        <f>_xlfn.XLOOKUP(H2903,'NW Mapping'!A:A,'NW Mapping'!D:D)</f>
        <v>Core NW</v>
      </c>
      <c r="L2903" s="8" t="str">
        <f>_xlfn.XLOOKUP('Data Source'!$H2903,'NW Mapping'!A:A,'NW Mapping'!E:E)</f>
        <v>OTHER</v>
      </c>
      <c r="M2903" s="155">
        <v>0.999999999999998</v>
      </c>
      <c r="N2903" s="155">
        <v>1.04</v>
      </c>
    </row>
    <row r="2904" spans="2:14" s="1" customFormat="1" ht="19.7" hidden="1" customHeight="1">
      <c r="B2904" s="156">
        <v>2025</v>
      </c>
      <c r="C2904" s="154" t="s">
        <v>13</v>
      </c>
      <c r="D2904" s="154" t="s">
        <v>14</v>
      </c>
      <c r="E2904" s="154" t="s">
        <v>27</v>
      </c>
      <c r="F2904" s="154" t="s">
        <v>16</v>
      </c>
      <c r="G2904" s="154" t="s">
        <v>71</v>
      </c>
      <c r="H2904" s="154" t="s">
        <v>56</v>
      </c>
      <c r="I2904" s="154" t="str">
        <f>_xlfn.XLOOKUP('Data Source'!$H2904,'NW Mapping'!A:A,'NW Mapping'!B:B)</f>
        <v>Low</v>
      </c>
      <c r="J2904" s="154" t="str">
        <f>_xlfn.XLOOKUP('Data Source'!$H2904,'NW Mapping'!A:A,'NW Mapping'!C:C)</f>
        <v>Core NW</v>
      </c>
      <c r="K2904" s="154" t="str">
        <f>_xlfn.XLOOKUP(H2904,'NW Mapping'!A:A,'NW Mapping'!D:D)</f>
        <v>Core NW</v>
      </c>
      <c r="L2904" s="8" t="str">
        <f>_xlfn.XLOOKUP('Data Source'!$H2904,'NW Mapping'!A:A,'NW Mapping'!E:E)</f>
        <v>OTHER</v>
      </c>
      <c r="M2904" s="157">
        <v>0.999999999999998</v>
      </c>
      <c r="N2904" s="157">
        <v>1.04</v>
      </c>
    </row>
    <row r="2905" spans="2:14" s="1" customFormat="1" ht="19.7" hidden="1" customHeight="1">
      <c r="B2905" s="152">
        <v>2025</v>
      </c>
      <c r="C2905" s="153" t="s">
        <v>13</v>
      </c>
      <c r="D2905" s="153" t="s">
        <v>14</v>
      </c>
      <c r="E2905" s="153" t="s">
        <v>27</v>
      </c>
      <c r="F2905" s="153" t="s">
        <v>16</v>
      </c>
      <c r="G2905" s="153" t="s">
        <v>87</v>
      </c>
      <c r="H2905" s="153" t="s">
        <v>56</v>
      </c>
      <c r="I2905" s="154" t="str">
        <f>_xlfn.XLOOKUP('Data Source'!$H2905,'NW Mapping'!A:A,'NW Mapping'!B:B)</f>
        <v>Low</v>
      </c>
      <c r="J2905" s="154" t="str">
        <f>_xlfn.XLOOKUP('Data Source'!$H2905,'NW Mapping'!A:A,'NW Mapping'!C:C)</f>
        <v>Core NW</v>
      </c>
      <c r="K2905" s="154" t="str">
        <f>_xlfn.XLOOKUP(H2905,'NW Mapping'!A:A,'NW Mapping'!D:D)</f>
        <v>Core NW</v>
      </c>
      <c r="L2905" s="8" t="str">
        <f>_xlfn.XLOOKUP('Data Source'!$H2905,'NW Mapping'!A:A,'NW Mapping'!E:E)</f>
        <v>OTHER</v>
      </c>
      <c r="M2905" s="155">
        <v>0.999999999999998</v>
      </c>
      <c r="N2905" s="155">
        <v>1.04</v>
      </c>
    </row>
    <row r="2906" spans="2:14" s="1" customFormat="1" ht="19.7" hidden="1" customHeight="1">
      <c r="B2906" s="156">
        <v>2025</v>
      </c>
      <c r="C2906" s="154" t="s">
        <v>13</v>
      </c>
      <c r="D2906" s="154" t="s">
        <v>14</v>
      </c>
      <c r="E2906" s="154" t="s">
        <v>27</v>
      </c>
      <c r="F2906" s="154" t="s">
        <v>16</v>
      </c>
      <c r="G2906" s="154" t="s">
        <v>72</v>
      </c>
      <c r="H2906" s="154" t="s">
        <v>56</v>
      </c>
      <c r="I2906" s="154" t="str">
        <f>_xlfn.XLOOKUP('Data Source'!$H2906,'NW Mapping'!A:A,'NW Mapping'!B:B)</f>
        <v>Low</v>
      </c>
      <c r="J2906" s="154" t="str">
        <f>_xlfn.XLOOKUP('Data Source'!$H2906,'NW Mapping'!A:A,'NW Mapping'!C:C)</f>
        <v>Core NW</v>
      </c>
      <c r="K2906" s="154" t="str">
        <f>_xlfn.XLOOKUP(H2906,'NW Mapping'!A:A,'NW Mapping'!D:D)</f>
        <v>Core NW</v>
      </c>
      <c r="L2906" s="8" t="str">
        <f>_xlfn.XLOOKUP('Data Source'!$H2906,'NW Mapping'!A:A,'NW Mapping'!E:E)</f>
        <v>OTHER</v>
      </c>
      <c r="M2906" s="157">
        <v>0.999999999999998</v>
      </c>
      <c r="N2906" s="157">
        <v>1.04</v>
      </c>
    </row>
    <row r="2907" spans="2:14" s="1" customFormat="1" ht="19.7" hidden="1" customHeight="1">
      <c r="B2907" s="152">
        <v>2025</v>
      </c>
      <c r="C2907" s="153" t="s">
        <v>13</v>
      </c>
      <c r="D2907" s="153" t="s">
        <v>14</v>
      </c>
      <c r="E2907" s="153" t="s">
        <v>27</v>
      </c>
      <c r="F2907" s="153" t="s">
        <v>16</v>
      </c>
      <c r="G2907" s="153" t="s">
        <v>73</v>
      </c>
      <c r="H2907" s="153" t="s">
        <v>56</v>
      </c>
      <c r="I2907" s="154" t="str">
        <f>_xlfn.XLOOKUP('Data Source'!$H2907,'NW Mapping'!A:A,'NW Mapping'!B:B)</f>
        <v>Low</v>
      </c>
      <c r="J2907" s="154" t="str">
        <f>_xlfn.XLOOKUP('Data Source'!$H2907,'NW Mapping'!A:A,'NW Mapping'!C:C)</f>
        <v>Core NW</v>
      </c>
      <c r="K2907" s="154" t="str">
        <f>_xlfn.XLOOKUP(H2907,'NW Mapping'!A:A,'NW Mapping'!D:D)</f>
        <v>Core NW</v>
      </c>
      <c r="L2907" s="8" t="str">
        <f>_xlfn.XLOOKUP('Data Source'!$H2907,'NW Mapping'!A:A,'NW Mapping'!E:E)</f>
        <v>OTHER</v>
      </c>
      <c r="M2907" s="155">
        <v>6000</v>
      </c>
      <c r="N2907" s="155">
        <v>5999.76</v>
      </c>
    </row>
    <row r="2908" spans="2:14" s="1" customFormat="1" ht="19.7" hidden="1" customHeight="1">
      <c r="B2908" s="156">
        <v>2025</v>
      </c>
      <c r="C2908" s="154" t="s">
        <v>13</v>
      </c>
      <c r="D2908" s="154" t="s">
        <v>14</v>
      </c>
      <c r="E2908" s="154" t="s">
        <v>27</v>
      </c>
      <c r="F2908" s="154" t="s">
        <v>16</v>
      </c>
      <c r="G2908" s="154" t="s">
        <v>74</v>
      </c>
      <c r="H2908" s="154" t="s">
        <v>56</v>
      </c>
      <c r="I2908" s="154" t="str">
        <f>_xlfn.XLOOKUP('Data Source'!$H2908,'NW Mapping'!A:A,'NW Mapping'!B:B)</f>
        <v>Low</v>
      </c>
      <c r="J2908" s="154" t="str">
        <f>_xlfn.XLOOKUP('Data Source'!$H2908,'NW Mapping'!A:A,'NW Mapping'!C:C)</f>
        <v>Core NW</v>
      </c>
      <c r="K2908" s="154" t="str">
        <f>_xlfn.XLOOKUP(H2908,'NW Mapping'!A:A,'NW Mapping'!D:D)</f>
        <v>Core NW</v>
      </c>
      <c r="L2908" s="8" t="str">
        <f>_xlfn.XLOOKUP('Data Source'!$H2908,'NW Mapping'!A:A,'NW Mapping'!E:E)</f>
        <v>OTHER</v>
      </c>
      <c r="M2908" s="157">
        <v>12000</v>
      </c>
      <c r="N2908" s="157">
        <v>12000.04</v>
      </c>
    </row>
    <row r="2909" spans="2:14" s="1" customFormat="1" ht="19.7" hidden="1" customHeight="1">
      <c r="B2909" s="152">
        <v>2025</v>
      </c>
      <c r="C2909" s="153" t="s">
        <v>13</v>
      </c>
      <c r="D2909" s="153" t="s">
        <v>14</v>
      </c>
      <c r="E2909" s="153" t="s">
        <v>27</v>
      </c>
      <c r="F2909" s="153" t="s">
        <v>16</v>
      </c>
      <c r="G2909" s="153" t="s">
        <v>75</v>
      </c>
      <c r="H2909" s="153" t="s">
        <v>56</v>
      </c>
      <c r="I2909" s="154" t="str">
        <f>_xlfn.XLOOKUP('Data Source'!$H2909,'NW Mapping'!A:A,'NW Mapping'!B:B)</f>
        <v>Low</v>
      </c>
      <c r="J2909" s="154" t="str">
        <f>_xlfn.XLOOKUP('Data Source'!$H2909,'NW Mapping'!A:A,'NW Mapping'!C:C)</f>
        <v>Core NW</v>
      </c>
      <c r="K2909" s="154" t="str">
        <f>_xlfn.XLOOKUP(H2909,'NW Mapping'!A:A,'NW Mapping'!D:D)</f>
        <v>Core NW</v>
      </c>
      <c r="L2909" s="8" t="str">
        <f>_xlfn.XLOOKUP('Data Source'!$H2909,'NW Mapping'!A:A,'NW Mapping'!E:E)</f>
        <v>OTHER</v>
      </c>
      <c r="M2909" s="155">
        <v>0.999999999999998</v>
      </c>
      <c r="N2909" s="155">
        <v>1.04</v>
      </c>
    </row>
    <row r="2910" spans="2:14" s="1" customFormat="1" ht="19.7" hidden="1" customHeight="1">
      <c r="B2910" s="156">
        <v>2025</v>
      </c>
      <c r="C2910" s="154" t="s">
        <v>13</v>
      </c>
      <c r="D2910" s="154" t="s">
        <v>14</v>
      </c>
      <c r="E2910" s="154" t="s">
        <v>27</v>
      </c>
      <c r="F2910" s="154" t="s">
        <v>16</v>
      </c>
      <c r="G2910" s="154" t="s">
        <v>76</v>
      </c>
      <c r="H2910" s="154" t="s">
        <v>56</v>
      </c>
      <c r="I2910" s="154" t="str">
        <f>_xlfn.XLOOKUP('Data Source'!$H2910,'NW Mapping'!A:A,'NW Mapping'!B:B)</f>
        <v>Low</v>
      </c>
      <c r="J2910" s="154" t="str">
        <f>_xlfn.XLOOKUP('Data Source'!$H2910,'NW Mapping'!A:A,'NW Mapping'!C:C)</f>
        <v>Core NW</v>
      </c>
      <c r="K2910" s="154" t="str">
        <f>_xlfn.XLOOKUP(H2910,'NW Mapping'!A:A,'NW Mapping'!D:D)</f>
        <v>Core NW</v>
      </c>
      <c r="L2910" s="8" t="str">
        <f>_xlfn.XLOOKUP('Data Source'!$H2910,'NW Mapping'!A:A,'NW Mapping'!E:E)</f>
        <v>OTHER</v>
      </c>
      <c r="M2910" s="157">
        <v>0.999999999999998</v>
      </c>
      <c r="N2910" s="157">
        <v>1.04</v>
      </c>
    </row>
    <row r="2911" spans="2:14" s="1" customFormat="1" ht="19.7" hidden="1" customHeight="1">
      <c r="B2911" s="152">
        <v>2025</v>
      </c>
      <c r="C2911" s="153" t="s">
        <v>13</v>
      </c>
      <c r="D2911" s="153" t="s">
        <v>14</v>
      </c>
      <c r="E2911" s="153" t="s">
        <v>27</v>
      </c>
      <c r="F2911" s="153" t="s">
        <v>21</v>
      </c>
      <c r="G2911" s="153" t="s">
        <v>22</v>
      </c>
      <c r="H2911" s="153" t="s">
        <v>56</v>
      </c>
      <c r="I2911" s="154" t="str">
        <f>_xlfn.XLOOKUP('Data Source'!$H2911,'NW Mapping'!A:A,'NW Mapping'!B:B)</f>
        <v>Low</v>
      </c>
      <c r="J2911" s="154" t="str">
        <f>_xlfn.XLOOKUP('Data Source'!$H2911,'NW Mapping'!A:A,'NW Mapping'!C:C)</f>
        <v>Core NW</v>
      </c>
      <c r="K2911" s="154" t="str">
        <f>_xlfn.XLOOKUP(H2911,'NW Mapping'!A:A,'NW Mapping'!D:D)</f>
        <v>Core NW</v>
      </c>
      <c r="L2911" s="8" t="str">
        <f>_xlfn.XLOOKUP('Data Source'!$H2911,'NW Mapping'!A:A,'NW Mapping'!E:E)</f>
        <v>OTHER</v>
      </c>
      <c r="M2911" s="155">
        <v>0.999999999999998</v>
      </c>
      <c r="N2911" s="155">
        <v>1.04</v>
      </c>
    </row>
    <row r="2912" spans="2:14" s="1" customFormat="1" ht="19.7" hidden="1" customHeight="1">
      <c r="B2912" s="156">
        <v>2025</v>
      </c>
      <c r="C2912" s="154" t="s">
        <v>13</v>
      </c>
      <c r="D2912" s="154" t="s">
        <v>14</v>
      </c>
      <c r="E2912" s="154" t="s">
        <v>27</v>
      </c>
      <c r="F2912" s="154" t="s">
        <v>21</v>
      </c>
      <c r="G2912" s="154" t="s">
        <v>65</v>
      </c>
      <c r="H2912" s="154" t="s">
        <v>56</v>
      </c>
      <c r="I2912" s="154" t="str">
        <f>_xlfn.XLOOKUP('Data Source'!$H2912,'NW Mapping'!A:A,'NW Mapping'!B:B)</f>
        <v>Low</v>
      </c>
      <c r="J2912" s="154" t="str">
        <f>_xlfn.XLOOKUP('Data Source'!$H2912,'NW Mapping'!A:A,'NW Mapping'!C:C)</f>
        <v>Core NW</v>
      </c>
      <c r="K2912" s="154" t="str">
        <f>_xlfn.XLOOKUP(H2912,'NW Mapping'!A:A,'NW Mapping'!D:D)</f>
        <v>Core NW</v>
      </c>
      <c r="L2912" s="8" t="str">
        <f>_xlfn.XLOOKUP('Data Source'!$H2912,'NW Mapping'!A:A,'NW Mapping'!E:E)</f>
        <v>OTHER</v>
      </c>
      <c r="M2912" s="157">
        <v>0.999999999999998</v>
      </c>
      <c r="N2912" s="157">
        <v>1.04</v>
      </c>
    </row>
    <row r="2913" spans="2:14" s="1" customFormat="1" ht="19.7" hidden="1" customHeight="1">
      <c r="B2913" s="152">
        <v>2025</v>
      </c>
      <c r="C2913" s="153" t="s">
        <v>13</v>
      </c>
      <c r="D2913" s="153" t="s">
        <v>14</v>
      </c>
      <c r="E2913" s="153" t="s">
        <v>27</v>
      </c>
      <c r="F2913" s="153" t="s">
        <v>23</v>
      </c>
      <c r="G2913" s="153" t="s">
        <v>24</v>
      </c>
      <c r="H2913" s="153" t="s">
        <v>56</v>
      </c>
      <c r="I2913" s="154" t="str">
        <f>_xlfn.XLOOKUP('Data Source'!$H2913,'NW Mapping'!A:A,'NW Mapping'!B:B)</f>
        <v>Low</v>
      </c>
      <c r="J2913" s="154" t="str">
        <f>_xlfn.XLOOKUP('Data Source'!$H2913,'NW Mapping'!A:A,'NW Mapping'!C:C)</f>
        <v>Core NW</v>
      </c>
      <c r="K2913" s="154" t="str">
        <f>_xlfn.XLOOKUP(H2913,'NW Mapping'!A:A,'NW Mapping'!D:D)</f>
        <v>Core NW</v>
      </c>
      <c r="L2913" s="8" t="str">
        <f>_xlfn.XLOOKUP('Data Source'!$H2913,'NW Mapping'!A:A,'NW Mapping'!E:E)</f>
        <v>OTHER</v>
      </c>
      <c r="M2913" s="155">
        <v>244.09</v>
      </c>
      <c r="N2913" s="155">
        <v>243.88</v>
      </c>
    </row>
    <row r="2914" spans="2:14" s="1" customFormat="1" ht="19.7" hidden="1" customHeight="1">
      <c r="B2914" s="156">
        <v>2025</v>
      </c>
      <c r="C2914" s="154" t="s">
        <v>13</v>
      </c>
      <c r="D2914" s="154" t="s">
        <v>14</v>
      </c>
      <c r="E2914" s="154" t="s">
        <v>27</v>
      </c>
      <c r="F2914" s="154" t="s">
        <v>23</v>
      </c>
      <c r="G2914" s="154" t="s">
        <v>66</v>
      </c>
      <c r="H2914" s="154" t="s">
        <v>56</v>
      </c>
      <c r="I2914" s="154" t="str">
        <f>_xlfn.XLOOKUP('Data Source'!$H2914,'NW Mapping'!A:A,'NW Mapping'!B:B)</f>
        <v>Low</v>
      </c>
      <c r="J2914" s="154" t="str">
        <f>_xlfn.XLOOKUP('Data Source'!$H2914,'NW Mapping'!A:A,'NW Mapping'!C:C)</f>
        <v>Core NW</v>
      </c>
      <c r="K2914" s="154" t="str">
        <f>_xlfn.XLOOKUP(H2914,'NW Mapping'!A:A,'NW Mapping'!D:D)</f>
        <v>Core NW</v>
      </c>
      <c r="L2914" s="8" t="str">
        <f>_xlfn.XLOOKUP('Data Source'!$H2914,'NW Mapping'!A:A,'NW Mapping'!E:E)</f>
        <v>OTHER</v>
      </c>
      <c r="M2914" s="157">
        <v>0.999999999999998</v>
      </c>
      <c r="N2914" s="157">
        <v>1.04</v>
      </c>
    </row>
    <row r="2915" spans="2:14" s="1" customFormat="1" ht="19.7" hidden="1" customHeight="1">
      <c r="B2915" s="152">
        <v>2025</v>
      </c>
      <c r="C2915" s="153" t="s">
        <v>13</v>
      </c>
      <c r="D2915" s="153" t="s">
        <v>14</v>
      </c>
      <c r="E2915" s="153" t="s">
        <v>15</v>
      </c>
      <c r="F2915" s="153" t="s">
        <v>16</v>
      </c>
      <c r="G2915" s="153" t="s">
        <v>74</v>
      </c>
      <c r="H2915" s="153" t="s">
        <v>58</v>
      </c>
      <c r="I2915" s="154" t="str">
        <f>_xlfn.XLOOKUP('Data Source'!$H2915,'NW Mapping'!A:A,'NW Mapping'!B:B)</f>
        <v>Low</v>
      </c>
      <c r="J2915" s="154" t="str">
        <f>_xlfn.XLOOKUP('Data Source'!$H2915,'NW Mapping'!A:A,'NW Mapping'!C:C)</f>
        <v>Core NW</v>
      </c>
      <c r="K2915" s="154" t="str">
        <f>_xlfn.XLOOKUP(H2915,'NW Mapping'!A:A,'NW Mapping'!D:D)</f>
        <v>Core NW</v>
      </c>
      <c r="L2915" s="8" t="str">
        <f>_xlfn.XLOOKUP('Data Source'!$H2915,'NW Mapping'!A:A,'NW Mapping'!E:E)</f>
        <v>OTHER</v>
      </c>
      <c r="M2915" s="155">
        <v>0</v>
      </c>
      <c r="N2915" s="155">
        <v>0</v>
      </c>
    </row>
    <row r="2916" spans="2:14" s="1" customFormat="1" ht="19.7" hidden="1" customHeight="1">
      <c r="B2916" s="156">
        <v>2025</v>
      </c>
      <c r="C2916" s="154" t="s">
        <v>13</v>
      </c>
      <c r="D2916" s="154" t="s">
        <v>14</v>
      </c>
      <c r="E2916" s="154" t="s">
        <v>15</v>
      </c>
      <c r="F2916" s="154" t="s">
        <v>21</v>
      </c>
      <c r="G2916" s="154" t="s">
        <v>22</v>
      </c>
      <c r="H2916" s="154" t="s">
        <v>58</v>
      </c>
      <c r="I2916" s="154" t="str">
        <f>_xlfn.XLOOKUP('Data Source'!$H2916,'NW Mapping'!A:A,'NW Mapping'!B:B)</f>
        <v>Low</v>
      </c>
      <c r="J2916" s="154" t="str">
        <f>_xlfn.XLOOKUP('Data Source'!$H2916,'NW Mapping'!A:A,'NW Mapping'!C:C)</f>
        <v>Core NW</v>
      </c>
      <c r="K2916" s="154" t="str">
        <f>_xlfn.XLOOKUP(H2916,'NW Mapping'!A:A,'NW Mapping'!D:D)</f>
        <v>Core NW</v>
      </c>
      <c r="L2916" s="8" t="str">
        <f>_xlfn.XLOOKUP('Data Source'!$H2916,'NW Mapping'!A:A,'NW Mapping'!E:E)</f>
        <v>OTHER</v>
      </c>
      <c r="M2916" s="157">
        <v>0</v>
      </c>
      <c r="N2916" s="157">
        <v>0</v>
      </c>
    </row>
    <row r="2917" spans="2:14" s="1" customFormat="1" ht="19.7" hidden="1" customHeight="1">
      <c r="B2917" s="152">
        <v>2025</v>
      </c>
      <c r="C2917" s="153" t="s">
        <v>13</v>
      </c>
      <c r="D2917" s="153" t="s">
        <v>14</v>
      </c>
      <c r="E2917" s="153" t="s">
        <v>15</v>
      </c>
      <c r="F2917" s="153" t="s">
        <v>21</v>
      </c>
      <c r="G2917" s="153" t="s">
        <v>65</v>
      </c>
      <c r="H2917" s="153" t="s">
        <v>58</v>
      </c>
      <c r="I2917" s="154" t="str">
        <f>_xlfn.XLOOKUP('Data Source'!$H2917,'NW Mapping'!A:A,'NW Mapping'!B:B)</f>
        <v>Low</v>
      </c>
      <c r="J2917" s="154" t="str">
        <f>_xlfn.XLOOKUP('Data Source'!$H2917,'NW Mapping'!A:A,'NW Mapping'!C:C)</f>
        <v>Core NW</v>
      </c>
      <c r="K2917" s="154" t="str">
        <f>_xlfn.XLOOKUP(H2917,'NW Mapping'!A:A,'NW Mapping'!D:D)</f>
        <v>Core NW</v>
      </c>
      <c r="L2917" s="8" t="str">
        <f>_xlfn.XLOOKUP('Data Source'!$H2917,'NW Mapping'!A:A,'NW Mapping'!E:E)</f>
        <v>OTHER</v>
      </c>
      <c r="M2917" s="155">
        <v>0</v>
      </c>
      <c r="N2917" s="155">
        <v>0</v>
      </c>
    </row>
    <row r="2918" spans="2:14" s="1" customFormat="1" ht="19.7" hidden="1" customHeight="1">
      <c r="B2918" s="156">
        <v>2025</v>
      </c>
      <c r="C2918" s="154" t="s">
        <v>13</v>
      </c>
      <c r="D2918" s="154" t="s">
        <v>14</v>
      </c>
      <c r="E2918" s="154" t="s">
        <v>15</v>
      </c>
      <c r="F2918" s="154" t="s">
        <v>23</v>
      </c>
      <c r="G2918" s="154" t="s">
        <v>24</v>
      </c>
      <c r="H2918" s="154" t="s">
        <v>58</v>
      </c>
      <c r="I2918" s="154" t="str">
        <f>_xlfn.XLOOKUP('Data Source'!$H2918,'NW Mapping'!A:A,'NW Mapping'!B:B)</f>
        <v>Low</v>
      </c>
      <c r="J2918" s="154" t="str">
        <f>_xlfn.XLOOKUP('Data Source'!$H2918,'NW Mapping'!A:A,'NW Mapping'!C:C)</f>
        <v>Core NW</v>
      </c>
      <c r="K2918" s="154" t="str">
        <f>_xlfn.XLOOKUP(H2918,'NW Mapping'!A:A,'NW Mapping'!D:D)</f>
        <v>Core NW</v>
      </c>
      <c r="L2918" s="8" t="str">
        <f>_xlfn.XLOOKUP('Data Source'!$H2918,'NW Mapping'!A:A,'NW Mapping'!E:E)</f>
        <v>OTHER</v>
      </c>
      <c r="M2918" s="157">
        <v>0</v>
      </c>
      <c r="N2918" s="157">
        <v>0</v>
      </c>
    </row>
    <row r="2919" spans="2:14" s="1" customFormat="1" ht="19.7" hidden="1" customHeight="1">
      <c r="B2919" s="152">
        <v>2025</v>
      </c>
      <c r="C2919" s="153" t="s">
        <v>13</v>
      </c>
      <c r="D2919" s="153" t="s">
        <v>14</v>
      </c>
      <c r="E2919" s="153" t="s">
        <v>25</v>
      </c>
      <c r="F2919" s="153" t="s">
        <v>16</v>
      </c>
      <c r="G2919" s="153" t="s">
        <v>71</v>
      </c>
      <c r="H2919" s="153" t="s">
        <v>58</v>
      </c>
      <c r="I2919" s="154" t="str">
        <f>_xlfn.XLOOKUP('Data Source'!$H2919,'NW Mapping'!A:A,'NW Mapping'!B:B)</f>
        <v>Low</v>
      </c>
      <c r="J2919" s="154" t="str">
        <f>_xlfn.XLOOKUP('Data Source'!$H2919,'NW Mapping'!A:A,'NW Mapping'!C:C)</f>
        <v>Core NW</v>
      </c>
      <c r="K2919" s="154" t="str">
        <f>_xlfn.XLOOKUP(H2919,'NW Mapping'!A:A,'NW Mapping'!D:D)</f>
        <v>Core NW</v>
      </c>
      <c r="L2919" s="8" t="str">
        <f>_xlfn.XLOOKUP('Data Source'!$H2919,'NW Mapping'!A:A,'NW Mapping'!E:E)</f>
        <v>OTHER</v>
      </c>
      <c r="M2919" s="155">
        <v>0</v>
      </c>
      <c r="N2919" s="155">
        <v>0</v>
      </c>
    </row>
    <row r="2920" spans="2:14" s="1" customFormat="1" ht="19.7" hidden="1" customHeight="1">
      <c r="B2920" s="156">
        <v>2025</v>
      </c>
      <c r="C2920" s="154" t="s">
        <v>13</v>
      </c>
      <c r="D2920" s="154" t="s">
        <v>14</v>
      </c>
      <c r="E2920" s="154" t="s">
        <v>25</v>
      </c>
      <c r="F2920" s="154" t="s">
        <v>16</v>
      </c>
      <c r="G2920" s="154" t="s">
        <v>87</v>
      </c>
      <c r="H2920" s="154" t="s">
        <v>58</v>
      </c>
      <c r="I2920" s="154" t="str">
        <f>_xlfn.XLOOKUP('Data Source'!$H2920,'NW Mapping'!A:A,'NW Mapping'!B:B)</f>
        <v>Low</v>
      </c>
      <c r="J2920" s="154" t="str">
        <f>_xlfn.XLOOKUP('Data Source'!$H2920,'NW Mapping'!A:A,'NW Mapping'!C:C)</f>
        <v>Core NW</v>
      </c>
      <c r="K2920" s="154" t="str">
        <f>_xlfn.XLOOKUP(H2920,'NW Mapping'!A:A,'NW Mapping'!D:D)</f>
        <v>Core NW</v>
      </c>
      <c r="L2920" s="8" t="str">
        <f>_xlfn.XLOOKUP('Data Source'!$H2920,'NW Mapping'!A:A,'NW Mapping'!E:E)</f>
        <v>OTHER</v>
      </c>
      <c r="M2920" s="157">
        <v>28831.5</v>
      </c>
      <c r="N2920" s="157">
        <v>0</v>
      </c>
    </row>
    <row r="2921" spans="2:14" s="1" customFormat="1" ht="19.7" hidden="1" customHeight="1">
      <c r="B2921" s="152">
        <v>2025</v>
      </c>
      <c r="C2921" s="153" t="s">
        <v>13</v>
      </c>
      <c r="D2921" s="153" t="s">
        <v>14</v>
      </c>
      <c r="E2921" s="153" t="s">
        <v>25</v>
      </c>
      <c r="F2921" s="153" t="s">
        <v>16</v>
      </c>
      <c r="G2921" s="153" t="s">
        <v>72</v>
      </c>
      <c r="H2921" s="153" t="s">
        <v>58</v>
      </c>
      <c r="I2921" s="154" t="str">
        <f>_xlfn.XLOOKUP('Data Source'!$H2921,'NW Mapping'!A:A,'NW Mapping'!B:B)</f>
        <v>Low</v>
      </c>
      <c r="J2921" s="154" t="str">
        <f>_xlfn.XLOOKUP('Data Source'!$H2921,'NW Mapping'!A:A,'NW Mapping'!C:C)</f>
        <v>Core NW</v>
      </c>
      <c r="K2921" s="154" t="str">
        <f>_xlfn.XLOOKUP(H2921,'NW Mapping'!A:A,'NW Mapping'!D:D)</f>
        <v>Core NW</v>
      </c>
      <c r="L2921" s="8" t="str">
        <f>_xlfn.XLOOKUP('Data Source'!$H2921,'NW Mapping'!A:A,'NW Mapping'!E:E)</f>
        <v>OTHER</v>
      </c>
      <c r="M2921" s="155">
        <v>20257.599999999999</v>
      </c>
      <c r="N2921" s="155">
        <v>0</v>
      </c>
    </row>
    <row r="2922" spans="2:14" s="1" customFormat="1" ht="19.7" hidden="1" customHeight="1">
      <c r="B2922" s="156">
        <v>2025</v>
      </c>
      <c r="C2922" s="154" t="s">
        <v>13</v>
      </c>
      <c r="D2922" s="154" t="s">
        <v>14</v>
      </c>
      <c r="E2922" s="154" t="s">
        <v>25</v>
      </c>
      <c r="F2922" s="154" t="s">
        <v>16</v>
      </c>
      <c r="G2922" s="154" t="s">
        <v>73</v>
      </c>
      <c r="H2922" s="154" t="s">
        <v>58</v>
      </c>
      <c r="I2922" s="154" t="str">
        <f>_xlfn.XLOOKUP('Data Source'!$H2922,'NW Mapping'!A:A,'NW Mapping'!B:B)</f>
        <v>Low</v>
      </c>
      <c r="J2922" s="154" t="str">
        <f>_xlfn.XLOOKUP('Data Source'!$H2922,'NW Mapping'!A:A,'NW Mapping'!C:C)</f>
        <v>Core NW</v>
      </c>
      <c r="K2922" s="154" t="str">
        <f>_xlfn.XLOOKUP(H2922,'NW Mapping'!A:A,'NW Mapping'!D:D)</f>
        <v>Core NW</v>
      </c>
      <c r="L2922" s="8" t="str">
        <f>_xlfn.XLOOKUP('Data Source'!$H2922,'NW Mapping'!A:A,'NW Mapping'!E:E)</f>
        <v>OTHER</v>
      </c>
      <c r="M2922" s="157">
        <v>23104.65</v>
      </c>
      <c r="N2922" s="157">
        <v>3000</v>
      </c>
    </row>
    <row r="2923" spans="2:14" s="1" customFormat="1" ht="19.7" hidden="1" customHeight="1">
      <c r="B2923" s="152">
        <v>2025</v>
      </c>
      <c r="C2923" s="153" t="s">
        <v>13</v>
      </c>
      <c r="D2923" s="153" t="s">
        <v>14</v>
      </c>
      <c r="E2923" s="153" t="s">
        <v>25</v>
      </c>
      <c r="F2923" s="153" t="s">
        <v>16</v>
      </c>
      <c r="G2923" s="153" t="s">
        <v>74</v>
      </c>
      <c r="H2923" s="153" t="s">
        <v>58</v>
      </c>
      <c r="I2923" s="154" t="str">
        <f>_xlfn.XLOOKUP('Data Source'!$H2923,'NW Mapping'!A:A,'NW Mapping'!B:B)</f>
        <v>Low</v>
      </c>
      <c r="J2923" s="154" t="str">
        <f>_xlfn.XLOOKUP('Data Source'!$H2923,'NW Mapping'!A:A,'NW Mapping'!C:C)</f>
        <v>Core NW</v>
      </c>
      <c r="K2923" s="154" t="str">
        <f>_xlfn.XLOOKUP(H2923,'NW Mapping'!A:A,'NW Mapping'!D:D)</f>
        <v>Core NW</v>
      </c>
      <c r="L2923" s="8" t="str">
        <f>_xlfn.XLOOKUP('Data Source'!$H2923,'NW Mapping'!A:A,'NW Mapping'!E:E)</f>
        <v>OTHER</v>
      </c>
      <c r="M2923" s="155">
        <v>0</v>
      </c>
      <c r="N2923" s="155">
        <v>0</v>
      </c>
    </row>
    <row r="2924" spans="2:14" s="1" customFormat="1" ht="19.7" hidden="1" customHeight="1">
      <c r="B2924" s="156">
        <v>2025</v>
      </c>
      <c r="C2924" s="154" t="s">
        <v>13</v>
      </c>
      <c r="D2924" s="154" t="s">
        <v>14</v>
      </c>
      <c r="E2924" s="154" t="s">
        <v>25</v>
      </c>
      <c r="F2924" s="154" t="s">
        <v>16</v>
      </c>
      <c r="G2924" s="154" t="s">
        <v>75</v>
      </c>
      <c r="H2924" s="154" t="s">
        <v>58</v>
      </c>
      <c r="I2924" s="154" t="str">
        <f>_xlfn.XLOOKUP('Data Source'!$H2924,'NW Mapping'!A:A,'NW Mapping'!B:B)</f>
        <v>Low</v>
      </c>
      <c r="J2924" s="154" t="str">
        <f>_xlfn.XLOOKUP('Data Source'!$H2924,'NW Mapping'!A:A,'NW Mapping'!C:C)</f>
        <v>Core NW</v>
      </c>
      <c r="K2924" s="154" t="str">
        <f>_xlfn.XLOOKUP(H2924,'NW Mapping'!A:A,'NW Mapping'!D:D)</f>
        <v>Core NW</v>
      </c>
      <c r="L2924" s="8" t="str">
        <f>_xlfn.XLOOKUP('Data Source'!$H2924,'NW Mapping'!A:A,'NW Mapping'!E:E)</f>
        <v>OTHER</v>
      </c>
      <c r="M2924" s="157">
        <v>0</v>
      </c>
      <c r="N2924" s="157">
        <v>0</v>
      </c>
    </row>
    <row r="2925" spans="2:14" s="1" customFormat="1" ht="19.7" hidden="1" customHeight="1">
      <c r="B2925" s="152">
        <v>2025</v>
      </c>
      <c r="C2925" s="153" t="s">
        <v>13</v>
      </c>
      <c r="D2925" s="153" t="s">
        <v>14</v>
      </c>
      <c r="E2925" s="153" t="s">
        <v>25</v>
      </c>
      <c r="F2925" s="153" t="s">
        <v>21</v>
      </c>
      <c r="G2925" s="153" t="s">
        <v>22</v>
      </c>
      <c r="H2925" s="153" t="s">
        <v>58</v>
      </c>
      <c r="I2925" s="154" t="str">
        <f>_xlfn.XLOOKUP('Data Source'!$H2925,'NW Mapping'!A:A,'NW Mapping'!B:B)</f>
        <v>Low</v>
      </c>
      <c r="J2925" s="154" t="str">
        <f>_xlfn.XLOOKUP('Data Source'!$H2925,'NW Mapping'!A:A,'NW Mapping'!C:C)</f>
        <v>Core NW</v>
      </c>
      <c r="K2925" s="154" t="str">
        <f>_xlfn.XLOOKUP(H2925,'NW Mapping'!A:A,'NW Mapping'!D:D)</f>
        <v>Core NW</v>
      </c>
      <c r="L2925" s="8" t="str">
        <f>_xlfn.XLOOKUP('Data Source'!$H2925,'NW Mapping'!A:A,'NW Mapping'!E:E)</f>
        <v>OTHER</v>
      </c>
      <c r="M2925" s="155">
        <v>0</v>
      </c>
      <c r="N2925" s="155">
        <v>0</v>
      </c>
    </row>
    <row r="2926" spans="2:14" s="1" customFormat="1" ht="19.7" hidden="1" customHeight="1">
      <c r="B2926" s="156">
        <v>2025</v>
      </c>
      <c r="C2926" s="154" t="s">
        <v>13</v>
      </c>
      <c r="D2926" s="154" t="s">
        <v>14</v>
      </c>
      <c r="E2926" s="154" t="s">
        <v>25</v>
      </c>
      <c r="F2926" s="154" t="s">
        <v>21</v>
      </c>
      <c r="G2926" s="154" t="s">
        <v>65</v>
      </c>
      <c r="H2926" s="154" t="s">
        <v>58</v>
      </c>
      <c r="I2926" s="154" t="str">
        <f>_xlfn.XLOOKUP('Data Source'!$H2926,'NW Mapping'!A:A,'NW Mapping'!B:B)</f>
        <v>Low</v>
      </c>
      <c r="J2926" s="154" t="str">
        <f>_xlfn.XLOOKUP('Data Source'!$H2926,'NW Mapping'!A:A,'NW Mapping'!C:C)</f>
        <v>Core NW</v>
      </c>
      <c r="K2926" s="154" t="str">
        <f>_xlfn.XLOOKUP(H2926,'NW Mapping'!A:A,'NW Mapping'!D:D)</f>
        <v>Core NW</v>
      </c>
      <c r="L2926" s="8" t="str">
        <f>_xlfn.XLOOKUP('Data Source'!$H2926,'NW Mapping'!A:A,'NW Mapping'!E:E)</f>
        <v>OTHER</v>
      </c>
      <c r="M2926" s="157">
        <v>25656.400000000001</v>
      </c>
      <c r="N2926" s="157">
        <v>0</v>
      </c>
    </row>
    <row r="2927" spans="2:14" s="1" customFormat="1" ht="19.7" hidden="1" customHeight="1">
      <c r="B2927" s="152">
        <v>2025</v>
      </c>
      <c r="C2927" s="153" t="s">
        <v>13</v>
      </c>
      <c r="D2927" s="153" t="s">
        <v>14</v>
      </c>
      <c r="E2927" s="153" t="s">
        <v>25</v>
      </c>
      <c r="F2927" s="153" t="s">
        <v>23</v>
      </c>
      <c r="G2927" s="153" t="s">
        <v>24</v>
      </c>
      <c r="H2927" s="153" t="s">
        <v>58</v>
      </c>
      <c r="I2927" s="154" t="str">
        <f>_xlfn.XLOOKUP('Data Source'!$H2927,'NW Mapping'!A:A,'NW Mapping'!B:B)</f>
        <v>Low</v>
      </c>
      <c r="J2927" s="154" t="str">
        <f>_xlfn.XLOOKUP('Data Source'!$H2927,'NW Mapping'!A:A,'NW Mapping'!C:C)</f>
        <v>Core NW</v>
      </c>
      <c r="K2927" s="154" t="str">
        <f>_xlfn.XLOOKUP(H2927,'NW Mapping'!A:A,'NW Mapping'!D:D)</f>
        <v>Core NW</v>
      </c>
      <c r="L2927" s="8" t="str">
        <f>_xlfn.XLOOKUP('Data Source'!$H2927,'NW Mapping'!A:A,'NW Mapping'!E:E)</f>
        <v>OTHER</v>
      </c>
      <c r="M2927" s="155">
        <v>0</v>
      </c>
      <c r="N2927" s="155">
        <v>0</v>
      </c>
    </row>
    <row r="2928" spans="2:14" s="1" customFormat="1" ht="19.7" hidden="1" customHeight="1">
      <c r="B2928" s="156">
        <v>2025</v>
      </c>
      <c r="C2928" s="154" t="s">
        <v>13</v>
      </c>
      <c r="D2928" s="154" t="s">
        <v>14</v>
      </c>
      <c r="E2928" s="154" t="s">
        <v>25</v>
      </c>
      <c r="F2928" s="154" t="s">
        <v>23</v>
      </c>
      <c r="G2928" s="154" t="s">
        <v>66</v>
      </c>
      <c r="H2928" s="154" t="s">
        <v>58</v>
      </c>
      <c r="I2928" s="154" t="str">
        <f>_xlfn.XLOOKUP('Data Source'!$H2928,'NW Mapping'!A:A,'NW Mapping'!B:B)</f>
        <v>Low</v>
      </c>
      <c r="J2928" s="154" t="str">
        <f>_xlfn.XLOOKUP('Data Source'!$H2928,'NW Mapping'!A:A,'NW Mapping'!C:C)</f>
        <v>Core NW</v>
      </c>
      <c r="K2928" s="154" t="str">
        <f>_xlfn.XLOOKUP(H2928,'NW Mapping'!A:A,'NW Mapping'!D:D)</f>
        <v>Core NW</v>
      </c>
      <c r="L2928" s="8" t="str">
        <f>_xlfn.XLOOKUP('Data Source'!$H2928,'NW Mapping'!A:A,'NW Mapping'!E:E)</f>
        <v>OTHER</v>
      </c>
      <c r="M2928" s="157">
        <v>0</v>
      </c>
      <c r="N2928" s="157">
        <v>0</v>
      </c>
    </row>
    <row r="2929" spans="2:14" s="1" customFormat="1" ht="19.7" customHeight="1">
      <c r="B2929" s="152">
        <v>2025</v>
      </c>
      <c r="C2929" s="153" t="s">
        <v>13</v>
      </c>
      <c r="D2929" s="153" t="s">
        <v>14</v>
      </c>
      <c r="E2929" s="153" t="s">
        <v>26</v>
      </c>
      <c r="F2929" s="153" t="s">
        <v>16</v>
      </c>
      <c r="G2929" s="153" t="s">
        <v>71</v>
      </c>
      <c r="H2929" s="153" t="s">
        <v>58</v>
      </c>
      <c r="I2929" s="154" t="str">
        <f>_xlfn.XLOOKUP('Data Source'!$H2929,'NW Mapping'!A:A,'NW Mapping'!B:B)</f>
        <v>Low</v>
      </c>
      <c r="J2929" s="154" t="str">
        <f>_xlfn.XLOOKUP('Data Source'!$H2929,'NW Mapping'!A:A,'NW Mapping'!C:C)</f>
        <v>Core NW</v>
      </c>
      <c r="K2929" s="154" t="str">
        <f>_xlfn.XLOOKUP(H2929,'NW Mapping'!A:A,'NW Mapping'!D:D)</f>
        <v>Core NW</v>
      </c>
      <c r="L2929" s="8" t="str">
        <f>_xlfn.XLOOKUP('Data Source'!$H2929,'NW Mapping'!A:A,'NW Mapping'!E:E)</f>
        <v>OTHER</v>
      </c>
      <c r="M2929" s="155">
        <v>0</v>
      </c>
      <c r="N2929" s="155">
        <v>0</v>
      </c>
    </row>
    <row r="2930" spans="2:14" s="1" customFormat="1" ht="19.7" customHeight="1">
      <c r="B2930" s="156">
        <v>2025</v>
      </c>
      <c r="C2930" s="154" t="s">
        <v>13</v>
      </c>
      <c r="D2930" s="154" t="s">
        <v>14</v>
      </c>
      <c r="E2930" s="154" t="s">
        <v>26</v>
      </c>
      <c r="F2930" s="154" t="s">
        <v>16</v>
      </c>
      <c r="G2930" s="154" t="s">
        <v>87</v>
      </c>
      <c r="H2930" s="154" t="s">
        <v>58</v>
      </c>
      <c r="I2930" s="154" t="str">
        <f>_xlfn.XLOOKUP('Data Source'!$H2930,'NW Mapping'!A:A,'NW Mapping'!B:B)</f>
        <v>Low</v>
      </c>
      <c r="J2930" s="154" t="str">
        <f>_xlfn.XLOOKUP('Data Source'!$H2930,'NW Mapping'!A:A,'NW Mapping'!C:C)</f>
        <v>Core NW</v>
      </c>
      <c r="K2930" s="154" t="str">
        <f>_xlfn.XLOOKUP(H2930,'NW Mapping'!A:A,'NW Mapping'!D:D)</f>
        <v>Core NW</v>
      </c>
      <c r="L2930" s="8" t="str">
        <f>_xlfn.XLOOKUP('Data Source'!$H2930,'NW Mapping'!A:A,'NW Mapping'!E:E)</f>
        <v>OTHER</v>
      </c>
      <c r="M2930" s="157">
        <v>0</v>
      </c>
      <c r="N2930" s="157">
        <v>0</v>
      </c>
    </row>
    <row r="2931" spans="2:14" s="1" customFormat="1" ht="19.7" customHeight="1">
      <c r="B2931" s="152">
        <v>2025</v>
      </c>
      <c r="C2931" s="153" t="s">
        <v>13</v>
      </c>
      <c r="D2931" s="153" t="s">
        <v>14</v>
      </c>
      <c r="E2931" s="153" t="s">
        <v>26</v>
      </c>
      <c r="F2931" s="153" t="s">
        <v>16</v>
      </c>
      <c r="G2931" s="153" t="s">
        <v>74</v>
      </c>
      <c r="H2931" s="153" t="s">
        <v>58</v>
      </c>
      <c r="I2931" s="154" t="str">
        <f>_xlfn.XLOOKUP('Data Source'!$H2931,'NW Mapping'!A:A,'NW Mapping'!B:B)</f>
        <v>Low</v>
      </c>
      <c r="J2931" s="154" t="str">
        <f>_xlfn.XLOOKUP('Data Source'!$H2931,'NW Mapping'!A:A,'NW Mapping'!C:C)</f>
        <v>Core NW</v>
      </c>
      <c r="K2931" s="154" t="str">
        <f>_xlfn.XLOOKUP(H2931,'NW Mapping'!A:A,'NW Mapping'!D:D)</f>
        <v>Core NW</v>
      </c>
      <c r="L2931" s="8" t="str">
        <f>_xlfn.XLOOKUP('Data Source'!$H2931,'NW Mapping'!A:A,'NW Mapping'!E:E)</f>
        <v>OTHER</v>
      </c>
      <c r="M2931" s="155">
        <v>0</v>
      </c>
      <c r="N2931" s="155">
        <v>0</v>
      </c>
    </row>
    <row r="2932" spans="2:14" s="1" customFormat="1" ht="19.7" customHeight="1">
      <c r="B2932" s="156">
        <v>2025</v>
      </c>
      <c r="C2932" s="154" t="s">
        <v>13</v>
      </c>
      <c r="D2932" s="154" t="s">
        <v>14</v>
      </c>
      <c r="E2932" s="154" t="s">
        <v>26</v>
      </c>
      <c r="F2932" s="154" t="s">
        <v>21</v>
      </c>
      <c r="G2932" s="154" t="s">
        <v>22</v>
      </c>
      <c r="H2932" s="154" t="s">
        <v>58</v>
      </c>
      <c r="I2932" s="154" t="str">
        <f>_xlfn.XLOOKUP('Data Source'!$H2932,'NW Mapping'!A:A,'NW Mapping'!B:B)</f>
        <v>Low</v>
      </c>
      <c r="J2932" s="154" t="str">
        <f>_xlfn.XLOOKUP('Data Source'!$H2932,'NW Mapping'!A:A,'NW Mapping'!C:C)</f>
        <v>Core NW</v>
      </c>
      <c r="K2932" s="154" t="str">
        <f>_xlfn.XLOOKUP(H2932,'NW Mapping'!A:A,'NW Mapping'!D:D)</f>
        <v>Core NW</v>
      </c>
      <c r="L2932" s="8" t="str">
        <f>_xlfn.XLOOKUP('Data Source'!$H2932,'NW Mapping'!A:A,'NW Mapping'!E:E)</f>
        <v>OTHER</v>
      </c>
      <c r="M2932" s="157">
        <v>0</v>
      </c>
      <c r="N2932" s="157">
        <v>0</v>
      </c>
    </row>
    <row r="2933" spans="2:14" s="1" customFormat="1" ht="19.7" customHeight="1">
      <c r="B2933" s="152">
        <v>2025</v>
      </c>
      <c r="C2933" s="153" t="s">
        <v>13</v>
      </c>
      <c r="D2933" s="153" t="s">
        <v>14</v>
      </c>
      <c r="E2933" s="153" t="s">
        <v>26</v>
      </c>
      <c r="F2933" s="153" t="s">
        <v>21</v>
      </c>
      <c r="G2933" s="153" t="s">
        <v>65</v>
      </c>
      <c r="H2933" s="153" t="s">
        <v>58</v>
      </c>
      <c r="I2933" s="154" t="str">
        <f>_xlfn.XLOOKUP('Data Source'!$H2933,'NW Mapping'!A:A,'NW Mapping'!B:B)</f>
        <v>Low</v>
      </c>
      <c r="J2933" s="154" t="str">
        <f>_xlfn.XLOOKUP('Data Source'!$H2933,'NW Mapping'!A:A,'NW Mapping'!C:C)</f>
        <v>Core NW</v>
      </c>
      <c r="K2933" s="154" t="str">
        <f>_xlfn.XLOOKUP(H2933,'NW Mapping'!A:A,'NW Mapping'!D:D)</f>
        <v>Core NW</v>
      </c>
      <c r="L2933" s="8" t="str">
        <f>_xlfn.XLOOKUP('Data Source'!$H2933,'NW Mapping'!A:A,'NW Mapping'!E:E)</f>
        <v>OTHER</v>
      </c>
      <c r="M2933" s="155">
        <v>0</v>
      </c>
      <c r="N2933" s="155">
        <v>0</v>
      </c>
    </row>
    <row r="2934" spans="2:14" s="1" customFormat="1" ht="19.7" customHeight="1">
      <c r="B2934" s="156">
        <v>2025</v>
      </c>
      <c r="C2934" s="154" t="s">
        <v>13</v>
      </c>
      <c r="D2934" s="154" t="s">
        <v>14</v>
      </c>
      <c r="E2934" s="154" t="s">
        <v>26</v>
      </c>
      <c r="F2934" s="154" t="s">
        <v>23</v>
      </c>
      <c r="G2934" s="154" t="s">
        <v>24</v>
      </c>
      <c r="H2934" s="154" t="s">
        <v>58</v>
      </c>
      <c r="I2934" s="154" t="str">
        <f>_xlfn.XLOOKUP('Data Source'!$H2934,'NW Mapping'!A:A,'NW Mapping'!B:B)</f>
        <v>Low</v>
      </c>
      <c r="J2934" s="154" t="str">
        <f>_xlfn.XLOOKUP('Data Source'!$H2934,'NW Mapping'!A:A,'NW Mapping'!C:C)</f>
        <v>Core NW</v>
      </c>
      <c r="K2934" s="154" t="str">
        <f>_xlfn.XLOOKUP(H2934,'NW Mapping'!A:A,'NW Mapping'!D:D)</f>
        <v>Core NW</v>
      </c>
      <c r="L2934" s="8" t="str">
        <f>_xlfn.XLOOKUP('Data Source'!$H2934,'NW Mapping'!A:A,'NW Mapping'!E:E)</f>
        <v>OTHER</v>
      </c>
      <c r="M2934" s="157">
        <v>0</v>
      </c>
      <c r="N2934" s="157">
        <v>0</v>
      </c>
    </row>
    <row r="2935" spans="2:14" s="1" customFormat="1" ht="19.7" customHeight="1">
      <c r="B2935" s="152">
        <v>2025</v>
      </c>
      <c r="C2935" s="153" t="s">
        <v>13</v>
      </c>
      <c r="D2935" s="153" t="s">
        <v>14</v>
      </c>
      <c r="E2935" s="153" t="s">
        <v>26</v>
      </c>
      <c r="F2935" s="153" t="s">
        <v>23</v>
      </c>
      <c r="G2935" s="153" t="s">
        <v>66</v>
      </c>
      <c r="H2935" s="153" t="s">
        <v>58</v>
      </c>
      <c r="I2935" s="154" t="str">
        <f>_xlfn.XLOOKUP('Data Source'!$H2935,'NW Mapping'!A:A,'NW Mapping'!B:B)</f>
        <v>Low</v>
      </c>
      <c r="J2935" s="154" t="str">
        <f>_xlfn.XLOOKUP('Data Source'!$H2935,'NW Mapping'!A:A,'NW Mapping'!C:C)</f>
        <v>Core NW</v>
      </c>
      <c r="K2935" s="154" t="str">
        <f>_xlfn.XLOOKUP(H2935,'NW Mapping'!A:A,'NW Mapping'!D:D)</f>
        <v>Core NW</v>
      </c>
      <c r="L2935" s="8" t="str">
        <f>_xlfn.XLOOKUP('Data Source'!$H2935,'NW Mapping'!A:A,'NW Mapping'!E:E)</f>
        <v>OTHER</v>
      </c>
      <c r="M2935" s="155">
        <v>0</v>
      </c>
      <c r="N2935" s="155">
        <v>0</v>
      </c>
    </row>
    <row r="2936" spans="2:14" s="1" customFormat="1" ht="19.7" hidden="1" customHeight="1">
      <c r="B2936" s="156">
        <v>2025</v>
      </c>
      <c r="C2936" s="154" t="s">
        <v>13</v>
      </c>
      <c r="D2936" s="154" t="s">
        <v>14</v>
      </c>
      <c r="E2936" s="154" t="s">
        <v>27</v>
      </c>
      <c r="F2936" s="154" t="s">
        <v>16</v>
      </c>
      <c r="G2936" s="154" t="s">
        <v>71</v>
      </c>
      <c r="H2936" s="154" t="s">
        <v>58</v>
      </c>
      <c r="I2936" s="154" t="str">
        <f>_xlfn.XLOOKUP('Data Source'!$H2936,'NW Mapping'!A:A,'NW Mapping'!B:B)</f>
        <v>Low</v>
      </c>
      <c r="J2936" s="154" t="str">
        <f>_xlfn.XLOOKUP('Data Source'!$H2936,'NW Mapping'!A:A,'NW Mapping'!C:C)</f>
        <v>Core NW</v>
      </c>
      <c r="K2936" s="154" t="str">
        <f>_xlfn.XLOOKUP(H2936,'NW Mapping'!A:A,'NW Mapping'!D:D)</f>
        <v>Core NW</v>
      </c>
      <c r="L2936" s="8" t="str">
        <f>_xlfn.XLOOKUP('Data Source'!$H2936,'NW Mapping'!A:A,'NW Mapping'!E:E)</f>
        <v>OTHER</v>
      </c>
      <c r="M2936" s="157">
        <v>20000</v>
      </c>
      <c r="N2936" s="157">
        <v>19999.95</v>
      </c>
    </row>
    <row r="2937" spans="2:14" s="1" customFormat="1" ht="19.7" hidden="1" customHeight="1">
      <c r="B2937" s="152">
        <v>2025</v>
      </c>
      <c r="C2937" s="153" t="s">
        <v>13</v>
      </c>
      <c r="D2937" s="153" t="s">
        <v>14</v>
      </c>
      <c r="E2937" s="153" t="s">
        <v>27</v>
      </c>
      <c r="F2937" s="153" t="s">
        <v>16</v>
      </c>
      <c r="G2937" s="153" t="s">
        <v>87</v>
      </c>
      <c r="H2937" s="153" t="s">
        <v>58</v>
      </c>
      <c r="I2937" s="154" t="str">
        <f>_xlfn.XLOOKUP('Data Source'!$H2937,'NW Mapping'!A:A,'NW Mapping'!B:B)</f>
        <v>Low</v>
      </c>
      <c r="J2937" s="154" t="str">
        <f>_xlfn.XLOOKUP('Data Source'!$H2937,'NW Mapping'!A:A,'NW Mapping'!C:C)</f>
        <v>Core NW</v>
      </c>
      <c r="K2937" s="154" t="str">
        <f>_xlfn.XLOOKUP(H2937,'NW Mapping'!A:A,'NW Mapping'!D:D)</f>
        <v>Core NW</v>
      </c>
      <c r="L2937" s="8" t="str">
        <f>_xlfn.XLOOKUP('Data Source'!$H2937,'NW Mapping'!A:A,'NW Mapping'!E:E)</f>
        <v>OTHER</v>
      </c>
      <c r="M2937" s="155">
        <v>0</v>
      </c>
      <c r="N2937" s="155">
        <v>0</v>
      </c>
    </row>
    <row r="2938" spans="2:14" s="1" customFormat="1" ht="19.7" hidden="1" customHeight="1">
      <c r="B2938" s="156">
        <v>2025</v>
      </c>
      <c r="C2938" s="154" t="s">
        <v>13</v>
      </c>
      <c r="D2938" s="154" t="s">
        <v>14</v>
      </c>
      <c r="E2938" s="154" t="s">
        <v>27</v>
      </c>
      <c r="F2938" s="154" t="s">
        <v>16</v>
      </c>
      <c r="G2938" s="154" t="s">
        <v>72</v>
      </c>
      <c r="H2938" s="154" t="s">
        <v>58</v>
      </c>
      <c r="I2938" s="154" t="str">
        <f>_xlfn.XLOOKUP('Data Source'!$H2938,'NW Mapping'!A:A,'NW Mapping'!B:B)</f>
        <v>Low</v>
      </c>
      <c r="J2938" s="154" t="str">
        <f>_xlfn.XLOOKUP('Data Source'!$H2938,'NW Mapping'!A:A,'NW Mapping'!C:C)</f>
        <v>Core NW</v>
      </c>
      <c r="K2938" s="154" t="str">
        <f>_xlfn.XLOOKUP(H2938,'NW Mapping'!A:A,'NW Mapping'!D:D)</f>
        <v>Core NW</v>
      </c>
      <c r="L2938" s="8" t="str">
        <f>_xlfn.XLOOKUP('Data Source'!$H2938,'NW Mapping'!A:A,'NW Mapping'!E:E)</f>
        <v>OTHER</v>
      </c>
      <c r="M2938" s="157">
        <v>0</v>
      </c>
      <c r="N2938" s="157">
        <v>0</v>
      </c>
    </row>
    <row r="2939" spans="2:14" s="1" customFormat="1" ht="19.7" hidden="1" customHeight="1">
      <c r="B2939" s="152">
        <v>2025</v>
      </c>
      <c r="C2939" s="153" t="s">
        <v>13</v>
      </c>
      <c r="D2939" s="153" t="s">
        <v>14</v>
      </c>
      <c r="E2939" s="153" t="s">
        <v>27</v>
      </c>
      <c r="F2939" s="153" t="s">
        <v>16</v>
      </c>
      <c r="G2939" s="153" t="s">
        <v>73</v>
      </c>
      <c r="H2939" s="153" t="s">
        <v>58</v>
      </c>
      <c r="I2939" s="154" t="str">
        <f>_xlfn.XLOOKUP('Data Source'!$H2939,'NW Mapping'!A:A,'NW Mapping'!B:B)</f>
        <v>Low</v>
      </c>
      <c r="J2939" s="154" t="str">
        <f>_xlfn.XLOOKUP('Data Source'!$H2939,'NW Mapping'!A:A,'NW Mapping'!C:C)</f>
        <v>Core NW</v>
      </c>
      <c r="K2939" s="154" t="str">
        <f>_xlfn.XLOOKUP(H2939,'NW Mapping'!A:A,'NW Mapping'!D:D)</f>
        <v>Core NW</v>
      </c>
      <c r="L2939" s="8" t="str">
        <f>_xlfn.XLOOKUP('Data Source'!$H2939,'NW Mapping'!A:A,'NW Mapping'!E:E)</f>
        <v>OTHER</v>
      </c>
      <c r="M2939" s="155">
        <v>0</v>
      </c>
      <c r="N2939" s="155">
        <v>0</v>
      </c>
    </row>
    <row r="2940" spans="2:14" s="1" customFormat="1" ht="19.7" hidden="1" customHeight="1">
      <c r="B2940" s="156">
        <v>2025</v>
      </c>
      <c r="C2940" s="154" t="s">
        <v>13</v>
      </c>
      <c r="D2940" s="154" t="s">
        <v>14</v>
      </c>
      <c r="E2940" s="154" t="s">
        <v>27</v>
      </c>
      <c r="F2940" s="154" t="s">
        <v>16</v>
      </c>
      <c r="G2940" s="154" t="s">
        <v>74</v>
      </c>
      <c r="H2940" s="154" t="s">
        <v>58</v>
      </c>
      <c r="I2940" s="154" t="str">
        <f>_xlfn.XLOOKUP('Data Source'!$H2940,'NW Mapping'!A:A,'NW Mapping'!B:B)</f>
        <v>Low</v>
      </c>
      <c r="J2940" s="154" t="str">
        <f>_xlfn.XLOOKUP('Data Source'!$H2940,'NW Mapping'!A:A,'NW Mapping'!C:C)</f>
        <v>Core NW</v>
      </c>
      <c r="K2940" s="154" t="str">
        <f>_xlfn.XLOOKUP(H2940,'NW Mapping'!A:A,'NW Mapping'!D:D)</f>
        <v>Core NW</v>
      </c>
      <c r="L2940" s="8" t="str">
        <f>_xlfn.XLOOKUP('Data Source'!$H2940,'NW Mapping'!A:A,'NW Mapping'!E:E)</f>
        <v>OTHER</v>
      </c>
      <c r="M2940" s="157">
        <v>0</v>
      </c>
      <c r="N2940" s="157">
        <v>0</v>
      </c>
    </row>
    <row r="2941" spans="2:14" s="1" customFormat="1" ht="19.7" hidden="1" customHeight="1">
      <c r="B2941" s="152">
        <v>2025</v>
      </c>
      <c r="C2941" s="153" t="s">
        <v>13</v>
      </c>
      <c r="D2941" s="153" t="s">
        <v>14</v>
      </c>
      <c r="E2941" s="153" t="s">
        <v>27</v>
      </c>
      <c r="F2941" s="153" t="s">
        <v>16</v>
      </c>
      <c r="G2941" s="153" t="s">
        <v>75</v>
      </c>
      <c r="H2941" s="153" t="s">
        <v>58</v>
      </c>
      <c r="I2941" s="154" t="str">
        <f>_xlfn.XLOOKUP('Data Source'!$H2941,'NW Mapping'!A:A,'NW Mapping'!B:B)</f>
        <v>Low</v>
      </c>
      <c r="J2941" s="154" t="str">
        <f>_xlfn.XLOOKUP('Data Source'!$H2941,'NW Mapping'!A:A,'NW Mapping'!C:C)</f>
        <v>Core NW</v>
      </c>
      <c r="K2941" s="154" t="str">
        <f>_xlfn.XLOOKUP(H2941,'NW Mapping'!A:A,'NW Mapping'!D:D)</f>
        <v>Core NW</v>
      </c>
      <c r="L2941" s="8" t="str">
        <f>_xlfn.XLOOKUP('Data Source'!$H2941,'NW Mapping'!A:A,'NW Mapping'!E:E)</f>
        <v>OTHER</v>
      </c>
      <c r="M2941" s="155">
        <v>0</v>
      </c>
      <c r="N2941" s="155">
        <v>0</v>
      </c>
    </row>
    <row r="2942" spans="2:14" s="1" customFormat="1" ht="19.7" hidden="1" customHeight="1">
      <c r="B2942" s="156">
        <v>2025</v>
      </c>
      <c r="C2942" s="154" t="s">
        <v>13</v>
      </c>
      <c r="D2942" s="154" t="s">
        <v>14</v>
      </c>
      <c r="E2942" s="154" t="s">
        <v>27</v>
      </c>
      <c r="F2942" s="154" t="s">
        <v>21</v>
      </c>
      <c r="G2942" s="154" t="s">
        <v>22</v>
      </c>
      <c r="H2942" s="154" t="s">
        <v>58</v>
      </c>
      <c r="I2942" s="154" t="str">
        <f>_xlfn.XLOOKUP('Data Source'!$H2942,'NW Mapping'!A:A,'NW Mapping'!B:B)</f>
        <v>Low</v>
      </c>
      <c r="J2942" s="154" t="str">
        <f>_xlfn.XLOOKUP('Data Source'!$H2942,'NW Mapping'!A:A,'NW Mapping'!C:C)</f>
        <v>Core NW</v>
      </c>
      <c r="K2942" s="154" t="str">
        <f>_xlfn.XLOOKUP(H2942,'NW Mapping'!A:A,'NW Mapping'!D:D)</f>
        <v>Core NW</v>
      </c>
      <c r="L2942" s="8" t="str">
        <f>_xlfn.XLOOKUP('Data Source'!$H2942,'NW Mapping'!A:A,'NW Mapping'!E:E)</f>
        <v>OTHER</v>
      </c>
      <c r="M2942" s="157">
        <v>0</v>
      </c>
      <c r="N2942" s="157">
        <v>0</v>
      </c>
    </row>
    <row r="2943" spans="2:14" s="1" customFormat="1" ht="19.7" hidden="1" customHeight="1">
      <c r="B2943" s="152">
        <v>2025</v>
      </c>
      <c r="C2943" s="153" t="s">
        <v>13</v>
      </c>
      <c r="D2943" s="153" t="s">
        <v>14</v>
      </c>
      <c r="E2943" s="153" t="s">
        <v>27</v>
      </c>
      <c r="F2943" s="153" t="s">
        <v>21</v>
      </c>
      <c r="G2943" s="153" t="s">
        <v>65</v>
      </c>
      <c r="H2943" s="153" t="s">
        <v>58</v>
      </c>
      <c r="I2943" s="154" t="str">
        <f>_xlfn.XLOOKUP('Data Source'!$H2943,'NW Mapping'!A:A,'NW Mapping'!B:B)</f>
        <v>Low</v>
      </c>
      <c r="J2943" s="154" t="str">
        <f>_xlfn.XLOOKUP('Data Source'!$H2943,'NW Mapping'!A:A,'NW Mapping'!C:C)</f>
        <v>Core NW</v>
      </c>
      <c r="K2943" s="154" t="str">
        <f>_xlfn.XLOOKUP(H2943,'NW Mapping'!A:A,'NW Mapping'!D:D)</f>
        <v>Core NW</v>
      </c>
      <c r="L2943" s="8" t="str">
        <f>_xlfn.XLOOKUP('Data Source'!$H2943,'NW Mapping'!A:A,'NW Mapping'!E:E)</f>
        <v>OTHER</v>
      </c>
      <c r="M2943" s="155">
        <v>0</v>
      </c>
      <c r="N2943" s="155">
        <v>0</v>
      </c>
    </row>
    <row r="2944" spans="2:14" s="1" customFormat="1" ht="19.7" hidden="1" customHeight="1">
      <c r="B2944" s="156">
        <v>2025</v>
      </c>
      <c r="C2944" s="154" t="s">
        <v>13</v>
      </c>
      <c r="D2944" s="154" t="s">
        <v>14</v>
      </c>
      <c r="E2944" s="154" t="s">
        <v>27</v>
      </c>
      <c r="F2944" s="154" t="s">
        <v>23</v>
      </c>
      <c r="G2944" s="154" t="s">
        <v>24</v>
      </c>
      <c r="H2944" s="154" t="s">
        <v>58</v>
      </c>
      <c r="I2944" s="154" t="str">
        <f>_xlfn.XLOOKUP('Data Source'!$H2944,'NW Mapping'!A:A,'NW Mapping'!B:B)</f>
        <v>Low</v>
      </c>
      <c r="J2944" s="154" t="str">
        <f>_xlfn.XLOOKUP('Data Source'!$H2944,'NW Mapping'!A:A,'NW Mapping'!C:C)</f>
        <v>Core NW</v>
      </c>
      <c r="K2944" s="154" t="str">
        <f>_xlfn.XLOOKUP(H2944,'NW Mapping'!A:A,'NW Mapping'!D:D)</f>
        <v>Core NW</v>
      </c>
      <c r="L2944" s="8" t="str">
        <f>_xlfn.XLOOKUP('Data Source'!$H2944,'NW Mapping'!A:A,'NW Mapping'!E:E)</f>
        <v>OTHER</v>
      </c>
      <c r="M2944" s="157">
        <v>0</v>
      </c>
      <c r="N2944" s="157">
        <v>0</v>
      </c>
    </row>
    <row r="2945" spans="2:14" s="1" customFormat="1" ht="19.7" hidden="1" customHeight="1">
      <c r="B2945" s="152">
        <v>2025</v>
      </c>
      <c r="C2945" s="153" t="s">
        <v>13</v>
      </c>
      <c r="D2945" s="153" t="s">
        <v>14</v>
      </c>
      <c r="E2945" s="153" t="s">
        <v>27</v>
      </c>
      <c r="F2945" s="153" t="s">
        <v>23</v>
      </c>
      <c r="G2945" s="153" t="s">
        <v>66</v>
      </c>
      <c r="H2945" s="153" t="s">
        <v>58</v>
      </c>
      <c r="I2945" s="154" t="str">
        <f>_xlfn.XLOOKUP('Data Source'!$H2945,'NW Mapping'!A:A,'NW Mapping'!B:B)</f>
        <v>Low</v>
      </c>
      <c r="J2945" s="154" t="str">
        <f>_xlfn.XLOOKUP('Data Source'!$H2945,'NW Mapping'!A:A,'NW Mapping'!C:C)</f>
        <v>Core NW</v>
      </c>
      <c r="K2945" s="154" t="str">
        <f>_xlfn.XLOOKUP(H2945,'NW Mapping'!A:A,'NW Mapping'!D:D)</f>
        <v>Core NW</v>
      </c>
      <c r="L2945" s="8" t="str">
        <f>_xlfn.XLOOKUP('Data Source'!$H2945,'NW Mapping'!A:A,'NW Mapping'!E:E)</f>
        <v>OTHER</v>
      </c>
      <c r="M2945" s="155">
        <v>0</v>
      </c>
      <c r="N2945" s="155">
        <v>0</v>
      </c>
    </row>
    <row r="2946" spans="2:14" s="1" customFormat="1" ht="19.7" hidden="1" customHeight="1">
      <c r="B2946" s="156">
        <v>2025</v>
      </c>
      <c r="C2946" s="154" t="s">
        <v>13</v>
      </c>
      <c r="D2946" s="154" t="s">
        <v>14</v>
      </c>
      <c r="E2946" s="154" t="s">
        <v>25</v>
      </c>
      <c r="F2946" s="154" t="s">
        <v>16</v>
      </c>
      <c r="G2946" s="154" t="s">
        <v>73</v>
      </c>
      <c r="H2946" s="154" t="s">
        <v>59</v>
      </c>
      <c r="I2946" s="154" t="str">
        <f>_xlfn.XLOOKUP('Data Source'!$H2946,'NW Mapping'!A:A,'NW Mapping'!B:B)</f>
        <v>Low</v>
      </c>
      <c r="J2946" s="154" t="str">
        <f>_xlfn.XLOOKUP('Data Source'!$H2946,'NW Mapping'!A:A,'NW Mapping'!C:C)</f>
        <v>Core NW</v>
      </c>
      <c r="K2946" s="154" t="str">
        <f>_xlfn.XLOOKUP(H2946,'NW Mapping'!A:A,'NW Mapping'!D:D)</f>
        <v>Core NW</v>
      </c>
      <c r="L2946" s="8" t="str">
        <f>_xlfn.XLOOKUP('Data Source'!$H2946,'NW Mapping'!A:A,'NW Mapping'!E:E)</f>
        <v>OTHER</v>
      </c>
      <c r="M2946" s="157">
        <v>0</v>
      </c>
      <c r="N2946" s="157">
        <v>0</v>
      </c>
    </row>
    <row r="2947" spans="2:14" s="1" customFormat="1" ht="19.7" hidden="1" customHeight="1">
      <c r="B2947" s="152">
        <v>2025</v>
      </c>
      <c r="C2947" s="153" t="s">
        <v>13</v>
      </c>
      <c r="D2947" s="153" t="s">
        <v>14</v>
      </c>
      <c r="E2947" s="153" t="s">
        <v>25</v>
      </c>
      <c r="F2947" s="153" t="s">
        <v>23</v>
      </c>
      <c r="G2947" s="153" t="s">
        <v>66</v>
      </c>
      <c r="H2947" s="153" t="s">
        <v>59</v>
      </c>
      <c r="I2947" s="154" t="str">
        <f>_xlfn.XLOOKUP('Data Source'!$H2947,'NW Mapping'!A:A,'NW Mapping'!B:B)</f>
        <v>Low</v>
      </c>
      <c r="J2947" s="154" t="str">
        <f>_xlfn.XLOOKUP('Data Source'!$H2947,'NW Mapping'!A:A,'NW Mapping'!C:C)</f>
        <v>Core NW</v>
      </c>
      <c r="K2947" s="154" t="str">
        <f>_xlfn.XLOOKUP(H2947,'NW Mapping'!A:A,'NW Mapping'!D:D)</f>
        <v>Core NW</v>
      </c>
      <c r="L2947" s="8" t="str">
        <f>_xlfn.XLOOKUP('Data Source'!$H2947,'NW Mapping'!A:A,'NW Mapping'!E:E)</f>
        <v>OTHER</v>
      </c>
      <c r="M2947" s="155">
        <v>0</v>
      </c>
      <c r="N2947" s="155">
        <v>0</v>
      </c>
    </row>
    <row r="2948" spans="2:14" s="1" customFormat="1" ht="19.7" hidden="1" customHeight="1">
      <c r="B2948" s="156">
        <v>2025</v>
      </c>
      <c r="C2948" s="154" t="s">
        <v>13</v>
      </c>
      <c r="D2948" s="154" t="s">
        <v>14</v>
      </c>
      <c r="E2948" s="154" t="s">
        <v>27</v>
      </c>
      <c r="F2948" s="154" t="s">
        <v>16</v>
      </c>
      <c r="G2948" s="154" t="s">
        <v>71</v>
      </c>
      <c r="H2948" s="154" t="s">
        <v>59</v>
      </c>
      <c r="I2948" s="154" t="str">
        <f>_xlfn.XLOOKUP('Data Source'!$H2948,'NW Mapping'!A:A,'NW Mapping'!B:B)</f>
        <v>Low</v>
      </c>
      <c r="J2948" s="154" t="str">
        <f>_xlfn.XLOOKUP('Data Source'!$H2948,'NW Mapping'!A:A,'NW Mapping'!C:C)</f>
        <v>Core NW</v>
      </c>
      <c r="K2948" s="154" t="str">
        <f>_xlfn.XLOOKUP(H2948,'NW Mapping'!A:A,'NW Mapping'!D:D)</f>
        <v>Core NW</v>
      </c>
      <c r="L2948" s="8" t="str">
        <f>_xlfn.XLOOKUP('Data Source'!$H2948,'NW Mapping'!A:A,'NW Mapping'!E:E)</f>
        <v>OTHER</v>
      </c>
      <c r="M2948" s="157">
        <v>0</v>
      </c>
      <c r="N2948" s="157">
        <v>0</v>
      </c>
    </row>
    <row r="2949" spans="2:14" s="1" customFormat="1" ht="19.7" hidden="1" customHeight="1">
      <c r="B2949" s="152">
        <v>2025</v>
      </c>
      <c r="C2949" s="153" t="s">
        <v>13</v>
      </c>
      <c r="D2949" s="153" t="s">
        <v>14</v>
      </c>
      <c r="E2949" s="153" t="s">
        <v>27</v>
      </c>
      <c r="F2949" s="153" t="s">
        <v>21</v>
      </c>
      <c r="G2949" s="153" t="s">
        <v>22</v>
      </c>
      <c r="H2949" s="153" t="s">
        <v>59</v>
      </c>
      <c r="I2949" s="154" t="str">
        <f>_xlfn.XLOOKUP('Data Source'!$H2949,'NW Mapping'!A:A,'NW Mapping'!B:B)</f>
        <v>Low</v>
      </c>
      <c r="J2949" s="154" t="str">
        <f>_xlfn.XLOOKUP('Data Source'!$H2949,'NW Mapping'!A:A,'NW Mapping'!C:C)</f>
        <v>Core NW</v>
      </c>
      <c r="K2949" s="154" t="str">
        <f>_xlfn.XLOOKUP(H2949,'NW Mapping'!A:A,'NW Mapping'!D:D)</f>
        <v>Core NW</v>
      </c>
      <c r="L2949" s="8" t="str">
        <f>_xlfn.XLOOKUP('Data Source'!$H2949,'NW Mapping'!A:A,'NW Mapping'!E:E)</f>
        <v>OTHER</v>
      </c>
      <c r="M2949" s="155">
        <v>0</v>
      </c>
      <c r="N2949" s="155">
        <v>0</v>
      </c>
    </row>
    <row r="2950" spans="2:14" s="1" customFormat="1" ht="19.7" hidden="1" customHeight="1">
      <c r="B2950" s="156">
        <v>2025</v>
      </c>
      <c r="C2950" s="154" t="s">
        <v>13</v>
      </c>
      <c r="D2950" s="154" t="s">
        <v>14</v>
      </c>
      <c r="E2950" s="154" t="s">
        <v>27</v>
      </c>
      <c r="F2950" s="154" t="s">
        <v>23</v>
      </c>
      <c r="G2950" s="154" t="s">
        <v>24</v>
      </c>
      <c r="H2950" s="154" t="s">
        <v>59</v>
      </c>
      <c r="I2950" s="154" t="str">
        <f>_xlfn.XLOOKUP('Data Source'!$H2950,'NW Mapping'!A:A,'NW Mapping'!B:B)</f>
        <v>Low</v>
      </c>
      <c r="J2950" s="154" t="str">
        <f>_xlfn.XLOOKUP('Data Source'!$H2950,'NW Mapping'!A:A,'NW Mapping'!C:C)</f>
        <v>Core NW</v>
      </c>
      <c r="K2950" s="154" t="str">
        <f>_xlfn.XLOOKUP(H2950,'NW Mapping'!A:A,'NW Mapping'!D:D)</f>
        <v>Core NW</v>
      </c>
      <c r="L2950" s="8" t="str">
        <f>_xlfn.XLOOKUP('Data Source'!$H2950,'NW Mapping'!A:A,'NW Mapping'!E:E)</f>
        <v>OTHER</v>
      </c>
      <c r="M2950" s="157">
        <v>0</v>
      </c>
      <c r="N2950" s="157">
        <v>0</v>
      </c>
    </row>
    <row r="2951" spans="2:14" s="1" customFormat="1" ht="19.7" customHeight="1">
      <c r="B2951"/>
      <c r="C2951"/>
      <c r="D2951"/>
      <c r="E2951"/>
      <c r="F2951"/>
      <c r="G2951"/>
      <c r="H2951"/>
    </row>
    <row r="2952" spans="2:14" s="1" customFormat="1" ht="19.7" customHeight="1">
      <c r="B2952"/>
      <c r="C2952"/>
      <c r="D2952"/>
      <c r="E2952"/>
      <c r="F2952"/>
      <c r="G2952"/>
      <c r="H2952"/>
    </row>
    <row r="2953" spans="2:14" s="1" customFormat="1" ht="19.7" customHeight="1">
      <c r="B2953"/>
      <c r="C2953"/>
      <c r="D2953"/>
      <c r="E2953"/>
      <c r="F2953"/>
      <c r="G2953"/>
      <c r="H2953"/>
    </row>
    <row r="2954" spans="2:14" s="1" customFormat="1" ht="19.7" customHeight="1">
      <c r="B2954"/>
      <c r="C2954"/>
      <c r="D2954"/>
      <c r="E2954"/>
      <c r="F2954"/>
      <c r="G2954"/>
      <c r="H2954"/>
    </row>
    <row r="2955" spans="2:14" s="1" customFormat="1" ht="19.7" customHeight="1">
      <c r="B2955"/>
      <c r="C2955"/>
      <c r="D2955"/>
      <c r="E2955"/>
      <c r="F2955"/>
      <c r="G2955"/>
      <c r="H2955"/>
    </row>
    <row r="2956" spans="2:14" s="1" customFormat="1" ht="19.7" customHeight="1">
      <c r="B2956"/>
      <c r="C2956"/>
      <c r="D2956"/>
      <c r="E2956"/>
      <c r="F2956"/>
      <c r="G2956"/>
      <c r="H2956"/>
    </row>
    <row r="2957" spans="2:14" s="1" customFormat="1" ht="19.7" customHeight="1">
      <c r="B2957"/>
      <c r="C2957"/>
      <c r="D2957"/>
      <c r="E2957"/>
      <c r="F2957"/>
      <c r="G2957"/>
      <c r="H2957"/>
    </row>
    <row r="2958" spans="2:14" s="1" customFormat="1" ht="19.7" customHeight="1">
      <c r="B2958"/>
      <c r="C2958"/>
      <c r="D2958"/>
      <c r="E2958"/>
      <c r="F2958"/>
      <c r="G2958"/>
      <c r="H2958"/>
    </row>
    <row r="2959" spans="2:14" s="1" customFormat="1" ht="19.7" customHeight="1">
      <c r="B2959"/>
      <c r="C2959"/>
      <c r="D2959"/>
      <c r="E2959"/>
      <c r="F2959"/>
      <c r="G2959"/>
      <c r="H2959"/>
    </row>
    <row r="2960" spans="2:14" s="1" customFormat="1" ht="19.7" customHeight="1">
      <c r="B2960"/>
      <c r="C2960"/>
      <c r="D2960"/>
      <c r="E2960"/>
      <c r="F2960"/>
      <c r="G2960"/>
      <c r="H2960"/>
    </row>
    <row r="2961" spans="2:8" s="1" customFormat="1" ht="19.7" customHeight="1">
      <c r="B2961"/>
      <c r="C2961"/>
      <c r="D2961"/>
      <c r="E2961"/>
      <c r="F2961"/>
      <c r="G2961"/>
      <c r="H2961"/>
    </row>
    <row r="2962" spans="2:8" s="1" customFormat="1" ht="19.7" customHeight="1">
      <c r="B2962"/>
      <c r="C2962"/>
      <c r="D2962"/>
      <c r="E2962"/>
      <c r="F2962"/>
      <c r="G2962"/>
      <c r="H2962"/>
    </row>
    <row r="2963" spans="2:8" s="1" customFormat="1" ht="19.7" customHeight="1">
      <c r="B2963"/>
      <c r="C2963"/>
      <c r="D2963"/>
      <c r="E2963"/>
      <c r="F2963"/>
      <c r="G2963"/>
      <c r="H2963"/>
    </row>
    <row r="2964" spans="2:8" s="1" customFormat="1" ht="19.7" customHeight="1">
      <c r="B2964"/>
      <c r="C2964"/>
      <c r="D2964"/>
      <c r="E2964"/>
      <c r="F2964"/>
      <c r="G2964"/>
      <c r="H2964"/>
    </row>
    <row r="2965" spans="2:8" s="1" customFormat="1" ht="19.7" customHeight="1">
      <c r="B2965"/>
      <c r="C2965"/>
      <c r="D2965"/>
      <c r="E2965"/>
      <c r="F2965"/>
      <c r="G2965"/>
      <c r="H2965"/>
    </row>
    <row r="2966" spans="2:8" s="1" customFormat="1" ht="19.7" customHeight="1">
      <c r="B2966"/>
      <c r="C2966"/>
      <c r="D2966"/>
      <c r="E2966"/>
      <c r="F2966"/>
      <c r="G2966"/>
      <c r="H2966"/>
    </row>
    <row r="2967" spans="2:8" s="1" customFormat="1" ht="19.7" customHeight="1">
      <c r="B2967"/>
      <c r="C2967"/>
      <c r="D2967"/>
      <c r="E2967"/>
      <c r="F2967"/>
      <c r="G2967"/>
      <c r="H2967"/>
    </row>
    <row r="2968" spans="2:8" s="1" customFormat="1" ht="19.7" customHeight="1">
      <c r="B2968"/>
      <c r="C2968"/>
      <c r="D2968"/>
      <c r="E2968"/>
      <c r="F2968"/>
      <c r="G2968"/>
      <c r="H2968"/>
    </row>
    <row r="2969" spans="2:8" s="1" customFormat="1" ht="19.7" customHeight="1">
      <c r="B2969"/>
      <c r="C2969"/>
      <c r="D2969"/>
      <c r="E2969"/>
      <c r="F2969"/>
      <c r="G2969"/>
      <c r="H2969"/>
    </row>
    <row r="2970" spans="2:8" s="1" customFormat="1" ht="19.7" customHeight="1">
      <c r="B2970"/>
      <c r="C2970"/>
      <c r="D2970"/>
      <c r="E2970"/>
      <c r="F2970"/>
      <c r="G2970"/>
      <c r="H2970"/>
    </row>
    <row r="2971" spans="2:8" s="1" customFormat="1" ht="19.7" customHeight="1">
      <c r="B2971"/>
      <c r="C2971"/>
      <c r="D2971"/>
      <c r="E2971"/>
      <c r="F2971"/>
      <c r="G2971"/>
      <c r="H2971"/>
    </row>
    <row r="2972" spans="2:8" s="1" customFormat="1" ht="19.7" customHeight="1">
      <c r="B2972"/>
      <c r="C2972"/>
      <c r="D2972"/>
      <c r="E2972"/>
      <c r="F2972"/>
      <c r="G2972"/>
      <c r="H2972"/>
    </row>
    <row r="2973" spans="2:8" s="1" customFormat="1" ht="19.7" customHeight="1">
      <c r="B2973"/>
      <c r="C2973"/>
      <c r="D2973"/>
      <c r="E2973"/>
      <c r="F2973"/>
      <c r="G2973"/>
      <c r="H2973"/>
    </row>
    <row r="2974" spans="2:8" s="1" customFormat="1" ht="19.7" customHeight="1">
      <c r="B2974"/>
      <c r="C2974"/>
      <c r="D2974"/>
      <c r="E2974"/>
      <c r="F2974"/>
      <c r="G2974"/>
      <c r="H2974"/>
    </row>
    <row r="2975" spans="2:8" s="1" customFormat="1" ht="19.7" customHeight="1">
      <c r="B2975"/>
      <c r="C2975"/>
      <c r="D2975"/>
      <c r="E2975"/>
      <c r="F2975"/>
      <c r="G2975"/>
      <c r="H2975"/>
    </row>
    <row r="2976" spans="2:8" s="1" customFormat="1" ht="19.7" customHeight="1">
      <c r="B2976"/>
      <c r="C2976"/>
      <c r="D2976"/>
      <c r="E2976"/>
      <c r="F2976"/>
      <c r="G2976"/>
      <c r="H2976"/>
    </row>
    <row r="2977" spans="2:8" s="1" customFormat="1" ht="19.7" customHeight="1">
      <c r="B2977"/>
      <c r="C2977"/>
      <c r="D2977"/>
      <c r="E2977"/>
      <c r="F2977"/>
      <c r="G2977"/>
      <c r="H2977"/>
    </row>
    <row r="2978" spans="2:8" s="1" customFormat="1" ht="19.7" customHeight="1">
      <c r="B2978"/>
      <c r="C2978"/>
      <c r="D2978"/>
      <c r="E2978"/>
      <c r="F2978"/>
      <c r="G2978"/>
      <c r="H2978"/>
    </row>
    <row r="2979" spans="2:8" s="1" customFormat="1" ht="19.7" customHeight="1">
      <c r="B2979"/>
      <c r="C2979"/>
      <c r="D2979"/>
      <c r="E2979"/>
      <c r="F2979"/>
      <c r="G2979"/>
      <c r="H2979"/>
    </row>
    <row r="2980" spans="2:8" s="1" customFormat="1" ht="19.7" customHeight="1">
      <c r="B2980"/>
      <c r="C2980"/>
      <c r="D2980"/>
      <c r="E2980"/>
      <c r="F2980"/>
      <c r="G2980"/>
      <c r="H2980"/>
    </row>
    <row r="2981" spans="2:8" s="1" customFormat="1" ht="19.7" customHeight="1">
      <c r="B2981"/>
      <c r="C2981"/>
      <c r="D2981"/>
      <c r="E2981"/>
      <c r="F2981"/>
      <c r="G2981"/>
      <c r="H2981"/>
    </row>
    <row r="2982" spans="2:8" s="1" customFormat="1" ht="19.7" customHeight="1">
      <c r="B2982"/>
      <c r="C2982"/>
      <c r="D2982"/>
      <c r="E2982"/>
      <c r="F2982"/>
      <c r="G2982"/>
      <c r="H2982"/>
    </row>
    <row r="2983" spans="2:8" s="1" customFormat="1" ht="19.7" customHeight="1">
      <c r="B2983"/>
      <c r="C2983"/>
      <c r="D2983"/>
      <c r="E2983"/>
      <c r="F2983"/>
      <c r="G2983"/>
      <c r="H2983"/>
    </row>
    <row r="2984" spans="2:8" s="1" customFormat="1" ht="19.7" customHeight="1">
      <c r="B2984"/>
      <c r="C2984"/>
      <c r="D2984"/>
      <c r="E2984"/>
      <c r="F2984"/>
      <c r="G2984"/>
      <c r="H2984"/>
    </row>
    <row r="2985" spans="2:8" s="1" customFormat="1" ht="19.7" customHeight="1">
      <c r="B2985"/>
      <c r="C2985"/>
      <c r="D2985"/>
      <c r="E2985"/>
      <c r="F2985"/>
      <c r="G2985"/>
      <c r="H2985"/>
    </row>
    <row r="2986" spans="2:8" s="1" customFormat="1" ht="19.7" customHeight="1">
      <c r="B2986"/>
      <c r="C2986"/>
      <c r="D2986"/>
      <c r="E2986"/>
      <c r="F2986"/>
      <c r="G2986"/>
      <c r="H2986"/>
    </row>
    <row r="2987" spans="2:8" s="1" customFormat="1" ht="19.7" customHeight="1">
      <c r="B2987"/>
      <c r="C2987"/>
      <c r="D2987"/>
      <c r="E2987"/>
      <c r="F2987"/>
      <c r="G2987"/>
      <c r="H2987"/>
    </row>
    <row r="2988" spans="2:8" s="1" customFormat="1" ht="19.7" customHeight="1">
      <c r="B2988"/>
      <c r="C2988"/>
      <c r="D2988"/>
      <c r="E2988"/>
      <c r="F2988"/>
      <c r="G2988"/>
      <c r="H2988"/>
    </row>
    <row r="2989" spans="2:8" s="1" customFormat="1" ht="19.7" customHeight="1">
      <c r="B2989"/>
      <c r="C2989"/>
      <c r="D2989"/>
      <c r="E2989"/>
      <c r="F2989"/>
      <c r="G2989"/>
      <c r="H2989"/>
    </row>
    <row r="2990" spans="2:8" s="1" customFormat="1" ht="19.7" customHeight="1">
      <c r="B2990"/>
      <c r="C2990"/>
      <c r="D2990"/>
      <c r="E2990"/>
      <c r="F2990"/>
      <c r="G2990"/>
      <c r="H2990"/>
    </row>
    <row r="2991" spans="2:8" s="1" customFormat="1" ht="19.7" customHeight="1">
      <c r="B2991"/>
      <c r="C2991"/>
      <c r="D2991"/>
      <c r="E2991"/>
      <c r="F2991"/>
      <c r="G2991"/>
      <c r="H2991"/>
    </row>
    <row r="2992" spans="2:8" s="1" customFormat="1" ht="19.7" customHeight="1">
      <c r="B2992"/>
      <c r="C2992"/>
      <c r="D2992"/>
      <c r="E2992"/>
      <c r="F2992"/>
      <c r="G2992"/>
      <c r="H2992"/>
    </row>
    <row r="2993" spans="2:8" s="1" customFormat="1" ht="19.7" customHeight="1">
      <c r="B2993"/>
      <c r="C2993"/>
      <c r="D2993"/>
      <c r="E2993"/>
      <c r="F2993"/>
      <c r="G2993"/>
      <c r="H2993"/>
    </row>
    <row r="2994" spans="2:8" s="1" customFormat="1" ht="19.7" customHeight="1">
      <c r="B2994"/>
      <c r="C2994"/>
      <c r="D2994"/>
      <c r="E2994"/>
      <c r="F2994"/>
      <c r="G2994"/>
      <c r="H2994"/>
    </row>
    <row r="2995" spans="2:8" s="1" customFormat="1" ht="19.7" customHeight="1">
      <c r="B2995"/>
      <c r="C2995"/>
      <c r="D2995"/>
      <c r="E2995"/>
      <c r="F2995"/>
      <c r="G2995"/>
      <c r="H2995"/>
    </row>
    <row r="2996" spans="2:8" s="1" customFormat="1" ht="19.7" customHeight="1">
      <c r="B2996"/>
      <c r="C2996"/>
      <c r="D2996"/>
      <c r="E2996"/>
      <c r="F2996"/>
      <c r="G2996"/>
      <c r="H2996"/>
    </row>
    <row r="2997" spans="2:8" s="1" customFormat="1" ht="19.7" customHeight="1">
      <c r="B2997"/>
      <c r="C2997"/>
      <c r="D2997"/>
      <c r="E2997"/>
      <c r="F2997"/>
      <c r="G2997"/>
      <c r="H2997"/>
    </row>
    <row r="2998" spans="2:8" s="1" customFormat="1" ht="19.7" customHeight="1">
      <c r="B2998"/>
      <c r="C2998"/>
      <c r="D2998"/>
      <c r="E2998"/>
      <c r="F2998"/>
      <c r="G2998"/>
      <c r="H2998"/>
    </row>
    <row r="2999" spans="2:8" s="1" customFormat="1" ht="19.7" customHeight="1">
      <c r="B2999"/>
      <c r="C2999"/>
      <c r="D2999"/>
      <c r="E2999"/>
      <c r="F2999"/>
      <c r="G2999"/>
      <c r="H2999"/>
    </row>
    <row r="3000" spans="2:8" s="1" customFormat="1" ht="19.7" customHeight="1">
      <c r="B3000"/>
      <c r="C3000"/>
      <c r="D3000"/>
      <c r="E3000"/>
      <c r="F3000"/>
      <c r="G3000"/>
      <c r="H3000"/>
    </row>
    <row r="3001" spans="2:8" s="1" customFormat="1" ht="19.7" customHeight="1">
      <c r="B3001"/>
      <c r="C3001"/>
      <c r="D3001"/>
      <c r="E3001"/>
      <c r="F3001"/>
      <c r="G3001"/>
      <c r="H3001"/>
    </row>
    <row r="3002" spans="2:8" s="1" customFormat="1" ht="19.7" customHeight="1">
      <c r="B3002"/>
      <c r="C3002"/>
      <c r="D3002"/>
      <c r="E3002"/>
      <c r="F3002"/>
      <c r="G3002"/>
      <c r="H3002"/>
    </row>
    <row r="3003" spans="2:8" s="1" customFormat="1" ht="19.7" customHeight="1">
      <c r="B3003"/>
      <c r="C3003"/>
      <c r="D3003"/>
      <c r="E3003"/>
      <c r="F3003"/>
      <c r="G3003"/>
      <c r="H3003"/>
    </row>
    <row r="3004" spans="2:8" s="1" customFormat="1" ht="19.7" customHeight="1">
      <c r="B3004"/>
      <c r="C3004"/>
      <c r="D3004"/>
      <c r="E3004"/>
      <c r="F3004"/>
      <c r="G3004"/>
      <c r="H3004"/>
    </row>
    <row r="3005" spans="2:8" s="1" customFormat="1" ht="19.7" customHeight="1">
      <c r="B3005"/>
      <c r="C3005"/>
      <c r="D3005"/>
      <c r="E3005"/>
      <c r="F3005"/>
      <c r="G3005"/>
      <c r="H3005"/>
    </row>
    <row r="3006" spans="2:8" s="1" customFormat="1" ht="19.7" customHeight="1">
      <c r="B3006"/>
      <c r="C3006"/>
      <c r="D3006"/>
      <c r="E3006"/>
      <c r="F3006"/>
      <c r="G3006"/>
      <c r="H3006"/>
    </row>
    <row r="3007" spans="2:8" s="1" customFormat="1" ht="19.7" customHeight="1">
      <c r="B3007"/>
      <c r="C3007"/>
      <c r="D3007"/>
      <c r="E3007"/>
      <c r="F3007"/>
      <c r="G3007"/>
      <c r="H3007"/>
    </row>
    <row r="3008" spans="2:8" s="1" customFormat="1" ht="19.7" customHeight="1">
      <c r="B3008"/>
      <c r="C3008"/>
      <c r="D3008"/>
      <c r="E3008"/>
      <c r="F3008"/>
      <c r="G3008"/>
      <c r="H3008"/>
    </row>
    <row r="3009" spans="2:8" s="1" customFormat="1" ht="19.7" customHeight="1">
      <c r="B3009"/>
      <c r="C3009"/>
      <c r="D3009"/>
      <c r="E3009"/>
      <c r="F3009"/>
      <c r="G3009"/>
      <c r="H3009"/>
    </row>
    <row r="3010" spans="2:8" s="1" customFormat="1" ht="19.7" customHeight="1">
      <c r="B3010"/>
      <c r="C3010"/>
      <c r="D3010"/>
      <c r="E3010"/>
      <c r="F3010"/>
      <c r="G3010"/>
      <c r="H3010"/>
    </row>
    <row r="3011" spans="2:8" s="1" customFormat="1" ht="19.7" customHeight="1">
      <c r="B3011"/>
      <c r="C3011"/>
      <c r="D3011"/>
      <c r="E3011"/>
      <c r="F3011"/>
      <c r="G3011"/>
      <c r="H3011"/>
    </row>
    <row r="3012" spans="2:8" s="1" customFormat="1" ht="19.7" customHeight="1">
      <c r="B3012"/>
      <c r="C3012"/>
      <c r="D3012"/>
      <c r="E3012"/>
      <c r="F3012"/>
      <c r="G3012"/>
      <c r="H3012"/>
    </row>
    <row r="3013" spans="2:8" s="1" customFormat="1" ht="19.7" customHeight="1">
      <c r="B3013"/>
      <c r="C3013"/>
      <c r="D3013"/>
      <c r="E3013"/>
      <c r="F3013"/>
      <c r="G3013"/>
      <c r="H3013"/>
    </row>
    <row r="3014" spans="2:8" s="1" customFormat="1" ht="19.7" customHeight="1">
      <c r="B3014"/>
      <c r="C3014"/>
      <c r="D3014"/>
      <c r="E3014"/>
      <c r="F3014"/>
      <c r="G3014"/>
      <c r="H3014"/>
    </row>
    <row r="3015" spans="2:8" s="1" customFormat="1" ht="19.7" customHeight="1">
      <c r="B3015"/>
      <c r="C3015"/>
      <c r="D3015"/>
      <c r="E3015"/>
      <c r="F3015"/>
      <c r="G3015"/>
      <c r="H3015"/>
    </row>
    <row r="3016" spans="2:8" s="1" customFormat="1" ht="19.7" customHeight="1">
      <c r="B3016"/>
      <c r="C3016"/>
      <c r="D3016"/>
      <c r="E3016"/>
      <c r="F3016"/>
      <c r="G3016"/>
      <c r="H3016"/>
    </row>
    <row r="3017" spans="2:8" s="1" customFormat="1" ht="19.7" customHeight="1">
      <c r="B3017"/>
      <c r="C3017"/>
      <c r="D3017"/>
      <c r="E3017"/>
      <c r="F3017"/>
      <c r="G3017"/>
      <c r="H3017"/>
    </row>
    <row r="3018" spans="2:8" s="1" customFormat="1" ht="19.7" customHeight="1">
      <c r="B3018"/>
      <c r="C3018"/>
      <c r="D3018"/>
      <c r="E3018"/>
      <c r="F3018"/>
      <c r="G3018"/>
      <c r="H3018"/>
    </row>
    <row r="3019" spans="2:8" s="1" customFormat="1" ht="19.7" customHeight="1">
      <c r="B3019"/>
      <c r="C3019"/>
      <c r="D3019"/>
      <c r="E3019"/>
      <c r="F3019"/>
      <c r="G3019"/>
      <c r="H3019"/>
    </row>
    <row r="3020" spans="2:8" s="1" customFormat="1" ht="19.7" customHeight="1">
      <c r="B3020"/>
      <c r="C3020"/>
      <c r="D3020"/>
      <c r="E3020"/>
      <c r="F3020"/>
      <c r="G3020"/>
      <c r="H3020"/>
    </row>
    <row r="3021" spans="2:8" s="1" customFormat="1" ht="19.7" customHeight="1">
      <c r="B3021"/>
      <c r="C3021"/>
      <c r="D3021"/>
      <c r="E3021"/>
      <c r="F3021"/>
      <c r="G3021"/>
      <c r="H3021"/>
    </row>
    <row r="3022" spans="2:8" s="1" customFormat="1" ht="19.7" customHeight="1">
      <c r="B3022"/>
      <c r="C3022"/>
      <c r="D3022"/>
      <c r="E3022"/>
      <c r="F3022"/>
      <c r="G3022"/>
      <c r="H3022"/>
    </row>
    <row r="3023" spans="2:8" s="1" customFormat="1" ht="19.7" customHeight="1">
      <c r="B3023"/>
      <c r="C3023"/>
      <c r="D3023"/>
      <c r="E3023"/>
      <c r="F3023"/>
      <c r="G3023"/>
      <c r="H3023"/>
    </row>
    <row r="3024" spans="2:8" s="1" customFormat="1" ht="19.7" customHeight="1">
      <c r="B3024"/>
      <c r="C3024"/>
      <c r="D3024"/>
      <c r="E3024"/>
      <c r="F3024"/>
      <c r="G3024"/>
      <c r="H3024"/>
    </row>
    <row r="3025" spans="2:8" s="1" customFormat="1" ht="19.7" customHeight="1">
      <c r="B3025"/>
      <c r="C3025"/>
      <c r="D3025"/>
      <c r="E3025"/>
      <c r="F3025"/>
      <c r="G3025"/>
      <c r="H3025"/>
    </row>
    <row r="3026" spans="2:8" s="1" customFormat="1" ht="19.7" customHeight="1">
      <c r="B3026"/>
      <c r="C3026"/>
      <c r="D3026"/>
      <c r="E3026"/>
      <c r="F3026"/>
      <c r="G3026"/>
      <c r="H3026"/>
    </row>
    <row r="3027" spans="2:8" s="1" customFormat="1" ht="19.7" customHeight="1">
      <c r="B3027"/>
      <c r="C3027"/>
      <c r="D3027"/>
      <c r="E3027"/>
      <c r="F3027"/>
      <c r="G3027"/>
      <c r="H3027"/>
    </row>
    <row r="3028" spans="2:8" s="1" customFormat="1" ht="19.7" customHeight="1">
      <c r="B3028"/>
      <c r="C3028"/>
      <c r="D3028"/>
      <c r="E3028"/>
      <c r="F3028"/>
      <c r="G3028"/>
      <c r="H3028"/>
    </row>
    <row r="3029" spans="2:8" s="1" customFormat="1" ht="19.7" customHeight="1">
      <c r="B3029"/>
      <c r="C3029"/>
      <c r="D3029"/>
      <c r="E3029"/>
      <c r="F3029"/>
      <c r="G3029"/>
      <c r="H3029"/>
    </row>
    <row r="3030" spans="2:8" s="1" customFormat="1" ht="19.7" customHeight="1">
      <c r="B3030"/>
      <c r="C3030"/>
      <c r="D3030"/>
      <c r="E3030"/>
      <c r="F3030"/>
      <c r="G3030"/>
      <c r="H3030"/>
    </row>
    <row r="3031" spans="2:8" s="1" customFormat="1" ht="19.7" customHeight="1">
      <c r="B3031"/>
      <c r="C3031"/>
      <c r="D3031"/>
      <c r="E3031"/>
      <c r="F3031"/>
      <c r="G3031"/>
      <c r="H3031"/>
    </row>
    <row r="3032" spans="2:8" s="1" customFormat="1" ht="19.7" customHeight="1">
      <c r="B3032"/>
      <c r="C3032"/>
      <c r="D3032"/>
      <c r="E3032"/>
      <c r="F3032"/>
      <c r="G3032"/>
      <c r="H3032"/>
    </row>
    <row r="3033" spans="2:8" s="1" customFormat="1" ht="19.7" customHeight="1">
      <c r="B3033"/>
      <c r="C3033"/>
      <c r="D3033"/>
      <c r="E3033"/>
      <c r="F3033"/>
      <c r="G3033"/>
      <c r="H3033"/>
    </row>
    <row r="3034" spans="2:8" s="1" customFormat="1" ht="19.7" customHeight="1">
      <c r="B3034"/>
      <c r="C3034"/>
      <c r="D3034"/>
      <c r="E3034"/>
      <c r="F3034"/>
      <c r="G3034"/>
      <c r="H3034"/>
    </row>
    <row r="3035" spans="2:8" s="1" customFormat="1" ht="19.7" customHeight="1">
      <c r="B3035"/>
      <c r="C3035"/>
      <c r="D3035"/>
      <c r="E3035"/>
      <c r="F3035"/>
      <c r="G3035"/>
      <c r="H3035"/>
    </row>
    <row r="3036" spans="2:8" s="1" customFormat="1" ht="19.7" customHeight="1">
      <c r="B3036"/>
      <c r="C3036"/>
      <c r="D3036"/>
      <c r="E3036"/>
      <c r="F3036"/>
      <c r="G3036"/>
      <c r="H3036"/>
    </row>
    <row r="3037" spans="2:8" s="1" customFormat="1" ht="19.7" customHeight="1">
      <c r="B3037"/>
      <c r="C3037"/>
      <c r="D3037"/>
      <c r="E3037"/>
      <c r="F3037"/>
      <c r="G3037"/>
      <c r="H3037"/>
    </row>
    <row r="3038" spans="2:8" s="1" customFormat="1" ht="19.7" customHeight="1">
      <c r="B3038"/>
      <c r="C3038"/>
      <c r="D3038"/>
      <c r="E3038"/>
      <c r="F3038"/>
      <c r="G3038"/>
      <c r="H3038"/>
    </row>
    <row r="3039" spans="2:8" s="1" customFormat="1" ht="19.7" customHeight="1">
      <c r="B3039"/>
      <c r="C3039"/>
      <c r="D3039"/>
      <c r="E3039"/>
      <c r="F3039"/>
      <c r="G3039"/>
      <c r="H3039"/>
    </row>
    <row r="3040" spans="2:8" s="1" customFormat="1" ht="19.7" customHeight="1">
      <c r="B3040"/>
      <c r="C3040"/>
      <c r="D3040"/>
      <c r="E3040"/>
      <c r="F3040"/>
      <c r="G3040"/>
      <c r="H3040"/>
    </row>
    <row r="3041" spans="2:8" s="1" customFormat="1" ht="19.7" customHeight="1">
      <c r="B3041"/>
      <c r="C3041"/>
      <c r="D3041"/>
      <c r="E3041"/>
      <c r="F3041"/>
      <c r="G3041"/>
      <c r="H3041"/>
    </row>
    <row r="3042" spans="2:8" s="1" customFormat="1" ht="19.7" customHeight="1">
      <c r="B3042"/>
      <c r="C3042"/>
      <c r="D3042"/>
      <c r="E3042"/>
      <c r="F3042"/>
      <c r="G3042"/>
      <c r="H3042"/>
    </row>
    <row r="3043" spans="2:8" s="1" customFormat="1" ht="19.7" customHeight="1">
      <c r="B3043"/>
      <c r="C3043"/>
      <c r="D3043"/>
      <c r="E3043"/>
      <c r="F3043"/>
      <c r="G3043"/>
      <c r="H3043"/>
    </row>
    <row r="3044" spans="2:8" s="1" customFormat="1" ht="19.7" customHeight="1">
      <c r="B3044"/>
      <c r="C3044"/>
      <c r="D3044"/>
      <c r="E3044"/>
      <c r="F3044"/>
      <c r="G3044"/>
      <c r="H3044"/>
    </row>
    <row r="3045" spans="2:8" s="1" customFormat="1" ht="19.7" customHeight="1">
      <c r="B3045"/>
      <c r="C3045"/>
      <c r="D3045"/>
      <c r="E3045"/>
      <c r="F3045"/>
      <c r="G3045"/>
      <c r="H3045"/>
    </row>
    <row r="3046" spans="2:8" s="1" customFormat="1" ht="19.7" customHeight="1">
      <c r="B3046"/>
      <c r="C3046"/>
      <c r="D3046"/>
      <c r="E3046"/>
      <c r="F3046"/>
      <c r="G3046"/>
      <c r="H3046"/>
    </row>
    <row r="3047" spans="2:8" s="1" customFormat="1" ht="19.7" customHeight="1">
      <c r="B3047"/>
      <c r="C3047"/>
      <c r="D3047"/>
      <c r="E3047"/>
      <c r="F3047"/>
      <c r="G3047"/>
      <c r="H3047"/>
    </row>
    <row r="3048" spans="2:8" s="1" customFormat="1" ht="19.7" customHeight="1">
      <c r="B3048"/>
      <c r="C3048"/>
      <c r="D3048"/>
      <c r="E3048"/>
      <c r="F3048"/>
      <c r="G3048"/>
      <c r="H3048"/>
    </row>
    <row r="3049" spans="2:8" s="1" customFormat="1" ht="19.7" customHeight="1">
      <c r="B3049"/>
      <c r="C3049"/>
      <c r="D3049"/>
      <c r="E3049"/>
      <c r="F3049"/>
      <c r="G3049"/>
      <c r="H3049"/>
    </row>
    <row r="3050" spans="2:8" s="1" customFormat="1" ht="19.7" customHeight="1">
      <c r="B3050"/>
      <c r="C3050"/>
      <c r="D3050"/>
      <c r="E3050"/>
      <c r="F3050"/>
      <c r="G3050"/>
      <c r="H3050"/>
    </row>
    <row r="3051" spans="2:8" s="1" customFormat="1" ht="19.7" customHeight="1">
      <c r="B3051"/>
      <c r="C3051"/>
      <c r="D3051"/>
      <c r="E3051"/>
      <c r="F3051"/>
      <c r="G3051"/>
      <c r="H3051"/>
    </row>
    <row r="3052" spans="2:8" s="1" customFormat="1" ht="19.7" customHeight="1">
      <c r="B3052"/>
      <c r="C3052"/>
      <c r="D3052"/>
      <c r="E3052"/>
      <c r="F3052"/>
      <c r="G3052"/>
      <c r="H3052"/>
    </row>
    <row r="3053" spans="2:8" s="1" customFormat="1" ht="19.7" customHeight="1">
      <c r="B3053"/>
      <c r="C3053"/>
      <c r="D3053"/>
      <c r="E3053"/>
      <c r="F3053"/>
      <c r="G3053"/>
      <c r="H3053"/>
    </row>
    <row r="3054" spans="2:8" s="1" customFormat="1" ht="19.7" customHeight="1">
      <c r="B3054"/>
      <c r="C3054"/>
      <c r="D3054"/>
      <c r="E3054"/>
      <c r="F3054"/>
      <c r="G3054"/>
      <c r="H3054"/>
    </row>
    <row r="3055" spans="2:8" s="1" customFormat="1" ht="19.7" customHeight="1">
      <c r="B3055"/>
      <c r="C3055"/>
      <c r="D3055"/>
      <c r="E3055"/>
      <c r="F3055"/>
      <c r="G3055"/>
      <c r="H3055"/>
    </row>
    <row r="3056" spans="2:8" s="1" customFormat="1" ht="19.7" customHeight="1">
      <c r="B3056"/>
      <c r="C3056"/>
      <c r="D3056"/>
      <c r="E3056"/>
      <c r="F3056"/>
      <c r="G3056"/>
      <c r="H3056"/>
    </row>
    <row r="3057" spans="2:8" s="1" customFormat="1" ht="19.7" customHeight="1">
      <c r="B3057"/>
      <c r="C3057"/>
      <c r="D3057"/>
      <c r="E3057"/>
      <c r="F3057"/>
      <c r="G3057"/>
      <c r="H3057"/>
    </row>
    <row r="3058" spans="2:8" s="1" customFormat="1" ht="19.7" customHeight="1">
      <c r="B3058"/>
      <c r="C3058"/>
      <c r="D3058"/>
      <c r="E3058"/>
      <c r="F3058"/>
      <c r="G3058"/>
      <c r="H3058"/>
    </row>
    <row r="3059" spans="2:8" s="1" customFormat="1" ht="19.7" customHeight="1">
      <c r="B3059"/>
      <c r="C3059"/>
      <c r="D3059"/>
      <c r="E3059"/>
      <c r="F3059"/>
      <c r="G3059"/>
      <c r="H3059"/>
    </row>
    <row r="3060" spans="2:8" s="1" customFormat="1" ht="19.7" customHeight="1">
      <c r="B3060"/>
      <c r="C3060"/>
      <c r="D3060"/>
      <c r="E3060"/>
      <c r="F3060"/>
      <c r="G3060"/>
      <c r="H3060"/>
    </row>
    <row r="3061" spans="2:8" s="1" customFormat="1" ht="19.7" customHeight="1">
      <c r="B3061"/>
      <c r="C3061"/>
      <c r="D3061"/>
      <c r="E3061"/>
      <c r="F3061"/>
      <c r="G3061"/>
      <c r="H3061"/>
    </row>
    <row r="3062" spans="2:8" s="1" customFormat="1" ht="19.7" customHeight="1">
      <c r="B3062"/>
      <c r="C3062"/>
      <c r="D3062"/>
      <c r="E3062"/>
      <c r="F3062"/>
      <c r="G3062"/>
      <c r="H3062"/>
    </row>
    <row r="3063" spans="2:8" s="1" customFormat="1" ht="19.7" customHeight="1">
      <c r="B3063"/>
      <c r="C3063"/>
      <c r="D3063"/>
      <c r="E3063"/>
      <c r="F3063"/>
      <c r="G3063"/>
      <c r="H3063"/>
    </row>
    <row r="3064" spans="2:8" s="1" customFormat="1" ht="19.7" customHeight="1">
      <c r="B3064"/>
      <c r="C3064"/>
      <c r="D3064"/>
      <c r="E3064"/>
      <c r="F3064"/>
      <c r="G3064"/>
      <c r="H3064"/>
    </row>
    <row r="3065" spans="2:8" s="1" customFormat="1" ht="19.7" customHeight="1">
      <c r="B3065"/>
      <c r="C3065"/>
      <c r="D3065"/>
      <c r="E3065"/>
      <c r="F3065"/>
      <c r="G3065"/>
      <c r="H3065"/>
    </row>
    <row r="3066" spans="2:8" s="1" customFormat="1" ht="19.7" customHeight="1">
      <c r="B3066"/>
      <c r="C3066"/>
      <c r="D3066"/>
      <c r="E3066"/>
      <c r="F3066"/>
      <c r="G3066"/>
      <c r="H3066"/>
    </row>
    <row r="3067" spans="2:8" s="1" customFormat="1" ht="19.7" customHeight="1">
      <c r="B3067"/>
      <c r="C3067"/>
      <c r="D3067"/>
      <c r="E3067"/>
      <c r="F3067"/>
      <c r="G3067"/>
      <c r="H3067"/>
    </row>
    <row r="3068" spans="2:8" s="1" customFormat="1" ht="19.7" customHeight="1">
      <c r="B3068"/>
      <c r="C3068"/>
      <c r="D3068"/>
      <c r="E3068"/>
      <c r="F3068"/>
      <c r="G3068"/>
      <c r="H3068"/>
    </row>
    <row r="3069" spans="2:8" s="1" customFormat="1" ht="19.7" customHeight="1">
      <c r="B3069"/>
      <c r="C3069"/>
      <c r="D3069"/>
      <c r="E3069"/>
      <c r="F3069"/>
      <c r="G3069"/>
      <c r="H3069"/>
    </row>
    <row r="3070" spans="2:8" s="1" customFormat="1" ht="19.7" customHeight="1">
      <c r="B3070"/>
      <c r="C3070"/>
      <c r="D3070"/>
      <c r="E3070"/>
      <c r="F3070"/>
      <c r="G3070"/>
      <c r="H3070"/>
    </row>
    <row r="3071" spans="2:8" s="1" customFormat="1" ht="19.7" customHeight="1">
      <c r="B3071"/>
      <c r="C3071"/>
      <c r="D3071"/>
      <c r="E3071"/>
      <c r="F3071"/>
      <c r="G3071"/>
      <c r="H3071"/>
    </row>
    <row r="3072" spans="2:8" s="1" customFormat="1" ht="19.7" customHeight="1">
      <c r="B3072"/>
      <c r="C3072"/>
      <c r="D3072"/>
      <c r="E3072"/>
      <c r="F3072"/>
      <c r="G3072"/>
      <c r="H3072"/>
    </row>
    <row r="3073" spans="2:8" s="1" customFormat="1" ht="19.7" customHeight="1">
      <c r="B3073"/>
      <c r="C3073"/>
      <c r="D3073"/>
      <c r="E3073"/>
      <c r="F3073"/>
      <c r="G3073"/>
      <c r="H3073"/>
    </row>
    <row r="3074" spans="2:8" s="1" customFormat="1" ht="19.7" customHeight="1">
      <c r="B3074"/>
      <c r="C3074"/>
      <c r="D3074"/>
      <c r="E3074"/>
      <c r="F3074"/>
      <c r="G3074"/>
      <c r="H3074"/>
    </row>
    <row r="3075" spans="2:8" s="1" customFormat="1" ht="19.7" customHeight="1">
      <c r="B3075"/>
      <c r="C3075"/>
      <c r="D3075"/>
      <c r="E3075"/>
      <c r="F3075"/>
      <c r="G3075"/>
      <c r="H3075"/>
    </row>
    <row r="3076" spans="2:8" s="1" customFormat="1" ht="19.7" customHeight="1">
      <c r="B3076"/>
      <c r="C3076"/>
      <c r="D3076"/>
      <c r="E3076"/>
      <c r="F3076"/>
      <c r="G3076"/>
      <c r="H3076"/>
    </row>
    <row r="3077" spans="2:8" s="1" customFormat="1" ht="19.7" customHeight="1">
      <c r="B3077"/>
      <c r="C3077"/>
      <c r="D3077"/>
      <c r="E3077"/>
      <c r="F3077"/>
      <c r="G3077"/>
      <c r="H3077"/>
    </row>
    <row r="3078" spans="2:8" s="1" customFormat="1" ht="19.7" customHeight="1">
      <c r="B3078"/>
      <c r="C3078"/>
      <c r="D3078"/>
      <c r="E3078"/>
      <c r="F3078"/>
      <c r="G3078"/>
      <c r="H3078"/>
    </row>
    <row r="3079" spans="2:8" s="1" customFormat="1" ht="19.7" customHeight="1">
      <c r="B3079"/>
      <c r="C3079"/>
      <c r="D3079"/>
      <c r="E3079"/>
      <c r="F3079"/>
      <c r="G3079"/>
      <c r="H3079"/>
    </row>
    <row r="3080" spans="2:8" s="1" customFormat="1" ht="19.7" customHeight="1">
      <c r="B3080"/>
      <c r="C3080"/>
      <c r="D3080"/>
      <c r="E3080"/>
      <c r="F3080"/>
      <c r="G3080"/>
      <c r="H3080"/>
    </row>
    <row r="3081" spans="2:8" s="1" customFormat="1" ht="19.7" customHeight="1">
      <c r="B3081"/>
      <c r="C3081"/>
      <c r="D3081"/>
      <c r="E3081"/>
      <c r="F3081"/>
      <c r="G3081"/>
      <c r="H3081"/>
    </row>
    <row r="3082" spans="2:8" s="1" customFormat="1" ht="19.7" customHeight="1">
      <c r="B3082"/>
      <c r="C3082"/>
      <c r="D3082"/>
      <c r="E3082"/>
      <c r="F3082"/>
      <c r="G3082"/>
      <c r="H3082"/>
    </row>
    <row r="3083" spans="2:8" s="1" customFormat="1" ht="19.7" customHeight="1">
      <c r="B3083"/>
      <c r="C3083"/>
      <c r="D3083"/>
      <c r="E3083"/>
      <c r="F3083"/>
      <c r="G3083"/>
      <c r="H3083"/>
    </row>
    <row r="3084" spans="2:8" s="1" customFormat="1" ht="19.7" customHeight="1">
      <c r="B3084"/>
      <c r="C3084"/>
      <c r="D3084"/>
      <c r="E3084"/>
      <c r="F3084"/>
      <c r="G3084"/>
      <c r="H3084"/>
    </row>
    <row r="3085" spans="2:8" s="1" customFormat="1" ht="19.7" customHeight="1">
      <c r="B3085"/>
      <c r="C3085"/>
      <c r="D3085"/>
      <c r="E3085"/>
      <c r="F3085"/>
      <c r="G3085"/>
      <c r="H3085"/>
    </row>
    <row r="3086" spans="2:8" s="1" customFormat="1" ht="19.7" customHeight="1">
      <c r="B3086"/>
      <c r="C3086"/>
      <c r="D3086"/>
      <c r="E3086"/>
      <c r="F3086"/>
      <c r="G3086"/>
      <c r="H3086"/>
    </row>
    <row r="3087" spans="2:8" s="1" customFormat="1" ht="19.7" customHeight="1">
      <c r="B3087"/>
      <c r="C3087"/>
      <c r="D3087"/>
      <c r="E3087"/>
      <c r="F3087"/>
      <c r="G3087"/>
      <c r="H3087"/>
    </row>
    <row r="3088" spans="2:8" s="1" customFormat="1" ht="19.7" customHeight="1">
      <c r="B3088"/>
      <c r="C3088"/>
      <c r="D3088"/>
      <c r="E3088"/>
      <c r="F3088"/>
      <c r="G3088"/>
      <c r="H3088"/>
    </row>
    <row r="3089" spans="2:8" s="1" customFormat="1" ht="19.7" customHeight="1">
      <c r="B3089"/>
      <c r="C3089"/>
      <c r="D3089"/>
      <c r="E3089"/>
      <c r="F3089"/>
      <c r="G3089"/>
      <c r="H3089"/>
    </row>
    <row r="3090" spans="2:8" s="1" customFormat="1" ht="19.7" customHeight="1">
      <c r="B3090"/>
      <c r="C3090"/>
      <c r="D3090"/>
      <c r="E3090"/>
      <c r="F3090"/>
      <c r="G3090"/>
      <c r="H3090"/>
    </row>
    <row r="3091" spans="2:8" s="1" customFormat="1" ht="19.7" customHeight="1">
      <c r="B3091"/>
      <c r="C3091"/>
      <c r="D3091"/>
      <c r="E3091"/>
      <c r="F3091"/>
      <c r="G3091"/>
      <c r="H3091"/>
    </row>
    <row r="3092" spans="2:8" s="1" customFormat="1" ht="19.7" customHeight="1">
      <c r="B3092"/>
      <c r="C3092"/>
      <c r="D3092"/>
      <c r="E3092"/>
      <c r="F3092"/>
      <c r="G3092"/>
      <c r="H3092"/>
    </row>
    <row r="3093" spans="2:8" s="1" customFormat="1" ht="19.7" customHeight="1">
      <c r="B3093"/>
      <c r="C3093"/>
      <c r="D3093"/>
      <c r="E3093"/>
      <c r="F3093"/>
      <c r="G3093"/>
      <c r="H3093"/>
    </row>
    <row r="3094" spans="2:8" s="1" customFormat="1" ht="19.7" customHeight="1">
      <c r="B3094"/>
      <c r="C3094"/>
      <c r="D3094"/>
      <c r="E3094"/>
      <c r="F3094"/>
      <c r="G3094"/>
      <c r="H3094"/>
    </row>
    <row r="3095" spans="2:8" s="1" customFormat="1" ht="19.7" customHeight="1">
      <c r="B3095"/>
      <c r="C3095"/>
      <c r="D3095"/>
      <c r="E3095"/>
      <c r="F3095"/>
      <c r="G3095"/>
      <c r="H3095"/>
    </row>
    <row r="3096" spans="2:8" s="1" customFormat="1" ht="19.7" customHeight="1">
      <c r="B3096"/>
      <c r="C3096"/>
      <c r="D3096"/>
      <c r="E3096"/>
      <c r="F3096"/>
      <c r="G3096"/>
      <c r="H3096"/>
    </row>
    <row r="3097" spans="2:8" s="1" customFormat="1" ht="19.7" customHeight="1">
      <c r="B3097"/>
      <c r="C3097"/>
      <c r="D3097"/>
      <c r="E3097"/>
      <c r="F3097"/>
      <c r="G3097"/>
      <c r="H3097"/>
    </row>
    <row r="3098" spans="2:8" s="1" customFormat="1" ht="19.7" customHeight="1">
      <c r="B3098"/>
      <c r="C3098"/>
      <c r="D3098"/>
      <c r="E3098"/>
      <c r="F3098"/>
      <c r="G3098"/>
      <c r="H3098"/>
    </row>
    <row r="3099" spans="2:8" s="1" customFormat="1" ht="19.7" customHeight="1">
      <c r="B3099"/>
      <c r="C3099"/>
      <c r="D3099"/>
      <c r="E3099"/>
      <c r="F3099"/>
      <c r="G3099"/>
      <c r="H3099"/>
    </row>
    <row r="3100" spans="2:8" s="1" customFormat="1" ht="19.7" customHeight="1">
      <c r="B3100"/>
      <c r="C3100"/>
      <c r="D3100"/>
      <c r="E3100"/>
      <c r="F3100"/>
      <c r="G3100"/>
      <c r="H3100"/>
    </row>
    <row r="3101" spans="2:8" s="1" customFormat="1" ht="19.7" customHeight="1">
      <c r="B3101"/>
      <c r="C3101"/>
      <c r="D3101"/>
      <c r="E3101"/>
      <c r="F3101"/>
      <c r="G3101"/>
      <c r="H3101"/>
    </row>
    <row r="3102" spans="2:8" s="1" customFormat="1" ht="19.7" customHeight="1">
      <c r="B3102"/>
      <c r="C3102"/>
      <c r="D3102"/>
      <c r="E3102"/>
      <c r="F3102"/>
      <c r="G3102"/>
      <c r="H3102"/>
    </row>
    <row r="3103" spans="2:8" s="1" customFormat="1" ht="19.7" customHeight="1">
      <c r="B3103"/>
      <c r="C3103"/>
      <c r="D3103"/>
      <c r="E3103"/>
      <c r="F3103"/>
      <c r="G3103"/>
      <c r="H3103"/>
    </row>
    <row r="3104" spans="2:8" s="1" customFormat="1" ht="19.7" customHeight="1">
      <c r="B3104"/>
      <c r="C3104"/>
      <c r="D3104"/>
      <c r="E3104"/>
      <c r="F3104"/>
      <c r="G3104"/>
      <c r="H3104"/>
    </row>
    <row r="3105" spans="2:8" s="1" customFormat="1" ht="19.7" customHeight="1">
      <c r="B3105"/>
      <c r="C3105"/>
      <c r="D3105"/>
      <c r="E3105"/>
      <c r="F3105"/>
      <c r="G3105"/>
      <c r="H3105"/>
    </row>
    <row r="3106" spans="2:8" s="1" customFormat="1" ht="19.7" customHeight="1">
      <c r="B3106"/>
      <c r="C3106"/>
      <c r="D3106"/>
      <c r="E3106"/>
      <c r="F3106"/>
      <c r="G3106"/>
      <c r="H3106"/>
    </row>
    <row r="3107" spans="2:8" s="1" customFormat="1" ht="19.7" customHeight="1">
      <c r="B3107"/>
      <c r="C3107"/>
      <c r="D3107"/>
      <c r="E3107"/>
      <c r="F3107"/>
      <c r="G3107"/>
      <c r="H3107"/>
    </row>
    <row r="3108" spans="2:8" s="1" customFormat="1" ht="19.7" customHeight="1">
      <c r="B3108"/>
      <c r="C3108"/>
      <c r="D3108"/>
      <c r="E3108"/>
      <c r="F3108"/>
      <c r="G3108"/>
      <c r="H3108"/>
    </row>
    <row r="3109" spans="2:8" s="1" customFormat="1" ht="19.7" customHeight="1">
      <c r="B3109"/>
      <c r="C3109"/>
      <c r="D3109"/>
      <c r="E3109"/>
      <c r="F3109"/>
      <c r="G3109"/>
      <c r="H3109"/>
    </row>
    <row r="3110" spans="2:8" s="1" customFormat="1" ht="19.7" customHeight="1">
      <c r="B3110"/>
      <c r="C3110"/>
      <c r="D3110"/>
      <c r="E3110"/>
      <c r="F3110"/>
      <c r="G3110"/>
      <c r="H3110"/>
    </row>
    <row r="3111" spans="2:8" s="1" customFormat="1" ht="19.7" customHeight="1">
      <c r="B3111"/>
      <c r="C3111"/>
      <c r="D3111"/>
      <c r="E3111"/>
      <c r="F3111"/>
      <c r="G3111"/>
      <c r="H3111"/>
    </row>
    <row r="3112" spans="2:8" s="1" customFormat="1" ht="19.7" customHeight="1">
      <c r="B3112"/>
      <c r="C3112"/>
      <c r="D3112"/>
      <c r="E3112"/>
      <c r="F3112"/>
      <c r="G3112"/>
      <c r="H3112"/>
    </row>
    <row r="3113" spans="2:8" s="1" customFormat="1" ht="19.7" customHeight="1">
      <c r="B3113"/>
      <c r="C3113"/>
      <c r="D3113"/>
      <c r="E3113"/>
      <c r="F3113"/>
      <c r="G3113"/>
      <c r="H3113"/>
    </row>
    <row r="3114" spans="2:8" s="1" customFormat="1" ht="19.7" customHeight="1">
      <c r="B3114"/>
      <c r="C3114"/>
      <c r="D3114"/>
      <c r="E3114"/>
      <c r="F3114"/>
      <c r="G3114"/>
      <c r="H3114"/>
    </row>
    <row r="3115" spans="2:8" s="1" customFormat="1" ht="19.7" customHeight="1">
      <c r="B3115"/>
      <c r="C3115"/>
      <c r="D3115"/>
      <c r="E3115"/>
      <c r="F3115"/>
      <c r="G3115"/>
      <c r="H3115"/>
    </row>
    <row r="3116" spans="2:8" s="1" customFormat="1" ht="19.7" customHeight="1">
      <c r="B3116"/>
      <c r="C3116"/>
      <c r="D3116"/>
      <c r="E3116"/>
      <c r="F3116"/>
      <c r="G3116"/>
      <c r="H3116"/>
    </row>
    <row r="3117" spans="2:8" s="1" customFormat="1" ht="19.7" customHeight="1">
      <c r="B3117"/>
      <c r="C3117"/>
      <c r="D3117"/>
      <c r="E3117"/>
      <c r="F3117"/>
      <c r="G3117"/>
      <c r="H3117"/>
    </row>
    <row r="3118" spans="2:8" s="1" customFormat="1" ht="19.7" customHeight="1">
      <c r="B3118"/>
      <c r="C3118"/>
      <c r="D3118"/>
      <c r="E3118"/>
      <c r="F3118"/>
      <c r="G3118"/>
      <c r="H3118"/>
    </row>
    <row r="3119" spans="2:8" s="1" customFormat="1" ht="19.7" customHeight="1">
      <c r="B3119"/>
      <c r="C3119"/>
      <c r="D3119"/>
      <c r="E3119"/>
      <c r="F3119"/>
      <c r="G3119"/>
      <c r="H3119"/>
    </row>
    <row r="3120" spans="2:8" s="1" customFormat="1" ht="19.7" customHeight="1">
      <c r="B3120"/>
      <c r="C3120"/>
      <c r="D3120"/>
      <c r="E3120"/>
      <c r="F3120"/>
      <c r="G3120"/>
      <c r="H3120"/>
    </row>
    <row r="3121" spans="2:8" s="1" customFormat="1" ht="19.7" customHeight="1">
      <c r="B3121"/>
      <c r="C3121"/>
      <c r="D3121"/>
      <c r="E3121"/>
      <c r="F3121"/>
      <c r="G3121"/>
      <c r="H3121"/>
    </row>
    <row r="3122" spans="2:8" s="1" customFormat="1" ht="19.7" customHeight="1">
      <c r="B3122"/>
      <c r="C3122"/>
      <c r="D3122"/>
      <c r="E3122"/>
      <c r="F3122"/>
      <c r="G3122"/>
      <c r="H3122"/>
    </row>
    <row r="3123" spans="2:8" s="1" customFormat="1" ht="19.7" customHeight="1">
      <c r="B3123"/>
      <c r="C3123"/>
      <c r="D3123"/>
      <c r="E3123"/>
      <c r="F3123"/>
      <c r="G3123"/>
      <c r="H3123"/>
    </row>
    <row r="3124" spans="2:8" s="1" customFormat="1" ht="19.7" customHeight="1">
      <c r="B3124"/>
      <c r="C3124"/>
      <c r="D3124"/>
      <c r="E3124"/>
      <c r="F3124"/>
      <c r="G3124"/>
      <c r="H3124"/>
    </row>
    <row r="3125" spans="2:8" s="1" customFormat="1" ht="19.7" customHeight="1">
      <c r="B3125"/>
      <c r="C3125"/>
      <c r="D3125"/>
      <c r="E3125"/>
      <c r="F3125"/>
      <c r="G3125"/>
      <c r="H3125"/>
    </row>
    <row r="3126" spans="2:8" s="1" customFormat="1" ht="19.7" customHeight="1">
      <c r="B3126"/>
      <c r="C3126"/>
      <c r="D3126"/>
      <c r="E3126"/>
      <c r="F3126"/>
      <c r="G3126"/>
      <c r="H3126"/>
    </row>
    <row r="3127" spans="2:8" s="1" customFormat="1" ht="19.7" customHeight="1">
      <c r="B3127"/>
      <c r="C3127"/>
      <c r="D3127"/>
      <c r="E3127"/>
      <c r="F3127"/>
      <c r="G3127"/>
      <c r="H3127"/>
    </row>
    <row r="3128" spans="2:8" s="1" customFormat="1" ht="19.7" customHeight="1">
      <c r="B3128"/>
      <c r="C3128"/>
      <c r="D3128"/>
      <c r="E3128"/>
      <c r="F3128"/>
      <c r="G3128"/>
      <c r="H3128"/>
    </row>
    <row r="3129" spans="2:8" s="1" customFormat="1" ht="19.7" customHeight="1">
      <c r="B3129"/>
      <c r="C3129"/>
      <c r="D3129"/>
      <c r="E3129"/>
      <c r="F3129"/>
      <c r="G3129"/>
      <c r="H3129"/>
    </row>
    <row r="3130" spans="2:8" s="1" customFormat="1" ht="19.7" customHeight="1">
      <c r="B3130"/>
      <c r="C3130"/>
      <c r="D3130"/>
      <c r="E3130"/>
      <c r="F3130"/>
      <c r="G3130"/>
      <c r="H3130"/>
    </row>
    <row r="3131" spans="2:8" s="1" customFormat="1" ht="19.7" customHeight="1">
      <c r="B3131"/>
      <c r="C3131"/>
      <c r="D3131"/>
      <c r="E3131"/>
      <c r="F3131"/>
      <c r="G3131"/>
      <c r="H3131"/>
    </row>
    <row r="3132" spans="2:8" s="1" customFormat="1" ht="19.7" customHeight="1">
      <c r="B3132"/>
      <c r="C3132"/>
      <c r="D3132"/>
      <c r="E3132"/>
      <c r="F3132"/>
      <c r="G3132"/>
      <c r="H3132"/>
    </row>
    <row r="3133" spans="2:8" s="1" customFormat="1" ht="19.7" customHeight="1">
      <c r="B3133"/>
      <c r="C3133"/>
      <c r="D3133"/>
      <c r="E3133"/>
      <c r="F3133"/>
      <c r="G3133"/>
      <c r="H3133"/>
    </row>
    <row r="3134" spans="2:8" s="1" customFormat="1" ht="19.7" customHeight="1">
      <c r="B3134"/>
      <c r="C3134"/>
      <c r="D3134"/>
      <c r="E3134"/>
      <c r="F3134"/>
      <c r="G3134"/>
      <c r="H3134"/>
    </row>
    <row r="3135" spans="2:8" s="1" customFormat="1" ht="19.7" customHeight="1">
      <c r="B3135"/>
      <c r="C3135"/>
      <c r="D3135"/>
      <c r="E3135"/>
      <c r="F3135"/>
      <c r="G3135"/>
      <c r="H3135"/>
    </row>
    <row r="3136" spans="2:8" s="1" customFormat="1" ht="19.7" customHeight="1">
      <c r="B3136"/>
      <c r="C3136"/>
      <c r="D3136"/>
      <c r="E3136"/>
      <c r="F3136"/>
      <c r="G3136"/>
      <c r="H3136"/>
    </row>
    <row r="3137" spans="2:8" s="1" customFormat="1" ht="19.7" customHeight="1">
      <c r="B3137"/>
      <c r="C3137"/>
      <c r="D3137"/>
      <c r="E3137"/>
      <c r="F3137"/>
      <c r="G3137"/>
      <c r="H3137"/>
    </row>
    <row r="3138" spans="2:8" s="1" customFormat="1" ht="19.7" customHeight="1">
      <c r="B3138"/>
      <c r="C3138"/>
      <c r="D3138"/>
      <c r="E3138"/>
      <c r="F3138"/>
      <c r="G3138"/>
      <c r="H3138"/>
    </row>
    <row r="3139" spans="2:8" s="1" customFormat="1" ht="19.7" customHeight="1">
      <c r="B3139"/>
      <c r="C3139"/>
      <c r="D3139"/>
      <c r="E3139"/>
      <c r="F3139"/>
      <c r="G3139"/>
      <c r="H3139"/>
    </row>
    <row r="3140" spans="2:8" s="1" customFormat="1" ht="19.7" customHeight="1">
      <c r="B3140"/>
      <c r="C3140"/>
      <c r="D3140"/>
      <c r="E3140"/>
      <c r="F3140"/>
      <c r="G3140"/>
      <c r="H3140"/>
    </row>
    <row r="3141" spans="2:8" s="1" customFormat="1" ht="19.7" customHeight="1">
      <c r="B3141"/>
      <c r="C3141"/>
      <c r="D3141"/>
      <c r="E3141"/>
      <c r="F3141"/>
      <c r="G3141"/>
      <c r="H3141"/>
    </row>
    <row r="3142" spans="2:8" s="1" customFormat="1" ht="19.7" customHeight="1">
      <c r="B3142"/>
      <c r="C3142"/>
      <c r="D3142"/>
      <c r="E3142"/>
      <c r="F3142"/>
      <c r="G3142"/>
      <c r="H3142"/>
    </row>
    <row r="3143" spans="2:8" s="1" customFormat="1" ht="19.7" customHeight="1">
      <c r="B3143"/>
      <c r="C3143"/>
      <c r="D3143"/>
      <c r="E3143"/>
      <c r="F3143"/>
      <c r="G3143"/>
      <c r="H3143"/>
    </row>
    <row r="3144" spans="2:8" s="1" customFormat="1" ht="19.7" customHeight="1">
      <c r="B3144"/>
      <c r="C3144"/>
      <c r="D3144"/>
      <c r="E3144"/>
      <c r="F3144"/>
      <c r="G3144"/>
      <c r="H3144"/>
    </row>
    <row r="3145" spans="2:8" s="1" customFormat="1" ht="19.7" customHeight="1">
      <c r="B3145"/>
      <c r="C3145"/>
      <c r="D3145"/>
      <c r="E3145"/>
      <c r="F3145"/>
      <c r="G3145"/>
      <c r="H3145"/>
    </row>
    <row r="3146" spans="2:8" s="1" customFormat="1" ht="19.7" customHeight="1">
      <c r="B3146"/>
      <c r="C3146"/>
      <c r="D3146"/>
      <c r="E3146"/>
      <c r="F3146"/>
      <c r="G3146"/>
      <c r="H3146"/>
    </row>
    <row r="3147" spans="2:8" s="1" customFormat="1" ht="19.7" customHeight="1">
      <c r="B3147"/>
      <c r="C3147"/>
      <c r="D3147"/>
      <c r="E3147"/>
      <c r="F3147"/>
      <c r="G3147"/>
      <c r="H3147"/>
    </row>
    <row r="3148" spans="2:8" s="1" customFormat="1" ht="19.7" customHeight="1">
      <c r="B3148"/>
      <c r="C3148"/>
      <c r="D3148"/>
      <c r="E3148"/>
      <c r="F3148"/>
      <c r="G3148"/>
      <c r="H3148"/>
    </row>
    <row r="3149" spans="2:8" s="1" customFormat="1" ht="19.7" customHeight="1">
      <c r="B3149"/>
      <c r="C3149"/>
      <c r="D3149"/>
      <c r="E3149"/>
      <c r="F3149"/>
      <c r="G3149"/>
      <c r="H3149"/>
    </row>
    <row r="3150" spans="2:8" s="1" customFormat="1" ht="19.7" customHeight="1">
      <c r="B3150"/>
      <c r="C3150"/>
      <c r="D3150"/>
      <c r="E3150"/>
      <c r="F3150"/>
      <c r="G3150"/>
      <c r="H3150"/>
    </row>
    <row r="3151" spans="2:8" s="1" customFormat="1" ht="19.7" customHeight="1">
      <c r="B3151"/>
      <c r="C3151"/>
      <c r="D3151"/>
      <c r="E3151"/>
      <c r="F3151"/>
      <c r="G3151"/>
      <c r="H3151"/>
    </row>
    <row r="3152" spans="2:8" s="1" customFormat="1" ht="19.7" customHeight="1">
      <c r="B3152"/>
      <c r="C3152"/>
      <c r="D3152"/>
      <c r="E3152"/>
      <c r="F3152"/>
      <c r="G3152"/>
      <c r="H3152"/>
    </row>
    <row r="3153" spans="2:8" s="1" customFormat="1" ht="19.7" customHeight="1">
      <c r="B3153"/>
      <c r="C3153"/>
      <c r="D3153"/>
      <c r="E3153"/>
      <c r="F3153"/>
      <c r="G3153"/>
      <c r="H3153"/>
    </row>
    <row r="3154" spans="2:8" s="1" customFormat="1" ht="19.7" customHeight="1">
      <c r="B3154"/>
      <c r="C3154"/>
      <c r="D3154"/>
      <c r="E3154"/>
      <c r="F3154"/>
      <c r="G3154"/>
      <c r="H3154"/>
    </row>
    <row r="3155" spans="2:8" s="1" customFormat="1" ht="19.7" customHeight="1">
      <c r="B3155"/>
      <c r="C3155"/>
      <c r="D3155"/>
      <c r="E3155"/>
      <c r="F3155"/>
      <c r="G3155"/>
      <c r="H3155"/>
    </row>
    <row r="3156" spans="2:8" s="1" customFormat="1" ht="19.7" customHeight="1">
      <c r="B3156"/>
      <c r="C3156"/>
      <c r="D3156"/>
      <c r="E3156"/>
      <c r="F3156"/>
      <c r="G3156"/>
      <c r="H3156"/>
    </row>
    <row r="3157" spans="2:8" s="1" customFormat="1" ht="19.7" customHeight="1">
      <c r="B3157"/>
      <c r="C3157"/>
      <c r="D3157"/>
      <c r="E3157"/>
      <c r="F3157"/>
      <c r="G3157"/>
      <c r="H3157"/>
    </row>
    <row r="3158" spans="2:8" s="1" customFormat="1" ht="19.7" customHeight="1">
      <c r="B3158"/>
      <c r="C3158"/>
      <c r="D3158"/>
      <c r="E3158"/>
      <c r="F3158"/>
      <c r="G3158"/>
      <c r="H3158"/>
    </row>
    <row r="3159" spans="2:8" s="1" customFormat="1" ht="19.7" customHeight="1">
      <c r="B3159"/>
      <c r="C3159"/>
      <c r="D3159"/>
      <c r="E3159"/>
      <c r="F3159"/>
      <c r="G3159"/>
      <c r="H3159"/>
    </row>
    <row r="3160" spans="2:8" s="1" customFormat="1" ht="19.7" customHeight="1">
      <c r="B3160"/>
      <c r="C3160"/>
      <c r="D3160"/>
      <c r="E3160"/>
      <c r="F3160"/>
      <c r="G3160"/>
      <c r="H3160"/>
    </row>
    <row r="3161" spans="2:8" s="1" customFormat="1" ht="19.7" customHeight="1">
      <c r="B3161"/>
      <c r="C3161"/>
      <c r="D3161"/>
      <c r="E3161"/>
      <c r="F3161"/>
      <c r="G3161"/>
      <c r="H3161"/>
    </row>
    <row r="3162" spans="2:8" s="1" customFormat="1" ht="19.7" customHeight="1">
      <c r="B3162"/>
      <c r="C3162"/>
      <c r="D3162"/>
      <c r="E3162"/>
      <c r="F3162"/>
      <c r="G3162"/>
      <c r="H3162"/>
    </row>
    <row r="3163" spans="2:8" s="1" customFormat="1" ht="19.7" customHeight="1">
      <c r="B3163"/>
      <c r="C3163"/>
      <c r="D3163"/>
      <c r="E3163"/>
      <c r="F3163"/>
      <c r="G3163"/>
      <c r="H3163"/>
    </row>
    <row r="3164" spans="2:8" s="1" customFormat="1" ht="19.7" customHeight="1">
      <c r="B3164"/>
      <c r="C3164"/>
      <c r="D3164"/>
      <c r="E3164"/>
      <c r="F3164"/>
      <c r="G3164"/>
      <c r="H3164"/>
    </row>
    <row r="3165" spans="2:8" s="1" customFormat="1" ht="19.7" customHeight="1">
      <c r="B3165"/>
      <c r="C3165"/>
      <c r="D3165"/>
      <c r="E3165"/>
      <c r="F3165"/>
      <c r="G3165"/>
      <c r="H3165"/>
    </row>
    <row r="3166" spans="2:8" s="1" customFormat="1" ht="19.7" customHeight="1">
      <c r="B3166"/>
      <c r="C3166"/>
      <c r="D3166"/>
      <c r="E3166"/>
      <c r="F3166"/>
      <c r="G3166"/>
      <c r="H3166"/>
    </row>
    <row r="3167" spans="2:8" s="1" customFormat="1" ht="19.7" customHeight="1">
      <c r="B3167"/>
      <c r="C3167"/>
      <c r="D3167"/>
      <c r="E3167"/>
      <c r="F3167"/>
      <c r="G3167"/>
      <c r="H3167"/>
    </row>
    <row r="3168" spans="2:8" s="1" customFormat="1" ht="19.7" customHeight="1">
      <c r="B3168"/>
      <c r="C3168"/>
      <c r="D3168"/>
      <c r="E3168"/>
      <c r="F3168"/>
      <c r="G3168"/>
      <c r="H3168"/>
    </row>
    <row r="3169" spans="2:8" s="1" customFormat="1" ht="19.7" customHeight="1">
      <c r="B3169"/>
      <c r="C3169"/>
      <c r="D3169"/>
      <c r="E3169"/>
      <c r="F3169"/>
      <c r="G3169"/>
      <c r="H3169"/>
    </row>
    <row r="3170" spans="2:8" s="1" customFormat="1" ht="19.7" customHeight="1">
      <c r="B3170"/>
      <c r="C3170"/>
      <c r="D3170"/>
      <c r="E3170"/>
      <c r="F3170"/>
      <c r="G3170"/>
      <c r="H3170"/>
    </row>
    <row r="3171" spans="2:8" s="1" customFormat="1" ht="19.7" customHeight="1">
      <c r="B3171"/>
      <c r="C3171"/>
      <c r="D3171"/>
      <c r="E3171"/>
      <c r="F3171"/>
      <c r="G3171"/>
      <c r="H3171"/>
    </row>
    <row r="3172" spans="2:8" s="1" customFormat="1" ht="19.7" customHeight="1">
      <c r="B3172"/>
      <c r="C3172"/>
      <c r="D3172"/>
      <c r="E3172"/>
      <c r="F3172"/>
      <c r="G3172"/>
      <c r="H3172"/>
    </row>
    <row r="3173" spans="2:8" s="1" customFormat="1" ht="19.7" customHeight="1">
      <c r="B3173"/>
      <c r="C3173"/>
      <c r="D3173"/>
      <c r="E3173"/>
      <c r="F3173"/>
      <c r="G3173"/>
      <c r="H3173"/>
    </row>
    <row r="3174" spans="2:8" s="1" customFormat="1" ht="19.7" customHeight="1">
      <c r="B3174"/>
      <c r="C3174"/>
      <c r="D3174"/>
      <c r="E3174"/>
      <c r="F3174"/>
      <c r="G3174"/>
      <c r="H3174"/>
    </row>
    <row r="3175" spans="2:8" s="1" customFormat="1" ht="19.7" customHeight="1">
      <c r="B3175"/>
      <c r="C3175"/>
      <c r="D3175"/>
      <c r="E3175"/>
      <c r="F3175"/>
      <c r="G3175"/>
      <c r="H3175"/>
    </row>
    <row r="3176" spans="2:8" s="1" customFormat="1" ht="19.7" customHeight="1">
      <c r="B3176"/>
      <c r="C3176"/>
      <c r="D3176"/>
      <c r="E3176"/>
      <c r="F3176"/>
      <c r="G3176"/>
      <c r="H3176"/>
    </row>
    <row r="3177" spans="2:8" s="1" customFormat="1" ht="19.7" customHeight="1">
      <c r="B3177"/>
      <c r="C3177"/>
      <c r="D3177"/>
      <c r="E3177"/>
      <c r="F3177"/>
      <c r="G3177"/>
      <c r="H3177"/>
    </row>
    <row r="3178" spans="2:8" s="1" customFormat="1" ht="19.7" customHeight="1">
      <c r="B3178"/>
      <c r="C3178"/>
      <c r="D3178"/>
      <c r="E3178"/>
      <c r="F3178"/>
      <c r="G3178"/>
      <c r="H3178"/>
    </row>
    <row r="3179" spans="2:8" s="1" customFormat="1" ht="19.7" customHeight="1">
      <c r="B3179"/>
      <c r="C3179"/>
      <c r="D3179"/>
      <c r="E3179"/>
      <c r="F3179"/>
      <c r="G3179"/>
      <c r="H3179"/>
    </row>
    <row r="3180" spans="2:8" s="1" customFormat="1" ht="19.7" customHeight="1">
      <c r="B3180"/>
      <c r="C3180"/>
      <c r="D3180"/>
      <c r="E3180"/>
      <c r="F3180"/>
      <c r="G3180"/>
      <c r="H3180"/>
    </row>
    <row r="3181" spans="2:8" s="1" customFormat="1" ht="19.7" customHeight="1">
      <c r="B3181"/>
      <c r="C3181"/>
      <c r="D3181"/>
      <c r="E3181"/>
      <c r="F3181"/>
      <c r="G3181"/>
      <c r="H3181"/>
    </row>
    <row r="3182" spans="2:8" s="1" customFormat="1" ht="19.7" customHeight="1">
      <c r="B3182"/>
      <c r="C3182"/>
      <c r="D3182"/>
      <c r="E3182"/>
      <c r="F3182"/>
      <c r="G3182"/>
      <c r="H3182"/>
    </row>
    <row r="3183" spans="2:8" s="1" customFormat="1" ht="19.7" customHeight="1">
      <c r="B3183"/>
      <c r="C3183"/>
      <c r="D3183"/>
      <c r="E3183"/>
      <c r="F3183"/>
      <c r="G3183"/>
      <c r="H3183"/>
    </row>
    <row r="3184" spans="2:8" s="1" customFormat="1" ht="19.7" customHeight="1">
      <c r="B3184"/>
      <c r="C3184"/>
      <c r="D3184"/>
      <c r="E3184"/>
      <c r="F3184"/>
      <c r="G3184"/>
      <c r="H3184"/>
    </row>
    <row r="3185" spans="2:8" s="1" customFormat="1" ht="19.7" customHeight="1">
      <c r="B3185"/>
      <c r="C3185"/>
      <c r="D3185"/>
      <c r="E3185"/>
      <c r="F3185"/>
      <c r="G3185"/>
      <c r="H3185"/>
    </row>
    <row r="3186" spans="2:8" s="1" customFormat="1" ht="19.7" customHeight="1">
      <c r="B3186"/>
      <c r="C3186"/>
      <c r="D3186"/>
      <c r="E3186"/>
      <c r="F3186"/>
      <c r="G3186"/>
      <c r="H3186"/>
    </row>
    <row r="3187" spans="2:8" s="1" customFormat="1" ht="19.7" customHeight="1">
      <c r="B3187"/>
      <c r="C3187"/>
      <c r="D3187"/>
      <c r="E3187"/>
      <c r="F3187"/>
      <c r="G3187"/>
      <c r="H3187"/>
    </row>
    <row r="3188" spans="2:8" s="1" customFormat="1" ht="19.7" customHeight="1">
      <c r="B3188"/>
      <c r="C3188"/>
      <c r="D3188"/>
      <c r="E3188"/>
      <c r="F3188"/>
      <c r="G3188"/>
      <c r="H3188"/>
    </row>
    <row r="3189" spans="2:8" s="1" customFormat="1" ht="19.7" customHeight="1">
      <c r="B3189"/>
      <c r="C3189"/>
      <c r="D3189"/>
      <c r="E3189"/>
      <c r="F3189"/>
      <c r="G3189"/>
      <c r="H3189"/>
    </row>
    <row r="3190" spans="2:8" s="1" customFormat="1" ht="19.7" customHeight="1">
      <c r="B3190"/>
      <c r="C3190"/>
      <c r="D3190"/>
      <c r="E3190"/>
      <c r="F3190"/>
      <c r="G3190"/>
      <c r="H3190"/>
    </row>
    <row r="3191" spans="2:8" s="1" customFormat="1" ht="19.7" customHeight="1">
      <c r="B3191"/>
      <c r="C3191"/>
      <c r="D3191"/>
      <c r="E3191"/>
      <c r="F3191"/>
      <c r="G3191"/>
      <c r="H3191"/>
    </row>
    <row r="3192" spans="2:8" s="1" customFormat="1" ht="19.7" customHeight="1">
      <c r="B3192"/>
      <c r="C3192"/>
      <c r="D3192"/>
      <c r="E3192"/>
      <c r="F3192"/>
      <c r="G3192"/>
      <c r="H3192"/>
    </row>
    <row r="3193" spans="2:8" s="1" customFormat="1" ht="19.7" customHeight="1">
      <c r="B3193"/>
      <c r="C3193"/>
      <c r="D3193"/>
      <c r="E3193"/>
      <c r="F3193"/>
      <c r="G3193"/>
      <c r="H3193"/>
    </row>
    <row r="3194" spans="2:8" s="1" customFormat="1" ht="19.7" customHeight="1">
      <c r="B3194"/>
      <c r="C3194"/>
      <c r="D3194"/>
      <c r="E3194"/>
      <c r="F3194"/>
      <c r="G3194"/>
      <c r="H3194"/>
    </row>
    <row r="3195" spans="2:8" s="1" customFormat="1" ht="19.7" customHeight="1">
      <c r="B3195"/>
      <c r="C3195"/>
      <c r="D3195"/>
      <c r="E3195"/>
      <c r="F3195"/>
      <c r="G3195"/>
      <c r="H3195"/>
    </row>
    <row r="3196" spans="2:8" s="1" customFormat="1" ht="19.7" customHeight="1">
      <c r="B3196"/>
      <c r="C3196"/>
      <c r="D3196"/>
      <c r="E3196"/>
      <c r="F3196"/>
      <c r="G3196"/>
      <c r="H3196"/>
    </row>
    <row r="3197" spans="2:8" s="1" customFormat="1" ht="19.7" customHeight="1">
      <c r="B3197"/>
      <c r="C3197"/>
      <c r="D3197"/>
      <c r="E3197"/>
      <c r="F3197"/>
      <c r="G3197"/>
      <c r="H3197"/>
    </row>
    <row r="3198" spans="2:8" s="1" customFormat="1" ht="19.7" customHeight="1">
      <c r="B3198"/>
      <c r="C3198"/>
      <c r="D3198"/>
      <c r="E3198"/>
      <c r="F3198"/>
      <c r="G3198"/>
      <c r="H3198"/>
    </row>
    <row r="3199" spans="2:8" s="1" customFormat="1" ht="19.7" customHeight="1">
      <c r="B3199"/>
      <c r="C3199"/>
      <c r="D3199"/>
      <c r="E3199"/>
      <c r="F3199"/>
      <c r="G3199"/>
      <c r="H3199"/>
    </row>
    <row r="3200" spans="2:8" s="1" customFormat="1" ht="19.7" customHeight="1">
      <c r="B3200"/>
      <c r="C3200"/>
      <c r="D3200"/>
      <c r="E3200"/>
      <c r="F3200"/>
      <c r="G3200"/>
      <c r="H3200"/>
    </row>
    <row r="3201" spans="2:8" s="1" customFormat="1" ht="19.7" customHeight="1">
      <c r="B3201"/>
      <c r="C3201"/>
      <c r="D3201"/>
      <c r="E3201"/>
      <c r="F3201"/>
      <c r="G3201"/>
      <c r="H3201"/>
    </row>
    <row r="3202" spans="2:8" s="1" customFormat="1" ht="19.7" customHeight="1">
      <c r="B3202"/>
      <c r="C3202"/>
      <c r="D3202"/>
      <c r="E3202"/>
      <c r="F3202"/>
      <c r="G3202"/>
      <c r="H3202"/>
    </row>
    <row r="3203" spans="2:8" s="1" customFormat="1" ht="19.7" customHeight="1">
      <c r="B3203"/>
      <c r="C3203"/>
      <c r="D3203"/>
      <c r="E3203"/>
      <c r="F3203"/>
      <c r="G3203"/>
      <c r="H3203"/>
    </row>
    <row r="3204" spans="2:8" s="1" customFormat="1" ht="19.7" customHeight="1">
      <c r="B3204"/>
      <c r="C3204"/>
      <c r="D3204"/>
      <c r="E3204"/>
      <c r="F3204"/>
      <c r="G3204"/>
      <c r="H3204"/>
    </row>
    <row r="3205" spans="2:8" s="1" customFormat="1" ht="19.7" customHeight="1">
      <c r="B3205"/>
      <c r="C3205"/>
      <c r="D3205"/>
      <c r="E3205"/>
      <c r="F3205"/>
      <c r="G3205"/>
      <c r="H3205"/>
    </row>
  </sheetData>
  <phoneticPr fontId="8" type="noConversion"/>
  <pageMargins left="0.7" right="0.7" top="0.75" bottom="0.75" header="0.3" footer="0.3"/>
  <pageSetup paperSize="9" orientation="portrait"/>
  <headerFooter alignWithMargins="0"/>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7D0E2-1912-47AC-858C-5558831D9E15}">
  <sheetPr>
    <tabColor theme="7" tint="0.79998168889431442"/>
  </sheetPr>
  <dimension ref="A2:E61"/>
  <sheetViews>
    <sheetView showGridLines="0" workbookViewId="0">
      <selection activeCell="B2" sqref="B2:E2"/>
    </sheetView>
  </sheetViews>
  <sheetFormatPr defaultRowHeight="12.75"/>
  <cols>
    <col min="1" max="1" width="33.28515625" bestFit="1" customWidth="1"/>
    <col min="2" max="2" width="11.85546875" bestFit="1" customWidth="1"/>
    <col min="3" max="3" width="16.7109375" bestFit="1" customWidth="1"/>
    <col min="4" max="4" width="16.5703125" bestFit="1" customWidth="1"/>
    <col min="5" max="5" width="16.85546875" customWidth="1"/>
  </cols>
  <sheetData>
    <row r="2" spans="1:5">
      <c r="A2" s="6" t="s">
        <v>6</v>
      </c>
      <c r="B2" s="6" t="s">
        <v>7</v>
      </c>
      <c r="C2" s="6" t="s">
        <v>8</v>
      </c>
      <c r="D2" s="6" t="s">
        <v>9</v>
      </c>
      <c r="E2" s="6" t="s">
        <v>10</v>
      </c>
    </row>
    <row r="3" spans="1:5">
      <c r="A3" s="2" t="s">
        <v>31</v>
      </c>
      <c r="B3" s="3" t="s">
        <v>88</v>
      </c>
      <c r="C3" s="3" t="s">
        <v>89</v>
      </c>
      <c r="D3" s="3" t="s">
        <v>89</v>
      </c>
      <c r="E3" s="3" t="s">
        <v>90</v>
      </c>
    </row>
    <row r="4" spans="1:5">
      <c r="A4" s="4" t="s">
        <v>91</v>
      </c>
      <c r="B4" s="5" t="s">
        <v>88</v>
      </c>
      <c r="C4" s="5" t="s">
        <v>89</v>
      </c>
      <c r="D4" s="5" t="s">
        <v>89</v>
      </c>
      <c r="E4" s="5" t="s">
        <v>91</v>
      </c>
    </row>
    <row r="5" spans="1:5">
      <c r="A5" s="2" t="s">
        <v>77</v>
      </c>
      <c r="B5" s="3" t="s">
        <v>92</v>
      </c>
      <c r="C5" s="3" t="s">
        <v>89</v>
      </c>
      <c r="D5" s="3" t="s">
        <v>89</v>
      </c>
      <c r="E5" s="3" t="s">
        <v>91</v>
      </c>
    </row>
    <row r="6" spans="1:5">
      <c r="A6" s="4" t="s">
        <v>36</v>
      </c>
      <c r="B6" s="5" t="s">
        <v>92</v>
      </c>
      <c r="C6" s="5" t="s">
        <v>89</v>
      </c>
      <c r="D6" s="5" t="s">
        <v>89</v>
      </c>
      <c r="E6" s="5" t="s">
        <v>91</v>
      </c>
    </row>
    <row r="7" spans="1:5">
      <c r="A7" s="2" t="s">
        <v>93</v>
      </c>
      <c r="B7" s="3" t="s">
        <v>92</v>
      </c>
      <c r="C7" s="3" t="s">
        <v>89</v>
      </c>
      <c r="D7" s="3" t="s">
        <v>89</v>
      </c>
      <c r="E7" s="3" t="s">
        <v>91</v>
      </c>
    </row>
    <row r="8" spans="1:5">
      <c r="A8" s="4" t="s">
        <v>94</v>
      </c>
      <c r="B8" s="5" t="s">
        <v>92</v>
      </c>
      <c r="C8" s="5" t="s">
        <v>89</v>
      </c>
      <c r="D8" s="5" t="s">
        <v>89</v>
      </c>
      <c r="E8" s="5" t="s">
        <v>91</v>
      </c>
    </row>
    <row r="9" spans="1:5">
      <c r="A9" s="2" t="s">
        <v>43</v>
      </c>
      <c r="B9" s="3" t="s">
        <v>92</v>
      </c>
      <c r="C9" s="3" t="s">
        <v>89</v>
      </c>
      <c r="D9" s="3" t="s">
        <v>89</v>
      </c>
      <c r="E9" s="3" t="s">
        <v>91</v>
      </c>
    </row>
    <row r="10" spans="1:5">
      <c r="A10" s="4" t="s">
        <v>95</v>
      </c>
      <c r="B10" s="5" t="s">
        <v>92</v>
      </c>
      <c r="C10" s="5" t="s">
        <v>89</v>
      </c>
      <c r="D10" s="5" t="s">
        <v>89</v>
      </c>
      <c r="E10" s="5" t="s">
        <v>91</v>
      </c>
    </row>
    <row r="11" spans="1:5">
      <c r="A11" s="2" t="s">
        <v>96</v>
      </c>
      <c r="B11" s="3" t="s">
        <v>92</v>
      </c>
      <c r="C11" s="3" t="s">
        <v>89</v>
      </c>
      <c r="D11" s="3" t="s">
        <v>89</v>
      </c>
      <c r="E11" s="3" t="s">
        <v>91</v>
      </c>
    </row>
    <row r="12" spans="1:5">
      <c r="A12" s="4" t="s">
        <v>56</v>
      </c>
      <c r="B12" s="5" t="s">
        <v>92</v>
      </c>
      <c r="C12" s="5" t="s">
        <v>89</v>
      </c>
      <c r="D12" s="5" t="s">
        <v>89</v>
      </c>
      <c r="E12" s="5" t="s">
        <v>91</v>
      </c>
    </row>
    <row r="13" spans="1:5">
      <c r="A13" s="4" t="s">
        <v>97</v>
      </c>
      <c r="B13" s="5" t="s">
        <v>92</v>
      </c>
      <c r="C13" s="5" t="s">
        <v>89</v>
      </c>
      <c r="D13" s="5" t="s">
        <v>89</v>
      </c>
      <c r="E13" s="5" t="s">
        <v>91</v>
      </c>
    </row>
    <row r="14" spans="1:5">
      <c r="A14" s="2" t="s">
        <v>59</v>
      </c>
      <c r="B14" s="3" t="s">
        <v>92</v>
      </c>
      <c r="C14" s="3" t="s">
        <v>89</v>
      </c>
      <c r="D14" s="3" t="s">
        <v>89</v>
      </c>
      <c r="E14" s="3" t="s">
        <v>91</v>
      </c>
    </row>
    <row r="15" spans="1:5">
      <c r="A15" s="4" t="s">
        <v>38</v>
      </c>
      <c r="B15" s="5" t="s">
        <v>92</v>
      </c>
      <c r="C15" s="5" t="s">
        <v>89</v>
      </c>
      <c r="D15" s="5" t="s">
        <v>89</v>
      </c>
      <c r="E15" s="5" t="s">
        <v>91</v>
      </c>
    </row>
    <row r="16" spans="1:5">
      <c r="A16" s="2" t="s">
        <v>39</v>
      </c>
      <c r="B16" s="3" t="s">
        <v>92</v>
      </c>
      <c r="C16" s="3" t="s">
        <v>89</v>
      </c>
      <c r="D16" s="3" t="s">
        <v>89</v>
      </c>
      <c r="E16" s="3" t="s">
        <v>91</v>
      </c>
    </row>
    <row r="17" spans="1:5">
      <c r="A17" s="4" t="s">
        <v>58</v>
      </c>
      <c r="B17" s="5" t="s">
        <v>92</v>
      </c>
      <c r="C17" s="5" t="s">
        <v>89</v>
      </c>
      <c r="D17" s="5" t="s">
        <v>89</v>
      </c>
      <c r="E17" s="5" t="s">
        <v>91</v>
      </c>
    </row>
    <row r="18" spans="1:5">
      <c r="A18" s="2" t="s">
        <v>69</v>
      </c>
      <c r="B18" s="3" t="s">
        <v>92</v>
      </c>
      <c r="C18" s="3" t="s">
        <v>98</v>
      </c>
      <c r="D18" s="3" t="s">
        <v>99</v>
      </c>
      <c r="E18" s="3" t="s">
        <v>99</v>
      </c>
    </row>
    <row r="19" spans="1:5">
      <c r="A19" s="4" t="s">
        <v>68</v>
      </c>
      <c r="B19" s="5" t="s">
        <v>92</v>
      </c>
      <c r="C19" s="5" t="s">
        <v>98</v>
      </c>
      <c r="D19" s="5" t="s">
        <v>99</v>
      </c>
      <c r="E19" s="5" t="s">
        <v>99</v>
      </c>
    </row>
    <row r="20" spans="1:5">
      <c r="A20" s="2" t="s">
        <v>100</v>
      </c>
      <c r="B20" s="3" t="s">
        <v>88</v>
      </c>
      <c r="C20" s="3" t="s">
        <v>89</v>
      </c>
      <c r="D20" s="3" t="s">
        <v>89</v>
      </c>
      <c r="E20" s="3" t="s">
        <v>100</v>
      </c>
    </row>
    <row r="21" spans="1:5">
      <c r="A21" s="4" t="s">
        <v>101</v>
      </c>
      <c r="B21" s="5" t="s">
        <v>92</v>
      </c>
      <c r="C21" s="5" t="s">
        <v>89</v>
      </c>
      <c r="D21" s="5" t="s">
        <v>89</v>
      </c>
      <c r="E21" s="5" t="s">
        <v>100</v>
      </c>
    </row>
    <row r="22" spans="1:5">
      <c r="A22" s="2" t="s">
        <v>78</v>
      </c>
      <c r="B22" s="3" t="s">
        <v>92</v>
      </c>
      <c r="C22" s="3" t="s">
        <v>89</v>
      </c>
      <c r="D22" s="3" t="s">
        <v>89</v>
      </c>
      <c r="E22" s="3" t="s">
        <v>100</v>
      </c>
    </row>
    <row r="23" spans="1:5">
      <c r="A23" s="2" t="s">
        <v>102</v>
      </c>
      <c r="B23" s="3" t="s">
        <v>88</v>
      </c>
      <c r="C23" s="3" t="s">
        <v>89</v>
      </c>
      <c r="D23" s="3" t="s">
        <v>89</v>
      </c>
      <c r="E23" s="3" t="s">
        <v>103</v>
      </c>
    </row>
    <row r="24" spans="1:5">
      <c r="A24" s="4" t="s">
        <v>45</v>
      </c>
      <c r="B24" s="5" t="s">
        <v>92</v>
      </c>
      <c r="C24" s="5" t="s">
        <v>89</v>
      </c>
      <c r="D24" s="5" t="s">
        <v>89</v>
      </c>
      <c r="E24" s="5" t="s">
        <v>103</v>
      </c>
    </row>
    <row r="25" spans="1:5">
      <c r="A25" s="2" t="s">
        <v>46</v>
      </c>
      <c r="B25" s="3" t="s">
        <v>92</v>
      </c>
      <c r="C25" s="3" t="s">
        <v>89</v>
      </c>
      <c r="D25" s="3" t="s">
        <v>89</v>
      </c>
      <c r="E25" s="3" t="s">
        <v>103</v>
      </c>
    </row>
    <row r="26" spans="1:5">
      <c r="A26" s="4" t="s">
        <v>47</v>
      </c>
      <c r="B26" s="5" t="s">
        <v>92</v>
      </c>
      <c r="C26" s="5" t="s">
        <v>89</v>
      </c>
      <c r="D26" s="5" t="s">
        <v>89</v>
      </c>
      <c r="E26" s="5" t="s">
        <v>103</v>
      </c>
    </row>
    <row r="27" spans="1:5">
      <c r="A27" s="2" t="s">
        <v>48</v>
      </c>
      <c r="B27" s="3" t="s">
        <v>92</v>
      </c>
      <c r="C27" s="3" t="s">
        <v>89</v>
      </c>
      <c r="D27" s="3" t="s">
        <v>89</v>
      </c>
      <c r="E27" s="3" t="s">
        <v>103</v>
      </c>
    </row>
    <row r="28" spans="1:5">
      <c r="A28" s="4" t="s">
        <v>49</v>
      </c>
      <c r="B28" s="5" t="s">
        <v>92</v>
      </c>
      <c r="C28" s="5" t="s">
        <v>89</v>
      </c>
      <c r="D28" s="5" t="s">
        <v>89</v>
      </c>
      <c r="E28" s="5" t="s">
        <v>103</v>
      </c>
    </row>
    <row r="29" spans="1:5">
      <c r="A29" s="2" t="s">
        <v>50</v>
      </c>
      <c r="B29" s="3" t="s">
        <v>92</v>
      </c>
      <c r="C29" s="3" t="s">
        <v>89</v>
      </c>
      <c r="D29" s="3" t="s">
        <v>89</v>
      </c>
      <c r="E29" s="3" t="s">
        <v>103</v>
      </c>
    </row>
    <row r="30" spans="1:5">
      <c r="A30" s="4" t="s">
        <v>51</v>
      </c>
      <c r="B30" s="5" t="s">
        <v>92</v>
      </c>
      <c r="C30" s="5" t="s">
        <v>89</v>
      </c>
      <c r="D30" s="5" t="s">
        <v>89</v>
      </c>
      <c r="E30" s="5" t="s">
        <v>103</v>
      </c>
    </row>
    <row r="31" spans="1:5">
      <c r="A31" s="4" t="s">
        <v>52</v>
      </c>
      <c r="B31" s="5" t="s">
        <v>92</v>
      </c>
      <c r="C31" s="5" t="s">
        <v>89</v>
      </c>
      <c r="D31" s="5" t="s">
        <v>89</v>
      </c>
      <c r="E31" s="5" t="s">
        <v>103</v>
      </c>
    </row>
    <row r="32" spans="1:5">
      <c r="A32" s="2" t="s">
        <v>53</v>
      </c>
      <c r="B32" s="3" t="s">
        <v>92</v>
      </c>
      <c r="C32" s="3" t="s">
        <v>89</v>
      </c>
      <c r="D32" s="3" t="s">
        <v>89</v>
      </c>
      <c r="E32" s="3" t="s">
        <v>103</v>
      </c>
    </row>
    <row r="33" spans="1:5">
      <c r="A33" s="4" t="s">
        <v>54</v>
      </c>
      <c r="B33" s="5" t="s">
        <v>92</v>
      </c>
      <c r="C33" s="5" t="s">
        <v>89</v>
      </c>
      <c r="D33" s="5" t="s">
        <v>89</v>
      </c>
      <c r="E33" s="5" t="s">
        <v>103</v>
      </c>
    </row>
    <row r="34" spans="1:5">
      <c r="A34" s="2" t="s">
        <v>55</v>
      </c>
      <c r="B34" s="3" t="s">
        <v>92</v>
      </c>
      <c r="C34" s="3" t="s">
        <v>89</v>
      </c>
      <c r="D34" s="3" t="s">
        <v>89</v>
      </c>
      <c r="E34" s="3" t="s">
        <v>103</v>
      </c>
    </row>
    <row r="35" spans="1:5">
      <c r="A35" s="4" t="s">
        <v>79</v>
      </c>
      <c r="B35" s="5" t="s">
        <v>92</v>
      </c>
      <c r="C35" s="5" t="s">
        <v>89</v>
      </c>
      <c r="D35" s="5" t="s">
        <v>89</v>
      </c>
      <c r="E35" s="5" t="s">
        <v>103</v>
      </c>
    </row>
    <row r="36" spans="1:5">
      <c r="A36" s="2" t="s">
        <v>80</v>
      </c>
      <c r="B36" s="3" t="s">
        <v>92</v>
      </c>
      <c r="C36" s="3" t="s">
        <v>89</v>
      </c>
      <c r="D36" s="3" t="s">
        <v>89</v>
      </c>
      <c r="E36" s="3" t="s">
        <v>103</v>
      </c>
    </row>
    <row r="37" spans="1:5">
      <c r="A37" s="4" t="s">
        <v>81</v>
      </c>
      <c r="B37" s="5" t="s">
        <v>92</v>
      </c>
      <c r="C37" s="5" t="s">
        <v>89</v>
      </c>
      <c r="D37" s="5" t="s">
        <v>89</v>
      </c>
      <c r="E37" s="5" t="s">
        <v>103</v>
      </c>
    </row>
    <row r="38" spans="1:5">
      <c r="A38" s="2" t="s">
        <v>82</v>
      </c>
      <c r="B38" s="3" t="s">
        <v>92</v>
      </c>
      <c r="C38" s="3" t="s">
        <v>89</v>
      </c>
      <c r="D38" s="3" t="s">
        <v>89</v>
      </c>
      <c r="E38" s="3" t="s">
        <v>103</v>
      </c>
    </row>
    <row r="39" spans="1:5">
      <c r="A39" s="4" t="s">
        <v>104</v>
      </c>
      <c r="B39" s="5" t="s">
        <v>88</v>
      </c>
      <c r="C39" s="5" t="s">
        <v>98</v>
      </c>
      <c r="D39" s="5" t="s">
        <v>99</v>
      </c>
      <c r="E39" s="5" t="s">
        <v>99</v>
      </c>
    </row>
    <row r="40" spans="1:5">
      <c r="A40" s="2" t="s">
        <v>18</v>
      </c>
      <c r="B40" s="3" t="s">
        <v>92</v>
      </c>
      <c r="C40" s="3" t="s">
        <v>98</v>
      </c>
      <c r="D40" s="3" t="s">
        <v>99</v>
      </c>
      <c r="E40" s="3" t="s">
        <v>99</v>
      </c>
    </row>
    <row r="41" spans="1:5">
      <c r="A41" s="4" t="s">
        <v>28</v>
      </c>
      <c r="B41" s="5" t="s">
        <v>92</v>
      </c>
      <c r="C41" s="5" t="s">
        <v>98</v>
      </c>
      <c r="D41" s="5" t="s">
        <v>99</v>
      </c>
      <c r="E41" s="5" t="s">
        <v>99</v>
      </c>
    </row>
    <row r="42" spans="1:5">
      <c r="A42" s="2" t="s">
        <v>30</v>
      </c>
      <c r="B42" s="3" t="s">
        <v>92</v>
      </c>
      <c r="C42" s="3" t="s">
        <v>98</v>
      </c>
      <c r="D42" s="3" t="s">
        <v>99</v>
      </c>
      <c r="E42" s="3" t="s">
        <v>99</v>
      </c>
    </row>
    <row r="43" spans="1:5">
      <c r="A43" s="2" t="s">
        <v>105</v>
      </c>
      <c r="B43" s="3" t="s">
        <v>92</v>
      </c>
      <c r="C43" s="3" t="s">
        <v>98</v>
      </c>
      <c r="D43" s="3" t="s">
        <v>99</v>
      </c>
      <c r="E43" s="3" t="s">
        <v>99</v>
      </c>
    </row>
    <row r="44" spans="1:5">
      <c r="A44" s="4" t="s">
        <v>32</v>
      </c>
      <c r="B44" s="5" t="s">
        <v>92</v>
      </c>
      <c r="C44" s="5" t="s">
        <v>98</v>
      </c>
      <c r="D44" s="5" t="s">
        <v>99</v>
      </c>
      <c r="E44" s="5" t="s">
        <v>99</v>
      </c>
    </row>
    <row r="45" spans="1:5">
      <c r="A45" s="2" t="s">
        <v>34</v>
      </c>
      <c r="B45" s="3" t="s">
        <v>92</v>
      </c>
      <c r="C45" s="3" t="s">
        <v>98</v>
      </c>
      <c r="D45" s="3" t="s">
        <v>99</v>
      </c>
      <c r="E45" s="3" t="s">
        <v>99</v>
      </c>
    </row>
    <row r="46" spans="1:5">
      <c r="A46" s="4" t="s">
        <v>35</v>
      </c>
      <c r="B46" s="5" t="s">
        <v>92</v>
      </c>
      <c r="C46" s="5" t="s">
        <v>98</v>
      </c>
      <c r="D46" s="5" t="s">
        <v>99</v>
      </c>
      <c r="E46" s="5" t="s">
        <v>99</v>
      </c>
    </row>
    <row r="47" spans="1:5">
      <c r="A47" s="2" t="s">
        <v>40</v>
      </c>
      <c r="B47" s="3" t="s">
        <v>92</v>
      </c>
      <c r="C47" s="3" t="s">
        <v>98</v>
      </c>
      <c r="D47" s="3" t="s">
        <v>99</v>
      </c>
      <c r="E47" s="3" t="s">
        <v>99</v>
      </c>
    </row>
    <row r="48" spans="1:5">
      <c r="A48" s="4" t="s">
        <v>42</v>
      </c>
      <c r="B48" s="5" t="s">
        <v>92</v>
      </c>
      <c r="C48" s="5" t="s">
        <v>98</v>
      </c>
      <c r="D48" s="5" t="s">
        <v>99</v>
      </c>
      <c r="E48" s="5" t="s">
        <v>99</v>
      </c>
    </row>
    <row r="49" spans="1:5">
      <c r="A49" s="2" t="s">
        <v>70</v>
      </c>
      <c r="B49" s="3" t="s">
        <v>92</v>
      </c>
      <c r="C49" s="3" t="s">
        <v>98</v>
      </c>
      <c r="D49" s="3" t="s">
        <v>99</v>
      </c>
      <c r="E49" s="3" t="s">
        <v>99</v>
      </c>
    </row>
    <row r="50" spans="1:5">
      <c r="A50" s="4" t="s">
        <v>44</v>
      </c>
      <c r="B50" s="5" t="s">
        <v>92</v>
      </c>
      <c r="C50" s="5" t="s">
        <v>98</v>
      </c>
      <c r="D50" s="5" t="s">
        <v>99</v>
      </c>
      <c r="E50" s="5" t="s">
        <v>99</v>
      </c>
    </row>
    <row r="51" spans="1:5">
      <c r="A51" s="2" t="s">
        <v>57</v>
      </c>
      <c r="B51" s="3" t="s">
        <v>92</v>
      </c>
      <c r="C51" s="3" t="s">
        <v>98</v>
      </c>
      <c r="D51" s="3" t="s">
        <v>99</v>
      </c>
      <c r="E51" s="3" t="s">
        <v>99</v>
      </c>
    </row>
    <row r="52" spans="1:5">
      <c r="A52" s="4" t="s">
        <v>29</v>
      </c>
      <c r="B52" s="5" t="s">
        <v>92</v>
      </c>
      <c r="C52" s="5" t="s">
        <v>98</v>
      </c>
      <c r="D52" s="5" t="s">
        <v>99</v>
      </c>
      <c r="E52" s="5" t="s">
        <v>99</v>
      </c>
    </row>
    <row r="53" spans="1:5">
      <c r="A53" s="2" t="s">
        <v>62</v>
      </c>
      <c r="B53" s="3" t="s">
        <v>92</v>
      </c>
      <c r="C53" s="3" t="s">
        <v>98</v>
      </c>
      <c r="D53" s="3" t="s">
        <v>99</v>
      </c>
      <c r="E53" s="3" t="s">
        <v>99</v>
      </c>
    </row>
    <row r="54" spans="1:5">
      <c r="A54" s="4" t="s">
        <v>33</v>
      </c>
      <c r="B54" s="5" t="s">
        <v>92</v>
      </c>
      <c r="C54" s="5" t="s">
        <v>98</v>
      </c>
      <c r="D54" s="5" t="s">
        <v>99</v>
      </c>
      <c r="E54" s="5" t="s">
        <v>99</v>
      </c>
    </row>
    <row r="55" spans="1:5">
      <c r="A55" s="2" t="s">
        <v>41</v>
      </c>
      <c r="B55" s="3" t="s">
        <v>92</v>
      </c>
      <c r="C55" s="3" t="s">
        <v>98</v>
      </c>
      <c r="D55" s="3" t="s">
        <v>99</v>
      </c>
      <c r="E55" s="3" t="s">
        <v>99</v>
      </c>
    </row>
    <row r="56" spans="1:5">
      <c r="A56" s="4" t="s">
        <v>86</v>
      </c>
      <c r="B56" s="5" t="s">
        <v>92</v>
      </c>
      <c r="C56" s="5" t="s">
        <v>98</v>
      </c>
      <c r="D56" s="5" t="s">
        <v>99</v>
      </c>
      <c r="E56" s="5" t="s">
        <v>99</v>
      </c>
    </row>
    <row r="57" spans="1:5">
      <c r="A57" s="2" t="s">
        <v>106</v>
      </c>
      <c r="B57" s="3" t="s">
        <v>92</v>
      </c>
      <c r="C57" s="3" t="s">
        <v>98</v>
      </c>
      <c r="D57" s="3" t="s">
        <v>99</v>
      </c>
      <c r="E57" s="3" t="s">
        <v>99</v>
      </c>
    </row>
    <row r="58" spans="1:5">
      <c r="A58" s="4" t="s">
        <v>85</v>
      </c>
      <c r="B58" s="5" t="s">
        <v>92</v>
      </c>
      <c r="C58" s="5" t="s">
        <v>98</v>
      </c>
      <c r="D58" s="5" t="s">
        <v>99</v>
      </c>
      <c r="E58" s="5" t="s">
        <v>99</v>
      </c>
    </row>
    <row r="59" spans="1:5">
      <c r="A59" s="2" t="s">
        <v>107</v>
      </c>
      <c r="B59" s="3" t="s">
        <v>92</v>
      </c>
      <c r="C59" s="3" t="s">
        <v>89</v>
      </c>
      <c r="D59" s="3" t="s">
        <v>89</v>
      </c>
      <c r="E59" s="3" t="s">
        <v>91</v>
      </c>
    </row>
    <row r="60" spans="1:5">
      <c r="A60" s="4" t="s">
        <v>84</v>
      </c>
      <c r="B60" s="5" t="s">
        <v>92</v>
      </c>
      <c r="C60" s="5" t="s">
        <v>89</v>
      </c>
      <c r="D60" s="5" t="s">
        <v>89</v>
      </c>
      <c r="E60" s="5" t="s">
        <v>91</v>
      </c>
    </row>
    <row r="61" spans="1:5">
      <c r="A61" s="7" t="s">
        <v>37</v>
      </c>
      <c r="B61" s="8" t="s">
        <v>88</v>
      </c>
      <c r="C61" s="8" t="s">
        <v>98</v>
      </c>
      <c r="D61" s="8" t="s">
        <v>37</v>
      </c>
      <c r="E61" s="8" t="s">
        <v>37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CEDD-20BF-42F7-9F72-9952776EC566}">
  <sheetPr>
    <tabColor theme="8" tint="0.79998168889431442"/>
  </sheetPr>
  <dimension ref="A1:K48"/>
  <sheetViews>
    <sheetView showGridLines="0" workbookViewId="0">
      <selection activeCell="C17" sqref="C17"/>
    </sheetView>
  </sheetViews>
  <sheetFormatPr defaultRowHeight="12.75"/>
  <cols>
    <col min="1" max="1" width="13.28515625" bestFit="1" customWidth="1"/>
    <col min="2" max="2" width="12.42578125" bestFit="1" customWidth="1"/>
    <col min="3" max="3" width="25.140625" bestFit="1" customWidth="1"/>
    <col min="4" max="4" width="26.85546875" bestFit="1" customWidth="1"/>
    <col min="5" max="5" width="17" bestFit="1" customWidth="1"/>
    <col min="6" max="6" width="20" bestFit="1" customWidth="1"/>
    <col min="7" max="7" width="33.28515625" bestFit="1" customWidth="1"/>
    <col min="8" max="8" width="11.85546875" bestFit="1" customWidth="1"/>
    <col min="9" max="9" width="16.7109375" bestFit="1" customWidth="1"/>
    <col min="10" max="10" width="16.5703125" bestFit="1" customWidth="1"/>
    <col min="11" max="11" width="17.140625" bestFit="1" customWidth="1"/>
  </cols>
  <sheetData>
    <row r="1" spans="1:11">
      <c r="A1" s="58" t="s">
        <v>0</v>
      </c>
      <c r="B1" s="57" t="s">
        <v>1</v>
      </c>
      <c r="C1" s="57" t="s">
        <v>2</v>
      </c>
      <c r="D1" s="57" t="s">
        <v>3</v>
      </c>
      <c r="E1" s="57" t="s">
        <v>4</v>
      </c>
      <c r="F1" s="57" t="s">
        <v>5</v>
      </c>
      <c r="G1" s="57" t="s">
        <v>6</v>
      </c>
      <c r="H1" s="57" t="s">
        <v>7</v>
      </c>
      <c r="I1" s="57" t="s">
        <v>8</v>
      </c>
      <c r="J1" s="57" t="s">
        <v>9</v>
      </c>
      <c r="K1" s="57" t="s">
        <v>10</v>
      </c>
    </row>
    <row r="2" spans="1:11">
      <c r="A2" s="31">
        <v>2021</v>
      </c>
      <c r="B2" s="142" t="s">
        <v>13</v>
      </c>
      <c r="C2" s="31" t="s">
        <v>14</v>
      </c>
      <c r="D2" s="31" t="s">
        <v>26</v>
      </c>
      <c r="E2" s="31" t="s">
        <v>16</v>
      </c>
      <c r="F2" s="31" t="s">
        <v>17</v>
      </c>
      <c r="G2" s="31" t="s">
        <v>18</v>
      </c>
      <c r="H2" s="31" t="s">
        <v>88</v>
      </c>
      <c r="I2" s="31" t="s">
        <v>89</v>
      </c>
      <c r="J2" s="31" t="s">
        <v>89</v>
      </c>
      <c r="K2" s="31" t="s">
        <v>90</v>
      </c>
    </row>
    <row r="3" spans="1:11">
      <c r="A3" s="31">
        <v>2022</v>
      </c>
      <c r="B3" s="31" t="s">
        <v>60</v>
      </c>
      <c r="C3" s="31"/>
      <c r="D3" s="31"/>
      <c r="E3" s="31" t="s">
        <v>21</v>
      </c>
      <c r="F3" s="31" t="s">
        <v>19</v>
      </c>
      <c r="G3" s="31" t="s">
        <v>28</v>
      </c>
      <c r="H3" s="31" t="s">
        <v>92</v>
      </c>
      <c r="I3" s="31" t="s">
        <v>98</v>
      </c>
      <c r="J3" s="31" t="s">
        <v>99</v>
      </c>
      <c r="K3" s="31" t="s">
        <v>91</v>
      </c>
    </row>
    <row r="4" spans="1:11">
      <c r="A4" s="31">
        <v>2023</v>
      </c>
      <c r="B4" s="31" t="s">
        <v>61</v>
      </c>
      <c r="C4" s="31"/>
      <c r="D4" s="31"/>
      <c r="E4" s="31" t="s">
        <v>23</v>
      </c>
      <c r="F4" s="31" t="s">
        <v>20</v>
      </c>
      <c r="G4" s="31" t="s">
        <v>29</v>
      </c>
      <c r="H4" s="31"/>
      <c r="I4" s="31"/>
      <c r="J4" s="31" t="s">
        <v>37</v>
      </c>
      <c r="K4" s="31" t="s">
        <v>99</v>
      </c>
    </row>
    <row r="5" spans="1:11">
      <c r="A5" s="31">
        <v>2024</v>
      </c>
      <c r="B5" s="31" t="s">
        <v>83</v>
      </c>
      <c r="C5" s="31"/>
      <c r="D5" s="31"/>
      <c r="E5" s="31"/>
      <c r="F5" s="31" t="s">
        <v>22</v>
      </c>
      <c r="G5" s="31" t="s">
        <v>30</v>
      </c>
      <c r="H5" s="31"/>
      <c r="I5" s="31"/>
      <c r="J5" s="31"/>
      <c r="K5" s="31" t="s">
        <v>100</v>
      </c>
    </row>
    <row r="6" spans="1:11">
      <c r="A6" s="31">
        <v>2025</v>
      </c>
      <c r="B6" s="31"/>
      <c r="C6" s="31"/>
      <c r="D6" s="31"/>
      <c r="E6" s="31"/>
      <c r="F6" s="31" t="s">
        <v>24</v>
      </c>
      <c r="G6" s="31" t="s">
        <v>31</v>
      </c>
      <c r="H6" s="31"/>
      <c r="I6" s="31"/>
      <c r="J6" s="31"/>
      <c r="K6" s="31" t="s">
        <v>103</v>
      </c>
    </row>
    <row r="7" spans="1:11">
      <c r="A7" s="31"/>
      <c r="B7" s="31"/>
      <c r="C7" s="31"/>
      <c r="D7" s="31"/>
      <c r="E7" s="31"/>
      <c r="F7" s="31" t="s">
        <v>63</v>
      </c>
      <c r="G7" s="31" t="s">
        <v>32</v>
      </c>
      <c r="H7" s="31"/>
      <c r="I7" s="31"/>
      <c r="J7" s="31"/>
      <c r="K7" s="31" t="s">
        <v>37</v>
      </c>
    </row>
    <row r="8" spans="1:11">
      <c r="A8" s="31"/>
      <c r="B8" s="31"/>
      <c r="C8" s="31"/>
      <c r="D8" s="31"/>
      <c r="E8" s="31"/>
      <c r="F8" s="31" t="s">
        <v>65</v>
      </c>
      <c r="G8" s="31" t="s">
        <v>68</v>
      </c>
      <c r="H8" s="31"/>
      <c r="I8" s="31"/>
      <c r="J8" s="31"/>
      <c r="K8" s="31"/>
    </row>
    <row r="9" spans="1:11">
      <c r="A9" s="31"/>
      <c r="B9" s="31"/>
      <c r="C9" s="31"/>
      <c r="D9" s="31"/>
      <c r="E9" s="31"/>
      <c r="F9" s="31" t="s">
        <v>67</v>
      </c>
      <c r="G9" s="31" t="s">
        <v>33</v>
      </c>
      <c r="H9" s="31"/>
      <c r="I9" s="31"/>
      <c r="J9" s="31"/>
      <c r="K9" s="31"/>
    </row>
    <row r="10" spans="1:11">
      <c r="A10" s="31"/>
      <c r="B10" s="31"/>
      <c r="C10" s="31"/>
      <c r="D10" s="31"/>
      <c r="E10" s="31"/>
      <c r="F10" s="31" t="s">
        <v>64</v>
      </c>
      <c r="G10" s="31" t="s">
        <v>34</v>
      </c>
      <c r="H10" s="31"/>
      <c r="I10" s="31"/>
      <c r="J10" s="31"/>
      <c r="K10" s="31"/>
    </row>
    <row r="11" spans="1:11">
      <c r="A11" s="31"/>
      <c r="B11" s="31"/>
      <c r="C11" s="31"/>
      <c r="D11" s="31"/>
      <c r="E11" s="31"/>
      <c r="F11" s="31" t="s">
        <v>66</v>
      </c>
      <c r="G11" s="31" t="s">
        <v>35</v>
      </c>
      <c r="H11" s="31"/>
      <c r="I11" s="31"/>
      <c r="J11" s="31"/>
      <c r="K11" s="31"/>
    </row>
    <row r="12" spans="1:11">
      <c r="A12" s="31"/>
      <c r="B12" s="31"/>
      <c r="C12" s="31"/>
      <c r="D12" s="31"/>
      <c r="E12" s="31"/>
      <c r="F12" s="31" t="s">
        <v>108</v>
      </c>
      <c r="G12" s="31" t="s">
        <v>36</v>
      </c>
      <c r="H12" s="31"/>
      <c r="I12" s="31"/>
      <c r="J12" s="31"/>
      <c r="K12" s="31"/>
    </row>
    <row r="13" spans="1:11">
      <c r="A13" s="31"/>
      <c r="B13" s="31"/>
      <c r="C13" s="31"/>
      <c r="D13" s="31"/>
      <c r="E13" s="31"/>
      <c r="F13" s="31" t="s">
        <v>71</v>
      </c>
      <c r="G13" s="31" t="s">
        <v>37</v>
      </c>
      <c r="H13" s="31"/>
      <c r="I13" s="31"/>
      <c r="J13" s="31"/>
      <c r="K13" s="31"/>
    </row>
    <row r="14" spans="1:11">
      <c r="A14" s="31"/>
      <c r="B14" s="31"/>
      <c r="C14" s="31"/>
      <c r="D14" s="31"/>
      <c r="E14" s="31"/>
      <c r="F14" s="31" t="s">
        <v>72</v>
      </c>
      <c r="G14" s="31" t="s">
        <v>38</v>
      </c>
      <c r="H14" s="31"/>
      <c r="I14" s="31"/>
      <c r="J14" s="31"/>
      <c r="K14" s="31"/>
    </row>
    <row r="15" spans="1:11">
      <c r="A15" s="31"/>
      <c r="B15" s="31"/>
      <c r="C15" s="31"/>
      <c r="D15" s="31"/>
      <c r="E15" s="31"/>
      <c r="F15" s="31" t="s">
        <v>73</v>
      </c>
      <c r="G15" s="31" t="s">
        <v>39</v>
      </c>
      <c r="H15" s="31"/>
      <c r="I15" s="31"/>
      <c r="J15" s="31"/>
      <c r="K15" s="31"/>
    </row>
    <row r="16" spans="1:11">
      <c r="A16" s="31"/>
      <c r="B16" s="31"/>
      <c r="C16" s="31"/>
      <c r="D16" s="31"/>
      <c r="E16" s="31"/>
      <c r="F16" s="31" t="s">
        <v>74</v>
      </c>
      <c r="G16" s="31" t="s">
        <v>40</v>
      </c>
      <c r="H16" s="31"/>
      <c r="I16" s="31"/>
      <c r="J16" s="31"/>
      <c r="K16" s="31"/>
    </row>
    <row r="17" spans="1:11">
      <c r="A17" s="31"/>
      <c r="B17" s="31"/>
      <c r="C17" s="31"/>
      <c r="D17" s="31"/>
      <c r="E17" s="31"/>
      <c r="F17" s="31" t="s">
        <v>75</v>
      </c>
      <c r="G17" s="31" t="s">
        <v>41</v>
      </c>
      <c r="H17" s="31"/>
      <c r="I17" s="31"/>
      <c r="J17" s="31"/>
      <c r="K17" s="31"/>
    </row>
    <row r="18" spans="1:11">
      <c r="A18" s="31"/>
      <c r="B18" s="31"/>
      <c r="C18" s="31"/>
      <c r="D18" s="31"/>
      <c r="E18" s="31"/>
      <c r="F18" s="31" t="s">
        <v>76</v>
      </c>
      <c r="G18" s="31" t="s">
        <v>42</v>
      </c>
      <c r="H18" s="31"/>
      <c r="I18" s="31"/>
      <c r="J18" s="31"/>
      <c r="K18" s="31"/>
    </row>
    <row r="19" spans="1:11">
      <c r="A19" s="31"/>
      <c r="B19" s="31"/>
      <c r="C19" s="31"/>
      <c r="D19" s="31"/>
      <c r="E19" s="31"/>
      <c r="F19" s="31" t="s">
        <v>109</v>
      </c>
      <c r="G19" s="31" t="s">
        <v>43</v>
      </c>
      <c r="H19" s="31"/>
      <c r="I19" s="31"/>
      <c r="J19" s="31"/>
      <c r="K19" s="31"/>
    </row>
    <row r="20" spans="1:11">
      <c r="A20" s="31"/>
      <c r="B20" s="31"/>
      <c r="C20" s="31"/>
      <c r="D20" s="31"/>
      <c r="E20" s="31"/>
      <c r="F20" s="31" t="s">
        <v>87</v>
      </c>
      <c r="G20" s="31" t="s">
        <v>44</v>
      </c>
      <c r="H20" s="31"/>
      <c r="I20" s="31"/>
      <c r="J20" s="31"/>
      <c r="K20" s="31"/>
    </row>
    <row r="21" spans="1:11">
      <c r="A21" s="31"/>
      <c r="B21" s="31"/>
      <c r="C21" s="31"/>
      <c r="D21" s="31"/>
      <c r="E21" s="31"/>
      <c r="F21" s="31"/>
      <c r="G21" s="31" t="s">
        <v>45</v>
      </c>
      <c r="H21" s="31"/>
      <c r="I21" s="31"/>
      <c r="J21" s="31"/>
      <c r="K21" s="31"/>
    </row>
    <row r="22" spans="1:11">
      <c r="A22" s="31"/>
      <c r="B22" s="31"/>
      <c r="C22" s="31"/>
      <c r="D22" s="31"/>
      <c r="E22" s="31"/>
      <c r="F22" s="31"/>
      <c r="G22" s="31" t="s">
        <v>46</v>
      </c>
      <c r="H22" s="31"/>
      <c r="I22" s="31"/>
      <c r="J22" s="31"/>
      <c r="K22" s="31"/>
    </row>
    <row r="23" spans="1:11">
      <c r="A23" s="31"/>
      <c r="B23" s="31"/>
      <c r="C23" s="31"/>
      <c r="D23" s="31"/>
      <c r="E23" s="31"/>
      <c r="F23" s="31"/>
      <c r="G23" s="31" t="s">
        <v>47</v>
      </c>
      <c r="H23" s="31"/>
      <c r="I23" s="31"/>
      <c r="J23" s="31"/>
      <c r="K23" s="31"/>
    </row>
    <row r="24" spans="1:11">
      <c r="A24" s="31"/>
      <c r="B24" s="31"/>
      <c r="C24" s="31"/>
      <c r="D24" s="31"/>
      <c r="E24" s="31"/>
      <c r="F24" s="31"/>
      <c r="G24" s="31" t="s">
        <v>48</v>
      </c>
      <c r="H24" s="31"/>
      <c r="I24" s="31"/>
      <c r="J24" s="31"/>
      <c r="K24" s="31"/>
    </row>
    <row r="25" spans="1:11">
      <c r="A25" s="31"/>
      <c r="B25" s="31"/>
      <c r="C25" s="31"/>
      <c r="D25" s="31"/>
      <c r="E25" s="31"/>
      <c r="F25" s="31"/>
      <c r="G25" s="31" t="s">
        <v>49</v>
      </c>
      <c r="H25" s="31"/>
      <c r="I25" s="31"/>
      <c r="J25" s="31"/>
      <c r="K25" s="31"/>
    </row>
    <row r="26" spans="1:11">
      <c r="A26" s="31"/>
      <c r="B26" s="31"/>
      <c r="C26" s="31"/>
      <c r="D26" s="31"/>
      <c r="E26" s="31"/>
      <c r="F26" s="31"/>
      <c r="G26" s="31" t="s">
        <v>50</v>
      </c>
      <c r="H26" s="31"/>
      <c r="I26" s="31"/>
      <c r="J26" s="31"/>
      <c r="K26" s="31"/>
    </row>
    <row r="27" spans="1:11">
      <c r="A27" s="31"/>
      <c r="B27" s="31"/>
      <c r="C27" s="31"/>
      <c r="D27" s="31"/>
      <c r="E27" s="31"/>
      <c r="F27" s="31"/>
      <c r="G27" s="31" t="s">
        <v>51</v>
      </c>
      <c r="H27" s="31"/>
      <c r="I27" s="31"/>
      <c r="J27" s="31"/>
      <c r="K27" s="31"/>
    </row>
    <row r="28" spans="1:11">
      <c r="A28" s="31"/>
      <c r="B28" s="31"/>
      <c r="C28" s="31"/>
      <c r="D28" s="31"/>
      <c r="E28" s="31"/>
      <c r="F28" s="31"/>
      <c r="G28" s="31" t="s">
        <v>52</v>
      </c>
      <c r="H28" s="31"/>
      <c r="I28" s="31"/>
      <c r="J28" s="31"/>
      <c r="K28" s="31"/>
    </row>
    <row r="29" spans="1:11">
      <c r="A29" s="31"/>
      <c r="B29" s="31"/>
      <c r="C29" s="31"/>
      <c r="D29" s="31"/>
      <c r="E29" s="31"/>
      <c r="F29" s="31"/>
      <c r="G29" s="31" t="s">
        <v>53</v>
      </c>
      <c r="H29" s="31"/>
      <c r="I29" s="31"/>
      <c r="J29" s="31"/>
      <c r="K29" s="31"/>
    </row>
    <row r="30" spans="1:11">
      <c r="A30" s="31"/>
      <c r="B30" s="31"/>
      <c r="C30" s="31"/>
      <c r="D30" s="31"/>
      <c r="E30" s="31"/>
      <c r="F30" s="31"/>
      <c r="G30" s="31" t="s">
        <v>54</v>
      </c>
      <c r="H30" s="31"/>
      <c r="I30" s="31"/>
      <c r="J30" s="31"/>
      <c r="K30" s="31"/>
    </row>
    <row r="31" spans="1:11">
      <c r="A31" s="31"/>
      <c r="B31" s="31"/>
      <c r="C31" s="31"/>
      <c r="D31" s="31"/>
      <c r="E31" s="31"/>
      <c r="F31" s="31"/>
      <c r="G31" s="31" t="s">
        <v>55</v>
      </c>
      <c r="H31" s="31"/>
      <c r="I31" s="31"/>
      <c r="J31" s="31"/>
      <c r="K31" s="31"/>
    </row>
    <row r="32" spans="1:11">
      <c r="A32" s="31"/>
      <c r="B32" s="31"/>
      <c r="C32" s="31"/>
      <c r="D32" s="31"/>
      <c r="E32" s="31"/>
      <c r="F32" s="31"/>
      <c r="G32" s="31" t="s">
        <v>56</v>
      </c>
      <c r="H32" s="31"/>
      <c r="I32" s="31"/>
      <c r="J32" s="31"/>
      <c r="K32" s="31"/>
    </row>
    <row r="33" spans="1:11">
      <c r="A33" s="31"/>
      <c r="B33" s="31"/>
      <c r="C33" s="31"/>
      <c r="D33" s="31"/>
      <c r="E33" s="31"/>
      <c r="F33" s="31"/>
      <c r="G33" s="31" t="s">
        <v>57</v>
      </c>
      <c r="H33" s="31"/>
      <c r="I33" s="31"/>
      <c r="J33" s="31"/>
      <c r="K33" s="31"/>
    </row>
    <row r="34" spans="1:11">
      <c r="A34" s="31"/>
      <c r="B34" s="31"/>
      <c r="C34" s="31"/>
      <c r="D34" s="31"/>
      <c r="E34" s="31"/>
      <c r="F34" s="31"/>
      <c r="G34" s="31" t="s">
        <v>58</v>
      </c>
      <c r="H34" s="31"/>
      <c r="I34" s="31"/>
      <c r="J34" s="31"/>
      <c r="K34" s="31"/>
    </row>
    <row r="35" spans="1:11">
      <c r="A35" s="31"/>
      <c r="B35" s="31"/>
      <c r="C35" s="31"/>
      <c r="D35" s="31"/>
      <c r="E35" s="31"/>
      <c r="F35" s="31"/>
      <c r="G35" s="31" t="s">
        <v>59</v>
      </c>
      <c r="H35" s="31"/>
      <c r="I35" s="31"/>
      <c r="J35" s="31"/>
      <c r="K35" s="31"/>
    </row>
    <row r="36" spans="1:11">
      <c r="A36" s="31"/>
      <c r="B36" s="31"/>
      <c r="C36" s="31"/>
      <c r="D36" s="31"/>
      <c r="E36" s="31"/>
      <c r="F36" s="31"/>
      <c r="G36" s="31" t="s">
        <v>62</v>
      </c>
      <c r="H36" s="31"/>
      <c r="I36" s="31"/>
      <c r="J36" s="31"/>
      <c r="K36" s="31"/>
    </row>
    <row r="37" spans="1:11">
      <c r="A37" s="31"/>
      <c r="B37" s="31"/>
      <c r="C37" s="31"/>
      <c r="D37" s="31"/>
      <c r="E37" s="31"/>
      <c r="F37" s="31"/>
      <c r="G37" s="31" t="s">
        <v>69</v>
      </c>
      <c r="H37" s="31"/>
      <c r="I37" s="31"/>
      <c r="J37" s="31"/>
      <c r="K37" s="31"/>
    </row>
    <row r="38" spans="1:11">
      <c r="A38" s="31"/>
      <c r="B38" s="31"/>
      <c r="C38" s="31"/>
      <c r="D38" s="31"/>
      <c r="E38" s="31"/>
      <c r="F38" s="31"/>
      <c r="G38" s="31" t="s">
        <v>70</v>
      </c>
      <c r="H38" s="31"/>
      <c r="I38" s="31"/>
      <c r="J38" s="31"/>
      <c r="K38" s="31"/>
    </row>
    <row r="39" spans="1:11">
      <c r="A39" s="31"/>
      <c r="B39" s="31"/>
      <c r="C39" s="31"/>
      <c r="D39" s="31"/>
      <c r="E39" s="31"/>
      <c r="F39" s="31"/>
      <c r="G39" s="31" t="s">
        <v>77</v>
      </c>
      <c r="H39" s="31"/>
      <c r="I39" s="31"/>
      <c r="J39" s="31"/>
      <c r="K39" s="31"/>
    </row>
    <row r="40" spans="1:11">
      <c r="A40" s="31"/>
      <c r="B40" s="31"/>
      <c r="C40" s="31"/>
      <c r="D40" s="31"/>
      <c r="E40" s="31"/>
      <c r="F40" s="31"/>
      <c r="G40" s="31" t="s">
        <v>78</v>
      </c>
      <c r="H40" s="31"/>
      <c r="I40" s="31"/>
      <c r="J40" s="31"/>
      <c r="K40" s="31"/>
    </row>
    <row r="41" spans="1:11">
      <c r="A41" s="31"/>
      <c r="B41" s="31"/>
      <c r="C41" s="31"/>
      <c r="D41" s="31"/>
      <c r="E41" s="31"/>
      <c r="F41" s="31"/>
      <c r="G41" s="31" t="s">
        <v>79</v>
      </c>
      <c r="H41" s="31"/>
      <c r="I41" s="31"/>
      <c r="J41" s="31"/>
      <c r="K41" s="31"/>
    </row>
    <row r="42" spans="1:11">
      <c r="A42" s="31"/>
      <c r="B42" s="31"/>
      <c r="C42" s="31"/>
      <c r="D42" s="31"/>
      <c r="E42" s="31"/>
      <c r="F42" s="31"/>
      <c r="G42" s="31" t="s">
        <v>80</v>
      </c>
      <c r="H42" s="31"/>
      <c r="I42" s="31"/>
      <c r="J42" s="31"/>
      <c r="K42" s="31"/>
    </row>
    <row r="43" spans="1:11">
      <c r="A43" s="31"/>
      <c r="B43" s="31"/>
      <c r="C43" s="31"/>
      <c r="D43" s="31"/>
      <c r="E43" s="31"/>
      <c r="F43" s="31"/>
      <c r="G43" s="31" t="s">
        <v>81</v>
      </c>
      <c r="H43" s="31"/>
      <c r="I43" s="31"/>
      <c r="J43" s="31"/>
      <c r="K43" s="31"/>
    </row>
    <row r="44" spans="1:11">
      <c r="A44" s="31"/>
      <c r="B44" s="31"/>
      <c r="C44" s="31"/>
      <c r="D44" s="31"/>
      <c r="E44" s="31"/>
      <c r="F44" s="31"/>
      <c r="G44" s="31" t="s">
        <v>82</v>
      </c>
      <c r="H44" s="31"/>
      <c r="I44" s="31"/>
      <c r="J44" s="31"/>
      <c r="K44" s="31"/>
    </row>
    <row r="45" spans="1:11">
      <c r="A45" s="31"/>
      <c r="B45" s="31"/>
      <c r="C45" s="31"/>
      <c r="D45" s="31"/>
      <c r="E45" s="31"/>
      <c r="F45" s="31"/>
      <c r="G45" s="31" t="s">
        <v>84</v>
      </c>
      <c r="H45" s="31"/>
      <c r="I45" s="31"/>
      <c r="J45" s="31"/>
      <c r="K45" s="31"/>
    </row>
    <row r="46" spans="1:11">
      <c r="A46" s="31"/>
      <c r="B46" s="31"/>
      <c r="C46" s="31"/>
      <c r="D46" s="31"/>
      <c r="E46" s="31"/>
      <c r="F46" s="31"/>
      <c r="G46" s="31" t="s">
        <v>85</v>
      </c>
      <c r="H46" s="31"/>
      <c r="I46" s="31"/>
      <c r="J46" s="31"/>
      <c r="K46" s="31"/>
    </row>
    <row r="47" spans="1:11">
      <c r="A47" s="31"/>
      <c r="B47" s="31"/>
      <c r="C47" s="31"/>
      <c r="D47" s="31"/>
      <c r="E47" s="31"/>
      <c r="F47" s="31"/>
      <c r="G47" s="31" t="s">
        <v>86</v>
      </c>
      <c r="H47" s="31"/>
      <c r="I47" s="31"/>
      <c r="J47" s="31"/>
      <c r="K47" s="31"/>
    </row>
    <row r="48" spans="1:11">
      <c r="A48" s="31"/>
      <c r="B48" s="31"/>
      <c r="C48" s="31"/>
      <c r="D48" s="31"/>
      <c r="E48" s="31"/>
      <c r="F48" s="31"/>
      <c r="G48" s="31"/>
      <c r="H48" s="31"/>
      <c r="I48" s="31"/>
      <c r="J48" s="31"/>
      <c r="K48" s="3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7D0AD-E834-45B3-9E51-25BF1A365A15}">
  <dimension ref="A1:K571"/>
  <sheetViews>
    <sheetView workbookViewId="0">
      <selection activeCell="R10" sqref="R10"/>
    </sheetView>
  </sheetViews>
  <sheetFormatPr defaultRowHeight="15"/>
  <cols>
    <col min="1" max="16384" width="9.140625" style="106"/>
  </cols>
  <sheetData>
    <row r="1" spans="1:11">
      <c r="A1" s="106" t="s">
        <v>0</v>
      </c>
      <c r="B1" s="106" t="s">
        <v>110</v>
      </c>
      <c r="K1" t="s">
        <v>111</v>
      </c>
    </row>
    <row r="2" spans="1:11">
      <c r="A2" s="106">
        <v>2021</v>
      </c>
      <c r="B2" s="106">
        <v>5973257.71</v>
      </c>
      <c r="K2" t="str">
        <f>'Design Sheet'!A1206&amp;'Design Sheet'!B1206&amp;'Design Sheet'!C1206&amp;'Design Sheet'!D1206&amp;'Design Sheet'!E1206&amp;'Design Sheet'!F1206</f>
        <v>2021MEALS-BAKINGMBOU DRYBaseCore NWADMIN</v>
      </c>
    </row>
    <row r="3" spans="1:11">
      <c r="A3" s="106">
        <v>2022</v>
      </c>
      <c r="B3" s="106">
        <v>8410769.3699999973</v>
      </c>
      <c r="K3" t="str">
        <f>'Design Sheet'!A1207&amp;'Design Sheet'!B1207&amp;'Design Sheet'!C1207&amp;'Design Sheet'!D1207&amp;'Design Sheet'!E1207&amp;'Design Sheet'!F1207</f>
        <v>2021MEALS-BAKINGMBOU DRYBaseCore NWOTHER</v>
      </c>
    </row>
    <row r="4" spans="1:11">
      <c r="A4" s="106">
        <v>2023</v>
      </c>
      <c r="B4" s="106">
        <v>9620279.0599999987</v>
      </c>
      <c r="K4" t="str">
        <f>'Design Sheet'!A1208&amp;'Design Sheet'!B1208&amp;'Design Sheet'!C1208&amp;'Design Sheet'!D1208&amp;'Design Sheet'!E1208&amp;'Design Sheet'!F1208</f>
        <v>2021MEALS-BAKINGMBOU DRYBaseCore NWSINGLE FUNDING</v>
      </c>
    </row>
    <row r="5" spans="1:11">
      <c r="A5" s="106">
        <v>2024</v>
      </c>
      <c r="B5" s="106">
        <v>8604416.6000000015</v>
      </c>
      <c r="K5" t="str">
        <f>'Design Sheet'!A1209&amp;'Design Sheet'!B1209&amp;'Design Sheet'!C1209&amp;'Design Sheet'!D1209&amp;'Design Sheet'!E1209&amp;'Design Sheet'!F1209</f>
        <v>2021MEALS-BAKINGMBOU DRYBaseCore NW Total</v>
      </c>
    </row>
    <row r="6" spans="1:11">
      <c r="A6" s="106">
        <v>2025</v>
      </c>
      <c r="B6" s="106">
        <v>5567488.3600000059</v>
      </c>
      <c r="K6" t="str">
        <f>'Design Sheet'!A1210&amp;'Design Sheet'!B1210&amp;'Design Sheet'!C1210&amp;'Design Sheet'!D1210&amp;'Design Sheet'!E1210&amp;'Design Sheet'!F1210</f>
        <v>2021MEALS-BAKINGMBOU DRYBaseEDLPEDLP</v>
      </c>
    </row>
    <row r="7" spans="1:11">
      <c r="K7" t="str">
        <f>'Design Sheet'!A1211&amp;'Design Sheet'!B1211&amp;'Design Sheet'!C1211&amp;'Design Sheet'!D1211&amp;'Design Sheet'!E1211&amp;'Design Sheet'!F1211</f>
        <v>2021MEALS-BAKINGMBOU DRYBaseEDLP Total</v>
      </c>
    </row>
    <row r="8" spans="1:11">
      <c r="K8" t="str">
        <f>'Design Sheet'!A1212&amp;'Design Sheet'!B1212&amp;'Design Sheet'!C1212&amp;'Design Sheet'!D1212&amp;'Design Sheet'!E1212&amp;'Design Sheet'!F1212</f>
        <v>2021MEALS-BAKINGMBOU DRYBaseMERCH MENUMERCH MENU</v>
      </c>
    </row>
    <row r="9" spans="1:11">
      <c r="K9" t="str">
        <f>'Design Sheet'!A1213&amp;'Design Sheet'!B1213&amp;'Design Sheet'!C1213&amp;'Design Sheet'!D1213&amp;'Design Sheet'!E1213&amp;'Design Sheet'!F1213</f>
        <v>2021MEALS-BAKINGMBOU DRYBaseMERCH MENU Total</v>
      </c>
    </row>
    <row r="10" spans="1:11">
      <c r="K10" t="str">
        <f>'Design Sheet'!A1214&amp;'Design Sheet'!B1214&amp;'Design Sheet'!C1214&amp;'Design Sheet'!D1214&amp;'Design Sheet'!E1214&amp;'Design Sheet'!F1214</f>
        <v>2021MEALS-BAKINGMBOU DRYBase Total</v>
      </c>
    </row>
    <row r="11" spans="1:11">
      <c r="K11" t="str">
        <f>'Design Sheet'!A1215&amp;'Design Sheet'!B1215&amp;'Design Sheet'!C1215&amp;'Design Sheet'!D1215&amp;'Design Sheet'!E1215&amp;'Design Sheet'!F1215</f>
        <v>2021MEALS-BAKINGMBOU DRYNIFDACore NWOTHER</v>
      </c>
    </row>
    <row r="12" spans="1:11">
      <c r="K12" t="str">
        <f>'Design Sheet'!A1216&amp;'Design Sheet'!B1216&amp;'Design Sheet'!C1216&amp;'Design Sheet'!D1216&amp;'Design Sheet'!E1216&amp;'Design Sheet'!F1216</f>
        <v>2021MEALS-BAKINGMBOU DRYNIFDACore NW Total</v>
      </c>
    </row>
    <row r="13" spans="1:11">
      <c r="K13" t="str">
        <f>'Design Sheet'!A1217&amp;'Design Sheet'!B1217&amp;'Design Sheet'!C1217&amp;'Design Sheet'!D1217&amp;'Design Sheet'!E1217&amp;'Design Sheet'!F1217</f>
        <v>2021MEALS-BAKINGMBOU DRYNIFDA Total</v>
      </c>
    </row>
    <row r="14" spans="1:11">
      <c r="K14" t="str">
        <f>'Design Sheet'!A1218&amp;'Design Sheet'!B1218&amp;'Design Sheet'!C1218&amp;'Design Sheet'!D1218&amp;'Design Sheet'!E1218&amp;'Design Sheet'!F1218</f>
        <v>2021MEALS-BAKINGMBOU DRY Total</v>
      </c>
    </row>
    <row r="15" spans="1:11">
      <c r="K15" t="str">
        <f>'Design Sheet'!A1219&amp;'Design Sheet'!B1219&amp;'Design Sheet'!C1219&amp;'Design Sheet'!D1219&amp;'Design Sheet'!E1219&amp;'Design Sheet'!F1219</f>
        <v>2021MEALS-BAKINGMBOU FRZBaseCore NWADMIN</v>
      </c>
    </row>
    <row r="16" spans="1:11">
      <c r="K16" t="str">
        <f>'Design Sheet'!A1220&amp;'Design Sheet'!B1220&amp;'Design Sheet'!C1220&amp;'Design Sheet'!D1220&amp;'Design Sheet'!E1220&amp;'Design Sheet'!F1220</f>
        <v>2021MEALS-BAKINGMBOU FRZBaseCore NWOTHER</v>
      </c>
    </row>
    <row r="17" spans="11:11">
      <c r="K17" t="str">
        <f>'Design Sheet'!A1221&amp;'Design Sheet'!B1221&amp;'Design Sheet'!C1221&amp;'Design Sheet'!D1221&amp;'Design Sheet'!E1221&amp;'Design Sheet'!F1221</f>
        <v>2021MEALS-BAKINGMBOU FRZBaseCore NWSINGLE FUNDING</v>
      </c>
    </row>
    <row r="18" spans="11:11">
      <c r="K18" t="str">
        <f>'Design Sheet'!A1222&amp;'Design Sheet'!B1222&amp;'Design Sheet'!C1222&amp;'Design Sheet'!D1222&amp;'Design Sheet'!E1222&amp;'Design Sheet'!F1222</f>
        <v>2021MEALS-BAKINGMBOU FRZBaseCore NW Total</v>
      </c>
    </row>
    <row r="19" spans="11:11">
      <c r="K19" t="str">
        <f>'Design Sheet'!A1223&amp;'Design Sheet'!B1223&amp;'Design Sheet'!C1223&amp;'Design Sheet'!D1223&amp;'Design Sheet'!E1223&amp;'Design Sheet'!F1223</f>
        <v>2021MEALS-BAKINGMBOU FRZBaseEDLPEDLP</v>
      </c>
    </row>
    <row r="20" spans="11:11">
      <c r="K20" t="str">
        <f>'Design Sheet'!A1224&amp;'Design Sheet'!B1224&amp;'Design Sheet'!C1224&amp;'Design Sheet'!D1224&amp;'Design Sheet'!E1224&amp;'Design Sheet'!F1224</f>
        <v>2021MEALS-BAKINGMBOU FRZBaseEDLP Total</v>
      </c>
    </row>
    <row r="21" spans="11:11">
      <c r="K21" t="str">
        <f>'Design Sheet'!A1225&amp;'Design Sheet'!B1225&amp;'Design Sheet'!C1225&amp;'Design Sheet'!D1225&amp;'Design Sheet'!E1225&amp;'Design Sheet'!F1225</f>
        <v>2021MEALS-BAKINGMBOU FRZBaseMERCH MENUMERCH MENU</v>
      </c>
    </row>
    <row r="22" spans="11:11">
      <c r="K22" t="str">
        <f>'Design Sheet'!A1226&amp;'Design Sheet'!B1226&amp;'Design Sheet'!C1226&amp;'Design Sheet'!D1226&amp;'Design Sheet'!E1226&amp;'Design Sheet'!F1226</f>
        <v>2021MEALS-BAKINGMBOU FRZBaseMERCH MENU Total</v>
      </c>
    </row>
    <row r="23" spans="11:11">
      <c r="K23" t="str">
        <f>'Design Sheet'!A1227&amp;'Design Sheet'!B1227&amp;'Design Sheet'!C1227&amp;'Design Sheet'!D1227&amp;'Design Sheet'!E1227&amp;'Design Sheet'!F1227</f>
        <v>2021MEALS-BAKINGMBOU FRZBase Total</v>
      </c>
    </row>
    <row r="24" spans="11:11">
      <c r="K24" t="str">
        <f>'Design Sheet'!A1228&amp;'Design Sheet'!B1228&amp;'Design Sheet'!C1228&amp;'Design Sheet'!D1228&amp;'Design Sheet'!E1228&amp;'Design Sheet'!F1228</f>
        <v>2021MEALS-BAKINGMBOU FRZNIFDACore NWOTHER</v>
      </c>
    </row>
    <row r="25" spans="11:11">
      <c r="K25" t="str">
        <f>'Design Sheet'!A1229&amp;'Design Sheet'!B1229&amp;'Design Sheet'!C1229&amp;'Design Sheet'!D1229&amp;'Design Sheet'!E1229&amp;'Design Sheet'!F1229</f>
        <v>2021MEALS-BAKINGMBOU FRZNIFDACore NW Total</v>
      </c>
    </row>
    <row r="26" spans="11:11">
      <c r="K26" t="str">
        <f>'Design Sheet'!A1230&amp;'Design Sheet'!B1230&amp;'Design Sheet'!C1230&amp;'Design Sheet'!D1230&amp;'Design Sheet'!E1230&amp;'Design Sheet'!F1230</f>
        <v>2021MEALS-BAKINGMBOU FRZNIFDA Total</v>
      </c>
    </row>
    <row r="27" spans="11:11">
      <c r="K27" t="str">
        <f>'Design Sheet'!A1231&amp;'Design Sheet'!B1231&amp;'Design Sheet'!C1231&amp;'Design Sheet'!D1231&amp;'Design Sheet'!E1231&amp;'Design Sheet'!F1231</f>
        <v>2021MEALS-BAKINGMBOU FRZ Total</v>
      </c>
    </row>
    <row r="28" spans="11:11">
      <c r="K28" t="str">
        <f>'Design Sheet'!A1232&amp;'Design Sheet'!B1232&amp;'Design Sheet'!C1232&amp;'Design Sheet'!D1232&amp;'Design Sheet'!E1232&amp;'Design Sheet'!F1232</f>
        <v>2021MEALS-BAKINGMBOU REFBaseCore NWADMIN</v>
      </c>
    </row>
    <row r="29" spans="11:11">
      <c r="K29" t="str">
        <f>'Design Sheet'!A1233&amp;'Design Sheet'!B1233&amp;'Design Sheet'!C1233&amp;'Design Sheet'!D1233&amp;'Design Sheet'!E1233&amp;'Design Sheet'!F1233</f>
        <v>2021MEALS-BAKINGMBOU REFBaseCore NWOTHER</v>
      </c>
    </row>
    <row r="30" spans="11:11">
      <c r="K30" t="str">
        <f>'Design Sheet'!A1234&amp;'Design Sheet'!B1234&amp;'Design Sheet'!C1234&amp;'Design Sheet'!D1234&amp;'Design Sheet'!E1234&amp;'Design Sheet'!F1234</f>
        <v>2021MEALS-BAKINGMBOU REFBaseCore NWSINGLE FUNDING</v>
      </c>
    </row>
    <row r="31" spans="11:11">
      <c r="K31" t="str">
        <f>'Design Sheet'!A1235&amp;'Design Sheet'!B1235&amp;'Design Sheet'!C1235&amp;'Design Sheet'!D1235&amp;'Design Sheet'!E1235&amp;'Design Sheet'!F1235</f>
        <v>2021MEALS-BAKINGMBOU REFBaseCore NW Total</v>
      </c>
    </row>
    <row r="32" spans="11:11">
      <c r="K32" t="str">
        <f>'Design Sheet'!A1236&amp;'Design Sheet'!B1236&amp;'Design Sheet'!C1236&amp;'Design Sheet'!D1236&amp;'Design Sheet'!E1236&amp;'Design Sheet'!F1236</f>
        <v>2021MEALS-BAKINGMBOU REFBaseEDLPEDLP</v>
      </c>
    </row>
    <row r="33" spans="11:11">
      <c r="K33" t="str">
        <f>'Design Sheet'!A1237&amp;'Design Sheet'!B1237&amp;'Design Sheet'!C1237&amp;'Design Sheet'!D1237&amp;'Design Sheet'!E1237&amp;'Design Sheet'!F1237</f>
        <v>2021MEALS-BAKINGMBOU REFBaseEDLP Total</v>
      </c>
    </row>
    <row r="34" spans="11:11">
      <c r="K34" t="str">
        <f>'Design Sheet'!A1238&amp;'Design Sheet'!B1238&amp;'Design Sheet'!C1238&amp;'Design Sheet'!D1238&amp;'Design Sheet'!E1238&amp;'Design Sheet'!F1238</f>
        <v>2021MEALS-BAKINGMBOU REFBaseMERCH MENUMERCH MENU</v>
      </c>
    </row>
    <row r="35" spans="11:11">
      <c r="K35" t="str">
        <f>'Design Sheet'!A1239&amp;'Design Sheet'!B1239&amp;'Design Sheet'!C1239&amp;'Design Sheet'!D1239&amp;'Design Sheet'!E1239&amp;'Design Sheet'!F1239</f>
        <v>2021MEALS-BAKINGMBOU REFBaseMERCH MENU Total</v>
      </c>
    </row>
    <row r="36" spans="11:11">
      <c r="K36" t="str">
        <f>'Design Sheet'!A1240&amp;'Design Sheet'!B1240&amp;'Design Sheet'!C1240&amp;'Design Sheet'!D1240&amp;'Design Sheet'!E1240&amp;'Design Sheet'!F1240</f>
        <v>2021MEALS-BAKINGMBOU REFBase Total</v>
      </c>
    </row>
    <row r="37" spans="11:11">
      <c r="K37" t="str">
        <f>'Design Sheet'!A1241&amp;'Design Sheet'!B1241&amp;'Design Sheet'!C1241&amp;'Design Sheet'!D1241&amp;'Design Sheet'!E1241&amp;'Design Sheet'!F1241</f>
        <v>2021MEALS-BAKINGMBOU REFNIFDACore NWOTHER</v>
      </c>
    </row>
    <row r="38" spans="11:11">
      <c r="K38" t="str">
        <f>'Design Sheet'!A1242&amp;'Design Sheet'!B1242&amp;'Design Sheet'!C1242&amp;'Design Sheet'!D1242&amp;'Design Sheet'!E1242&amp;'Design Sheet'!F1242</f>
        <v>2021MEALS-BAKINGMBOU REFNIFDACore NW Total</v>
      </c>
    </row>
    <row r="39" spans="11:11">
      <c r="K39" t="str">
        <f>'Design Sheet'!A1243&amp;'Design Sheet'!B1243&amp;'Design Sheet'!C1243&amp;'Design Sheet'!D1243&amp;'Design Sheet'!E1243&amp;'Design Sheet'!F1243</f>
        <v>2021MEALS-BAKINGMBOU REFNIFDA Total</v>
      </c>
    </row>
    <row r="40" spans="11:11">
      <c r="K40" t="str">
        <f>'Design Sheet'!A1244&amp;'Design Sheet'!B1244&amp;'Design Sheet'!C1244&amp;'Design Sheet'!D1244&amp;'Design Sheet'!E1244&amp;'Design Sheet'!F1244</f>
        <v>2021MEALS-BAKINGMBOU REF Total</v>
      </c>
    </row>
    <row r="41" spans="11:11">
      <c r="K41" t="str">
        <f>'Design Sheet'!A1245&amp;'Design Sheet'!B1245&amp;'Design Sheet'!C1245&amp;'Design Sheet'!D1245&amp;'Design Sheet'!E1245&amp;'Design Sheet'!F1245</f>
        <v>2021MEALS-BAKING Total</v>
      </c>
    </row>
    <row r="42" spans="11:11">
      <c r="K42" t="str">
        <f>'Design Sheet'!A1246&amp;'Design Sheet'!B1246&amp;'Design Sheet'!C1246&amp;'Design Sheet'!D1246&amp;'Design Sheet'!E1246&amp;'Design Sheet'!F1246</f>
        <v>2021MORNING FOODSBIG GBaseCore NWADMIN</v>
      </c>
    </row>
    <row r="43" spans="11:11">
      <c r="K43" t="str">
        <f>'Design Sheet'!A1247&amp;'Design Sheet'!B1247&amp;'Design Sheet'!C1247&amp;'Design Sheet'!D1247&amp;'Design Sheet'!E1247&amp;'Design Sheet'!F1247</f>
        <v>2021MORNING FOODSBIG GBaseCore NWOTHER</v>
      </c>
    </row>
    <row r="44" spans="11:11">
      <c r="K44" t="str">
        <f>'Design Sheet'!A1248&amp;'Design Sheet'!B1248&amp;'Design Sheet'!C1248&amp;'Design Sheet'!D1248&amp;'Design Sheet'!E1248&amp;'Design Sheet'!F1248</f>
        <v>2021MORNING FOODSBIG GBaseCore NWSINGLE FUNDING</v>
      </c>
    </row>
    <row r="45" spans="11:11">
      <c r="K45" t="str">
        <f>'Design Sheet'!A1249&amp;'Design Sheet'!B1249&amp;'Design Sheet'!C1249&amp;'Design Sheet'!D1249&amp;'Design Sheet'!E1249&amp;'Design Sheet'!F1249</f>
        <v>2021MORNING FOODSBIG GBaseCore NW Total</v>
      </c>
    </row>
    <row r="46" spans="11:11">
      <c r="K46" t="str">
        <f>'Design Sheet'!A1250&amp;'Design Sheet'!B1250&amp;'Design Sheet'!C1250&amp;'Design Sheet'!D1250&amp;'Design Sheet'!E1250&amp;'Design Sheet'!F1250</f>
        <v>2021MORNING FOODSBIG GBaseEDLPEDLP</v>
      </c>
    </row>
    <row r="47" spans="11:11">
      <c r="K47" t="str">
        <f>'Design Sheet'!A1251&amp;'Design Sheet'!B1251&amp;'Design Sheet'!C1251&amp;'Design Sheet'!D1251&amp;'Design Sheet'!E1251&amp;'Design Sheet'!F1251</f>
        <v>2021MORNING FOODSBIG GBaseEDLP Total</v>
      </c>
    </row>
    <row r="48" spans="11:11">
      <c r="K48" t="str">
        <f>'Design Sheet'!A1252&amp;'Design Sheet'!B1252&amp;'Design Sheet'!C1252&amp;'Design Sheet'!D1252&amp;'Design Sheet'!E1252&amp;'Design Sheet'!F1252</f>
        <v>2021MORNING FOODSBIG GBaseMERCH MENUMERCH MENU</v>
      </c>
    </row>
    <row r="49" spans="11:11">
      <c r="K49" t="str">
        <f>'Design Sheet'!A1253&amp;'Design Sheet'!B1253&amp;'Design Sheet'!C1253&amp;'Design Sheet'!D1253&amp;'Design Sheet'!E1253&amp;'Design Sheet'!F1253</f>
        <v>2021MORNING FOODSBIG GBaseMERCH MENU Total</v>
      </c>
    </row>
    <row r="50" spans="11:11">
      <c r="K50" t="str">
        <f>'Design Sheet'!A1254&amp;'Design Sheet'!B1254&amp;'Design Sheet'!C1254&amp;'Design Sheet'!D1254&amp;'Design Sheet'!E1254&amp;'Design Sheet'!F1254</f>
        <v>2021MORNING FOODSBIG GBase Total</v>
      </c>
    </row>
    <row r="51" spans="11:11">
      <c r="K51" t="str">
        <f>'Design Sheet'!A1255&amp;'Design Sheet'!B1255&amp;'Design Sheet'!C1255&amp;'Design Sheet'!D1255&amp;'Design Sheet'!E1255&amp;'Design Sheet'!F1255</f>
        <v>2021MORNING FOODSBIG GNIFDACore NWOTHER</v>
      </c>
    </row>
    <row r="52" spans="11:11">
      <c r="K52" t="str">
        <f>'Design Sheet'!A1256&amp;'Design Sheet'!B1256&amp;'Design Sheet'!C1256&amp;'Design Sheet'!D1256&amp;'Design Sheet'!E1256&amp;'Design Sheet'!F1256</f>
        <v>2021MORNING FOODSBIG GNIFDACore NW Total</v>
      </c>
    </row>
    <row r="53" spans="11:11">
      <c r="K53" t="str">
        <f>'Design Sheet'!A1257&amp;'Design Sheet'!B1257&amp;'Design Sheet'!C1257&amp;'Design Sheet'!D1257&amp;'Design Sheet'!E1257&amp;'Design Sheet'!F1257</f>
        <v>2021MORNING FOODSBIG GNIFDA Total</v>
      </c>
    </row>
    <row r="54" spans="11:11">
      <c r="K54" t="str">
        <f>'Design Sheet'!A1258&amp;'Design Sheet'!B1258&amp;'Design Sheet'!C1258&amp;'Design Sheet'!D1258&amp;'Design Sheet'!E1258&amp;'Design Sheet'!F1258</f>
        <v>2021MORNING FOODSBIG G Total</v>
      </c>
    </row>
    <row r="55" spans="11:11">
      <c r="K55" t="str">
        <f>'Design Sheet'!A1259&amp;'Design Sheet'!B1259&amp;'Design Sheet'!C1259&amp;'Design Sheet'!D1259&amp;'Design Sheet'!E1259&amp;'Design Sheet'!F1259</f>
        <v>2021MORNING FOODS Total</v>
      </c>
    </row>
    <row r="56" spans="11:11">
      <c r="K56" t="str">
        <f>'Design Sheet'!A1260&amp;'Design Sheet'!B1260&amp;'Design Sheet'!C1260&amp;'Design Sheet'!D1260&amp;'Design Sheet'!E1260&amp;'Design Sheet'!F1260</f>
        <v>2021SNACKSSNACKS DRYBaseCore NWADMIN</v>
      </c>
    </row>
    <row r="57" spans="11:11">
      <c r="K57" t="str">
        <f>'Design Sheet'!A1261&amp;'Design Sheet'!B1261&amp;'Design Sheet'!C1261&amp;'Design Sheet'!D1261&amp;'Design Sheet'!E1261&amp;'Design Sheet'!F1261</f>
        <v>2021SNACKSSNACKS DRYBaseCore NWOTHER</v>
      </c>
    </row>
    <row r="58" spans="11:11">
      <c r="K58" t="str">
        <f>'Design Sheet'!A1262&amp;'Design Sheet'!B1262&amp;'Design Sheet'!C1262&amp;'Design Sheet'!D1262&amp;'Design Sheet'!E1262&amp;'Design Sheet'!F1262</f>
        <v>2021SNACKSSNACKS DRYBaseCore NWSINGLE FUNDING</v>
      </c>
    </row>
    <row r="59" spans="11:11">
      <c r="K59" t="str">
        <f>'Design Sheet'!A1263&amp;'Design Sheet'!B1263&amp;'Design Sheet'!C1263&amp;'Design Sheet'!D1263&amp;'Design Sheet'!E1263&amp;'Design Sheet'!F1263</f>
        <v>2021SNACKSSNACKS DRYBaseCore NW Total</v>
      </c>
    </row>
    <row r="60" spans="11:11">
      <c r="K60" t="str">
        <f>'Design Sheet'!A1264&amp;'Design Sheet'!B1264&amp;'Design Sheet'!C1264&amp;'Design Sheet'!D1264&amp;'Design Sheet'!E1264&amp;'Design Sheet'!F1264</f>
        <v>2021SNACKSSNACKS DRYBaseEDLPEDLP</v>
      </c>
    </row>
    <row r="61" spans="11:11">
      <c r="K61" t="str">
        <f>'Design Sheet'!A1265&amp;'Design Sheet'!B1265&amp;'Design Sheet'!C1265&amp;'Design Sheet'!D1265&amp;'Design Sheet'!E1265&amp;'Design Sheet'!F1265</f>
        <v>2021SNACKSSNACKS DRYBaseEDLP Total</v>
      </c>
    </row>
    <row r="62" spans="11:11">
      <c r="K62" t="str">
        <f>'Design Sheet'!A1266&amp;'Design Sheet'!B1266&amp;'Design Sheet'!C1266&amp;'Design Sheet'!D1266&amp;'Design Sheet'!E1266&amp;'Design Sheet'!F1266</f>
        <v>2021SNACKSSNACKS DRYBaseMERCH MENUMERCH MENU</v>
      </c>
    </row>
    <row r="63" spans="11:11">
      <c r="K63" t="str">
        <f>'Design Sheet'!A1267&amp;'Design Sheet'!B1267&amp;'Design Sheet'!C1267&amp;'Design Sheet'!D1267&amp;'Design Sheet'!E1267&amp;'Design Sheet'!F1267</f>
        <v>2021SNACKSSNACKS DRYBaseMERCH MENU Total</v>
      </c>
    </row>
    <row r="64" spans="11:11">
      <c r="K64" t="str">
        <f>'Design Sheet'!A1268&amp;'Design Sheet'!B1268&amp;'Design Sheet'!C1268&amp;'Design Sheet'!D1268&amp;'Design Sheet'!E1268&amp;'Design Sheet'!F1268</f>
        <v>2021SNACKSSNACKS DRYBase Total</v>
      </c>
    </row>
    <row r="65" spans="11:11">
      <c r="K65" t="str">
        <f>'Design Sheet'!A1269&amp;'Design Sheet'!B1269&amp;'Design Sheet'!C1269&amp;'Design Sheet'!D1269&amp;'Design Sheet'!E1269&amp;'Design Sheet'!F1269</f>
        <v>2021SNACKSSNACKS DRYNIFDACore NWOTHER</v>
      </c>
    </row>
    <row r="66" spans="11:11">
      <c r="K66" t="str">
        <f>'Design Sheet'!A1270&amp;'Design Sheet'!B1270&amp;'Design Sheet'!C1270&amp;'Design Sheet'!D1270&amp;'Design Sheet'!E1270&amp;'Design Sheet'!F1270</f>
        <v>2021SNACKSSNACKS DRYNIFDACore NW Total</v>
      </c>
    </row>
    <row r="67" spans="11:11">
      <c r="K67" t="str">
        <f>'Design Sheet'!A1271&amp;'Design Sheet'!B1271&amp;'Design Sheet'!C1271&amp;'Design Sheet'!D1271&amp;'Design Sheet'!E1271&amp;'Design Sheet'!F1271</f>
        <v>2021SNACKSSNACKS DRYNIFDA Total</v>
      </c>
    </row>
    <row r="68" spans="11:11">
      <c r="K68" t="str">
        <f>'Design Sheet'!A1272&amp;'Design Sheet'!B1272&amp;'Design Sheet'!C1272&amp;'Design Sheet'!D1272&amp;'Design Sheet'!E1272&amp;'Design Sheet'!F1272</f>
        <v>2021SNACKSSNACKS DRY Total</v>
      </c>
    </row>
    <row r="69" spans="11:11">
      <c r="K69" t="str">
        <f>'Design Sheet'!A1273&amp;'Design Sheet'!B1273&amp;'Design Sheet'!C1273&amp;'Design Sheet'!D1273&amp;'Design Sheet'!E1273&amp;'Design Sheet'!F1273</f>
        <v>2021SNACKS Total</v>
      </c>
    </row>
    <row r="70" spans="11:11">
      <c r="K70" t="str">
        <f>'Design Sheet'!A1274&amp;'Design Sheet'!B1274&amp;'Design Sheet'!C1274&amp;'Design Sheet'!D1274&amp;'Design Sheet'!E1274&amp;'Design Sheet'!F1274</f>
        <v>2022MEALS-BAKING3BOU DRYBaseCore NWOTHER</v>
      </c>
    </row>
    <row r="71" spans="11:11">
      <c r="K71" t="str">
        <f>'Design Sheet'!A1275&amp;'Design Sheet'!B1275&amp;'Design Sheet'!C1275&amp;'Design Sheet'!D1275&amp;'Design Sheet'!E1275&amp;'Design Sheet'!F1275</f>
        <v>2022MEALS-BAKING3BOU DRYBaseCore NWSINGLE FUNDING</v>
      </c>
    </row>
    <row r="72" spans="11:11">
      <c r="K72" t="str">
        <f>'Design Sheet'!A1276&amp;'Design Sheet'!B1276&amp;'Design Sheet'!C1276&amp;'Design Sheet'!D1276&amp;'Design Sheet'!E1276&amp;'Design Sheet'!F1276</f>
        <v>2022MEALS-BAKING3BOU DRYBaseCore NW Total</v>
      </c>
    </row>
    <row r="73" spans="11:11">
      <c r="K73" t="str">
        <f>'Design Sheet'!A1277&amp;'Design Sheet'!B1277&amp;'Design Sheet'!C1277&amp;'Design Sheet'!D1277&amp;'Design Sheet'!E1277&amp;'Design Sheet'!F1277</f>
        <v>2022MEALS-BAKING3BOU DRYBaseMERCH MENUMERCH MENU</v>
      </c>
    </row>
    <row r="74" spans="11:11">
      <c r="K74" t="str">
        <f>'Design Sheet'!A1278&amp;'Design Sheet'!B1278&amp;'Design Sheet'!C1278&amp;'Design Sheet'!D1278&amp;'Design Sheet'!E1278&amp;'Design Sheet'!F1278</f>
        <v>2022MEALS-BAKING3BOU DRYBaseMERCH MENU Total</v>
      </c>
    </row>
    <row r="75" spans="11:11">
      <c r="K75" t="str">
        <f>'Design Sheet'!A1279&amp;'Design Sheet'!B1279&amp;'Design Sheet'!C1279&amp;'Design Sheet'!D1279&amp;'Design Sheet'!E1279&amp;'Design Sheet'!F1279</f>
        <v>2022MEALS-BAKING3BOU DRYBase Total</v>
      </c>
    </row>
    <row r="76" spans="11:11">
      <c r="K76" t="str">
        <f>'Design Sheet'!A1280&amp;'Design Sheet'!B1280&amp;'Design Sheet'!C1280&amp;'Design Sheet'!D1280&amp;'Design Sheet'!E1280&amp;'Design Sheet'!F1280</f>
        <v>2022MEALS-BAKING3BOU DRY Total</v>
      </c>
    </row>
    <row r="77" spans="11:11">
      <c r="K77" t="str">
        <f>'Design Sheet'!A1281&amp;'Design Sheet'!B1281&amp;'Design Sheet'!C1281&amp;'Design Sheet'!D1281&amp;'Design Sheet'!E1281&amp;'Design Sheet'!F1281</f>
        <v>2022MEALS-BAKING3BOU FRZBaseCore NWOTHER</v>
      </c>
    </row>
    <row r="78" spans="11:11">
      <c r="K78" t="str">
        <f>'Design Sheet'!A1282&amp;'Design Sheet'!B1282&amp;'Design Sheet'!C1282&amp;'Design Sheet'!D1282&amp;'Design Sheet'!E1282&amp;'Design Sheet'!F1282</f>
        <v>2022MEALS-BAKING3BOU FRZBaseCore NWSINGLE FUNDING</v>
      </c>
    </row>
    <row r="79" spans="11:11">
      <c r="K79" t="str">
        <f>'Design Sheet'!A1283&amp;'Design Sheet'!B1283&amp;'Design Sheet'!C1283&amp;'Design Sheet'!D1283&amp;'Design Sheet'!E1283&amp;'Design Sheet'!F1283</f>
        <v>2022MEALS-BAKING3BOU FRZBaseCore NW Total</v>
      </c>
    </row>
    <row r="80" spans="11:11">
      <c r="K80" t="str">
        <f>'Design Sheet'!A1284&amp;'Design Sheet'!B1284&amp;'Design Sheet'!C1284&amp;'Design Sheet'!D1284&amp;'Design Sheet'!E1284&amp;'Design Sheet'!F1284</f>
        <v>2022MEALS-BAKING3BOU FRZBase Total</v>
      </c>
    </row>
    <row r="81" spans="11:11">
      <c r="K81" t="str">
        <f>'Design Sheet'!A1285&amp;'Design Sheet'!B1285&amp;'Design Sheet'!C1285&amp;'Design Sheet'!D1285&amp;'Design Sheet'!E1285&amp;'Design Sheet'!F1285</f>
        <v>2022MEALS-BAKING3BOU FRZ Total</v>
      </c>
    </row>
    <row r="82" spans="11:11">
      <c r="K82" t="str">
        <f>'Design Sheet'!A1286&amp;'Design Sheet'!B1286&amp;'Design Sheet'!C1286&amp;'Design Sheet'!D1286&amp;'Design Sheet'!E1286&amp;'Design Sheet'!F1286</f>
        <v>2022MEALS-BAKINGMBOU FRZBaseCore NWADMIN</v>
      </c>
    </row>
    <row r="83" spans="11:11">
      <c r="K83" t="str">
        <f>'Design Sheet'!A1287&amp;'Design Sheet'!B1287&amp;'Design Sheet'!C1287&amp;'Design Sheet'!D1287&amp;'Design Sheet'!E1287&amp;'Design Sheet'!F1287</f>
        <v>2022MEALS-BAKINGMBOU FRZBaseCore NWOTHER</v>
      </c>
    </row>
    <row r="84" spans="11:11">
      <c r="K84" t="str">
        <f>'Design Sheet'!A1288&amp;'Design Sheet'!B1288&amp;'Design Sheet'!C1288&amp;'Design Sheet'!D1288&amp;'Design Sheet'!E1288&amp;'Design Sheet'!F1288</f>
        <v>2022MEALS-BAKINGMBOU FRZBaseCore NWSINGLE FUNDING</v>
      </c>
    </row>
    <row r="85" spans="11:11">
      <c r="K85" t="str">
        <f>'Design Sheet'!A1289&amp;'Design Sheet'!B1289&amp;'Design Sheet'!C1289&amp;'Design Sheet'!D1289&amp;'Design Sheet'!E1289&amp;'Design Sheet'!F1289</f>
        <v>2022MEALS-BAKINGMBOU FRZBaseCore NW Total</v>
      </c>
    </row>
    <row r="86" spans="11:11">
      <c r="K86" t="str">
        <f>'Design Sheet'!A1290&amp;'Design Sheet'!B1290&amp;'Design Sheet'!C1290&amp;'Design Sheet'!D1290&amp;'Design Sheet'!E1290&amp;'Design Sheet'!F1290</f>
        <v>2022MEALS-BAKINGMBOU FRZBaseEDLPEDLP</v>
      </c>
    </row>
    <row r="87" spans="11:11">
      <c r="K87" t="str">
        <f>'Design Sheet'!A1291&amp;'Design Sheet'!B1291&amp;'Design Sheet'!C1291&amp;'Design Sheet'!D1291&amp;'Design Sheet'!E1291&amp;'Design Sheet'!F1291</f>
        <v>2022MEALS-BAKINGMBOU FRZBaseEDLP Total</v>
      </c>
    </row>
    <row r="88" spans="11:11">
      <c r="K88" t="str">
        <f>'Design Sheet'!A1292&amp;'Design Sheet'!B1292&amp;'Design Sheet'!C1292&amp;'Design Sheet'!D1292&amp;'Design Sheet'!E1292&amp;'Design Sheet'!F1292</f>
        <v>2022MEALS-BAKINGMBOU FRZBaseMERCH MENUMERCH MENU</v>
      </c>
    </row>
    <row r="89" spans="11:11">
      <c r="K89" t="str">
        <f>'Design Sheet'!A1293&amp;'Design Sheet'!B1293&amp;'Design Sheet'!C1293&amp;'Design Sheet'!D1293&amp;'Design Sheet'!E1293&amp;'Design Sheet'!F1293</f>
        <v>2022MEALS-BAKINGMBOU FRZBaseMERCH MENU Total</v>
      </c>
    </row>
    <row r="90" spans="11:11">
      <c r="K90" t="str">
        <f>'Design Sheet'!A1294&amp;'Design Sheet'!B1294&amp;'Design Sheet'!C1294&amp;'Design Sheet'!D1294&amp;'Design Sheet'!E1294&amp;'Design Sheet'!F1294</f>
        <v>2022MEALS-BAKINGMBOU FRZBase Total</v>
      </c>
    </row>
    <row r="91" spans="11:11">
      <c r="K91" t="str">
        <f>'Design Sheet'!A1295&amp;'Design Sheet'!B1295&amp;'Design Sheet'!C1295&amp;'Design Sheet'!D1295&amp;'Design Sheet'!E1295&amp;'Design Sheet'!F1295</f>
        <v>2022MEALS-BAKINGMBOU FRZNIFDACore NWOTHER</v>
      </c>
    </row>
    <row r="92" spans="11:11">
      <c r="K92" t="str">
        <f>'Design Sheet'!A1296&amp;'Design Sheet'!B1296&amp;'Design Sheet'!C1296&amp;'Design Sheet'!D1296&amp;'Design Sheet'!E1296&amp;'Design Sheet'!F1296</f>
        <v>2022MEALS-BAKINGMBOU FRZNIFDACore NW Total</v>
      </c>
    </row>
    <row r="93" spans="11:11">
      <c r="K93" t="str">
        <f>'Design Sheet'!A1297&amp;'Design Sheet'!B1297&amp;'Design Sheet'!C1297&amp;'Design Sheet'!D1297&amp;'Design Sheet'!E1297&amp;'Design Sheet'!F1297</f>
        <v>2022MEALS-BAKINGMBOU FRZNIFDA Total</v>
      </c>
    </row>
    <row r="94" spans="11:11">
      <c r="K94" t="str">
        <f>'Design Sheet'!A1298&amp;'Design Sheet'!B1298&amp;'Design Sheet'!C1298&amp;'Design Sheet'!D1298&amp;'Design Sheet'!E1298&amp;'Design Sheet'!F1298</f>
        <v>2022MEALS-BAKINGMBOU FRZ Total</v>
      </c>
    </row>
    <row r="95" spans="11:11">
      <c r="K95" t="str">
        <f>'Design Sheet'!A1299&amp;'Design Sheet'!B1299&amp;'Design Sheet'!C1299&amp;'Design Sheet'!D1299&amp;'Design Sheet'!E1299&amp;'Design Sheet'!F1299</f>
        <v>2022MEALS-BAKINGMBOU REFBaseCore NWADMIN</v>
      </c>
    </row>
    <row r="96" spans="11:11">
      <c r="K96" t="str">
        <f>'Design Sheet'!A1300&amp;'Design Sheet'!B1300&amp;'Design Sheet'!C1300&amp;'Design Sheet'!D1300&amp;'Design Sheet'!E1300&amp;'Design Sheet'!F1300</f>
        <v>2022MEALS-BAKINGMBOU REFBaseCore NWOTHER</v>
      </c>
    </row>
    <row r="97" spans="11:11">
      <c r="K97" t="str">
        <f>'Design Sheet'!A1301&amp;'Design Sheet'!B1301&amp;'Design Sheet'!C1301&amp;'Design Sheet'!D1301&amp;'Design Sheet'!E1301&amp;'Design Sheet'!F1301</f>
        <v>2022MEALS-BAKINGMBOU REFBaseCore NWSINGLE FUNDING</v>
      </c>
    </row>
    <row r="98" spans="11:11">
      <c r="K98" t="str">
        <f>'Design Sheet'!A1302&amp;'Design Sheet'!B1302&amp;'Design Sheet'!C1302&amp;'Design Sheet'!D1302&amp;'Design Sheet'!E1302&amp;'Design Sheet'!F1302</f>
        <v>2022MEALS-BAKINGMBOU REFBaseCore NW Total</v>
      </c>
    </row>
    <row r="99" spans="11:11">
      <c r="K99" t="str">
        <f>'Design Sheet'!A1303&amp;'Design Sheet'!B1303&amp;'Design Sheet'!C1303&amp;'Design Sheet'!D1303&amp;'Design Sheet'!E1303&amp;'Design Sheet'!F1303</f>
        <v>2022MEALS-BAKINGMBOU REFBaseEDLPEDLP</v>
      </c>
    </row>
    <row r="100" spans="11:11">
      <c r="K100" t="str">
        <f>'Design Sheet'!A1304&amp;'Design Sheet'!B1304&amp;'Design Sheet'!C1304&amp;'Design Sheet'!D1304&amp;'Design Sheet'!E1304&amp;'Design Sheet'!F1304</f>
        <v>2022MEALS-BAKINGMBOU REFBaseEDLP Total</v>
      </c>
    </row>
    <row r="101" spans="11:11">
      <c r="K101" t="str">
        <f>'Design Sheet'!A1305&amp;'Design Sheet'!B1305&amp;'Design Sheet'!C1305&amp;'Design Sheet'!D1305&amp;'Design Sheet'!E1305&amp;'Design Sheet'!F1305</f>
        <v>2022MEALS-BAKINGMBOU REFBaseMERCH MENUMERCH MENU</v>
      </c>
    </row>
    <row r="102" spans="11:11">
      <c r="K102" t="str">
        <f>'Design Sheet'!A1306&amp;'Design Sheet'!B1306&amp;'Design Sheet'!C1306&amp;'Design Sheet'!D1306&amp;'Design Sheet'!E1306&amp;'Design Sheet'!F1306</f>
        <v>2022MEALS-BAKINGMBOU REFBaseMERCH MENU Total</v>
      </c>
    </row>
    <row r="103" spans="11:11">
      <c r="K103" t="str">
        <f>'Design Sheet'!A1307&amp;'Design Sheet'!B1307&amp;'Design Sheet'!C1307&amp;'Design Sheet'!D1307&amp;'Design Sheet'!E1307&amp;'Design Sheet'!F1307</f>
        <v>2022MEALS-BAKINGMBOU REFBase Total</v>
      </c>
    </row>
    <row r="104" spans="11:11">
      <c r="K104" t="str">
        <f>'Design Sheet'!A1308&amp;'Design Sheet'!B1308&amp;'Design Sheet'!C1308&amp;'Design Sheet'!D1308&amp;'Design Sheet'!E1308&amp;'Design Sheet'!F1308</f>
        <v>2022MEALS-BAKINGMBOU REFNIFDACore NWOTHER</v>
      </c>
    </row>
    <row r="105" spans="11:11">
      <c r="K105" t="str">
        <f>'Design Sheet'!A1309&amp;'Design Sheet'!B1309&amp;'Design Sheet'!C1309&amp;'Design Sheet'!D1309&amp;'Design Sheet'!E1309&amp;'Design Sheet'!F1309</f>
        <v>2022MEALS-BAKINGMBOU REFNIFDACore NW Total</v>
      </c>
    </row>
    <row r="106" spans="11:11">
      <c r="K106" t="str">
        <f>'Design Sheet'!A1310&amp;'Design Sheet'!B1310&amp;'Design Sheet'!C1310&amp;'Design Sheet'!D1310&amp;'Design Sheet'!E1310&amp;'Design Sheet'!F1310</f>
        <v>2022MEALS-BAKINGMBOU REFNIFDA Total</v>
      </c>
    </row>
    <row r="107" spans="11:11">
      <c r="K107" t="str">
        <f>'Design Sheet'!A1311&amp;'Design Sheet'!B1311&amp;'Design Sheet'!C1311&amp;'Design Sheet'!D1311&amp;'Design Sheet'!E1311&amp;'Design Sheet'!F1311</f>
        <v>2022MEALS-BAKINGMBOU REF Total</v>
      </c>
    </row>
    <row r="108" spans="11:11">
      <c r="K108" t="str">
        <f>'Design Sheet'!A1312&amp;'Design Sheet'!B1312&amp;'Design Sheet'!C1312&amp;'Design Sheet'!D1312&amp;'Design Sheet'!E1312&amp;'Design Sheet'!F1312</f>
        <v>2022MEALS-BAKINGMBOU SOUP-SIDESBaseCore NWADMIN</v>
      </c>
    </row>
    <row r="109" spans="11:11">
      <c r="K109" t="str">
        <f>'Design Sheet'!A1313&amp;'Design Sheet'!B1313&amp;'Design Sheet'!C1313&amp;'Design Sheet'!D1313&amp;'Design Sheet'!E1313&amp;'Design Sheet'!F1313</f>
        <v>2022MEALS-BAKINGMBOU SOUP-SIDESBaseCore NWOTHER</v>
      </c>
    </row>
    <row r="110" spans="11:11">
      <c r="K110" t="str">
        <f>'Design Sheet'!A1314&amp;'Design Sheet'!B1314&amp;'Design Sheet'!C1314&amp;'Design Sheet'!D1314&amp;'Design Sheet'!E1314&amp;'Design Sheet'!F1314</f>
        <v>2022MEALS-BAKINGMBOU SOUP-SIDESBaseCore NWSINGLE FUNDING</v>
      </c>
    </row>
    <row r="111" spans="11:11">
      <c r="K111" t="str">
        <f>'Design Sheet'!A1315&amp;'Design Sheet'!B1315&amp;'Design Sheet'!C1315&amp;'Design Sheet'!D1315&amp;'Design Sheet'!E1315&amp;'Design Sheet'!F1315</f>
        <v>2022MEALS-BAKINGMBOU SOUP-SIDESBaseCore NW Total</v>
      </c>
    </row>
    <row r="112" spans="11:11">
      <c r="K112" t="str">
        <f>'Design Sheet'!A1316&amp;'Design Sheet'!B1316&amp;'Design Sheet'!C1316&amp;'Design Sheet'!D1316&amp;'Design Sheet'!E1316&amp;'Design Sheet'!F1316</f>
        <v>2022MEALS-BAKINGMBOU SOUP-SIDESBaseEDLPEDLP</v>
      </c>
    </row>
    <row r="113" spans="11:11">
      <c r="K113" t="str">
        <f>'Design Sheet'!A1317&amp;'Design Sheet'!B1317&amp;'Design Sheet'!C1317&amp;'Design Sheet'!D1317&amp;'Design Sheet'!E1317&amp;'Design Sheet'!F1317</f>
        <v>2022MEALS-BAKINGMBOU SOUP-SIDESBaseEDLP Total</v>
      </c>
    </row>
    <row r="114" spans="11:11">
      <c r="K114" t="str">
        <f>'Design Sheet'!A1318&amp;'Design Sheet'!B1318&amp;'Design Sheet'!C1318&amp;'Design Sheet'!D1318&amp;'Design Sheet'!E1318&amp;'Design Sheet'!F1318</f>
        <v>2022MEALS-BAKINGMBOU SOUP-SIDESBaseMERCH MENUMERCH MENU</v>
      </c>
    </row>
    <row r="115" spans="11:11">
      <c r="K115" t="str">
        <f>'Design Sheet'!A1319&amp;'Design Sheet'!B1319&amp;'Design Sheet'!C1319&amp;'Design Sheet'!D1319&amp;'Design Sheet'!E1319&amp;'Design Sheet'!F1319</f>
        <v>2022MEALS-BAKINGMBOU SOUP-SIDESBaseMERCH MENU Total</v>
      </c>
    </row>
    <row r="116" spans="11:11">
      <c r="K116" t="str">
        <f>'Design Sheet'!A1320&amp;'Design Sheet'!B1320&amp;'Design Sheet'!C1320&amp;'Design Sheet'!D1320&amp;'Design Sheet'!E1320&amp;'Design Sheet'!F1320</f>
        <v>2022MEALS-BAKINGMBOU SOUP-SIDESBase Total</v>
      </c>
    </row>
    <row r="117" spans="11:11">
      <c r="K117" t="str">
        <f>'Design Sheet'!A1321&amp;'Design Sheet'!B1321&amp;'Design Sheet'!C1321&amp;'Design Sheet'!D1321&amp;'Design Sheet'!E1321&amp;'Design Sheet'!F1321</f>
        <v>2022MEALS-BAKINGMBOU SOUP-SIDESNIFDACore NWOTHER</v>
      </c>
    </row>
    <row r="118" spans="11:11">
      <c r="K118" t="str">
        <f>'Design Sheet'!A1322&amp;'Design Sheet'!B1322&amp;'Design Sheet'!C1322&amp;'Design Sheet'!D1322&amp;'Design Sheet'!E1322&amp;'Design Sheet'!F1322</f>
        <v>2022MEALS-BAKINGMBOU SOUP-SIDESNIFDACore NW Total</v>
      </c>
    </row>
    <row r="119" spans="11:11">
      <c r="K119" t="str">
        <f>'Design Sheet'!A1323&amp;'Design Sheet'!B1323&amp;'Design Sheet'!C1323&amp;'Design Sheet'!D1323&amp;'Design Sheet'!E1323&amp;'Design Sheet'!F1323</f>
        <v>2022MEALS-BAKINGMBOU SOUP-SIDESNIFDA Total</v>
      </c>
    </row>
    <row r="120" spans="11:11">
      <c r="K120" t="str">
        <f>'Design Sheet'!A1324&amp;'Design Sheet'!B1324&amp;'Design Sheet'!C1324&amp;'Design Sheet'!D1324&amp;'Design Sheet'!E1324&amp;'Design Sheet'!F1324</f>
        <v>2022MEALS-BAKINGMBOU SOUP-SIDES Total</v>
      </c>
    </row>
    <row r="121" spans="11:11">
      <c r="K121" t="str">
        <f>'Design Sheet'!A1325&amp;'Design Sheet'!B1325&amp;'Design Sheet'!C1325&amp;'Design Sheet'!D1325&amp;'Design Sheet'!E1325&amp;'Design Sheet'!F1325</f>
        <v>2022MEALS-BAKING Total</v>
      </c>
    </row>
    <row r="122" spans="11:11">
      <c r="K122" t="str">
        <f>'Design Sheet'!A1326&amp;'Design Sheet'!B1326&amp;'Design Sheet'!C1326&amp;'Design Sheet'!D1326&amp;'Design Sheet'!E1326&amp;'Design Sheet'!F1326</f>
        <v>2022MORNING FOODSBIG GBaseCore NWADMIN</v>
      </c>
    </row>
    <row r="123" spans="11:11">
      <c r="K123" t="str">
        <f>'Design Sheet'!A1327&amp;'Design Sheet'!B1327&amp;'Design Sheet'!C1327&amp;'Design Sheet'!D1327&amp;'Design Sheet'!E1327&amp;'Design Sheet'!F1327</f>
        <v>2022MORNING FOODSBIG GBaseCore NWOTHER</v>
      </c>
    </row>
    <row r="124" spans="11:11">
      <c r="K124" t="str">
        <f>'Design Sheet'!A1328&amp;'Design Sheet'!B1328&amp;'Design Sheet'!C1328&amp;'Design Sheet'!D1328&amp;'Design Sheet'!E1328&amp;'Design Sheet'!F1328</f>
        <v>2022MORNING FOODSBIG GBaseCore NWSINGLE FUNDING</v>
      </c>
    </row>
    <row r="125" spans="11:11">
      <c r="K125" t="str">
        <f>'Design Sheet'!A1329&amp;'Design Sheet'!B1329&amp;'Design Sheet'!C1329&amp;'Design Sheet'!D1329&amp;'Design Sheet'!E1329&amp;'Design Sheet'!F1329</f>
        <v>2022MORNING FOODSBIG GBaseCore NW Total</v>
      </c>
    </row>
    <row r="126" spans="11:11">
      <c r="K126" t="str">
        <f>'Design Sheet'!A1330&amp;'Design Sheet'!B1330&amp;'Design Sheet'!C1330&amp;'Design Sheet'!D1330&amp;'Design Sheet'!E1330&amp;'Design Sheet'!F1330</f>
        <v>2022MORNING FOODSBIG GBaseEDLPEDLP</v>
      </c>
    </row>
    <row r="127" spans="11:11">
      <c r="K127" t="str">
        <f>'Design Sheet'!A1331&amp;'Design Sheet'!B1331&amp;'Design Sheet'!C1331&amp;'Design Sheet'!D1331&amp;'Design Sheet'!E1331&amp;'Design Sheet'!F1331</f>
        <v>2022MORNING FOODSBIG GBaseEDLP Total</v>
      </c>
    </row>
    <row r="128" spans="11:11">
      <c r="K128" t="str">
        <f>'Design Sheet'!A1332&amp;'Design Sheet'!B1332&amp;'Design Sheet'!C1332&amp;'Design Sheet'!D1332&amp;'Design Sheet'!E1332&amp;'Design Sheet'!F1332</f>
        <v>2022MORNING FOODSBIG GBaseMERCH MENUMERCH MENU</v>
      </c>
    </row>
    <row r="129" spans="11:11">
      <c r="K129" t="str">
        <f>'Design Sheet'!A1333&amp;'Design Sheet'!B1333&amp;'Design Sheet'!C1333&amp;'Design Sheet'!D1333&amp;'Design Sheet'!E1333&amp;'Design Sheet'!F1333</f>
        <v>2022MORNING FOODSBIG GBaseMERCH MENU Total</v>
      </c>
    </row>
    <row r="130" spans="11:11">
      <c r="K130" t="str">
        <f>'Design Sheet'!A1334&amp;'Design Sheet'!B1334&amp;'Design Sheet'!C1334&amp;'Design Sheet'!D1334&amp;'Design Sheet'!E1334&amp;'Design Sheet'!F1334</f>
        <v>2022MORNING FOODSBIG GBase Total</v>
      </c>
    </row>
    <row r="131" spans="11:11">
      <c r="K131" t="str">
        <f>'Design Sheet'!A1335&amp;'Design Sheet'!B1335&amp;'Design Sheet'!C1335&amp;'Design Sheet'!D1335&amp;'Design Sheet'!E1335&amp;'Design Sheet'!F1335</f>
        <v>2022MORNING FOODSBIG GNIFDACore NWOTHER</v>
      </c>
    </row>
    <row r="132" spans="11:11">
      <c r="K132" t="str">
        <f>'Design Sheet'!A1336&amp;'Design Sheet'!B1336&amp;'Design Sheet'!C1336&amp;'Design Sheet'!D1336&amp;'Design Sheet'!E1336&amp;'Design Sheet'!F1336</f>
        <v>2022MORNING FOODSBIG GNIFDACore NW Total</v>
      </c>
    </row>
    <row r="133" spans="11:11">
      <c r="K133" t="str">
        <f>'Design Sheet'!A1337&amp;'Design Sheet'!B1337&amp;'Design Sheet'!C1337&amp;'Design Sheet'!D1337&amp;'Design Sheet'!E1337&amp;'Design Sheet'!F1337</f>
        <v>2022MORNING FOODSBIG GNIFDA Total</v>
      </c>
    </row>
    <row r="134" spans="11:11">
      <c r="K134" t="str">
        <f>'Design Sheet'!A1338&amp;'Design Sheet'!B1338&amp;'Design Sheet'!C1338&amp;'Design Sheet'!D1338&amp;'Design Sheet'!E1338&amp;'Design Sheet'!F1338</f>
        <v>2022MORNING FOODSBIG G Total</v>
      </c>
    </row>
    <row r="135" spans="11:11">
      <c r="K135" t="str">
        <f>'Design Sheet'!A1339&amp;'Design Sheet'!B1339&amp;'Design Sheet'!C1339&amp;'Design Sheet'!D1339&amp;'Design Sheet'!E1339&amp;'Design Sheet'!F1339</f>
        <v>2022MORNING FOODSYOGURTBaseCore NWADMIN</v>
      </c>
    </row>
    <row r="136" spans="11:11">
      <c r="K136" t="str">
        <f>'Design Sheet'!A1340&amp;'Design Sheet'!B1340&amp;'Design Sheet'!C1340&amp;'Design Sheet'!D1340&amp;'Design Sheet'!E1340&amp;'Design Sheet'!F1340</f>
        <v>2022MORNING FOODSYOGURTBaseCore NWOTHER</v>
      </c>
    </row>
    <row r="137" spans="11:11">
      <c r="K137" t="str">
        <f>'Design Sheet'!A1341&amp;'Design Sheet'!B1341&amp;'Design Sheet'!C1341&amp;'Design Sheet'!D1341&amp;'Design Sheet'!E1341&amp;'Design Sheet'!F1341</f>
        <v>2022MORNING FOODSYOGURTBaseCore NWSINGLE FUNDING</v>
      </c>
    </row>
    <row r="138" spans="11:11">
      <c r="K138" t="str">
        <f>'Design Sheet'!A1342&amp;'Design Sheet'!B1342&amp;'Design Sheet'!C1342&amp;'Design Sheet'!D1342&amp;'Design Sheet'!E1342&amp;'Design Sheet'!F1342</f>
        <v>2022MORNING FOODSYOGURTBaseCore NW Total</v>
      </c>
    </row>
    <row r="139" spans="11:11">
      <c r="K139" t="str">
        <f>'Design Sheet'!A1343&amp;'Design Sheet'!B1343&amp;'Design Sheet'!C1343&amp;'Design Sheet'!D1343&amp;'Design Sheet'!E1343&amp;'Design Sheet'!F1343</f>
        <v>2022MORNING FOODSYOGURTBaseEDLPEDLP</v>
      </c>
    </row>
    <row r="140" spans="11:11">
      <c r="K140" t="str">
        <f>'Design Sheet'!A1344&amp;'Design Sheet'!B1344&amp;'Design Sheet'!C1344&amp;'Design Sheet'!D1344&amp;'Design Sheet'!E1344&amp;'Design Sheet'!F1344</f>
        <v>2022MORNING FOODSYOGURTBaseEDLP Total</v>
      </c>
    </row>
    <row r="141" spans="11:11">
      <c r="K141" t="str">
        <f>'Design Sheet'!A1345&amp;'Design Sheet'!B1345&amp;'Design Sheet'!C1345&amp;'Design Sheet'!D1345&amp;'Design Sheet'!E1345&amp;'Design Sheet'!F1345</f>
        <v>2022MORNING FOODSYOGURTBaseMERCH MENUMERCH MENU</v>
      </c>
    </row>
    <row r="142" spans="11:11">
      <c r="K142" t="str">
        <f>'Design Sheet'!A1346&amp;'Design Sheet'!B1346&amp;'Design Sheet'!C1346&amp;'Design Sheet'!D1346&amp;'Design Sheet'!E1346&amp;'Design Sheet'!F1346</f>
        <v>2022MORNING FOODSYOGURTBaseMERCH MENU Total</v>
      </c>
    </row>
    <row r="143" spans="11:11">
      <c r="K143" t="str">
        <f>'Design Sheet'!A1347&amp;'Design Sheet'!B1347&amp;'Design Sheet'!C1347&amp;'Design Sheet'!D1347&amp;'Design Sheet'!E1347&amp;'Design Sheet'!F1347</f>
        <v>2022MORNING FOODSYOGURTBase Total</v>
      </c>
    </row>
    <row r="144" spans="11:11">
      <c r="K144" t="str">
        <f>'Design Sheet'!A1348&amp;'Design Sheet'!B1348&amp;'Design Sheet'!C1348&amp;'Design Sheet'!D1348&amp;'Design Sheet'!E1348&amp;'Design Sheet'!F1348</f>
        <v>2022MORNING FOODSYOGURTNIFDACore NWOTHER</v>
      </c>
    </row>
    <row r="145" spans="11:11">
      <c r="K145" t="str">
        <f>'Design Sheet'!A1349&amp;'Design Sheet'!B1349&amp;'Design Sheet'!C1349&amp;'Design Sheet'!D1349&amp;'Design Sheet'!E1349&amp;'Design Sheet'!F1349</f>
        <v>2022MORNING FOODSYOGURTNIFDACore NW Total</v>
      </c>
    </row>
    <row r="146" spans="11:11">
      <c r="K146" t="str">
        <f>'Design Sheet'!A1350&amp;'Design Sheet'!B1350&amp;'Design Sheet'!C1350&amp;'Design Sheet'!D1350&amp;'Design Sheet'!E1350&amp;'Design Sheet'!F1350</f>
        <v>2022MORNING FOODSYOGURTNIFDA Total</v>
      </c>
    </row>
    <row r="147" spans="11:11">
      <c r="K147" t="str">
        <f>'Design Sheet'!A1351&amp;'Design Sheet'!B1351&amp;'Design Sheet'!C1351&amp;'Design Sheet'!D1351&amp;'Design Sheet'!E1351&amp;'Design Sheet'!F1351</f>
        <v>2022MORNING FOODSYOGURT Total</v>
      </c>
    </row>
    <row r="148" spans="11:11">
      <c r="K148" t="str">
        <f>'Design Sheet'!A1352&amp;'Design Sheet'!B1352&amp;'Design Sheet'!C1352&amp;'Design Sheet'!D1352&amp;'Design Sheet'!E1352&amp;'Design Sheet'!F1352</f>
        <v>2022MORNING FOODS Total</v>
      </c>
    </row>
    <row r="149" spans="11:11">
      <c r="K149" t="str">
        <f>'Design Sheet'!A1353&amp;'Design Sheet'!B1353&amp;'Design Sheet'!C1353&amp;'Design Sheet'!D1353&amp;'Design Sheet'!E1353&amp;'Design Sheet'!F1353</f>
        <v>2022SNACKSSNACKS DRYBaseCore NWADMIN</v>
      </c>
    </row>
    <row r="150" spans="11:11">
      <c r="K150" t="str">
        <f>'Design Sheet'!A1354&amp;'Design Sheet'!B1354&amp;'Design Sheet'!C1354&amp;'Design Sheet'!D1354&amp;'Design Sheet'!E1354&amp;'Design Sheet'!F1354</f>
        <v>2022SNACKSSNACKS DRYBaseCore NWOTHER</v>
      </c>
    </row>
    <row r="151" spans="11:11">
      <c r="K151" t="str">
        <f>'Design Sheet'!A1355&amp;'Design Sheet'!B1355&amp;'Design Sheet'!C1355&amp;'Design Sheet'!D1355&amp;'Design Sheet'!E1355&amp;'Design Sheet'!F1355</f>
        <v>2022SNACKSSNACKS DRYBaseCore NWSINGLE FUNDING</v>
      </c>
    </row>
    <row r="152" spans="11:11">
      <c r="K152" t="str">
        <f>'Design Sheet'!A1356&amp;'Design Sheet'!B1356&amp;'Design Sheet'!C1356&amp;'Design Sheet'!D1356&amp;'Design Sheet'!E1356&amp;'Design Sheet'!F1356</f>
        <v>2022SNACKSSNACKS DRYBaseCore NW Total</v>
      </c>
    </row>
    <row r="153" spans="11:11">
      <c r="K153" t="str">
        <f>'Design Sheet'!A1357&amp;'Design Sheet'!B1357&amp;'Design Sheet'!C1357&amp;'Design Sheet'!D1357&amp;'Design Sheet'!E1357&amp;'Design Sheet'!F1357</f>
        <v>2022SNACKSSNACKS DRYBaseEDLPEDLP</v>
      </c>
    </row>
    <row r="154" spans="11:11">
      <c r="K154" t="str">
        <f>'Design Sheet'!A1358&amp;'Design Sheet'!B1358&amp;'Design Sheet'!C1358&amp;'Design Sheet'!D1358&amp;'Design Sheet'!E1358&amp;'Design Sheet'!F1358</f>
        <v>2022SNACKSSNACKS DRYBaseEDLP Total</v>
      </c>
    </row>
    <row r="155" spans="11:11">
      <c r="K155" t="str">
        <f>'Design Sheet'!A1359&amp;'Design Sheet'!B1359&amp;'Design Sheet'!C1359&amp;'Design Sheet'!D1359&amp;'Design Sheet'!E1359&amp;'Design Sheet'!F1359</f>
        <v>2022SNACKSSNACKS DRYBaseMERCH MENUMERCH MENU</v>
      </c>
    </row>
    <row r="156" spans="11:11">
      <c r="K156" t="str">
        <f>'Design Sheet'!A1360&amp;'Design Sheet'!B1360&amp;'Design Sheet'!C1360&amp;'Design Sheet'!D1360&amp;'Design Sheet'!E1360&amp;'Design Sheet'!F1360</f>
        <v>2022SNACKSSNACKS DRYBaseMERCH MENU Total</v>
      </c>
    </row>
    <row r="157" spans="11:11">
      <c r="K157" t="str">
        <f>'Design Sheet'!A1361&amp;'Design Sheet'!B1361&amp;'Design Sheet'!C1361&amp;'Design Sheet'!D1361&amp;'Design Sheet'!E1361&amp;'Design Sheet'!F1361</f>
        <v>2022SNACKSSNACKS DRYBase Total</v>
      </c>
    </row>
    <row r="158" spans="11:11">
      <c r="K158" t="str">
        <f>'Design Sheet'!A1362&amp;'Design Sheet'!B1362&amp;'Design Sheet'!C1362&amp;'Design Sheet'!D1362&amp;'Design Sheet'!E1362&amp;'Design Sheet'!F1362</f>
        <v>2022SNACKSSNACKS DRYNIFDACore NWOTHER</v>
      </c>
    </row>
    <row r="159" spans="11:11">
      <c r="K159" t="str">
        <f>'Design Sheet'!A1363&amp;'Design Sheet'!B1363&amp;'Design Sheet'!C1363&amp;'Design Sheet'!D1363&amp;'Design Sheet'!E1363&amp;'Design Sheet'!F1363</f>
        <v>2022SNACKSSNACKS DRYNIFDACore NW Total</v>
      </c>
    </row>
    <row r="160" spans="11:11">
      <c r="K160" t="str">
        <f>'Design Sheet'!A1364&amp;'Design Sheet'!B1364&amp;'Design Sheet'!C1364&amp;'Design Sheet'!D1364&amp;'Design Sheet'!E1364&amp;'Design Sheet'!F1364</f>
        <v>2022SNACKSSNACKS DRYNIFDA Total</v>
      </c>
    </row>
    <row r="161" spans="11:11">
      <c r="K161" t="str">
        <f>'Design Sheet'!A1365&amp;'Design Sheet'!B1365&amp;'Design Sheet'!C1365&amp;'Design Sheet'!D1365&amp;'Design Sheet'!E1365&amp;'Design Sheet'!F1365</f>
        <v>2022SNACKSSNACKS DRY Total</v>
      </c>
    </row>
    <row r="162" spans="11:11">
      <c r="K162" t="str">
        <f>'Design Sheet'!A1366&amp;'Design Sheet'!B1366&amp;'Design Sheet'!C1366&amp;'Design Sheet'!D1366&amp;'Design Sheet'!E1366&amp;'Design Sheet'!F1366</f>
        <v>2022SNACKSSNACKS FRZBaseCore NWOTHER</v>
      </c>
    </row>
    <row r="163" spans="11:11">
      <c r="K163" t="str">
        <f>'Design Sheet'!A1367&amp;'Design Sheet'!B1367&amp;'Design Sheet'!C1367&amp;'Design Sheet'!D1367&amp;'Design Sheet'!E1367&amp;'Design Sheet'!F1367</f>
        <v>2022SNACKSSNACKS FRZBaseCore NWSINGLE FUNDING</v>
      </c>
    </row>
    <row r="164" spans="11:11">
      <c r="K164" t="str">
        <f>'Design Sheet'!A1368&amp;'Design Sheet'!B1368&amp;'Design Sheet'!C1368&amp;'Design Sheet'!D1368&amp;'Design Sheet'!E1368&amp;'Design Sheet'!F1368</f>
        <v>2022SNACKSSNACKS FRZBaseCore NW Total</v>
      </c>
    </row>
    <row r="165" spans="11:11">
      <c r="K165" t="str">
        <f>'Design Sheet'!A1369&amp;'Design Sheet'!B1369&amp;'Design Sheet'!C1369&amp;'Design Sheet'!D1369&amp;'Design Sheet'!E1369&amp;'Design Sheet'!F1369</f>
        <v>2022SNACKSSNACKS FRZBaseEDLPEDLP</v>
      </c>
    </row>
    <row r="166" spans="11:11">
      <c r="K166" t="str">
        <f>'Design Sheet'!A1370&amp;'Design Sheet'!B1370&amp;'Design Sheet'!C1370&amp;'Design Sheet'!D1370&amp;'Design Sheet'!E1370&amp;'Design Sheet'!F1370</f>
        <v>2022SNACKSSNACKS FRZBaseEDLP Total</v>
      </c>
    </row>
    <row r="167" spans="11:11">
      <c r="K167" t="str">
        <f>'Design Sheet'!A1371&amp;'Design Sheet'!B1371&amp;'Design Sheet'!C1371&amp;'Design Sheet'!D1371&amp;'Design Sheet'!E1371&amp;'Design Sheet'!F1371</f>
        <v>2022SNACKSSNACKS FRZBaseMERCH MENUMERCH MENU</v>
      </c>
    </row>
    <row r="168" spans="11:11">
      <c r="K168" t="str">
        <f>'Design Sheet'!A1372&amp;'Design Sheet'!B1372&amp;'Design Sheet'!C1372&amp;'Design Sheet'!D1372&amp;'Design Sheet'!E1372&amp;'Design Sheet'!F1372</f>
        <v>2022SNACKSSNACKS FRZBaseMERCH MENU Total</v>
      </c>
    </row>
    <row r="169" spans="11:11">
      <c r="K169" t="str">
        <f>'Design Sheet'!A1373&amp;'Design Sheet'!B1373&amp;'Design Sheet'!C1373&amp;'Design Sheet'!D1373&amp;'Design Sheet'!E1373&amp;'Design Sheet'!F1373</f>
        <v>2022SNACKSSNACKS FRZBase Total</v>
      </c>
    </row>
    <row r="170" spans="11:11">
      <c r="K170" t="str">
        <f>'Design Sheet'!A1374&amp;'Design Sheet'!B1374&amp;'Design Sheet'!C1374&amp;'Design Sheet'!D1374&amp;'Design Sheet'!E1374&amp;'Design Sheet'!F1374</f>
        <v>2022SNACKSSNACKS FRZNIFDACore NWOTHER</v>
      </c>
    </row>
    <row r="171" spans="11:11">
      <c r="K171" t="str">
        <f>'Design Sheet'!A1375&amp;'Design Sheet'!B1375&amp;'Design Sheet'!C1375&amp;'Design Sheet'!D1375&amp;'Design Sheet'!E1375&amp;'Design Sheet'!F1375</f>
        <v>2022SNACKSSNACKS FRZNIFDACore NW Total</v>
      </c>
    </row>
    <row r="172" spans="11:11">
      <c r="K172" t="str">
        <f>'Design Sheet'!A1376&amp;'Design Sheet'!B1376&amp;'Design Sheet'!C1376&amp;'Design Sheet'!D1376&amp;'Design Sheet'!E1376&amp;'Design Sheet'!F1376</f>
        <v>2022SNACKSSNACKS FRZNIFDA Total</v>
      </c>
    </row>
    <row r="173" spans="11:11">
      <c r="K173" t="str">
        <f>'Design Sheet'!A1377&amp;'Design Sheet'!B1377&amp;'Design Sheet'!C1377&amp;'Design Sheet'!D1377&amp;'Design Sheet'!E1377&amp;'Design Sheet'!F1377</f>
        <v>2022SNACKSSNACKS FRZ Total</v>
      </c>
    </row>
    <row r="174" spans="11:11">
      <c r="K174" t="str">
        <f>'Design Sheet'!A1378&amp;'Design Sheet'!B1378&amp;'Design Sheet'!C1378&amp;'Design Sheet'!D1378&amp;'Design Sheet'!E1378&amp;'Design Sheet'!F1378</f>
        <v>2022SNACKS Total</v>
      </c>
    </row>
    <row r="175" spans="11:11">
      <c r="K175" t="str">
        <f>'Design Sheet'!A1379&amp;'Design Sheet'!B1379&amp;'Design Sheet'!C1379&amp;'Design Sheet'!D1379&amp;'Design Sheet'!E1379&amp;'Design Sheet'!F1379</f>
        <v>2023MEALS-BAKINGMBS FRZBaseCore NWADMIN</v>
      </c>
    </row>
    <row r="176" spans="11:11">
      <c r="K176" t="str">
        <f>'Design Sheet'!A1380&amp;'Design Sheet'!B1380&amp;'Design Sheet'!C1380&amp;'Design Sheet'!D1380&amp;'Design Sheet'!E1380&amp;'Design Sheet'!F1380</f>
        <v>2023MEALS-BAKINGMBS FRZBaseCore NWOTHER</v>
      </c>
    </row>
    <row r="177" spans="11:11">
      <c r="K177" t="str">
        <f>'Design Sheet'!A1381&amp;'Design Sheet'!B1381&amp;'Design Sheet'!C1381&amp;'Design Sheet'!D1381&amp;'Design Sheet'!E1381&amp;'Design Sheet'!F1381</f>
        <v>2023MEALS-BAKINGMBS FRZBaseCore NWSINGLE FUNDING</v>
      </c>
    </row>
    <row r="178" spans="11:11">
      <c r="K178" t="str">
        <f>'Design Sheet'!A1382&amp;'Design Sheet'!B1382&amp;'Design Sheet'!C1382&amp;'Design Sheet'!D1382&amp;'Design Sheet'!E1382&amp;'Design Sheet'!F1382</f>
        <v>2023MEALS-BAKINGMBS FRZBaseCore NW Total</v>
      </c>
    </row>
    <row r="179" spans="11:11">
      <c r="K179" t="str">
        <f>'Design Sheet'!A1383&amp;'Design Sheet'!B1383&amp;'Design Sheet'!C1383&amp;'Design Sheet'!D1383&amp;'Design Sheet'!E1383&amp;'Design Sheet'!F1383</f>
        <v>2023MEALS-BAKINGMBS FRZBaseEDLPEDLP</v>
      </c>
    </row>
    <row r="180" spans="11:11">
      <c r="K180" t="str">
        <f>'Design Sheet'!A1384&amp;'Design Sheet'!B1384&amp;'Design Sheet'!C1384&amp;'Design Sheet'!D1384&amp;'Design Sheet'!E1384&amp;'Design Sheet'!F1384</f>
        <v>2023MEALS-BAKINGMBS FRZBaseEDLP Total</v>
      </c>
    </row>
    <row r="181" spans="11:11">
      <c r="K181" t="str">
        <f>'Design Sheet'!A1385&amp;'Design Sheet'!B1385&amp;'Design Sheet'!C1385&amp;'Design Sheet'!D1385&amp;'Design Sheet'!E1385&amp;'Design Sheet'!F1385</f>
        <v>2023MEALS-BAKINGMBS FRZBaseMERCH MENUMERCH MENU</v>
      </c>
    </row>
    <row r="182" spans="11:11">
      <c r="K182" t="str">
        <f>'Design Sheet'!A1386&amp;'Design Sheet'!B1386&amp;'Design Sheet'!C1386&amp;'Design Sheet'!D1386&amp;'Design Sheet'!E1386&amp;'Design Sheet'!F1386</f>
        <v>2023MEALS-BAKINGMBS FRZBaseMERCH MENU Total</v>
      </c>
    </row>
    <row r="183" spans="11:11">
      <c r="K183" t="str">
        <f>'Design Sheet'!A1387&amp;'Design Sheet'!B1387&amp;'Design Sheet'!C1387&amp;'Design Sheet'!D1387&amp;'Design Sheet'!E1387&amp;'Design Sheet'!F1387</f>
        <v>2023MEALS-BAKINGMBS FRZBase Total</v>
      </c>
    </row>
    <row r="184" spans="11:11">
      <c r="K184" t="str">
        <f>'Design Sheet'!A1388&amp;'Design Sheet'!B1388&amp;'Design Sheet'!C1388&amp;'Design Sheet'!D1388&amp;'Design Sheet'!E1388&amp;'Design Sheet'!F1388</f>
        <v>2023MEALS-BAKINGMBS FRZ Total</v>
      </c>
    </row>
    <row r="185" spans="11:11">
      <c r="K185" t="str">
        <f>'Design Sheet'!A1389&amp;'Design Sheet'!B1389&amp;'Design Sheet'!C1389&amp;'Design Sheet'!D1389&amp;'Design Sheet'!E1389&amp;'Design Sheet'!F1389</f>
        <v>2023MEALS-BAKINGMBS REFBaseCore NWADMIN</v>
      </c>
    </row>
    <row r="186" spans="11:11">
      <c r="K186" t="str">
        <f>'Design Sheet'!A1390&amp;'Design Sheet'!B1390&amp;'Design Sheet'!C1390&amp;'Design Sheet'!D1390&amp;'Design Sheet'!E1390&amp;'Design Sheet'!F1390</f>
        <v>2023MEALS-BAKINGMBS REFBaseCore NWOTHER</v>
      </c>
    </row>
    <row r="187" spans="11:11">
      <c r="K187" t="str">
        <f>'Design Sheet'!A1391&amp;'Design Sheet'!B1391&amp;'Design Sheet'!C1391&amp;'Design Sheet'!D1391&amp;'Design Sheet'!E1391&amp;'Design Sheet'!F1391</f>
        <v>2023MEALS-BAKINGMBS REFBaseCore NWSINGLE FUNDING</v>
      </c>
    </row>
    <row r="188" spans="11:11">
      <c r="K188" t="str">
        <f>'Design Sheet'!A1392&amp;'Design Sheet'!B1392&amp;'Design Sheet'!C1392&amp;'Design Sheet'!D1392&amp;'Design Sheet'!E1392&amp;'Design Sheet'!F1392</f>
        <v>2023MEALS-BAKINGMBS REFBaseCore NW Total</v>
      </c>
    </row>
    <row r="189" spans="11:11">
      <c r="K189" t="str">
        <f>'Design Sheet'!A1393&amp;'Design Sheet'!B1393&amp;'Design Sheet'!C1393&amp;'Design Sheet'!D1393&amp;'Design Sheet'!E1393&amp;'Design Sheet'!F1393</f>
        <v>2023MEALS-BAKINGMBS REFBaseEDLPEDLP</v>
      </c>
    </row>
    <row r="190" spans="11:11">
      <c r="K190" t="str">
        <f>'Design Sheet'!A1394&amp;'Design Sheet'!B1394&amp;'Design Sheet'!C1394&amp;'Design Sheet'!D1394&amp;'Design Sheet'!E1394&amp;'Design Sheet'!F1394</f>
        <v>2023MEALS-BAKINGMBS REFBaseEDLP Total</v>
      </c>
    </row>
    <row r="191" spans="11:11">
      <c r="K191" t="str">
        <f>'Design Sheet'!A1395&amp;'Design Sheet'!B1395&amp;'Design Sheet'!C1395&amp;'Design Sheet'!D1395&amp;'Design Sheet'!E1395&amp;'Design Sheet'!F1395</f>
        <v>2023MEALS-BAKINGMBS REFBaseMERCH MENUMERCH MENU</v>
      </c>
    </row>
    <row r="192" spans="11:11">
      <c r="K192" t="str">
        <f>'Design Sheet'!A1396&amp;'Design Sheet'!B1396&amp;'Design Sheet'!C1396&amp;'Design Sheet'!D1396&amp;'Design Sheet'!E1396&amp;'Design Sheet'!F1396</f>
        <v>2023MEALS-BAKINGMBS REFBaseMERCH MENU Total</v>
      </c>
    </row>
    <row r="193" spans="11:11">
      <c r="K193" t="str">
        <f>'Design Sheet'!A1397&amp;'Design Sheet'!B1397&amp;'Design Sheet'!C1397&amp;'Design Sheet'!D1397&amp;'Design Sheet'!E1397&amp;'Design Sheet'!F1397</f>
        <v>2023MEALS-BAKINGMBS REFBase Total</v>
      </c>
    </row>
    <row r="194" spans="11:11">
      <c r="K194" t="str">
        <f>'Design Sheet'!A1398&amp;'Design Sheet'!B1398&amp;'Design Sheet'!C1398&amp;'Design Sheet'!D1398&amp;'Design Sheet'!E1398&amp;'Design Sheet'!F1398</f>
        <v>2023MEALS-BAKINGMBS REF Total</v>
      </c>
    </row>
    <row r="195" spans="11:11">
      <c r="K195" t="str">
        <f>'Design Sheet'!A1399&amp;'Design Sheet'!B1399&amp;'Design Sheet'!C1399&amp;'Design Sheet'!D1399&amp;'Design Sheet'!E1399&amp;'Design Sheet'!F1399</f>
        <v>2023MEALS-BAKINGMBS SOUP-SIDESBaseCore NWADMIN</v>
      </c>
    </row>
    <row r="196" spans="11:11">
      <c r="K196" t="str">
        <f>'Design Sheet'!A1400&amp;'Design Sheet'!B1400&amp;'Design Sheet'!C1400&amp;'Design Sheet'!D1400&amp;'Design Sheet'!E1400&amp;'Design Sheet'!F1400</f>
        <v>2023MEALS-BAKINGMBS SOUP-SIDESBaseCore NWOTHER</v>
      </c>
    </row>
    <row r="197" spans="11:11">
      <c r="K197" t="str">
        <f>'Design Sheet'!A1401&amp;'Design Sheet'!B1401&amp;'Design Sheet'!C1401&amp;'Design Sheet'!D1401&amp;'Design Sheet'!E1401&amp;'Design Sheet'!F1401</f>
        <v>2023MEALS-BAKINGMBS SOUP-SIDESBaseCore NWSINGLE FUNDING</v>
      </c>
    </row>
    <row r="198" spans="11:11">
      <c r="K198" t="str">
        <f>'Design Sheet'!A1402&amp;'Design Sheet'!B1402&amp;'Design Sheet'!C1402&amp;'Design Sheet'!D1402&amp;'Design Sheet'!E1402&amp;'Design Sheet'!F1402</f>
        <v>2023MEALS-BAKINGMBS SOUP-SIDESBaseCore NW Total</v>
      </c>
    </row>
    <row r="199" spans="11:11">
      <c r="K199" t="str">
        <f>'Design Sheet'!A1403&amp;'Design Sheet'!B1403&amp;'Design Sheet'!C1403&amp;'Design Sheet'!D1403&amp;'Design Sheet'!E1403&amp;'Design Sheet'!F1403</f>
        <v>2023MEALS-BAKINGMBS SOUP-SIDESBaseEDLPEDLP</v>
      </c>
    </row>
    <row r="200" spans="11:11">
      <c r="K200" t="str">
        <f>'Design Sheet'!A1404&amp;'Design Sheet'!B1404&amp;'Design Sheet'!C1404&amp;'Design Sheet'!D1404&amp;'Design Sheet'!E1404&amp;'Design Sheet'!F1404</f>
        <v>2023MEALS-BAKINGMBS SOUP-SIDESBaseEDLP Total</v>
      </c>
    </row>
    <row r="201" spans="11:11">
      <c r="K201" t="str">
        <f>'Design Sheet'!A1405&amp;'Design Sheet'!B1405&amp;'Design Sheet'!C1405&amp;'Design Sheet'!D1405&amp;'Design Sheet'!E1405&amp;'Design Sheet'!F1405</f>
        <v>2023MEALS-BAKINGMBS SOUP-SIDESBaseMERCH MENUMERCH MENU</v>
      </c>
    </row>
    <row r="202" spans="11:11">
      <c r="K202" t="str">
        <f>'Design Sheet'!A1406&amp;'Design Sheet'!B1406&amp;'Design Sheet'!C1406&amp;'Design Sheet'!D1406&amp;'Design Sheet'!E1406&amp;'Design Sheet'!F1406</f>
        <v>2023MEALS-BAKINGMBS SOUP-SIDESBaseMERCH MENU Total</v>
      </c>
    </row>
    <row r="203" spans="11:11">
      <c r="K203" t="str">
        <f>'Design Sheet'!A1407&amp;'Design Sheet'!B1407&amp;'Design Sheet'!C1407&amp;'Design Sheet'!D1407&amp;'Design Sheet'!E1407&amp;'Design Sheet'!F1407</f>
        <v>2023MEALS-BAKINGMBS SOUP-SIDESBase Total</v>
      </c>
    </row>
    <row r="204" spans="11:11">
      <c r="K204" t="str">
        <f>'Design Sheet'!A1408&amp;'Design Sheet'!B1408&amp;'Design Sheet'!C1408&amp;'Design Sheet'!D1408&amp;'Design Sheet'!E1408&amp;'Design Sheet'!F1408</f>
        <v>2023MEALS-BAKINGMBS SOUP-SIDES Total</v>
      </c>
    </row>
    <row r="205" spans="11:11">
      <c r="K205" t="str">
        <f>'Design Sheet'!A1409&amp;'Design Sheet'!B1409&amp;'Design Sheet'!C1409&amp;'Design Sheet'!D1409&amp;'Design Sheet'!E1409&amp;'Design Sheet'!F1409</f>
        <v>2023MEALS-BAKINGMBS TACOS-TREATSBaseCore NWADMIN</v>
      </c>
    </row>
    <row r="206" spans="11:11">
      <c r="K206" t="str">
        <f>'Design Sheet'!A1410&amp;'Design Sheet'!B1410&amp;'Design Sheet'!C1410&amp;'Design Sheet'!D1410&amp;'Design Sheet'!E1410&amp;'Design Sheet'!F1410</f>
        <v>2023MEALS-BAKINGMBS TACOS-TREATSBaseCore NWOTHER</v>
      </c>
    </row>
    <row r="207" spans="11:11">
      <c r="K207" t="str">
        <f>'Design Sheet'!A1411&amp;'Design Sheet'!B1411&amp;'Design Sheet'!C1411&amp;'Design Sheet'!D1411&amp;'Design Sheet'!E1411&amp;'Design Sheet'!F1411</f>
        <v>2023MEALS-BAKINGMBS TACOS-TREATSBaseCore NWSINGLE FUNDING</v>
      </c>
    </row>
    <row r="208" spans="11:11">
      <c r="K208" t="str">
        <f>'Design Sheet'!A1412&amp;'Design Sheet'!B1412&amp;'Design Sheet'!C1412&amp;'Design Sheet'!D1412&amp;'Design Sheet'!E1412&amp;'Design Sheet'!F1412</f>
        <v>2023MEALS-BAKINGMBS TACOS-TREATSBaseCore NW Total</v>
      </c>
    </row>
    <row r="209" spans="11:11">
      <c r="K209" t="str">
        <f>'Design Sheet'!A1413&amp;'Design Sheet'!B1413&amp;'Design Sheet'!C1413&amp;'Design Sheet'!D1413&amp;'Design Sheet'!E1413&amp;'Design Sheet'!F1413</f>
        <v>2023MEALS-BAKINGMBS TACOS-TREATSBaseEDLPEDLP</v>
      </c>
    </row>
    <row r="210" spans="11:11">
      <c r="K210" t="str">
        <f>'Design Sheet'!A1414&amp;'Design Sheet'!B1414&amp;'Design Sheet'!C1414&amp;'Design Sheet'!D1414&amp;'Design Sheet'!E1414&amp;'Design Sheet'!F1414</f>
        <v>2023MEALS-BAKINGMBS TACOS-TREATSBaseEDLP Total</v>
      </c>
    </row>
    <row r="211" spans="11:11">
      <c r="K211" t="str">
        <f>'Design Sheet'!A1415&amp;'Design Sheet'!B1415&amp;'Design Sheet'!C1415&amp;'Design Sheet'!D1415&amp;'Design Sheet'!E1415&amp;'Design Sheet'!F1415</f>
        <v>2023MEALS-BAKINGMBS TACOS-TREATSBaseMERCH MENUMERCH MENU</v>
      </c>
    </row>
    <row r="212" spans="11:11">
      <c r="K212" t="str">
        <f>'Design Sheet'!A1416&amp;'Design Sheet'!B1416&amp;'Design Sheet'!C1416&amp;'Design Sheet'!D1416&amp;'Design Sheet'!E1416&amp;'Design Sheet'!F1416</f>
        <v>2023MEALS-BAKINGMBS TACOS-TREATSBaseMERCH MENU Total</v>
      </c>
    </row>
    <row r="213" spans="11:11">
      <c r="K213" t="str">
        <f>'Design Sheet'!A1417&amp;'Design Sheet'!B1417&amp;'Design Sheet'!C1417&amp;'Design Sheet'!D1417&amp;'Design Sheet'!E1417&amp;'Design Sheet'!F1417</f>
        <v>2023MEALS-BAKINGMBS TACOS-TREATSBase Total</v>
      </c>
    </row>
    <row r="214" spans="11:11">
      <c r="K214" t="str">
        <f>'Design Sheet'!A1418&amp;'Design Sheet'!B1418&amp;'Design Sheet'!C1418&amp;'Design Sheet'!D1418&amp;'Design Sheet'!E1418&amp;'Design Sheet'!F1418</f>
        <v>2023MEALS-BAKINGMBS TACOS-TREATS Total</v>
      </c>
    </row>
    <row r="215" spans="11:11">
      <c r="K215" t="str">
        <f>'Design Sheet'!A1419&amp;'Design Sheet'!B1419&amp;'Design Sheet'!C1419&amp;'Design Sheet'!D1419&amp;'Design Sheet'!E1419&amp;'Design Sheet'!F1419</f>
        <v>2023MEALS-BAKINGNOBU DRYBaseCore NWOTHER</v>
      </c>
    </row>
    <row r="216" spans="11:11">
      <c r="K216" t="str">
        <f>'Design Sheet'!A1420&amp;'Design Sheet'!B1420&amp;'Design Sheet'!C1420&amp;'Design Sheet'!D1420&amp;'Design Sheet'!E1420&amp;'Design Sheet'!F1420</f>
        <v>2023MEALS-BAKINGNOBU DRYBaseCore NWSINGLE FUNDING</v>
      </c>
    </row>
    <row r="217" spans="11:11">
      <c r="K217" t="str">
        <f>'Design Sheet'!A1421&amp;'Design Sheet'!B1421&amp;'Design Sheet'!C1421&amp;'Design Sheet'!D1421&amp;'Design Sheet'!E1421&amp;'Design Sheet'!F1421</f>
        <v>2023MEALS-BAKINGNOBU DRYBaseCore NW Total</v>
      </c>
    </row>
    <row r="218" spans="11:11">
      <c r="K218" t="str">
        <f>'Design Sheet'!A1422&amp;'Design Sheet'!B1422&amp;'Design Sheet'!C1422&amp;'Design Sheet'!D1422&amp;'Design Sheet'!E1422&amp;'Design Sheet'!F1422</f>
        <v>2023MEALS-BAKINGNOBU DRYBaseMERCH MENUMERCH MENU</v>
      </c>
    </row>
    <row r="219" spans="11:11">
      <c r="K219" t="str">
        <f>'Design Sheet'!A1423&amp;'Design Sheet'!B1423&amp;'Design Sheet'!C1423&amp;'Design Sheet'!D1423&amp;'Design Sheet'!E1423&amp;'Design Sheet'!F1423</f>
        <v>2023MEALS-BAKINGNOBU DRYBaseMERCH MENU Total</v>
      </c>
    </row>
    <row r="220" spans="11:11">
      <c r="K220" t="str">
        <f>'Design Sheet'!A1424&amp;'Design Sheet'!B1424&amp;'Design Sheet'!C1424&amp;'Design Sheet'!D1424&amp;'Design Sheet'!E1424&amp;'Design Sheet'!F1424</f>
        <v>2023MEALS-BAKINGNOBU DRYBase Total</v>
      </c>
    </row>
    <row r="221" spans="11:11">
      <c r="K221" t="str">
        <f>'Design Sheet'!A1425&amp;'Design Sheet'!B1425&amp;'Design Sheet'!C1425&amp;'Design Sheet'!D1425&amp;'Design Sheet'!E1425&amp;'Design Sheet'!F1425</f>
        <v>2023MEALS-BAKINGNOBU DRY Total</v>
      </c>
    </row>
    <row r="222" spans="11:11">
      <c r="K222" t="str">
        <f>'Design Sheet'!A1426&amp;'Design Sheet'!B1426&amp;'Design Sheet'!C1426&amp;'Design Sheet'!D1426&amp;'Design Sheet'!E1426&amp;'Design Sheet'!F1426</f>
        <v>2023MEALS-BAKINGNOBU FRZBaseCore NWOTHER</v>
      </c>
    </row>
    <row r="223" spans="11:11">
      <c r="K223" t="str">
        <f>'Design Sheet'!A1427&amp;'Design Sheet'!B1427&amp;'Design Sheet'!C1427&amp;'Design Sheet'!D1427&amp;'Design Sheet'!E1427&amp;'Design Sheet'!F1427</f>
        <v>2023MEALS-BAKINGNOBU FRZBaseCore NWSINGLE FUNDING</v>
      </c>
    </row>
    <row r="224" spans="11:11">
      <c r="K224" t="str">
        <f>'Design Sheet'!A1428&amp;'Design Sheet'!B1428&amp;'Design Sheet'!C1428&amp;'Design Sheet'!D1428&amp;'Design Sheet'!E1428&amp;'Design Sheet'!F1428</f>
        <v>2023MEALS-BAKINGNOBU FRZBaseCore NW Total</v>
      </c>
    </row>
    <row r="225" spans="11:11">
      <c r="K225" t="str">
        <f>'Design Sheet'!A1429&amp;'Design Sheet'!B1429&amp;'Design Sheet'!C1429&amp;'Design Sheet'!D1429&amp;'Design Sheet'!E1429&amp;'Design Sheet'!F1429</f>
        <v>2023MEALS-BAKINGNOBU FRZBase Total</v>
      </c>
    </row>
    <row r="226" spans="11:11">
      <c r="K226" t="str">
        <f>'Design Sheet'!A1430&amp;'Design Sheet'!B1430&amp;'Design Sheet'!C1430&amp;'Design Sheet'!D1430&amp;'Design Sheet'!E1430&amp;'Design Sheet'!F1430</f>
        <v>2023MEALS-BAKINGNOBU FRZ Total</v>
      </c>
    </row>
    <row r="227" spans="11:11">
      <c r="K227" t="str">
        <f>'Design Sheet'!A1431&amp;'Design Sheet'!B1431&amp;'Design Sheet'!C1431&amp;'Design Sheet'!D1431&amp;'Design Sheet'!E1431&amp;'Design Sheet'!F1431</f>
        <v>2023MEALS-BAKING Total</v>
      </c>
    </row>
    <row r="228" spans="11:11">
      <c r="K228" t="str">
        <f>'Design Sheet'!A1432&amp;'Design Sheet'!B1432&amp;'Design Sheet'!C1432&amp;'Design Sheet'!D1432&amp;'Design Sheet'!E1432&amp;'Design Sheet'!F1432</f>
        <v>2023MORNING FOODSBIG GBaseCore NWADMIN</v>
      </c>
    </row>
    <row r="229" spans="11:11">
      <c r="K229" t="str">
        <f>'Design Sheet'!A1433&amp;'Design Sheet'!B1433&amp;'Design Sheet'!C1433&amp;'Design Sheet'!D1433&amp;'Design Sheet'!E1433&amp;'Design Sheet'!F1433</f>
        <v>2023MORNING FOODSBIG GBaseCore NWOTHER</v>
      </c>
    </row>
    <row r="230" spans="11:11">
      <c r="K230" t="str">
        <f>'Design Sheet'!A1434&amp;'Design Sheet'!B1434&amp;'Design Sheet'!C1434&amp;'Design Sheet'!D1434&amp;'Design Sheet'!E1434&amp;'Design Sheet'!F1434</f>
        <v>2023MORNING FOODSBIG GBaseCore NWSINGLE FUNDING</v>
      </c>
    </row>
    <row r="231" spans="11:11">
      <c r="K231" t="str">
        <f>'Design Sheet'!A1435&amp;'Design Sheet'!B1435&amp;'Design Sheet'!C1435&amp;'Design Sheet'!D1435&amp;'Design Sheet'!E1435&amp;'Design Sheet'!F1435</f>
        <v>2023MORNING FOODSBIG GBaseCore NW Total</v>
      </c>
    </row>
    <row r="232" spans="11:11">
      <c r="K232" t="str">
        <f>'Design Sheet'!A1436&amp;'Design Sheet'!B1436&amp;'Design Sheet'!C1436&amp;'Design Sheet'!D1436&amp;'Design Sheet'!E1436&amp;'Design Sheet'!F1436</f>
        <v>2023MORNING FOODSBIG GBaseEDLPEDLP</v>
      </c>
    </row>
    <row r="233" spans="11:11">
      <c r="K233" t="str">
        <f>'Design Sheet'!A1437&amp;'Design Sheet'!B1437&amp;'Design Sheet'!C1437&amp;'Design Sheet'!D1437&amp;'Design Sheet'!E1437&amp;'Design Sheet'!F1437</f>
        <v>2023MORNING FOODSBIG GBaseEDLP Total</v>
      </c>
    </row>
    <row r="234" spans="11:11">
      <c r="K234" t="str">
        <f>'Design Sheet'!A1438&amp;'Design Sheet'!B1438&amp;'Design Sheet'!C1438&amp;'Design Sheet'!D1438&amp;'Design Sheet'!E1438&amp;'Design Sheet'!F1438</f>
        <v>2023MORNING FOODSBIG GBaseMERCH MENUMERCH MENU</v>
      </c>
    </row>
    <row r="235" spans="11:11">
      <c r="K235" t="str">
        <f>'Design Sheet'!A1439&amp;'Design Sheet'!B1439&amp;'Design Sheet'!C1439&amp;'Design Sheet'!D1439&amp;'Design Sheet'!E1439&amp;'Design Sheet'!F1439</f>
        <v>2023MORNING FOODSBIG GBaseMERCH MENU Total</v>
      </c>
    </row>
    <row r="236" spans="11:11">
      <c r="K236" t="str">
        <f>'Design Sheet'!A1440&amp;'Design Sheet'!B1440&amp;'Design Sheet'!C1440&amp;'Design Sheet'!D1440&amp;'Design Sheet'!E1440&amp;'Design Sheet'!F1440</f>
        <v>2023MORNING FOODSBIG GBase Total</v>
      </c>
    </row>
    <row r="237" spans="11:11">
      <c r="K237" t="str">
        <f>'Design Sheet'!A1441&amp;'Design Sheet'!B1441&amp;'Design Sheet'!C1441&amp;'Design Sheet'!D1441&amp;'Design Sheet'!E1441&amp;'Design Sheet'!F1441</f>
        <v>2023MORNING FOODSBIG GIncr CappedMERCH MENUMERCH MENU</v>
      </c>
    </row>
    <row r="238" spans="11:11">
      <c r="K238" t="str">
        <f>'Design Sheet'!A1442&amp;'Design Sheet'!B1442&amp;'Design Sheet'!C1442&amp;'Design Sheet'!D1442&amp;'Design Sheet'!E1442&amp;'Design Sheet'!F1442</f>
        <v>2023MORNING FOODSBIG GIncr CappedMERCH MENU Total</v>
      </c>
    </row>
    <row r="239" spans="11:11">
      <c r="K239" t="str">
        <f>'Design Sheet'!A1443&amp;'Design Sheet'!B1443&amp;'Design Sheet'!C1443&amp;'Design Sheet'!D1443&amp;'Design Sheet'!E1443&amp;'Design Sheet'!F1443</f>
        <v>2023MORNING FOODSBIG GIncr Capped Total</v>
      </c>
    </row>
    <row r="240" spans="11:11">
      <c r="K240" t="str">
        <f>'Design Sheet'!A1444&amp;'Design Sheet'!B1444&amp;'Design Sheet'!C1444&amp;'Design Sheet'!D1444&amp;'Design Sheet'!E1444&amp;'Design Sheet'!F1444</f>
        <v>2023MORNING FOODSBIG G Total</v>
      </c>
    </row>
    <row r="241" spans="11:11">
      <c r="K241" t="str">
        <f>'Design Sheet'!A1445&amp;'Design Sheet'!B1445&amp;'Design Sheet'!C1445&amp;'Design Sheet'!D1445&amp;'Design Sheet'!E1445&amp;'Design Sheet'!F1445</f>
        <v>2023MORNING FOODSYOGURTBaseCore NWADMIN</v>
      </c>
    </row>
    <row r="242" spans="11:11">
      <c r="K242" t="str">
        <f>'Design Sheet'!A1446&amp;'Design Sheet'!B1446&amp;'Design Sheet'!C1446&amp;'Design Sheet'!D1446&amp;'Design Sheet'!E1446&amp;'Design Sheet'!F1446</f>
        <v>2023MORNING FOODSYOGURTBaseCore NWOTHER</v>
      </c>
    </row>
    <row r="243" spans="11:11">
      <c r="K243" t="str">
        <f>'Design Sheet'!A1447&amp;'Design Sheet'!B1447&amp;'Design Sheet'!C1447&amp;'Design Sheet'!D1447&amp;'Design Sheet'!E1447&amp;'Design Sheet'!F1447</f>
        <v>2023MORNING FOODSYOGURTBaseCore NWSINGLE FUNDING</v>
      </c>
    </row>
    <row r="244" spans="11:11">
      <c r="K244" t="str">
        <f>'Design Sheet'!A1448&amp;'Design Sheet'!B1448&amp;'Design Sheet'!C1448&amp;'Design Sheet'!D1448&amp;'Design Sheet'!E1448&amp;'Design Sheet'!F1448</f>
        <v>2023MORNING FOODSYOGURTBaseCore NW Total</v>
      </c>
    </row>
    <row r="245" spans="11:11">
      <c r="K245" t="str">
        <f>'Design Sheet'!A1449&amp;'Design Sheet'!B1449&amp;'Design Sheet'!C1449&amp;'Design Sheet'!D1449&amp;'Design Sheet'!E1449&amp;'Design Sheet'!F1449</f>
        <v>2023MORNING FOODSYOGURTBaseEDLPEDLP</v>
      </c>
    </row>
    <row r="246" spans="11:11">
      <c r="K246" t="str">
        <f>'Design Sheet'!A1450&amp;'Design Sheet'!B1450&amp;'Design Sheet'!C1450&amp;'Design Sheet'!D1450&amp;'Design Sheet'!E1450&amp;'Design Sheet'!F1450</f>
        <v>2023MORNING FOODSYOGURTBaseEDLP Total</v>
      </c>
    </row>
    <row r="247" spans="11:11">
      <c r="K247" t="str">
        <f>'Design Sheet'!A1451&amp;'Design Sheet'!B1451&amp;'Design Sheet'!C1451&amp;'Design Sheet'!D1451&amp;'Design Sheet'!E1451&amp;'Design Sheet'!F1451</f>
        <v>2023MORNING FOODSYOGURTBaseMERCH MENUMERCH MENU</v>
      </c>
    </row>
    <row r="248" spans="11:11">
      <c r="K248" t="str">
        <f>'Design Sheet'!A1452&amp;'Design Sheet'!B1452&amp;'Design Sheet'!C1452&amp;'Design Sheet'!D1452&amp;'Design Sheet'!E1452&amp;'Design Sheet'!F1452</f>
        <v>2023MORNING FOODSYOGURTBaseMERCH MENU Total</v>
      </c>
    </row>
    <row r="249" spans="11:11">
      <c r="K249" t="str">
        <f>'Design Sheet'!A1453&amp;'Design Sheet'!B1453&amp;'Design Sheet'!C1453&amp;'Design Sheet'!D1453&amp;'Design Sheet'!E1453&amp;'Design Sheet'!F1453</f>
        <v>2023MORNING FOODSYOGURTBase Total</v>
      </c>
    </row>
    <row r="250" spans="11:11">
      <c r="K250" t="str">
        <f>'Design Sheet'!A1454&amp;'Design Sheet'!B1454&amp;'Design Sheet'!C1454&amp;'Design Sheet'!D1454&amp;'Design Sheet'!E1454&amp;'Design Sheet'!F1454</f>
        <v>2023MORNING FOODSYOGURT Total</v>
      </c>
    </row>
    <row r="251" spans="11:11">
      <c r="K251" t="str">
        <f>'Design Sheet'!A1455&amp;'Design Sheet'!B1455&amp;'Design Sheet'!C1455&amp;'Design Sheet'!D1455&amp;'Design Sheet'!E1455&amp;'Design Sheet'!F1455</f>
        <v>2023MORNING FOODS Total</v>
      </c>
    </row>
    <row r="252" spans="11:11">
      <c r="K252" t="str">
        <f>'Design Sheet'!A1456&amp;'Design Sheet'!B1456&amp;'Design Sheet'!C1456&amp;'Design Sheet'!D1456&amp;'Design Sheet'!E1456&amp;'Design Sheet'!F1456</f>
        <v>2023SNACKSSNACKS DRYBaseCore NWADMIN</v>
      </c>
    </row>
    <row r="253" spans="11:11">
      <c r="K253" t="str">
        <f>'Design Sheet'!A1457&amp;'Design Sheet'!B1457&amp;'Design Sheet'!C1457&amp;'Design Sheet'!D1457&amp;'Design Sheet'!E1457&amp;'Design Sheet'!F1457</f>
        <v>2023SNACKSSNACKS DRYBaseCore NWOTHER</v>
      </c>
    </row>
    <row r="254" spans="11:11">
      <c r="K254" t="str">
        <f>'Design Sheet'!A1458&amp;'Design Sheet'!B1458&amp;'Design Sheet'!C1458&amp;'Design Sheet'!D1458&amp;'Design Sheet'!E1458&amp;'Design Sheet'!F1458</f>
        <v>2023SNACKSSNACKS DRYBaseCore NWSINGLE FUNDING</v>
      </c>
    </row>
    <row r="255" spans="11:11">
      <c r="K255" t="str">
        <f>'Design Sheet'!A1459&amp;'Design Sheet'!B1459&amp;'Design Sheet'!C1459&amp;'Design Sheet'!D1459&amp;'Design Sheet'!E1459&amp;'Design Sheet'!F1459</f>
        <v>2023SNACKSSNACKS DRYBaseCore NW Total</v>
      </c>
    </row>
    <row r="256" spans="11:11">
      <c r="K256" t="str">
        <f>'Design Sheet'!A1460&amp;'Design Sheet'!B1460&amp;'Design Sheet'!C1460&amp;'Design Sheet'!D1460&amp;'Design Sheet'!E1460&amp;'Design Sheet'!F1460</f>
        <v>2023SNACKSSNACKS DRYBaseEDLPEDLP</v>
      </c>
    </row>
    <row r="257" spans="11:11">
      <c r="K257" t="str">
        <f>'Design Sheet'!A1461&amp;'Design Sheet'!B1461&amp;'Design Sheet'!C1461&amp;'Design Sheet'!D1461&amp;'Design Sheet'!E1461&amp;'Design Sheet'!F1461</f>
        <v>2023SNACKSSNACKS DRYBaseEDLP Total</v>
      </c>
    </row>
    <row r="258" spans="11:11">
      <c r="K258" t="str">
        <f>'Design Sheet'!A1462&amp;'Design Sheet'!B1462&amp;'Design Sheet'!C1462&amp;'Design Sheet'!D1462&amp;'Design Sheet'!E1462&amp;'Design Sheet'!F1462</f>
        <v>2023SNACKSSNACKS DRYBaseMERCH MENUMERCH MENU</v>
      </c>
    </row>
    <row r="259" spans="11:11">
      <c r="K259" t="str">
        <f>'Design Sheet'!A1463&amp;'Design Sheet'!B1463&amp;'Design Sheet'!C1463&amp;'Design Sheet'!D1463&amp;'Design Sheet'!E1463&amp;'Design Sheet'!F1463</f>
        <v>2023SNACKSSNACKS DRYBaseMERCH MENU Total</v>
      </c>
    </row>
    <row r="260" spans="11:11">
      <c r="K260" t="str">
        <f>'Design Sheet'!A1464&amp;'Design Sheet'!B1464&amp;'Design Sheet'!C1464&amp;'Design Sheet'!D1464&amp;'Design Sheet'!E1464&amp;'Design Sheet'!F1464</f>
        <v>2023SNACKSSNACKS DRYBase Total</v>
      </c>
    </row>
    <row r="261" spans="11:11">
      <c r="K261" t="str">
        <f>'Design Sheet'!A1465&amp;'Design Sheet'!B1465&amp;'Design Sheet'!C1465&amp;'Design Sheet'!D1465&amp;'Design Sheet'!E1465&amp;'Design Sheet'!F1465</f>
        <v>2023SNACKSSNACKS DRY Total</v>
      </c>
    </row>
    <row r="262" spans="11:11">
      <c r="K262" t="str">
        <f>'Design Sheet'!A1466&amp;'Design Sheet'!B1466&amp;'Design Sheet'!C1466&amp;'Design Sheet'!D1466&amp;'Design Sheet'!E1466&amp;'Design Sheet'!F1466</f>
        <v>2023SNACKSSNACKS FRZBaseCore NWADMIN</v>
      </c>
    </row>
    <row r="263" spans="11:11">
      <c r="K263" t="str">
        <f>'Design Sheet'!A1467&amp;'Design Sheet'!B1467&amp;'Design Sheet'!C1467&amp;'Design Sheet'!D1467&amp;'Design Sheet'!E1467&amp;'Design Sheet'!F1467</f>
        <v>2023SNACKSSNACKS FRZBaseCore NWOTHER</v>
      </c>
    </row>
    <row r="264" spans="11:11">
      <c r="K264" t="str">
        <f>'Design Sheet'!A1468&amp;'Design Sheet'!B1468&amp;'Design Sheet'!C1468&amp;'Design Sheet'!D1468&amp;'Design Sheet'!E1468&amp;'Design Sheet'!F1468</f>
        <v>2023SNACKSSNACKS FRZBaseCore NWSINGLE FUNDING</v>
      </c>
    </row>
    <row r="265" spans="11:11">
      <c r="K265" t="str">
        <f>'Design Sheet'!A1469&amp;'Design Sheet'!B1469&amp;'Design Sheet'!C1469&amp;'Design Sheet'!D1469&amp;'Design Sheet'!E1469&amp;'Design Sheet'!F1469</f>
        <v>2023SNACKSSNACKS FRZBaseCore NW Total</v>
      </c>
    </row>
    <row r="266" spans="11:11">
      <c r="K266" t="str">
        <f>'Design Sheet'!A1470&amp;'Design Sheet'!B1470&amp;'Design Sheet'!C1470&amp;'Design Sheet'!D1470&amp;'Design Sheet'!E1470&amp;'Design Sheet'!F1470</f>
        <v>2023SNACKSSNACKS FRZBaseEDLPEDLP</v>
      </c>
    </row>
    <row r="267" spans="11:11">
      <c r="K267" t="str">
        <f>'Design Sheet'!A1471&amp;'Design Sheet'!B1471&amp;'Design Sheet'!C1471&amp;'Design Sheet'!D1471&amp;'Design Sheet'!E1471&amp;'Design Sheet'!F1471</f>
        <v>2023SNACKSSNACKS FRZBaseEDLP Total</v>
      </c>
    </row>
    <row r="268" spans="11:11">
      <c r="K268" t="str">
        <f>'Design Sheet'!A1472&amp;'Design Sheet'!B1472&amp;'Design Sheet'!C1472&amp;'Design Sheet'!D1472&amp;'Design Sheet'!E1472&amp;'Design Sheet'!F1472</f>
        <v>2023SNACKSSNACKS FRZBaseMERCH MENUMERCH MENU</v>
      </c>
    </row>
    <row r="269" spans="11:11">
      <c r="K269" t="str">
        <f>'Design Sheet'!A1473&amp;'Design Sheet'!B1473&amp;'Design Sheet'!C1473&amp;'Design Sheet'!D1473&amp;'Design Sheet'!E1473&amp;'Design Sheet'!F1473</f>
        <v>2023SNACKSSNACKS FRZBaseMERCH MENU Total</v>
      </c>
    </row>
    <row r="270" spans="11:11">
      <c r="K270" t="str">
        <f>'Design Sheet'!A1474&amp;'Design Sheet'!B1474&amp;'Design Sheet'!C1474&amp;'Design Sheet'!D1474&amp;'Design Sheet'!E1474&amp;'Design Sheet'!F1474</f>
        <v>2023SNACKSSNACKS FRZBase Total</v>
      </c>
    </row>
    <row r="271" spans="11:11">
      <c r="K271" t="str">
        <f>'Design Sheet'!A1475&amp;'Design Sheet'!B1475&amp;'Design Sheet'!C1475&amp;'Design Sheet'!D1475&amp;'Design Sheet'!E1475&amp;'Design Sheet'!F1475</f>
        <v>2023SNACKSSNACKS FRZ Total</v>
      </c>
    </row>
    <row r="272" spans="11:11">
      <c r="K272" t="str">
        <f>'Design Sheet'!A1476&amp;'Design Sheet'!B1476&amp;'Design Sheet'!C1476&amp;'Design Sheet'!D1476&amp;'Design Sheet'!E1476&amp;'Design Sheet'!F1476</f>
        <v>2023SNACKS Total</v>
      </c>
    </row>
    <row r="273" spans="11:11">
      <c r="K273" t="str">
        <f>'Design Sheet'!A1477&amp;'Design Sheet'!B1477&amp;'Design Sheet'!C1477&amp;'Design Sheet'!D1477&amp;'Design Sheet'!E1477&amp;'Design Sheet'!F1477</f>
        <v>2024MEALS-BAKINGMBS FRZBaseCore NWADMIN</v>
      </c>
    </row>
    <row r="274" spans="11:11">
      <c r="K274" t="str">
        <f>'Design Sheet'!A1478&amp;'Design Sheet'!B1478&amp;'Design Sheet'!C1478&amp;'Design Sheet'!D1478&amp;'Design Sheet'!E1478&amp;'Design Sheet'!F1478</f>
        <v>2024MEALS-BAKINGMBS FRZBaseCore NWOTHER</v>
      </c>
    </row>
    <row r="275" spans="11:11">
      <c r="K275" t="str">
        <f>'Design Sheet'!A1479&amp;'Design Sheet'!B1479&amp;'Design Sheet'!C1479&amp;'Design Sheet'!D1479&amp;'Design Sheet'!E1479&amp;'Design Sheet'!F1479</f>
        <v>2024MEALS-BAKINGMBS FRZBaseCore NWSINGLE FUNDING</v>
      </c>
    </row>
    <row r="276" spans="11:11">
      <c r="K276" t="str">
        <f>'Design Sheet'!A1480&amp;'Design Sheet'!B1480&amp;'Design Sheet'!C1480&amp;'Design Sheet'!D1480&amp;'Design Sheet'!E1480&amp;'Design Sheet'!F1480</f>
        <v>2024MEALS-BAKINGMBS FRZBaseCore NW Total</v>
      </c>
    </row>
    <row r="277" spans="11:11">
      <c r="K277" t="str">
        <f>'Design Sheet'!A1481&amp;'Design Sheet'!B1481&amp;'Design Sheet'!C1481&amp;'Design Sheet'!D1481&amp;'Design Sheet'!E1481&amp;'Design Sheet'!F1481</f>
        <v>2024MEALS-BAKINGMBS FRZBaseEDLPEDLP</v>
      </c>
    </row>
    <row r="278" spans="11:11">
      <c r="K278" t="str">
        <f>'Design Sheet'!A1482&amp;'Design Sheet'!B1482&amp;'Design Sheet'!C1482&amp;'Design Sheet'!D1482&amp;'Design Sheet'!E1482&amp;'Design Sheet'!F1482</f>
        <v>2024MEALS-BAKINGMBS FRZBaseEDLP Total</v>
      </c>
    </row>
    <row r="279" spans="11:11">
      <c r="K279" t="str">
        <f>'Design Sheet'!A1483&amp;'Design Sheet'!B1483&amp;'Design Sheet'!C1483&amp;'Design Sheet'!D1483&amp;'Design Sheet'!E1483&amp;'Design Sheet'!F1483</f>
        <v>2024MEALS-BAKINGMBS FRZBaseMERCH MENUMERCH MENU</v>
      </c>
    </row>
    <row r="280" spans="11:11">
      <c r="K280" t="str">
        <f>'Design Sheet'!A1484&amp;'Design Sheet'!B1484&amp;'Design Sheet'!C1484&amp;'Design Sheet'!D1484&amp;'Design Sheet'!E1484&amp;'Design Sheet'!F1484</f>
        <v>2024MEALS-BAKINGMBS FRZBaseMERCH MENU Total</v>
      </c>
    </row>
    <row r="281" spans="11:11">
      <c r="K281" t="str">
        <f>'Design Sheet'!A1485&amp;'Design Sheet'!B1485&amp;'Design Sheet'!C1485&amp;'Design Sheet'!D1485&amp;'Design Sheet'!E1485&amp;'Design Sheet'!F1485</f>
        <v>2024MEALS-BAKINGMBS FRZBase Total</v>
      </c>
    </row>
    <row r="282" spans="11:11">
      <c r="K282" t="str">
        <f>'Design Sheet'!A1486&amp;'Design Sheet'!B1486&amp;'Design Sheet'!C1486&amp;'Design Sheet'!D1486&amp;'Design Sheet'!E1486&amp;'Design Sheet'!F1486</f>
        <v>2024MEALS-BAKINGMBS FRZ Total</v>
      </c>
    </row>
    <row r="283" spans="11:11">
      <c r="K283" t="str">
        <f>'Design Sheet'!A1487&amp;'Design Sheet'!B1487&amp;'Design Sheet'!C1487&amp;'Design Sheet'!D1487&amp;'Design Sheet'!E1487&amp;'Design Sheet'!F1487</f>
        <v>2024MEALS-BAKINGMBS REFBaseCore NWADMIN</v>
      </c>
    </row>
    <row r="284" spans="11:11">
      <c r="K284" t="str">
        <f>'Design Sheet'!A1488&amp;'Design Sheet'!B1488&amp;'Design Sheet'!C1488&amp;'Design Sheet'!D1488&amp;'Design Sheet'!E1488&amp;'Design Sheet'!F1488</f>
        <v>2024MEALS-BAKINGMBS REFBaseCore NWOTHER</v>
      </c>
    </row>
    <row r="285" spans="11:11">
      <c r="K285" t="str">
        <f>'Design Sheet'!A1489&amp;'Design Sheet'!B1489&amp;'Design Sheet'!C1489&amp;'Design Sheet'!D1489&amp;'Design Sheet'!E1489&amp;'Design Sheet'!F1489</f>
        <v>2024MEALS-BAKINGMBS REFBaseCore NWSINGLE FUNDING</v>
      </c>
    </row>
    <row r="286" spans="11:11">
      <c r="K286" t="str">
        <f>'Design Sheet'!A1490&amp;'Design Sheet'!B1490&amp;'Design Sheet'!C1490&amp;'Design Sheet'!D1490&amp;'Design Sheet'!E1490&amp;'Design Sheet'!F1490</f>
        <v>2024MEALS-BAKINGMBS REFBaseCore NW Total</v>
      </c>
    </row>
    <row r="287" spans="11:11">
      <c r="K287" t="str">
        <f>'Design Sheet'!A1491&amp;'Design Sheet'!B1491&amp;'Design Sheet'!C1491&amp;'Design Sheet'!D1491&amp;'Design Sheet'!E1491&amp;'Design Sheet'!F1491</f>
        <v>2024MEALS-BAKINGMBS REFBaseEDLPEDLP</v>
      </c>
    </row>
    <row r="288" spans="11:11">
      <c r="K288" t="str">
        <f>'Design Sheet'!A1492&amp;'Design Sheet'!B1492&amp;'Design Sheet'!C1492&amp;'Design Sheet'!D1492&amp;'Design Sheet'!E1492&amp;'Design Sheet'!F1492</f>
        <v>2024MEALS-BAKINGMBS REFBaseEDLP Total</v>
      </c>
    </row>
    <row r="289" spans="11:11">
      <c r="K289" t="str">
        <f>'Design Sheet'!A1493&amp;'Design Sheet'!B1493&amp;'Design Sheet'!C1493&amp;'Design Sheet'!D1493&amp;'Design Sheet'!E1493&amp;'Design Sheet'!F1493</f>
        <v>2024MEALS-BAKINGMBS REFBaseMERCH MENUMERCH MENU</v>
      </c>
    </row>
    <row r="290" spans="11:11">
      <c r="K290" t="str">
        <f>'Design Sheet'!A1494&amp;'Design Sheet'!B1494&amp;'Design Sheet'!C1494&amp;'Design Sheet'!D1494&amp;'Design Sheet'!E1494&amp;'Design Sheet'!F1494</f>
        <v>2024MEALS-BAKINGMBS REFBaseMERCH MENU Total</v>
      </c>
    </row>
    <row r="291" spans="11:11">
      <c r="K291" t="str">
        <f>'Design Sheet'!A1495&amp;'Design Sheet'!B1495&amp;'Design Sheet'!C1495&amp;'Design Sheet'!D1495&amp;'Design Sheet'!E1495&amp;'Design Sheet'!F1495</f>
        <v>2024MEALS-BAKINGMBS REFBase Total</v>
      </c>
    </row>
    <row r="292" spans="11:11">
      <c r="K292" t="str">
        <f>'Design Sheet'!A1496&amp;'Design Sheet'!B1496&amp;'Design Sheet'!C1496&amp;'Design Sheet'!D1496&amp;'Design Sheet'!E1496&amp;'Design Sheet'!F1496</f>
        <v>2024MEALS-BAKINGMBS REF Total</v>
      </c>
    </row>
    <row r="293" spans="11:11">
      <c r="K293" t="str">
        <f>'Design Sheet'!A1497&amp;'Design Sheet'!B1497&amp;'Design Sheet'!C1497&amp;'Design Sheet'!D1497&amp;'Design Sheet'!E1497&amp;'Design Sheet'!F1497</f>
        <v>2024MEALS-BAKINGMBS SOUP-SIDESBaseCore NWADMIN</v>
      </c>
    </row>
    <row r="294" spans="11:11">
      <c r="K294" t="str">
        <f>'Design Sheet'!A1498&amp;'Design Sheet'!B1498&amp;'Design Sheet'!C1498&amp;'Design Sheet'!D1498&amp;'Design Sheet'!E1498&amp;'Design Sheet'!F1498</f>
        <v>2024MEALS-BAKINGMBS SOUP-SIDESBaseCore NWOTHER</v>
      </c>
    </row>
    <row r="295" spans="11:11">
      <c r="K295" t="str">
        <f>'Design Sheet'!A1499&amp;'Design Sheet'!B1499&amp;'Design Sheet'!C1499&amp;'Design Sheet'!D1499&amp;'Design Sheet'!E1499&amp;'Design Sheet'!F1499</f>
        <v>2024MEALS-BAKINGMBS SOUP-SIDESBaseCore NWSINGLE FUNDING</v>
      </c>
    </row>
    <row r="296" spans="11:11">
      <c r="K296" t="str">
        <f>'Design Sheet'!A1500&amp;'Design Sheet'!B1500&amp;'Design Sheet'!C1500&amp;'Design Sheet'!D1500&amp;'Design Sheet'!E1500&amp;'Design Sheet'!F1500</f>
        <v>2024MEALS-BAKINGMBS SOUP-SIDESBaseCore NW Total</v>
      </c>
    </row>
    <row r="297" spans="11:11">
      <c r="K297" t="str">
        <f>'Design Sheet'!A1501&amp;'Design Sheet'!B1501&amp;'Design Sheet'!C1501&amp;'Design Sheet'!D1501&amp;'Design Sheet'!E1501&amp;'Design Sheet'!F1501</f>
        <v>2024MEALS-BAKINGMBS SOUP-SIDESBaseEDLPEDLP</v>
      </c>
    </row>
    <row r="298" spans="11:11">
      <c r="K298" t="str">
        <f>'Design Sheet'!A1502&amp;'Design Sheet'!B1502&amp;'Design Sheet'!C1502&amp;'Design Sheet'!D1502&amp;'Design Sheet'!E1502&amp;'Design Sheet'!F1502</f>
        <v>2024MEALS-BAKINGMBS SOUP-SIDESBaseEDLP Total</v>
      </c>
    </row>
    <row r="299" spans="11:11">
      <c r="K299" t="str">
        <f>'Design Sheet'!A1503&amp;'Design Sheet'!B1503&amp;'Design Sheet'!C1503&amp;'Design Sheet'!D1503&amp;'Design Sheet'!E1503&amp;'Design Sheet'!F1503</f>
        <v>2024MEALS-BAKINGMBS SOUP-SIDESBaseMERCH MENUMERCH MENU</v>
      </c>
    </row>
    <row r="300" spans="11:11">
      <c r="K300" t="str">
        <f>'Design Sheet'!A1504&amp;'Design Sheet'!B1504&amp;'Design Sheet'!C1504&amp;'Design Sheet'!D1504&amp;'Design Sheet'!E1504&amp;'Design Sheet'!F1504</f>
        <v>2024MEALS-BAKINGMBS SOUP-SIDESBaseMERCH MENU Total</v>
      </c>
    </row>
    <row r="301" spans="11:11">
      <c r="K301" t="str">
        <f>'Design Sheet'!A1505&amp;'Design Sheet'!B1505&amp;'Design Sheet'!C1505&amp;'Design Sheet'!D1505&amp;'Design Sheet'!E1505&amp;'Design Sheet'!F1505</f>
        <v>2024MEALS-BAKINGMBS SOUP-SIDESBase Total</v>
      </c>
    </row>
    <row r="302" spans="11:11">
      <c r="K302" t="str">
        <f>'Design Sheet'!A1506&amp;'Design Sheet'!B1506&amp;'Design Sheet'!C1506&amp;'Design Sheet'!D1506&amp;'Design Sheet'!E1506&amp;'Design Sheet'!F1506</f>
        <v>2024MEALS-BAKINGMBS SOUP-SIDES Total</v>
      </c>
    </row>
    <row r="303" spans="11:11">
      <c r="K303" t="str">
        <f>'Design Sheet'!A1507&amp;'Design Sheet'!B1507&amp;'Design Sheet'!C1507&amp;'Design Sheet'!D1507&amp;'Design Sheet'!E1507&amp;'Design Sheet'!F1507</f>
        <v>2024MEALS-BAKINGMBS TACOS-TREATSBaseCore NWADMIN</v>
      </c>
    </row>
    <row r="304" spans="11:11">
      <c r="K304" t="str">
        <f>'Design Sheet'!A1508&amp;'Design Sheet'!B1508&amp;'Design Sheet'!C1508&amp;'Design Sheet'!D1508&amp;'Design Sheet'!E1508&amp;'Design Sheet'!F1508</f>
        <v>2024MEALS-BAKINGMBS TACOS-TREATSBaseCore NWOTHER</v>
      </c>
    </row>
    <row r="305" spans="11:11">
      <c r="K305" t="str">
        <f>'Design Sheet'!A1509&amp;'Design Sheet'!B1509&amp;'Design Sheet'!C1509&amp;'Design Sheet'!D1509&amp;'Design Sheet'!E1509&amp;'Design Sheet'!F1509</f>
        <v>2024MEALS-BAKINGMBS TACOS-TREATSBaseCore NWSINGLE FUNDING</v>
      </c>
    </row>
    <row r="306" spans="11:11">
      <c r="K306" t="str">
        <f>'Design Sheet'!A1510&amp;'Design Sheet'!B1510&amp;'Design Sheet'!C1510&amp;'Design Sheet'!D1510&amp;'Design Sheet'!E1510&amp;'Design Sheet'!F1510</f>
        <v>2024MEALS-BAKINGMBS TACOS-TREATSBaseCore NW Total</v>
      </c>
    </row>
    <row r="307" spans="11:11">
      <c r="K307" t="str">
        <f>'Design Sheet'!A1511&amp;'Design Sheet'!B1511&amp;'Design Sheet'!C1511&amp;'Design Sheet'!D1511&amp;'Design Sheet'!E1511&amp;'Design Sheet'!F1511</f>
        <v>2024MEALS-BAKINGMBS TACOS-TREATSBaseEDLPEDLP</v>
      </c>
    </row>
    <row r="308" spans="11:11">
      <c r="K308" t="str">
        <f>'Design Sheet'!A1512&amp;'Design Sheet'!B1512&amp;'Design Sheet'!C1512&amp;'Design Sheet'!D1512&amp;'Design Sheet'!E1512&amp;'Design Sheet'!F1512</f>
        <v>2024MEALS-BAKINGMBS TACOS-TREATSBaseEDLP Total</v>
      </c>
    </row>
    <row r="309" spans="11:11">
      <c r="K309" t="str">
        <f>'Design Sheet'!A1513&amp;'Design Sheet'!B1513&amp;'Design Sheet'!C1513&amp;'Design Sheet'!D1513&amp;'Design Sheet'!E1513&amp;'Design Sheet'!F1513</f>
        <v>2024MEALS-BAKINGMBS TACOS-TREATSBaseMERCH MENUMERCH MENU</v>
      </c>
    </row>
    <row r="310" spans="11:11">
      <c r="K310" t="str">
        <f>'Design Sheet'!A1514&amp;'Design Sheet'!B1514&amp;'Design Sheet'!C1514&amp;'Design Sheet'!D1514&amp;'Design Sheet'!E1514&amp;'Design Sheet'!F1514</f>
        <v>2024MEALS-BAKINGMBS TACOS-TREATSBaseMERCH MENU Total</v>
      </c>
    </row>
    <row r="311" spans="11:11">
      <c r="K311" t="str">
        <f>'Design Sheet'!A1515&amp;'Design Sheet'!B1515&amp;'Design Sheet'!C1515&amp;'Design Sheet'!D1515&amp;'Design Sheet'!E1515&amp;'Design Sheet'!F1515</f>
        <v>2024MEALS-BAKINGMBS TACOS-TREATSBase Total</v>
      </c>
    </row>
    <row r="312" spans="11:11">
      <c r="K312" t="str">
        <f>'Design Sheet'!A1516&amp;'Design Sheet'!B1516&amp;'Design Sheet'!C1516&amp;'Design Sheet'!D1516&amp;'Design Sheet'!E1516&amp;'Design Sheet'!F1516</f>
        <v>2024MEALS-BAKINGMBS TACOS-TREATS Total</v>
      </c>
    </row>
    <row r="313" spans="11:11">
      <c r="K313" t="str">
        <f>'Design Sheet'!A1517&amp;'Design Sheet'!B1517&amp;'Design Sheet'!C1517&amp;'Design Sheet'!D1517&amp;'Design Sheet'!E1517&amp;'Design Sheet'!F1517</f>
        <v>2024MEALS-BAKINGNOBU DRYBaseCore NWOTHER</v>
      </c>
    </row>
    <row r="314" spans="11:11">
      <c r="K314" t="str">
        <f>'Design Sheet'!A1518&amp;'Design Sheet'!B1518&amp;'Design Sheet'!C1518&amp;'Design Sheet'!D1518&amp;'Design Sheet'!E1518&amp;'Design Sheet'!F1518</f>
        <v>2024MEALS-BAKINGNOBU DRYBaseCore NWSINGLE FUNDING</v>
      </c>
    </row>
    <row r="315" spans="11:11">
      <c r="K315" t="str">
        <f>'Design Sheet'!A1519&amp;'Design Sheet'!B1519&amp;'Design Sheet'!C1519&amp;'Design Sheet'!D1519&amp;'Design Sheet'!E1519&amp;'Design Sheet'!F1519</f>
        <v>2024MEALS-BAKINGNOBU DRYBaseCore NW Total</v>
      </c>
    </row>
    <row r="316" spans="11:11">
      <c r="K316" t="str">
        <f>'Design Sheet'!A1520&amp;'Design Sheet'!B1520&amp;'Design Sheet'!C1520&amp;'Design Sheet'!D1520&amp;'Design Sheet'!E1520&amp;'Design Sheet'!F1520</f>
        <v>2024MEALS-BAKINGNOBU DRYBaseMERCH MENUMERCH MENU</v>
      </c>
    </row>
    <row r="317" spans="11:11">
      <c r="K317" t="str">
        <f>'Design Sheet'!A1521&amp;'Design Sheet'!B1521&amp;'Design Sheet'!C1521&amp;'Design Sheet'!D1521&amp;'Design Sheet'!E1521&amp;'Design Sheet'!F1521</f>
        <v>2024MEALS-BAKINGNOBU DRYBaseMERCH MENU Total</v>
      </c>
    </row>
    <row r="318" spans="11:11">
      <c r="K318" t="str">
        <f>'Design Sheet'!A1522&amp;'Design Sheet'!B1522&amp;'Design Sheet'!C1522&amp;'Design Sheet'!D1522&amp;'Design Sheet'!E1522&amp;'Design Sheet'!F1522</f>
        <v>2024MEALS-BAKINGNOBU DRYBase Total</v>
      </c>
    </row>
    <row r="319" spans="11:11">
      <c r="K319" t="str">
        <f>'Design Sheet'!A1523&amp;'Design Sheet'!B1523&amp;'Design Sheet'!C1523&amp;'Design Sheet'!D1523&amp;'Design Sheet'!E1523&amp;'Design Sheet'!F1523</f>
        <v>2024MEALS-BAKINGNOBU DRY Total</v>
      </c>
    </row>
    <row r="320" spans="11:11">
      <c r="K320" t="str">
        <f>'Design Sheet'!A1524&amp;'Design Sheet'!B1524&amp;'Design Sheet'!C1524&amp;'Design Sheet'!D1524&amp;'Design Sheet'!E1524&amp;'Design Sheet'!F1524</f>
        <v>2024MEALS-BAKINGNOBU FRZBaseCore NWOTHER</v>
      </c>
    </row>
    <row r="321" spans="11:11">
      <c r="K321" t="str">
        <f>'Design Sheet'!A1525&amp;'Design Sheet'!B1525&amp;'Design Sheet'!C1525&amp;'Design Sheet'!D1525&amp;'Design Sheet'!E1525&amp;'Design Sheet'!F1525</f>
        <v>2024MEALS-BAKINGNOBU FRZBaseCore NWSINGLE FUNDING</v>
      </c>
    </row>
    <row r="322" spans="11:11">
      <c r="K322" t="str">
        <f>'Design Sheet'!A1526&amp;'Design Sheet'!B1526&amp;'Design Sheet'!C1526&amp;'Design Sheet'!D1526&amp;'Design Sheet'!E1526&amp;'Design Sheet'!F1526</f>
        <v>2024MEALS-BAKINGNOBU FRZBaseCore NW Total</v>
      </c>
    </row>
    <row r="323" spans="11:11">
      <c r="K323" t="str">
        <f>'Design Sheet'!A1527&amp;'Design Sheet'!B1527&amp;'Design Sheet'!C1527&amp;'Design Sheet'!D1527&amp;'Design Sheet'!E1527&amp;'Design Sheet'!F1527</f>
        <v>2024MEALS-BAKINGNOBU FRZBase Total</v>
      </c>
    </row>
    <row r="324" spans="11:11">
      <c r="K324" t="str">
        <f>'Design Sheet'!A1528&amp;'Design Sheet'!B1528&amp;'Design Sheet'!C1528&amp;'Design Sheet'!D1528&amp;'Design Sheet'!E1528&amp;'Design Sheet'!F1528</f>
        <v>2024MEALS-BAKINGNOBU FRZ Total</v>
      </c>
    </row>
    <row r="325" spans="11:11">
      <c r="K325" t="str">
        <f>'Design Sheet'!A1529&amp;'Design Sheet'!B1529&amp;'Design Sheet'!C1529&amp;'Design Sheet'!D1529&amp;'Design Sheet'!E1529&amp;'Design Sheet'!F1529</f>
        <v>2024MEALS-BAKING Total</v>
      </c>
    </row>
    <row r="326" spans="11:11">
      <c r="K326" t="str">
        <f>'Design Sheet'!A1530&amp;'Design Sheet'!B1530&amp;'Design Sheet'!C1530&amp;'Design Sheet'!D1530&amp;'Design Sheet'!E1530&amp;'Design Sheet'!F1530</f>
        <v>2024MORNING FOODSBIG GBaseCore NWADMIN</v>
      </c>
    </row>
    <row r="327" spans="11:11">
      <c r="K327" t="str">
        <f>'Design Sheet'!A1531&amp;'Design Sheet'!B1531&amp;'Design Sheet'!C1531&amp;'Design Sheet'!D1531&amp;'Design Sheet'!E1531&amp;'Design Sheet'!F1531</f>
        <v>2024MORNING FOODSBIG GBaseCore NWOTHER</v>
      </c>
    </row>
    <row r="328" spans="11:11">
      <c r="K328" t="str">
        <f>'Design Sheet'!A1532&amp;'Design Sheet'!B1532&amp;'Design Sheet'!C1532&amp;'Design Sheet'!D1532&amp;'Design Sheet'!E1532&amp;'Design Sheet'!F1532</f>
        <v>2024MORNING FOODSBIG GBaseCore NWSINGLE FUNDING</v>
      </c>
    </row>
    <row r="329" spans="11:11">
      <c r="K329" t="str">
        <f>'Design Sheet'!A1533&amp;'Design Sheet'!B1533&amp;'Design Sheet'!C1533&amp;'Design Sheet'!D1533&amp;'Design Sheet'!E1533&amp;'Design Sheet'!F1533</f>
        <v>2024MORNING FOODSBIG GBaseCore NW Total</v>
      </c>
    </row>
    <row r="330" spans="11:11">
      <c r="K330" t="str">
        <f>'Design Sheet'!A1534&amp;'Design Sheet'!B1534&amp;'Design Sheet'!C1534&amp;'Design Sheet'!D1534&amp;'Design Sheet'!E1534&amp;'Design Sheet'!F1534</f>
        <v>2024MORNING FOODSBIG GBaseEDLPEDLP</v>
      </c>
    </row>
    <row r="331" spans="11:11">
      <c r="K331" t="str">
        <f>'Design Sheet'!A1535&amp;'Design Sheet'!B1535&amp;'Design Sheet'!C1535&amp;'Design Sheet'!D1535&amp;'Design Sheet'!E1535&amp;'Design Sheet'!F1535</f>
        <v>2024MORNING FOODSBIG GBaseEDLP Total</v>
      </c>
    </row>
    <row r="332" spans="11:11">
      <c r="K332" t="str">
        <f>'Design Sheet'!A1536&amp;'Design Sheet'!B1536&amp;'Design Sheet'!C1536&amp;'Design Sheet'!D1536&amp;'Design Sheet'!E1536&amp;'Design Sheet'!F1536</f>
        <v>2024MORNING FOODSBIG GBaseMERCH MENUMERCH MENU</v>
      </c>
    </row>
    <row r="333" spans="11:11">
      <c r="K333" t="str">
        <f>'Design Sheet'!A1537&amp;'Design Sheet'!B1537&amp;'Design Sheet'!C1537&amp;'Design Sheet'!D1537&amp;'Design Sheet'!E1537&amp;'Design Sheet'!F1537</f>
        <v>2024MORNING FOODSBIG GBaseMERCH MENU Total</v>
      </c>
    </row>
    <row r="334" spans="11:11">
      <c r="K334" t="str">
        <f>'Design Sheet'!A1538&amp;'Design Sheet'!B1538&amp;'Design Sheet'!C1538&amp;'Design Sheet'!D1538&amp;'Design Sheet'!E1538&amp;'Design Sheet'!F1538</f>
        <v>2024MORNING FOODSBIG GBase Total</v>
      </c>
    </row>
    <row r="335" spans="11:11">
      <c r="K335" t="str">
        <f>'Design Sheet'!A1539&amp;'Design Sheet'!B1539&amp;'Design Sheet'!C1539&amp;'Design Sheet'!D1539&amp;'Design Sheet'!E1539&amp;'Design Sheet'!F1539</f>
        <v>2024MORNING FOODSBIG GIncr CappedMERCH MENUMERCH MENU</v>
      </c>
    </row>
    <row r="336" spans="11:11">
      <c r="K336" t="str">
        <f>'Design Sheet'!A1540&amp;'Design Sheet'!B1540&amp;'Design Sheet'!C1540&amp;'Design Sheet'!D1540&amp;'Design Sheet'!E1540&amp;'Design Sheet'!F1540</f>
        <v>2024MORNING FOODSBIG GIncr CappedMERCH MENU Total</v>
      </c>
    </row>
    <row r="337" spans="11:11">
      <c r="K337" t="str">
        <f>'Design Sheet'!A1541&amp;'Design Sheet'!B1541&amp;'Design Sheet'!C1541&amp;'Design Sheet'!D1541&amp;'Design Sheet'!E1541&amp;'Design Sheet'!F1541</f>
        <v>2024MORNING FOODSBIG GIncr Capped Total</v>
      </c>
    </row>
    <row r="338" spans="11:11">
      <c r="K338" t="str">
        <f>'Design Sheet'!A1542&amp;'Design Sheet'!B1542&amp;'Design Sheet'!C1542&amp;'Design Sheet'!D1542&amp;'Design Sheet'!E1542&amp;'Design Sheet'!F1542</f>
        <v>2024MORNING FOODSBIG G Total</v>
      </c>
    </row>
    <row r="339" spans="11:11">
      <c r="K339" t="str">
        <f>'Design Sheet'!A1543&amp;'Design Sheet'!B1543&amp;'Design Sheet'!C1543&amp;'Design Sheet'!D1543&amp;'Design Sheet'!E1543&amp;'Design Sheet'!F1543</f>
        <v>2024MORNING FOODSYOGURTBaseCore NWADMIN</v>
      </c>
    </row>
    <row r="340" spans="11:11">
      <c r="K340" t="str">
        <f>'Design Sheet'!A1544&amp;'Design Sheet'!B1544&amp;'Design Sheet'!C1544&amp;'Design Sheet'!D1544&amp;'Design Sheet'!E1544&amp;'Design Sheet'!F1544</f>
        <v>2024MORNING FOODSYOGURTBaseCore NWOTHER</v>
      </c>
    </row>
    <row r="341" spans="11:11">
      <c r="K341" t="str">
        <f>'Design Sheet'!A1545&amp;'Design Sheet'!B1545&amp;'Design Sheet'!C1545&amp;'Design Sheet'!D1545&amp;'Design Sheet'!E1545&amp;'Design Sheet'!F1545</f>
        <v>2024MORNING FOODSYOGURTBaseCore NWSINGLE FUNDING</v>
      </c>
    </row>
    <row r="342" spans="11:11">
      <c r="K342" t="str">
        <f>'Design Sheet'!A1546&amp;'Design Sheet'!B1546&amp;'Design Sheet'!C1546&amp;'Design Sheet'!D1546&amp;'Design Sheet'!E1546&amp;'Design Sheet'!F1546</f>
        <v>2024MORNING FOODSYOGURTBaseCore NW Total</v>
      </c>
    </row>
    <row r="343" spans="11:11">
      <c r="K343" t="str">
        <f>'Design Sheet'!A1547&amp;'Design Sheet'!B1547&amp;'Design Sheet'!C1547&amp;'Design Sheet'!D1547&amp;'Design Sheet'!E1547&amp;'Design Sheet'!F1547</f>
        <v>2024MORNING FOODSYOGURTBaseEDLPEDLP</v>
      </c>
    </row>
    <row r="344" spans="11:11">
      <c r="K344" t="str">
        <f>'Design Sheet'!A1548&amp;'Design Sheet'!B1548&amp;'Design Sheet'!C1548&amp;'Design Sheet'!D1548&amp;'Design Sheet'!E1548&amp;'Design Sheet'!F1548</f>
        <v>2024MORNING FOODSYOGURTBaseEDLP Total</v>
      </c>
    </row>
    <row r="345" spans="11:11">
      <c r="K345" t="str">
        <f>'Design Sheet'!A1549&amp;'Design Sheet'!B1549&amp;'Design Sheet'!C1549&amp;'Design Sheet'!D1549&amp;'Design Sheet'!E1549&amp;'Design Sheet'!F1549</f>
        <v>2024MORNING FOODSYOGURTBaseMERCH MENUMERCH MENU</v>
      </c>
    </row>
    <row r="346" spans="11:11">
      <c r="K346" t="str">
        <f>'Design Sheet'!A1550&amp;'Design Sheet'!B1550&amp;'Design Sheet'!C1550&amp;'Design Sheet'!D1550&amp;'Design Sheet'!E1550&amp;'Design Sheet'!F1550</f>
        <v>2024MORNING FOODSYOGURTBaseMERCH MENU Total</v>
      </c>
    </row>
    <row r="347" spans="11:11">
      <c r="K347" t="str">
        <f>'Design Sheet'!A1551&amp;'Design Sheet'!B1551&amp;'Design Sheet'!C1551&amp;'Design Sheet'!D1551&amp;'Design Sheet'!E1551&amp;'Design Sheet'!F1551</f>
        <v>2024MORNING FOODSYOGURTBase Total</v>
      </c>
    </row>
    <row r="348" spans="11:11">
      <c r="K348" t="str">
        <f>'Design Sheet'!A1552&amp;'Design Sheet'!B1552&amp;'Design Sheet'!C1552&amp;'Design Sheet'!D1552&amp;'Design Sheet'!E1552&amp;'Design Sheet'!F1552</f>
        <v>2024MORNING FOODSYOGURT Total</v>
      </c>
    </row>
    <row r="349" spans="11:11">
      <c r="K349" t="str">
        <f>'Design Sheet'!A1553&amp;'Design Sheet'!B1553&amp;'Design Sheet'!C1553&amp;'Design Sheet'!D1553&amp;'Design Sheet'!E1553&amp;'Design Sheet'!F1553</f>
        <v>2024MORNING FOODS Total</v>
      </c>
    </row>
    <row r="350" spans="11:11">
      <c r="K350" t="str">
        <f>'Design Sheet'!A1554&amp;'Design Sheet'!B1554&amp;'Design Sheet'!C1554&amp;'Design Sheet'!D1554&amp;'Design Sheet'!E1554&amp;'Design Sheet'!F1554</f>
        <v>2024SNACKSSNACKS DRYBaseCore NWADMIN</v>
      </c>
    </row>
    <row r="351" spans="11:11">
      <c r="K351" t="str">
        <f>'Design Sheet'!A1555&amp;'Design Sheet'!B1555&amp;'Design Sheet'!C1555&amp;'Design Sheet'!D1555&amp;'Design Sheet'!E1555&amp;'Design Sheet'!F1555</f>
        <v>2024SNACKSSNACKS DRYBaseCore NWOTHER</v>
      </c>
    </row>
    <row r="352" spans="11:11">
      <c r="K352" t="str">
        <f>'Design Sheet'!A1556&amp;'Design Sheet'!B1556&amp;'Design Sheet'!C1556&amp;'Design Sheet'!D1556&amp;'Design Sheet'!E1556&amp;'Design Sheet'!F1556</f>
        <v>2024SNACKSSNACKS DRYBaseCore NWSINGLE FUNDING</v>
      </c>
    </row>
    <row r="353" spans="11:11">
      <c r="K353" t="str">
        <f>'Design Sheet'!A1557&amp;'Design Sheet'!B1557&amp;'Design Sheet'!C1557&amp;'Design Sheet'!D1557&amp;'Design Sheet'!E1557&amp;'Design Sheet'!F1557</f>
        <v>2024SNACKSSNACKS DRYBaseCore NW Total</v>
      </c>
    </row>
    <row r="354" spans="11:11">
      <c r="K354" t="str">
        <f>'Design Sheet'!A1558&amp;'Design Sheet'!B1558&amp;'Design Sheet'!C1558&amp;'Design Sheet'!D1558&amp;'Design Sheet'!E1558&amp;'Design Sheet'!F1558</f>
        <v>2024SNACKSSNACKS DRYBaseEDLPEDLP</v>
      </c>
    </row>
    <row r="355" spans="11:11">
      <c r="K355" t="str">
        <f>'Design Sheet'!A1559&amp;'Design Sheet'!B1559&amp;'Design Sheet'!C1559&amp;'Design Sheet'!D1559&amp;'Design Sheet'!E1559&amp;'Design Sheet'!F1559</f>
        <v>2024SNACKSSNACKS DRYBaseEDLP Total</v>
      </c>
    </row>
    <row r="356" spans="11:11">
      <c r="K356" t="str">
        <f>'Design Sheet'!A1560&amp;'Design Sheet'!B1560&amp;'Design Sheet'!C1560&amp;'Design Sheet'!D1560&amp;'Design Sheet'!E1560&amp;'Design Sheet'!F1560</f>
        <v>2024SNACKSSNACKS DRYBaseMERCH MENUMERCH MENU</v>
      </c>
    </row>
    <row r="357" spans="11:11">
      <c r="K357" t="str">
        <f>'Design Sheet'!A1561&amp;'Design Sheet'!B1561&amp;'Design Sheet'!C1561&amp;'Design Sheet'!D1561&amp;'Design Sheet'!E1561&amp;'Design Sheet'!F1561</f>
        <v>2024SNACKSSNACKS DRYBaseMERCH MENU Total</v>
      </c>
    </row>
    <row r="358" spans="11:11">
      <c r="K358" t="str">
        <f>'Design Sheet'!A1562&amp;'Design Sheet'!B1562&amp;'Design Sheet'!C1562&amp;'Design Sheet'!D1562&amp;'Design Sheet'!E1562&amp;'Design Sheet'!F1562</f>
        <v>2024SNACKSSNACKS DRYBase Total</v>
      </c>
    </row>
    <row r="359" spans="11:11">
      <c r="K359" t="str">
        <f>'Design Sheet'!A1563&amp;'Design Sheet'!B1563&amp;'Design Sheet'!C1563&amp;'Design Sheet'!D1563&amp;'Design Sheet'!E1563&amp;'Design Sheet'!F1563</f>
        <v>2024SNACKSSNACKS DRY Total</v>
      </c>
    </row>
    <row r="360" spans="11:11">
      <c r="K360" t="str">
        <f>'Design Sheet'!A1564&amp;'Design Sheet'!B1564&amp;'Design Sheet'!C1564&amp;'Design Sheet'!D1564&amp;'Design Sheet'!E1564&amp;'Design Sheet'!F1564</f>
        <v>2024SNACKSSNACKS FRZBaseCore NWADMIN</v>
      </c>
    </row>
    <row r="361" spans="11:11">
      <c r="K361" t="str">
        <f>'Design Sheet'!A1565&amp;'Design Sheet'!B1565&amp;'Design Sheet'!C1565&amp;'Design Sheet'!D1565&amp;'Design Sheet'!E1565&amp;'Design Sheet'!F1565</f>
        <v>2024SNACKSSNACKS FRZBaseCore NWOTHER</v>
      </c>
    </row>
    <row r="362" spans="11:11">
      <c r="K362" t="str">
        <f>'Design Sheet'!A1566&amp;'Design Sheet'!B1566&amp;'Design Sheet'!C1566&amp;'Design Sheet'!D1566&amp;'Design Sheet'!E1566&amp;'Design Sheet'!F1566</f>
        <v>2024SNACKSSNACKS FRZBaseCore NWSINGLE FUNDING</v>
      </c>
    </row>
    <row r="363" spans="11:11">
      <c r="K363" t="str">
        <f>'Design Sheet'!A1567&amp;'Design Sheet'!B1567&amp;'Design Sheet'!C1567&amp;'Design Sheet'!D1567&amp;'Design Sheet'!E1567&amp;'Design Sheet'!F1567</f>
        <v>2024SNACKSSNACKS FRZBaseCore NW Total</v>
      </c>
    </row>
    <row r="364" spans="11:11">
      <c r="K364" t="str">
        <f>'Design Sheet'!A1568&amp;'Design Sheet'!B1568&amp;'Design Sheet'!C1568&amp;'Design Sheet'!D1568&amp;'Design Sheet'!E1568&amp;'Design Sheet'!F1568</f>
        <v>2024SNACKSSNACKS FRZBaseMERCH MENUMERCH MENU</v>
      </c>
    </row>
    <row r="365" spans="11:11">
      <c r="K365" t="str">
        <f>'Design Sheet'!A1569&amp;'Design Sheet'!B1569&amp;'Design Sheet'!C1569&amp;'Design Sheet'!D1569&amp;'Design Sheet'!E1569&amp;'Design Sheet'!F1569</f>
        <v>2024SNACKSSNACKS FRZBaseMERCH MENU Total</v>
      </c>
    </row>
    <row r="366" spans="11:11">
      <c r="K366" t="str">
        <f>'Design Sheet'!A1570&amp;'Design Sheet'!B1570&amp;'Design Sheet'!C1570&amp;'Design Sheet'!D1570&amp;'Design Sheet'!E1570&amp;'Design Sheet'!F1570</f>
        <v>2024SNACKSSNACKS FRZBase Total</v>
      </c>
    </row>
    <row r="367" spans="11:11">
      <c r="K367" t="str">
        <f>'Design Sheet'!A1571&amp;'Design Sheet'!B1571&amp;'Design Sheet'!C1571&amp;'Design Sheet'!D1571&amp;'Design Sheet'!E1571&amp;'Design Sheet'!F1571</f>
        <v>2024SNACKSSNACKS FRZ Total</v>
      </c>
    </row>
    <row r="368" spans="11:11">
      <c r="K368" t="str">
        <f>'Design Sheet'!A1572&amp;'Design Sheet'!B1572&amp;'Design Sheet'!C1572&amp;'Design Sheet'!D1572&amp;'Design Sheet'!E1572&amp;'Design Sheet'!F1572</f>
        <v>2024SNACKS Total</v>
      </c>
    </row>
    <row r="369" spans="11:11">
      <c r="K369" t="str">
        <f>'Design Sheet'!A1573&amp;'Design Sheet'!B1573&amp;'Design Sheet'!C1573&amp;'Design Sheet'!D1573&amp;'Design Sheet'!E1573&amp;'Design Sheet'!F1573</f>
        <v>2025MEALS-BAKINGMBS FRZBaseCore NWADMIN</v>
      </c>
    </row>
    <row r="370" spans="11:11">
      <c r="K370" t="str">
        <f>'Design Sheet'!A1574&amp;'Design Sheet'!B1574&amp;'Design Sheet'!C1574&amp;'Design Sheet'!D1574&amp;'Design Sheet'!E1574&amp;'Design Sheet'!F1574</f>
        <v>2025MEALS-BAKINGMBS FRZBaseCore NWOTHER</v>
      </c>
    </row>
    <row r="371" spans="11:11">
      <c r="K371" t="str">
        <f>'Design Sheet'!A1575&amp;'Design Sheet'!B1575&amp;'Design Sheet'!C1575&amp;'Design Sheet'!D1575&amp;'Design Sheet'!E1575&amp;'Design Sheet'!F1575</f>
        <v>2025MEALS-BAKINGMBS FRZBaseCore NWSINGLE FUNDING</v>
      </c>
    </row>
    <row r="372" spans="11:11">
      <c r="K372" t="str">
        <f>'Design Sheet'!A1576&amp;'Design Sheet'!B1576&amp;'Design Sheet'!C1576&amp;'Design Sheet'!D1576&amp;'Design Sheet'!E1576&amp;'Design Sheet'!F1576</f>
        <v>2025MEALS-BAKINGMBS FRZBaseCore NW Total</v>
      </c>
    </row>
    <row r="373" spans="11:11">
      <c r="K373" t="str">
        <f>'Design Sheet'!A1577&amp;'Design Sheet'!B1577&amp;'Design Sheet'!C1577&amp;'Design Sheet'!D1577&amp;'Design Sheet'!E1577&amp;'Design Sheet'!F1577</f>
        <v>2025MEALS-BAKINGMBS FRZBaseEDLPEDLP</v>
      </c>
    </row>
    <row r="374" spans="11:11">
      <c r="K374" t="str">
        <f>'Design Sheet'!A1578&amp;'Design Sheet'!B1578&amp;'Design Sheet'!C1578&amp;'Design Sheet'!D1578&amp;'Design Sheet'!E1578&amp;'Design Sheet'!F1578</f>
        <v>2025MEALS-BAKINGMBS FRZBaseEDLP Total</v>
      </c>
    </row>
    <row r="375" spans="11:11">
      <c r="K375" t="str">
        <f>'Design Sheet'!A1579&amp;'Design Sheet'!B1579&amp;'Design Sheet'!C1579&amp;'Design Sheet'!D1579&amp;'Design Sheet'!E1579&amp;'Design Sheet'!F1579</f>
        <v>2025MEALS-BAKINGMBS FRZBaseMERCH MENUMERCH MENU</v>
      </c>
    </row>
    <row r="376" spans="11:11">
      <c r="K376" t="str">
        <f>'Design Sheet'!A1580&amp;'Design Sheet'!B1580&amp;'Design Sheet'!C1580&amp;'Design Sheet'!D1580&amp;'Design Sheet'!E1580&amp;'Design Sheet'!F1580</f>
        <v>2025MEALS-BAKINGMBS FRZBaseMERCH MENU Total</v>
      </c>
    </row>
    <row r="377" spans="11:11">
      <c r="K377" t="str">
        <f>'Design Sheet'!A1581&amp;'Design Sheet'!B1581&amp;'Design Sheet'!C1581&amp;'Design Sheet'!D1581&amp;'Design Sheet'!E1581&amp;'Design Sheet'!F1581</f>
        <v>2025MEALS-BAKINGMBS FRZBase Total</v>
      </c>
    </row>
    <row r="378" spans="11:11">
      <c r="K378" t="str">
        <f>'Design Sheet'!A1582&amp;'Design Sheet'!B1582&amp;'Design Sheet'!C1582&amp;'Design Sheet'!D1582&amp;'Design Sheet'!E1582&amp;'Design Sheet'!F1582</f>
        <v>2025MEALS-BAKINGMBS FRZ Total</v>
      </c>
    </row>
    <row r="379" spans="11:11">
      <c r="K379" t="str">
        <f>'Design Sheet'!A1583&amp;'Design Sheet'!B1583&amp;'Design Sheet'!C1583&amp;'Design Sheet'!D1583&amp;'Design Sheet'!E1583&amp;'Design Sheet'!F1583</f>
        <v>2025MEALS-BAKINGMBS MEXICANBaseCore NWADMIN</v>
      </c>
    </row>
    <row r="380" spans="11:11">
      <c r="K380" t="str">
        <f>'Design Sheet'!A1584&amp;'Design Sheet'!B1584&amp;'Design Sheet'!C1584&amp;'Design Sheet'!D1584&amp;'Design Sheet'!E1584&amp;'Design Sheet'!F1584</f>
        <v>2025MEALS-BAKINGMBS MEXICANBaseCore NWOTHER</v>
      </c>
    </row>
    <row r="381" spans="11:11">
      <c r="K381" t="str">
        <f>'Design Sheet'!A1585&amp;'Design Sheet'!B1585&amp;'Design Sheet'!C1585&amp;'Design Sheet'!D1585&amp;'Design Sheet'!E1585&amp;'Design Sheet'!F1585</f>
        <v>2025MEALS-BAKINGMBS MEXICANBaseCore NWSINGLE FUNDING</v>
      </c>
    </row>
    <row r="382" spans="11:11">
      <c r="K382" t="str">
        <f>'Design Sheet'!A1586&amp;'Design Sheet'!B1586&amp;'Design Sheet'!C1586&amp;'Design Sheet'!D1586&amp;'Design Sheet'!E1586&amp;'Design Sheet'!F1586</f>
        <v>2025MEALS-BAKINGMBS MEXICANBaseCore NW Total</v>
      </c>
    </row>
    <row r="383" spans="11:11">
      <c r="K383" t="str">
        <f>'Design Sheet'!A1587&amp;'Design Sheet'!B1587&amp;'Design Sheet'!C1587&amp;'Design Sheet'!D1587&amp;'Design Sheet'!E1587&amp;'Design Sheet'!F1587</f>
        <v>2025MEALS-BAKINGMBS MEXICANBaseEDLPEDLP</v>
      </c>
    </row>
    <row r="384" spans="11:11">
      <c r="K384" t="str">
        <f>'Design Sheet'!A1588&amp;'Design Sheet'!B1588&amp;'Design Sheet'!C1588&amp;'Design Sheet'!D1588&amp;'Design Sheet'!E1588&amp;'Design Sheet'!F1588</f>
        <v>2025MEALS-BAKINGMBS MEXICANBaseEDLP Total</v>
      </c>
    </row>
    <row r="385" spans="11:11">
      <c r="K385" t="str">
        <f>'Design Sheet'!A1589&amp;'Design Sheet'!B1589&amp;'Design Sheet'!C1589&amp;'Design Sheet'!D1589&amp;'Design Sheet'!E1589&amp;'Design Sheet'!F1589</f>
        <v>2025MEALS-BAKINGMBS MEXICANBaseMERCH MENUMERCH MENU</v>
      </c>
    </row>
    <row r="386" spans="11:11">
      <c r="K386" t="str">
        <f>'Design Sheet'!A1590&amp;'Design Sheet'!B1590&amp;'Design Sheet'!C1590&amp;'Design Sheet'!D1590&amp;'Design Sheet'!E1590&amp;'Design Sheet'!F1590</f>
        <v>2025MEALS-BAKINGMBS MEXICANBaseMERCH MENU Total</v>
      </c>
    </row>
    <row r="387" spans="11:11">
      <c r="K387" t="str">
        <f>'Design Sheet'!A1591&amp;'Design Sheet'!B1591&amp;'Design Sheet'!C1591&amp;'Design Sheet'!D1591&amp;'Design Sheet'!E1591&amp;'Design Sheet'!F1591</f>
        <v>2025MEALS-BAKINGMBS MEXICANBase Total</v>
      </c>
    </row>
    <row r="388" spans="11:11">
      <c r="K388" t="str">
        <f>'Design Sheet'!A1592&amp;'Design Sheet'!B1592&amp;'Design Sheet'!C1592&amp;'Design Sheet'!D1592&amp;'Design Sheet'!E1592&amp;'Design Sheet'!F1592</f>
        <v>2025MEALS-BAKINGMBS MEXICAN Total</v>
      </c>
    </row>
    <row r="389" spans="11:11">
      <c r="K389" t="str">
        <f>'Design Sheet'!A1593&amp;'Design Sheet'!B1593&amp;'Design Sheet'!C1593&amp;'Design Sheet'!D1593&amp;'Design Sheet'!E1593&amp;'Design Sheet'!F1593</f>
        <v>2025MEALS-BAKINGMBS REFBaseCore NWADMIN</v>
      </c>
    </row>
    <row r="390" spans="11:11">
      <c r="K390" t="str">
        <f>'Design Sheet'!A1594&amp;'Design Sheet'!B1594&amp;'Design Sheet'!C1594&amp;'Design Sheet'!D1594&amp;'Design Sheet'!E1594&amp;'Design Sheet'!F1594</f>
        <v>2025MEALS-BAKINGMBS REFBaseCore NWOTHER</v>
      </c>
    </row>
    <row r="391" spans="11:11">
      <c r="K391" t="str">
        <f>'Design Sheet'!A1595&amp;'Design Sheet'!B1595&amp;'Design Sheet'!C1595&amp;'Design Sheet'!D1595&amp;'Design Sheet'!E1595&amp;'Design Sheet'!F1595</f>
        <v>2025MEALS-BAKINGMBS REFBaseCore NWSINGLE FUNDING</v>
      </c>
    </row>
    <row r="392" spans="11:11">
      <c r="K392" t="str">
        <f>'Design Sheet'!A1596&amp;'Design Sheet'!B1596&amp;'Design Sheet'!C1596&amp;'Design Sheet'!D1596&amp;'Design Sheet'!E1596&amp;'Design Sheet'!F1596</f>
        <v>2025MEALS-BAKINGMBS REFBaseCore NW Total</v>
      </c>
    </row>
    <row r="393" spans="11:11">
      <c r="K393" t="str">
        <f>'Design Sheet'!A1597&amp;'Design Sheet'!B1597&amp;'Design Sheet'!C1597&amp;'Design Sheet'!D1597&amp;'Design Sheet'!E1597&amp;'Design Sheet'!F1597</f>
        <v>2025MEALS-BAKINGMBS REFBaseEDLPEDLP</v>
      </c>
    </row>
    <row r="394" spans="11:11">
      <c r="K394" t="str">
        <f>'Design Sheet'!A1598&amp;'Design Sheet'!B1598&amp;'Design Sheet'!C1598&amp;'Design Sheet'!D1598&amp;'Design Sheet'!E1598&amp;'Design Sheet'!F1598</f>
        <v>2025MEALS-BAKINGMBS REFBaseEDLP Total</v>
      </c>
    </row>
    <row r="395" spans="11:11">
      <c r="K395" t="str">
        <f>'Design Sheet'!A1599&amp;'Design Sheet'!B1599&amp;'Design Sheet'!C1599&amp;'Design Sheet'!D1599&amp;'Design Sheet'!E1599&amp;'Design Sheet'!F1599</f>
        <v>2025MEALS-BAKINGMBS REFBaseMERCH MENUMERCH MENU</v>
      </c>
    </row>
    <row r="396" spans="11:11">
      <c r="K396" t="str">
        <f>'Design Sheet'!A1600&amp;'Design Sheet'!B1600&amp;'Design Sheet'!C1600&amp;'Design Sheet'!D1600&amp;'Design Sheet'!E1600&amp;'Design Sheet'!F1600</f>
        <v>2025MEALS-BAKINGMBS REFBaseMERCH MENU Total</v>
      </c>
    </row>
    <row r="397" spans="11:11">
      <c r="K397" t="str">
        <f>'Design Sheet'!A1601&amp;'Design Sheet'!B1601&amp;'Design Sheet'!C1601&amp;'Design Sheet'!D1601&amp;'Design Sheet'!E1601&amp;'Design Sheet'!F1601</f>
        <v>2025MEALS-BAKINGMBS REFBase Total</v>
      </c>
    </row>
    <row r="398" spans="11:11">
      <c r="K398" t="str">
        <f>'Design Sheet'!A1602&amp;'Design Sheet'!B1602&amp;'Design Sheet'!C1602&amp;'Design Sheet'!D1602&amp;'Design Sheet'!E1602&amp;'Design Sheet'!F1602</f>
        <v>2025MEALS-BAKINGMBS REF Total</v>
      </c>
    </row>
    <row r="399" spans="11:11">
      <c r="K399" t="str">
        <f>'Design Sheet'!A1603&amp;'Design Sheet'!B1603&amp;'Design Sheet'!C1603&amp;'Design Sheet'!D1603&amp;'Design Sheet'!E1603&amp;'Design Sheet'!F1603</f>
        <v>2025MEALS-BAKINGMBS SOUP-SIDESBaseCore NWADMIN</v>
      </c>
    </row>
    <row r="400" spans="11:11">
      <c r="K400" t="str">
        <f>'Design Sheet'!A1604&amp;'Design Sheet'!B1604&amp;'Design Sheet'!C1604&amp;'Design Sheet'!D1604&amp;'Design Sheet'!E1604&amp;'Design Sheet'!F1604</f>
        <v>2025MEALS-BAKINGMBS SOUP-SIDESBaseCore NWOTHER</v>
      </c>
    </row>
    <row r="401" spans="11:11">
      <c r="K401" t="str">
        <f>'Design Sheet'!A1605&amp;'Design Sheet'!B1605&amp;'Design Sheet'!C1605&amp;'Design Sheet'!D1605&amp;'Design Sheet'!E1605&amp;'Design Sheet'!F1605</f>
        <v>2025MEALS-BAKINGMBS SOUP-SIDESBaseCore NWSINGLE FUNDING</v>
      </c>
    </row>
    <row r="402" spans="11:11">
      <c r="K402" t="str">
        <f>'Design Sheet'!A1606&amp;'Design Sheet'!B1606&amp;'Design Sheet'!C1606&amp;'Design Sheet'!D1606&amp;'Design Sheet'!E1606&amp;'Design Sheet'!F1606</f>
        <v>2025MEALS-BAKINGMBS SOUP-SIDESBaseCore NW Total</v>
      </c>
    </row>
    <row r="403" spans="11:11">
      <c r="K403" t="str">
        <f>'Design Sheet'!A1607&amp;'Design Sheet'!B1607&amp;'Design Sheet'!C1607&amp;'Design Sheet'!D1607&amp;'Design Sheet'!E1607&amp;'Design Sheet'!F1607</f>
        <v>2025MEALS-BAKINGMBS SOUP-SIDESBaseEDLPEDLP</v>
      </c>
    </row>
    <row r="404" spans="11:11">
      <c r="K404" t="str">
        <f>'Design Sheet'!A1608&amp;'Design Sheet'!B1608&amp;'Design Sheet'!C1608&amp;'Design Sheet'!D1608&amp;'Design Sheet'!E1608&amp;'Design Sheet'!F1608</f>
        <v>2025MEALS-BAKINGMBS SOUP-SIDESBaseEDLP Total</v>
      </c>
    </row>
    <row r="405" spans="11:11">
      <c r="K405" t="str">
        <f>'Design Sheet'!A1609&amp;'Design Sheet'!B1609&amp;'Design Sheet'!C1609&amp;'Design Sheet'!D1609&amp;'Design Sheet'!E1609&amp;'Design Sheet'!F1609</f>
        <v>2025MEALS-BAKINGMBS SOUP-SIDESBaseMERCH MENUMERCH MENU</v>
      </c>
    </row>
    <row r="406" spans="11:11">
      <c r="K406" t="str">
        <f>'Design Sheet'!A1610&amp;'Design Sheet'!B1610&amp;'Design Sheet'!C1610&amp;'Design Sheet'!D1610&amp;'Design Sheet'!E1610&amp;'Design Sheet'!F1610</f>
        <v>2025MEALS-BAKINGMBS SOUP-SIDESBaseMERCH MENU Total</v>
      </c>
    </row>
    <row r="407" spans="11:11">
      <c r="K407" t="str">
        <f>'Design Sheet'!A1611&amp;'Design Sheet'!B1611&amp;'Design Sheet'!C1611&amp;'Design Sheet'!D1611&amp;'Design Sheet'!E1611&amp;'Design Sheet'!F1611</f>
        <v>2025MEALS-BAKINGMBS SOUP-SIDESBase Total</v>
      </c>
    </row>
    <row r="408" spans="11:11">
      <c r="K408" t="str">
        <f>'Design Sheet'!A1612&amp;'Design Sheet'!B1612&amp;'Design Sheet'!C1612&amp;'Design Sheet'!D1612&amp;'Design Sheet'!E1612&amp;'Design Sheet'!F1612</f>
        <v>2025MEALS-BAKINGMBS SOUP-SIDES Total</v>
      </c>
    </row>
    <row r="409" spans="11:11">
      <c r="K409" t="str">
        <f>'Design Sheet'!A1613&amp;'Design Sheet'!B1613&amp;'Design Sheet'!C1613&amp;'Design Sheet'!D1613&amp;'Design Sheet'!E1613&amp;'Design Sheet'!F1613</f>
        <v>2025MEALS-BAKINGMBS TACOS-TREATSBaseCore NWADMIN</v>
      </c>
    </row>
    <row r="410" spans="11:11">
      <c r="K410" t="str">
        <f>'Design Sheet'!A1614&amp;'Design Sheet'!B1614&amp;'Design Sheet'!C1614&amp;'Design Sheet'!D1614&amp;'Design Sheet'!E1614&amp;'Design Sheet'!F1614</f>
        <v>2025MEALS-BAKINGMBS TACOS-TREATSBaseCore NWOTHER</v>
      </c>
    </row>
    <row r="411" spans="11:11">
      <c r="K411" t="str">
        <f>'Design Sheet'!A1615&amp;'Design Sheet'!B1615&amp;'Design Sheet'!C1615&amp;'Design Sheet'!D1615&amp;'Design Sheet'!E1615&amp;'Design Sheet'!F1615</f>
        <v>2025MEALS-BAKINGMBS TACOS-TREATSBaseCore NWSINGLE FUNDING</v>
      </c>
    </row>
    <row r="412" spans="11:11">
      <c r="K412" t="str">
        <f>'Design Sheet'!A1616&amp;'Design Sheet'!B1616&amp;'Design Sheet'!C1616&amp;'Design Sheet'!D1616&amp;'Design Sheet'!E1616&amp;'Design Sheet'!F1616</f>
        <v>2025MEALS-BAKINGMBS TACOS-TREATSBaseCore NW Total</v>
      </c>
    </row>
    <row r="413" spans="11:11">
      <c r="K413" t="str">
        <f>'Design Sheet'!A1617&amp;'Design Sheet'!B1617&amp;'Design Sheet'!C1617&amp;'Design Sheet'!D1617&amp;'Design Sheet'!E1617&amp;'Design Sheet'!F1617</f>
        <v>2025MEALS-BAKINGMBS TACOS-TREATSBaseEDLPEDLP</v>
      </c>
    </row>
    <row r="414" spans="11:11">
      <c r="K414" t="str">
        <f>'Design Sheet'!A1618&amp;'Design Sheet'!B1618&amp;'Design Sheet'!C1618&amp;'Design Sheet'!D1618&amp;'Design Sheet'!E1618&amp;'Design Sheet'!F1618</f>
        <v>2025MEALS-BAKINGMBS TACOS-TREATSBaseEDLP Total</v>
      </c>
    </row>
    <row r="415" spans="11:11">
      <c r="K415" t="str">
        <f>'Design Sheet'!A1619&amp;'Design Sheet'!B1619&amp;'Design Sheet'!C1619&amp;'Design Sheet'!D1619&amp;'Design Sheet'!E1619&amp;'Design Sheet'!F1619</f>
        <v>2025MEALS-BAKINGMBS TACOS-TREATSBaseMERCH MENUMERCH MENU</v>
      </c>
    </row>
    <row r="416" spans="11:11">
      <c r="K416" t="str">
        <f>'Design Sheet'!A1620&amp;'Design Sheet'!B1620&amp;'Design Sheet'!C1620&amp;'Design Sheet'!D1620&amp;'Design Sheet'!E1620&amp;'Design Sheet'!F1620</f>
        <v>2025MEALS-BAKINGMBS TACOS-TREATSBaseMERCH MENU Total</v>
      </c>
    </row>
    <row r="417" spans="11:11">
      <c r="K417" t="str">
        <f>'Design Sheet'!A1621&amp;'Design Sheet'!B1621&amp;'Design Sheet'!C1621&amp;'Design Sheet'!D1621&amp;'Design Sheet'!E1621&amp;'Design Sheet'!F1621</f>
        <v>2025MEALS-BAKINGMBS TACOS-TREATSBase Total</v>
      </c>
    </row>
    <row r="418" spans="11:11">
      <c r="K418" t="str">
        <f>'Design Sheet'!A1622&amp;'Design Sheet'!B1622&amp;'Design Sheet'!C1622&amp;'Design Sheet'!D1622&amp;'Design Sheet'!E1622&amp;'Design Sheet'!F1622</f>
        <v>2025MEALS-BAKINGMBS TACOS-TREATS Total</v>
      </c>
    </row>
    <row r="419" spans="11:11">
      <c r="K419" t="str">
        <f>'Design Sheet'!A1623&amp;'Design Sheet'!B1623&amp;'Design Sheet'!C1623&amp;'Design Sheet'!D1623&amp;'Design Sheet'!E1623&amp;'Design Sheet'!F1623</f>
        <v>2025MEALS-BAKINGNOBU DRYBaseCore NWOTHER</v>
      </c>
    </row>
    <row r="420" spans="11:11">
      <c r="K420" t="str">
        <f>'Design Sheet'!A1624&amp;'Design Sheet'!B1624&amp;'Design Sheet'!C1624&amp;'Design Sheet'!D1624&amp;'Design Sheet'!E1624&amp;'Design Sheet'!F1624</f>
        <v>2025MEALS-BAKINGNOBU DRYBaseCore NWSINGLE FUNDING</v>
      </c>
    </row>
    <row r="421" spans="11:11">
      <c r="K421" t="str">
        <f>'Design Sheet'!A1625&amp;'Design Sheet'!B1625&amp;'Design Sheet'!C1625&amp;'Design Sheet'!D1625&amp;'Design Sheet'!E1625&amp;'Design Sheet'!F1625</f>
        <v>2025MEALS-BAKINGNOBU DRYBaseCore NW Total</v>
      </c>
    </row>
    <row r="422" spans="11:11">
      <c r="K422" t="str">
        <f>'Design Sheet'!A1626&amp;'Design Sheet'!B1626&amp;'Design Sheet'!C1626&amp;'Design Sheet'!D1626&amp;'Design Sheet'!E1626&amp;'Design Sheet'!F1626</f>
        <v>2025MEALS-BAKINGNOBU DRYBase Total</v>
      </c>
    </row>
    <row r="423" spans="11:11">
      <c r="K423" t="str">
        <f>'Design Sheet'!A1627&amp;'Design Sheet'!B1627&amp;'Design Sheet'!C1627&amp;'Design Sheet'!D1627&amp;'Design Sheet'!E1627&amp;'Design Sheet'!F1627</f>
        <v>2025MEALS-BAKINGNOBU DRY Total</v>
      </c>
    </row>
    <row r="424" spans="11:11">
      <c r="K424" t="str">
        <f>'Design Sheet'!A1628&amp;'Design Sheet'!B1628&amp;'Design Sheet'!C1628&amp;'Design Sheet'!D1628&amp;'Design Sheet'!E1628&amp;'Design Sheet'!F1628</f>
        <v>2025MEALS-BAKINGNOBU FRZBaseCore NWOTHER</v>
      </c>
    </row>
    <row r="425" spans="11:11">
      <c r="K425" t="str">
        <f>'Design Sheet'!A1629&amp;'Design Sheet'!B1629&amp;'Design Sheet'!C1629&amp;'Design Sheet'!D1629&amp;'Design Sheet'!E1629&amp;'Design Sheet'!F1629</f>
        <v>2025MEALS-BAKINGNOBU FRZBaseCore NWSINGLE FUNDING</v>
      </c>
    </row>
    <row r="426" spans="11:11">
      <c r="K426" t="str">
        <f>'Design Sheet'!A1630&amp;'Design Sheet'!B1630&amp;'Design Sheet'!C1630&amp;'Design Sheet'!D1630&amp;'Design Sheet'!E1630&amp;'Design Sheet'!F1630</f>
        <v>2025MEALS-BAKINGNOBU FRZBaseCore NW Total</v>
      </c>
    </row>
    <row r="427" spans="11:11">
      <c r="K427" t="str">
        <f>'Design Sheet'!A1631&amp;'Design Sheet'!B1631&amp;'Design Sheet'!C1631&amp;'Design Sheet'!D1631&amp;'Design Sheet'!E1631&amp;'Design Sheet'!F1631</f>
        <v>2025MEALS-BAKINGNOBU FRZBase Total</v>
      </c>
    </row>
    <row r="428" spans="11:11">
      <c r="K428" t="str">
        <f>'Design Sheet'!A1632&amp;'Design Sheet'!B1632&amp;'Design Sheet'!C1632&amp;'Design Sheet'!D1632&amp;'Design Sheet'!E1632&amp;'Design Sheet'!F1632</f>
        <v>2025MEALS-BAKINGNOBU FRZ Total</v>
      </c>
    </row>
    <row r="429" spans="11:11">
      <c r="K429" t="str">
        <f>'Design Sheet'!A1633&amp;'Design Sheet'!B1633&amp;'Design Sheet'!C1633&amp;'Design Sheet'!D1633&amp;'Design Sheet'!E1633&amp;'Design Sheet'!F1633</f>
        <v>2025MEALS-BAKING Total</v>
      </c>
    </row>
    <row r="430" spans="11:11">
      <c r="K430" t="str">
        <f>'Design Sheet'!A1634&amp;'Design Sheet'!B1634&amp;'Design Sheet'!C1634&amp;'Design Sheet'!D1634&amp;'Design Sheet'!E1634&amp;'Design Sheet'!F1634</f>
        <v>2025MORNING FOODSBIG GBaseCore NWADMIN</v>
      </c>
    </row>
    <row r="431" spans="11:11">
      <c r="K431" t="str">
        <f>'Design Sheet'!A1635&amp;'Design Sheet'!B1635&amp;'Design Sheet'!C1635&amp;'Design Sheet'!D1635&amp;'Design Sheet'!E1635&amp;'Design Sheet'!F1635</f>
        <v>2025MORNING FOODSBIG GBaseCore NWOTHER</v>
      </c>
    </row>
    <row r="432" spans="11:11">
      <c r="K432" t="str">
        <f>'Design Sheet'!A1636&amp;'Design Sheet'!B1636&amp;'Design Sheet'!C1636&amp;'Design Sheet'!D1636&amp;'Design Sheet'!E1636&amp;'Design Sheet'!F1636</f>
        <v>2025MORNING FOODSBIG GBaseCore NWSINGLE FUNDING</v>
      </c>
    </row>
    <row r="433" spans="11:11">
      <c r="K433" t="str">
        <f>'Design Sheet'!A1637&amp;'Design Sheet'!B1637&amp;'Design Sheet'!C1637&amp;'Design Sheet'!D1637&amp;'Design Sheet'!E1637&amp;'Design Sheet'!F1637</f>
        <v>2025MORNING FOODSBIG GBaseCore NW Total</v>
      </c>
    </row>
    <row r="434" spans="11:11">
      <c r="K434" t="str">
        <f>'Design Sheet'!A1638&amp;'Design Sheet'!B1638&amp;'Design Sheet'!C1638&amp;'Design Sheet'!D1638&amp;'Design Sheet'!E1638&amp;'Design Sheet'!F1638</f>
        <v>2025MORNING FOODSBIG GBaseEDLPEDLP</v>
      </c>
    </row>
    <row r="435" spans="11:11">
      <c r="K435" t="str">
        <f>'Design Sheet'!A1639&amp;'Design Sheet'!B1639&amp;'Design Sheet'!C1639&amp;'Design Sheet'!D1639&amp;'Design Sheet'!E1639&amp;'Design Sheet'!F1639</f>
        <v>2025MORNING FOODSBIG GBaseEDLP Total</v>
      </c>
    </row>
    <row r="436" spans="11:11">
      <c r="K436" t="str">
        <f>'Design Sheet'!A1640&amp;'Design Sheet'!B1640&amp;'Design Sheet'!C1640&amp;'Design Sheet'!D1640&amp;'Design Sheet'!E1640&amp;'Design Sheet'!F1640</f>
        <v>2025MORNING FOODSBIG GBaseMERCH MENUMERCH MENU</v>
      </c>
    </row>
    <row r="437" spans="11:11">
      <c r="K437" t="str">
        <f>'Design Sheet'!A1641&amp;'Design Sheet'!B1641&amp;'Design Sheet'!C1641&amp;'Design Sheet'!D1641&amp;'Design Sheet'!E1641&amp;'Design Sheet'!F1641</f>
        <v>2025MORNING FOODSBIG GBaseMERCH MENU Total</v>
      </c>
    </row>
    <row r="438" spans="11:11">
      <c r="K438" t="str">
        <f>'Design Sheet'!A1642&amp;'Design Sheet'!B1642&amp;'Design Sheet'!C1642&amp;'Design Sheet'!D1642&amp;'Design Sheet'!E1642&amp;'Design Sheet'!F1642</f>
        <v>2025MORNING FOODSBIG GBase Total</v>
      </c>
    </row>
    <row r="439" spans="11:11">
      <c r="K439" t="str">
        <f>'Design Sheet'!A1643&amp;'Design Sheet'!B1643&amp;'Design Sheet'!C1643&amp;'Design Sheet'!D1643&amp;'Design Sheet'!E1643&amp;'Design Sheet'!F1643</f>
        <v>2025MORNING FOODSBIG G Total</v>
      </c>
    </row>
    <row r="440" spans="11:11">
      <c r="K440" t="str">
        <f>'Design Sheet'!A1644&amp;'Design Sheet'!B1644&amp;'Design Sheet'!C1644&amp;'Design Sheet'!D1644&amp;'Design Sheet'!E1644&amp;'Design Sheet'!F1644</f>
        <v>2025MORNING FOODSYOGURTBaseCore NWADMIN</v>
      </c>
    </row>
    <row r="441" spans="11:11">
      <c r="K441" t="str">
        <f>'Design Sheet'!A1645&amp;'Design Sheet'!B1645&amp;'Design Sheet'!C1645&amp;'Design Sheet'!D1645&amp;'Design Sheet'!E1645&amp;'Design Sheet'!F1645</f>
        <v>2025MORNING FOODSYOGURTBaseCore NWOTHER</v>
      </c>
    </row>
    <row r="442" spans="11:11">
      <c r="K442" t="str">
        <f>'Design Sheet'!A1646&amp;'Design Sheet'!B1646&amp;'Design Sheet'!C1646&amp;'Design Sheet'!D1646&amp;'Design Sheet'!E1646&amp;'Design Sheet'!F1646</f>
        <v>2025MORNING FOODSYOGURTBaseCore NWSINGLE FUNDING</v>
      </c>
    </row>
    <row r="443" spans="11:11">
      <c r="K443" t="str">
        <f>'Design Sheet'!A1647&amp;'Design Sheet'!B1647&amp;'Design Sheet'!C1647&amp;'Design Sheet'!D1647&amp;'Design Sheet'!E1647&amp;'Design Sheet'!F1647</f>
        <v>2025MORNING FOODSYOGURTBaseCore NW Total</v>
      </c>
    </row>
    <row r="444" spans="11:11">
      <c r="K444" t="str">
        <f>'Design Sheet'!A1648&amp;'Design Sheet'!B1648&amp;'Design Sheet'!C1648&amp;'Design Sheet'!D1648&amp;'Design Sheet'!E1648&amp;'Design Sheet'!F1648</f>
        <v>2025MORNING FOODSYOGURTBaseEDLPEDLP</v>
      </c>
    </row>
    <row r="445" spans="11:11">
      <c r="K445" t="str">
        <f>'Design Sheet'!A1649&amp;'Design Sheet'!B1649&amp;'Design Sheet'!C1649&amp;'Design Sheet'!D1649&amp;'Design Sheet'!E1649&amp;'Design Sheet'!F1649</f>
        <v>2025MORNING FOODSYOGURTBaseEDLP Total</v>
      </c>
    </row>
    <row r="446" spans="11:11">
      <c r="K446" t="str">
        <f>'Design Sheet'!A1650&amp;'Design Sheet'!B1650&amp;'Design Sheet'!C1650&amp;'Design Sheet'!D1650&amp;'Design Sheet'!E1650&amp;'Design Sheet'!F1650</f>
        <v>2025MORNING FOODSYOGURTBaseMERCH MENUMERCH MENU</v>
      </c>
    </row>
    <row r="447" spans="11:11">
      <c r="K447" t="str">
        <f>'Design Sheet'!A1651&amp;'Design Sheet'!B1651&amp;'Design Sheet'!C1651&amp;'Design Sheet'!D1651&amp;'Design Sheet'!E1651&amp;'Design Sheet'!F1651</f>
        <v>2025MORNING FOODSYOGURTBaseMERCH MENU Total</v>
      </c>
    </row>
    <row r="448" spans="11:11">
      <c r="K448" t="str">
        <f>'Design Sheet'!A1652&amp;'Design Sheet'!B1652&amp;'Design Sheet'!C1652&amp;'Design Sheet'!D1652&amp;'Design Sheet'!E1652&amp;'Design Sheet'!F1652</f>
        <v>2025MORNING FOODSYOGURTBase Total</v>
      </c>
    </row>
    <row r="449" spans="11:11">
      <c r="K449" t="str">
        <f>'Design Sheet'!A1653&amp;'Design Sheet'!B1653&amp;'Design Sheet'!C1653&amp;'Design Sheet'!D1653&amp;'Design Sheet'!E1653&amp;'Design Sheet'!F1653</f>
        <v>2025MORNING FOODSYOGURT Total</v>
      </c>
    </row>
    <row r="450" spans="11:11">
      <c r="K450" t="str">
        <f>'Design Sheet'!A1654&amp;'Design Sheet'!B1654&amp;'Design Sheet'!C1654&amp;'Design Sheet'!D1654&amp;'Design Sheet'!E1654&amp;'Design Sheet'!F1654</f>
        <v>2025MORNING FOODS Total</v>
      </c>
    </row>
    <row r="451" spans="11:11">
      <c r="K451" t="str">
        <f>'Design Sheet'!A1655&amp;'Design Sheet'!B1655&amp;'Design Sheet'!C1655&amp;'Design Sheet'!D1655&amp;'Design Sheet'!E1655&amp;'Design Sheet'!F1655</f>
        <v>2025SNACKSSNACKS DRYBaseCore NWADMIN</v>
      </c>
    </row>
    <row r="452" spans="11:11">
      <c r="K452" t="str">
        <f>'Design Sheet'!A1656&amp;'Design Sheet'!B1656&amp;'Design Sheet'!C1656&amp;'Design Sheet'!D1656&amp;'Design Sheet'!E1656&amp;'Design Sheet'!F1656</f>
        <v>2025SNACKSSNACKS DRYBaseCore NWOTHER</v>
      </c>
    </row>
    <row r="453" spans="11:11">
      <c r="K453" t="str">
        <f>'Design Sheet'!A1657&amp;'Design Sheet'!B1657&amp;'Design Sheet'!C1657&amp;'Design Sheet'!D1657&amp;'Design Sheet'!E1657&amp;'Design Sheet'!F1657</f>
        <v>2025SNACKSSNACKS DRYBaseCore NWSINGLE FUNDING</v>
      </c>
    </row>
    <row r="454" spans="11:11">
      <c r="K454" t="str">
        <f>'Design Sheet'!A1658&amp;'Design Sheet'!B1658&amp;'Design Sheet'!C1658&amp;'Design Sheet'!D1658&amp;'Design Sheet'!E1658&amp;'Design Sheet'!F1658</f>
        <v>2025SNACKSSNACKS DRYBaseCore NW Total</v>
      </c>
    </row>
    <row r="455" spans="11:11">
      <c r="K455" t="str">
        <f>'Design Sheet'!A1659&amp;'Design Sheet'!B1659&amp;'Design Sheet'!C1659&amp;'Design Sheet'!D1659&amp;'Design Sheet'!E1659&amp;'Design Sheet'!F1659</f>
        <v>2025SNACKSSNACKS DRYBaseEDLPEDLP</v>
      </c>
    </row>
    <row r="456" spans="11:11">
      <c r="K456" t="str">
        <f>'Design Sheet'!A1660&amp;'Design Sheet'!B1660&amp;'Design Sheet'!C1660&amp;'Design Sheet'!D1660&amp;'Design Sheet'!E1660&amp;'Design Sheet'!F1660</f>
        <v>2025SNACKSSNACKS DRYBaseEDLP Total</v>
      </c>
    </row>
    <row r="457" spans="11:11">
      <c r="K457" t="str">
        <f>'Design Sheet'!A1661&amp;'Design Sheet'!B1661&amp;'Design Sheet'!C1661&amp;'Design Sheet'!D1661&amp;'Design Sheet'!E1661&amp;'Design Sheet'!F1661</f>
        <v>2025SNACKSSNACKS DRYBaseMERCH MENUMERCH MENU</v>
      </c>
    </row>
    <row r="458" spans="11:11">
      <c r="K458" t="str">
        <f>'Design Sheet'!A1662&amp;'Design Sheet'!B1662&amp;'Design Sheet'!C1662&amp;'Design Sheet'!D1662&amp;'Design Sheet'!E1662&amp;'Design Sheet'!F1662</f>
        <v>2025SNACKSSNACKS DRYBaseMERCH MENU Total</v>
      </c>
    </row>
    <row r="459" spans="11:11">
      <c r="K459" t="str">
        <f>'Design Sheet'!A1663&amp;'Design Sheet'!B1663&amp;'Design Sheet'!C1663&amp;'Design Sheet'!D1663&amp;'Design Sheet'!E1663&amp;'Design Sheet'!F1663</f>
        <v>2025SNACKSSNACKS DRYBase Total</v>
      </c>
    </row>
    <row r="460" spans="11:11">
      <c r="K460" t="str">
        <f>'Design Sheet'!A1664&amp;'Design Sheet'!B1664&amp;'Design Sheet'!C1664&amp;'Design Sheet'!D1664&amp;'Design Sheet'!E1664&amp;'Design Sheet'!F1664</f>
        <v>2025SNACKSSNACKS DRY Total</v>
      </c>
    </row>
    <row r="461" spans="11:11">
      <c r="K461" t="str">
        <f>'Design Sheet'!A1665&amp;'Design Sheet'!B1665&amp;'Design Sheet'!C1665&amp;'Design Sheet'!D1665&amp;'Design Sheet'!E1665&amp;'Design Sheet'!F1665</f>
        <v>2025SNACKSSNACKS FRZBaseCore NWADMIN</v>
      </c>
    </row>
    <row r="462" spans="11:11">
      <c r="K462" t="str">
        <f>'Design Sheet'!A1666&amp;'Design Sheet'!B1666&amp;'Design Sheet'!C1666&amp;'Design Sheet'!D1666&amp;'Design Sheet'!E1666&amp;'Design Sheet'!F1666</f>
        <v>2025SNACKSSNACKS FRZBaseCore NWOTHER</v>
      </c>
    </row>
    <row r="463" spans="11:11">
      <c r="K463" t="str">
        <f>'Design Sheet'!A1667&amp;'Design Sheet'!B1667&amp;'Design Sheet'!C1667&amp;'Design Sheet'!D1667&amp;'Design Sheet'!E1667&amp;'Design Sheet'!F1667</f>
        <v>2025SNACKSSNACKS FRZBaseCore NWSINGLE FUNDING</v>
      </c>
    </row>
    <row r="464" spans="11:11">
      <c r="K464" t="str">
        <f>'Design Sheet'!A1668&amp;'Design Sheet'!B1668&amp;'Design Sheet'!C1668&amp;'Design Sheet'!D1668&amp;'Design Sheet'!E1668&amp;'Design Sheet'!F1668</f>
        <v>2025SNACKSSNACKS FRZBaseCore NW Total</v>
      </c>
    </row>
    <row r="465" spans="11:11">
      <c r="K465" t="str">
        <f>'Design Sheet'!A1669&amp;'Design Sheet'!B1669&amp;'Design Sheet'!C1669&amp;'Design Sheet'!D1669&amp;'Design Sheet'!E1669&amp;'Design Sheet'!F1669</f>
        <v>2025SNACKSSNACKS FRZBaseMERCH MENUMERCH MENU</v>
      </c>
    </row>
    <row r="466" spans="11:11">
      <c r="K466" t="str">
        <f>'Design Sheet'!A1670&amp;'Design Sheet'!B1670&amp;'Design Sheet'!C1670&amp;'Design Sheet'!D1670&amp;'Design Sheet'!E1670&amp;'Design Sheet'!F1670</f>
        <v>2025SNACKSSNACKS FRZBaseMERCH MENU Total</v>
      </c>
    </row>
    <row r="467" spans="11:11">
      <c r="K467" t="str">
        <f>'Design Sheet'!A1671&amp;'Design Sheet'!B1671&amp;'Design Sheet'!C1671&amp;'Design Sheet'!D1671&amp;'Design Sheet'!E1671&amp;'Design Sheet'!F1671</f>
        <v>2025SNACKSSNACKS FRZBase Total</v>
      </c>
    </row>
    <row r="468" spans="11:11">
      <c r="K468" t="str">
        <f>'Design Sheet'!A1672&amp;'Design Sheet'!B1672&amp;'Design Sheet'!C1672&amp;'Design Sheet'!D1672&amp;'Design Sheet'!E1672&amp;'Design Sheet'!F1672</f>
        <v>2025SNACKSSNACKS FRZ Total</v>
      </c>
    </row>
    <row r="469" spans="11:11">
      <c r="K469" t="str">
        <f>'Design Sheet'!A1673&amp;'Design Sheet'!B1673&amp;'Design Sheet'!C1673&amp;'Design Sheet'!D1673&amp;'Design Sheet'!E1673&amp;'Design Sheet'!F1673</f>
        <v>2025SNACKS Total</v>
      </c>
    </row>
    <row r="470" spans="11:11">
      <c r="K470" t="str">
        <f>'Design Sheet'!A1674&amp;'Design Sheet'!B1674&amp;'Design Sheet'!C1674&amp;'Design Sheet'!D1674&amp;'Design Sheet'!E1674&amp;'Design Sheet'!F1674</f>
        <v/>
      </c>
    </row>
    <row r="471" spans="11:11">
      <c r="K471" t="str">
        <f>'Design Sheet'!A1675&amp;'Design Sheet'!B1675&amp;'Design Sheet'!C1675&amp;'Design Sheet'!D1675&amp;'Design Sheet'!E1675&amp;'Design Sheet'!F1675</f>
        <v/>
      </c>
    </row>
    <row r="472" spans="11:11">
      <c r="K472" t="str">
        <f>'Design Sheet'!A1676&amp;'Design Sheet'!B1676&amp;'Design Sheet'!C1676&amp;'Design Sheet'!D1676&amp;'Design Sheet'!E1676&amp;'Design Sheet'!F1676</f>
        <v/>
      </c>
    </row>
    <row r="473" spans="11:11">
      <c r="K473" t="str">
        <f>'Design Sheet'!A1677&amp;'Design Sheet'!B1677&amp;'Design Sheet'!C1677&amp;'Design Sheet'!D1677&amp;'Design Sheet'!E1677&amp;'Design Sheet'!F1677</f>
        <v/>
      </c>
    </row>
    <row r="474" spans="11:11">
      <c r="K474" t="str">
        <f>'Design Sheet'!A1678&amp;'Design Sheet'!B1678&amp;'Design Sheet'!C1678&amp;'Design Sheet'!D1678&amp;'Design Sheet'!E1678&amp;'Design Sheet'!F1678</f>
        <v>Performance Type Wise Non working</v>
      </c>
    </row>
    <row r="475" spans="11:11">
      <c r="K475" t="str">
        <f>'Design Sheet'!A1679&amp;'Design Sheet'!B1679&amp;'Design Sheet'!C1679&amp;'Design Sheet'!D1679&amp;'Design Sheet'!E1679&amp;'Design Sheet'!F1679</f>
        <v>Plan TypeTotal Non Working $</v>
      </c>
    </row>
    <row r="476" spans="11:11">
      <c r="K476" t="str">
        <f>'Design Sheet'!A1680&amp;'Design Sheet'!B1680&amp;'Design Sheet'!C1680&amp;'Design Sheet'!D1680&amp;'Design Sheet'!E1680&amp;'Design Sheet'!F1680</f>
        <v>Reduced Shelf Price (RSP)0</v>
      </c>
    </row>
    <row r="477" spans="11:11">
      <c r="K477" t="str">
        <f>'Design Sheet'!A1681&amp;'Design Sheet'!B1681&amp;'Design Sheet'!C1681&amp;'Design Sheet'!D1681&amp;'Design Sheet'!E1681&amp;'Design Sheet'!F1681</f>
        <v>Display Set-Up/ Reset0</v>
      </c>
    </row>
    <row r="478" spans="11:11">
      <c r="K478" t="str">
        <f>'Design Sheet'!A1682&amp;'Design Sheet'!B1682&amp;'Design Sheet'!C1682&amp;'Design Sheet'!D1682&amp;'Design Sheet'!E1682&amp;'Design Sheet'!F1682</f>
        <v>Ad Front Page at RSP0</v>
      </c>
    </row>
    <row r="479" spans="11:11">
      <c r="K479" t="str">
        <f>'Design Sheet'!A1683&amp;'Design Sheet'!B1683&amp;'Design Sheet'!C1683&amp;'Design Sheet'!D1683&amp;'Design Sheet'!E1683&amp;'Design Sheet'!F1683</f>
        <v>SF INVALID AUDIT0</v>
      </c>
    </row>
    <row r="480" spans="11:11">
      <c r="K480" t="str">
        <f>'Design Sheet'!A1684&amp;'Design Sheet'!B1684&amp;'Design Sheet'!C1684&amp;'Design Sheet'!D1684&amp;'Design Sheet'!E1684&amp;'Design Sheet'!F1684</f>
        <v>Consumer Overlay0</v>
      </c>
    </row>
    <row r="481" spans="11:11">
      <c r="K481" t="str">
        <f>'Design Sheet'!A1685&amp;'Design Sheet'!B1685&amp;'Design Sheet'!C1685&amp;'Design Sheet'!D1685&amp;'Design Sheet'!E1685&amp;'Design Sheet'!F1685</f>
        <v>Markdown0</v>
      </c>
    </row>
    <row r="482" spans="11:11">
      <c r="K482" t="str">
        <f>'Design Sheet'!A1686&amp;'Design Sheet'!B1686&amp;'Design Sheet'!C1686&amp;'Design Sheet'!D1686&amp;'Design Sheet'!E1686&amp;'Design Sheet'!F1686</f>
        <v>Ad Front Page/Dsp at RSP0</v>
      </c>
    </row>
    <row r="483" spans="11:11">
      <c r="K483" t="str">
        <f>'Design Sheet'!A1687&amp;'Design Sheet'!B1687&amp;'Design Sheet'!C1687&amp;'Design Sheet'!D1687&amp;'Design Sheet'!E1687&amp;'Design Sheet'!F1687</f>
        <v>MKTG Vendor in ISM0</v>
      </c>
    </row>
    <row r="484" spans="11:11">
      <c r="K484" t="str">
        <f>'Design Sheet'!A1688&amp;'Design Sheet'!B1688&amp;'Design Sheet'!C1688&amp;'Design Sheet'!D1688&amp;'Design Sheet'!E1688&amp;'Design Sheet'!F1688</f>
        <v>Ad at RSP and Display at RSP0</v>
      </c>
    </row>
    <row r="485" spans="11:11">
      <c r="K485" t="str">
        <f>'Design Sheet'!A1689&amp;'Design Sheet'!B1689&amp;'Design Sheet'!C1689&amp;'Design Sheet'!D1689&amp;'Design Sheet'!E1689&amp;'Design Sheet'!F1689</f>
        <v>Vendor Payment0</v>
      </c>
    </row>
    <row r="486" spans="11:11">
      <c r="K486" t="str">
        <f>'Design Sheet'!A1690&amp;'Design Sheet'!B1690&amp;'Design Sheet'!C1690&amp;'Design Sheet'!D1690&amp;'Design Sheet'!E1690&amp;'Design Sheet'!F1690</f>
        <v>Food/Tradeshow Fees1800</v>
      </c>
    </row>
    <row r="487" spans="11:11">
      <c r="K487" t="str">
        <f>'Design Sheet'!A1691&amp;'Design Sheet'!B1691&amp;'Design Sheet'!C1691&amp;'Design Sheet'!D1691&amp;'Design Sheet'!E1691&amp;'Design Sheet'!F1691</f>
        <v>Display at RSP7070.52</v>
      </c>
    </row>
    <row r="488" spans="11:11">
      <c r="K488" t="str">
        <f>'Design Sheet'!A1692&amp;'Design Sheet'!B1692&amp;'Design Sheet'!C1692&amp;'Design Sheet'!D1692&amp;'Design Sheet'!E1692&amp;'Design Sheet'!F1692</f>
        <v>Display12565.24</v>
      </c>
    </row>
    <row r="489" spans="11:11">
      <c r="K489" t="str">
        <f>'Design Sheet'!A1693&amp;'Design Sheet'!B1693&amp;'Design Sheet'!C1693&amp;'Design Sheet'!D1693&amp;'Design Sheet'!E1693&amp;'Design Sheet'!F1693</f>
        <v>SF UNA TERMS20424.57</v>
      </c>
    </row>
    <row r="490" spans="11:11">
      <c r="K490" t="str">
        <f>'Design Sheet'!A1694&amp;'Design Sheet'!B1694&amp;'Design Sheet'!C1694&amp;'Design Sheet'!D1694&amp;'Design Sheet'!E1694&amp;'Design Sheet'!F1694</f>
        <v>Ad at RSP30824.76</v>
      </c>
    </row>
    <row r="491" spans="11:11">
      <c r="K491" t="str">
        <f>'Design Sheet'!A1695&amp;'Design Sheet'!B1695&amp;'Design Sheet'!C1695&amp;'Design Sheet'!D1695&amp;'Design Sheet'!E1695&amp;'Design Sheet'!F1695</f>
        <v>SF UNA UNSALABLES, DONATIONS32015.85</v>
      </c>
    </row>
    <row r="492" spans="11:11">
      <c r="K492" t="str">
        <f>'Design Sheet'!A1696&amp;'Design Sheet'!B1696&amp;'Design Sheet'!C1696&amp;'Design Sheet'!D1696&amp;'Design Sheet'!E1696&amp;'Design Sheet'!F1696</f>
        <v>SF VALID AUDIT35114.52</v>
      </c>
    </row>
    <row r="493" spans="11:11">
      <c r="K493" t="str">
        <f>'Design Sheet'!A1697&amp;'Design Sheet'!B1697&amp;'Design Sheet'!C1697&amp;'Design Sheet'!D1697&amp;'Design Sheet'!E1697&amp;'Design Sheet'!F1697</f>
        <v>EDLP38778.36</v>
      </c>
    </row>
    <row r="494" spans="11:11">
      <c r="K494" t="str">
        <f>'Design Sheet'!A1698&amp;'Design Sheet'!B1698&amp;'Design Sheet'!C1698&amp;'Design Sheet'!D1698&amp;'Design Sheet'!E1698&amp;'Design Sheet'!F1698</f>
        <v>SF NO BACKUP/UNEXPLAINED39810.86</v>
      </c>
    </row>
    <row r="495" spans="11:11">
      <c r="K495" t="str">
        <f>'Design Sheet'!A1699&amp;'Design Sheet'!B1699&amp;'Design Sheet'!C1699&amp;'Design Sheet'!D1699&amp;'Design Sheet'!E1699&amp;'Design Sheet'!F1699</f>
        <v>SF UNA NON-TRADE OTHER41814.41</v>
      </c>
    </row>
    <row r="496" spans="11:11">
      <c r="K496" t="str">
        <f>'Design Sheet'!A1700&amp;'Design Sheet'!B1700&amp;'Design Sheet'!C1700&amp;'Design Sheet'!D1700&amp;'Design Sheet'!E1700&amp;'Design Sheet'!F1700</f>
        <v>SF RTL TRADE44615.36</v>
      </c>
    </row>
    <row r="497" spans="11:11">
      <c r="K497" t="str">
        <f>'Design Sheet'!A1701&amp;'Design Sheet'!B1701&amp;'Design Sheet'!C1701&amp;'Design Sheet'!D1701&amp;'Design Sheet'!E1701&amp;'Design Sheet'!F1701</f>
        <v>Prior Year Trade48088.44</v>
      </c>
    </row>
    <row r="498" spans="11:11">
      <c r="K498" t="str">
        <f>'Design Sheet'!A1702&amp;'Design Sheet'!B1702&amp;'Design Sheet'!C1702&amp;'Design Sheet'!D1702&amp;'Design Sheet'!E1702&amp;'Design Sheet'!F1702</f>
        <v>SF TRADE52115.4</v>
      </c>
    </row>
    <row r="499" spans="11:11">
      <c r="K499" t="str">
        <f>'Design Sheet'!A1703&amp;'Design Sheet'!B1703&amp;'Design Sheet'!C1703&amp;'Design Sheet'!D1703&amp;'Design Sheet'!E1703&amp;'Design Sheet'!F1703</f>
        <v>SF UNA PRICING DISCREPANCY148907.8</v>
      </c>
    </row>
    <row r="500" spans="11:11">
      <c r="K500" t="str">
        <f>'Design Sheet'!A1704&amp;'Design Sheet'!B1704&amp;'Design Sheet'!C1704&amp;'Design Sheet'!D1704&amp;'Design Sheet'!E1704&amp;'Design Sheet'!F1704</f>
        <v>SF INVALID FINE/FEE157221.59</v>
      </c>
    </row>
    <row r="501" spans="11:11">
      <c r="K501" t="str">
        <f>'Design Sheet'!A1705&amp;'Design Sheet'!B1705&amp;'Design Sheet'!C1705&amp;'Design Sheet'!D1705&amp;'Design Sheet'!E1705&amp;'Design Sheet'!F1705</f>
        <v>SF UNA UNLOAD FEE287636.97</v>
      </c>
    </row>
    <row r="502" spans="11:11">
      <c r="K502" t="str">
        <f>'Design Sheet'!A1706&amp;'Design Sheet'!B1706&amp;'Design Sheet'!C1706&amp;'Design Sheet'!D1706&amp;'Design Sheet'!E1706&amp;'Design Sheet'!F1706</f>
        <v>SF AUDIT300886</v>
      </c>
    </row>
    <row r="503" spans="11:11">
      <c r="K503" t="str">
        <f>'Design Sheet'!A1707&amp;'Design Sheet'!B1707&amp;'Design Sheet'!C1707&amp;'Design Sheet'!D1707&amp;'Design Sheet'!E1707&amp;'Design Sheet'!F1707</f>
        <v>SF GMI PROGRAMS372605.3</v>
      </c>
    </row>
    <row r="504" spans="11:11">
      <c r="K504" t="str">
        <f>'Design Sheet'!A1708&amp;'Design Sheet'!B1708&amp;'Design Sheet'!C1708&amp;'Design Sheet'!D1708&amp;'Design Sheet'!E1708&amp;'Design Sheet'!F1708</f>
        <v>Homestore-Vendor438332.5</v>
      </c>
    </row>
    <row r="505" spans="11:11">
      <c r="K505" t="str">
        <f>'Design Sheet'!A1709&amp;'Design Sheet'!B1709&amp;'Design Sheet'!C1709&amp;'Design Sheet'!D1709&amp;'Design Sheet'!E1709&amp;'Design Sheet'!F1709</f>
        <v>SF ALL OTHER510854.79</v>
      </c>
    </row>
    <row r="506" spans="11:11">
      <c r="K506" t="str">
        <f>'Design Sheet'!A1710&amp;'Design Sheet'!B1710&amp;'Design Sheet'!C1710&amp;'Design Sheet'!D1710&amp;'Design Sheet'!E1710&amp;'Design Sheet'!F1710</f>
        <v>Small Invoices527594.77</v>
      </c>
    </row>
    <row r="507" spans="11:11">
      <c r="K507" t="str">
        <f>'Design Sheet'!A1711&amp;'Design Sheet'!B1711&amp;'Design Sheet'!C1711&amp;'Design Sheet'!D1711&amp;'Design Sheet'!E1711&amp;'Design Sheet'!F1711</f>
        <v>Stocking621242.5</v>
      </c>
    </row>
    <row r="508" spans="11:11">
      <c r="K508" t="str">
        <f>'Design Sheet'!A1712&amp;'Design Sheet'!B1712&amp;'Design Sheet'!C1712&amp;'Design Sheet'!D1712&amp;'Design Sheet'!E1712&amp;'Design Sheet'!F1712</f>
        <v>Homestore-Customer1754259.15</v>
      </c>
    </row>
    <row r="509" spans="11:11">
      <c r="K509" t="str">
        <f>'Design Sheet'!A1713&amp;'Design Sheet'!B1713&amp;'Design Sheet'!C1713&amp;'Design Sheet'!D1713&amp;'Design Sheet'!E1713&amp;'Design Sheet'!F1713</f>
        <v>Admin2671604.28</v>
      </c>
    </row>
    <row r="510" spans="11:11">
      <c r="K510" t="str">
        <f>'Design Sheet'!A1714&amp;'Design Sheet'!B1714&amp;'Design Sheet'!C1714&amp;'Design Sheet'!D1714&amp;'Design Sheet'!E1714&amp;'Design Sheet'!F1714</f>
        <v>Grand Total8196183.94</v>
      </c>
    </row>
    <row r="511" spans="11:11">
      <c r="K511" t="str">
        <f>'Design Sheet'!A1715&amp;'Design Sheet'!B1715&amp;'Design Sheet'!C1715&amp;'Design Sheet'!D1715&amp;'Design Sheet'!E1715&amp;'Design Sheet'!F1715</f>
        <v/>
      </c>
    </row>
    <row r="512" spans="11:11">
      <c r="K512" t="str">
        <f>'Design Sheet'!A1716&amp;'Design Sheet'!B1716&amp;'Design Sheet'!C1716&amp;'Design Sheet'!D1716&amp;'Design Sheet'!E1716&amp;'Design Sheet'!F1716</f>
        <v/>
      </c>
    </row>
    <row r="513" spans="11:11">
      <c r="K513" t="str">
        <f>'Design Sheet'!A1717&amp;'Design Sheet'!B1717&amp;'Design Sheet'!C1717&amp;'Design Sheet'!D1717&amp;'Design Sheet'!E1717&amp;'Design Sheet'!F1717</f>
        <v/>
      </c>
    </row>
    <row r="514" spans="11:11">
      <c r="K514" t="str">
        <f>'Design Sheet'!A1718&amp;'Design Sheet'!B1718&amp;'Design Sheet'!C1718&amp;'Design Sheet'!D1718&amp;'Design Sheet'!E1718&amp;'Design Sheet'!F1718</f>
        <v/>
      </c>
    </row>
    <row r="515" spans="11:11">
      <c r="K515" t="str">
        <f>'Design Sheet'!A1719&amp;'Design Sheet'!B1719&amp;'Design Sheet'!C1719&amp;'Design Sheet'!D1719&amp;'Design Sheet'!E1719&amp;'Design Sheet'!F1719</f>
        <v/>
      </c>
    </row>
    <row r="516" spans="11:11">
      <c r="K516" t="str">
        <f>'Design Sheet'!A1720&amp;'Design Sheet'!B1720&amp;'Design Sheet'!C1720&amp;'Design Sheet'!D1720&amp;'Design Sheet'!E1720&amp;'Design Sheet'!F1720</f>
        <v>Division Wise Non Working</v>
      </c>
    </row>
    <row r="517" spans="11:11">
      <c r="K517" t="str">
        <f>'Design Sheet'!A1721&amp;'Design Sheet'!B1721&amp;'Design Sheet'!C1721&amp;'Design Sheet'!D1721&amp;'Design Sheet'!E1721&amp;'Design Sheet'!F1721</f>
        <v>DivisionTotal Non Working $</v>
      </c>
    </row>
    <row r="518" spans="11:11">
      <c r="K518" t="str">
        <f>'Design Sheet'!A1722&amp;'Design Sheet'!B1722&amp;'Design Sheet'!C1722&amp;'Design Sheet'!D1722&amp;'Design Sheet'!E1722&amp;'Design Sheet'!F1722</f>
        <v>Core NW8106945.06</v>
      </c>
    </row>
    <row r="519" spans="11:11">
      <c r="K519" t="str">
        <f>'Design Sheet'!A1723&amp;'Design Sheet'!B1723&amp;'Design Sheet'!C1723&amp;'Design Sheet'!D1723&amp;'Design Sheet'!E1723&amp;'Design Sheet'!F1723</f>
        <v>ADMIN2671604.28</v>
      </c>
    </row>
    <row r="520" spans="11:11">
      <c r="K520" t="str">
        <f>'Design Sheet'!A1724&amp;'Design Sheet'!B1724&amp;'Design Sheet'!C1724&amp;'Design Sheet'!D1724&amp;'Design Sheet'!E1724&amp;'Design Sheet'!F1724</f>
        <v>OTHER3391317.36</v>
      </c>
    </row>
    <row r="521" spans="11:11">
      <c r="K521" t="str">
        <f>'Design Sheet'!A1725&amp;'Design Sheet'!B1725&amp;'Design Sheet'!C1725&amp;'Design Sheet'!D1725&amp;'Design Sheet'!E1725&amp;'Design Sheet'!F1725</f>
        <v>SINGLE FUNDING2044023.42</v>
      </c>
    </row>
    <row r="522" spans="11:11">
      <c r="K522" t="str">
        <f>'Design Sheet'!A1726&amp;'Design Sheet'!B1726&amp;'Design Sheet'!C1726&amp;'Design Sheet'!D1726&amp;'Design Sheet'!E1726&amp;'Design Sheet'!F1726</f>
        <v>Non-Core NW89238.88</v>
      </c>
    </row>
    <row r="523" spans="11:11">
      <c r="K523" t="str">
        <f>'Design Sheet'!A1727&amp;'Design Sheet'!B1727&amp;'Design Sheet'!C1727&amp;'Design Sheet'!D1727&amp;'Design Sheet'!E1727&amp;'Design Sheet'!F1727</f>
        <v>EDLP38778.36</v>
      </c>
    </row>
    <row r="524" spans="11:11">
      <c r="K524" t="str">
        <f>'Design Sheet'!A1728&amp;'Design Sheet'!B1728&amp;'Design Sheet'!C1728&amp;'Design Sheet'!D1728&amp;'Design Sheet'!E1728&amp;'Design Sheet'!F1728</f>
        <v>MERCH MENU50460.52</v>
      </c>
    </row>
    <row r="525" spans="11:11">
      <c r="K525" t="str">
        <f>'Design Sheet'!A1729&amp;'Design Sheet'!B1729&amp;'Design Sheet'!C1729&amp;'Design Sheet'!D1729&amp;'Design Sheet'!E1729&amp;'Design Sheet'!F1729</f>
        <v>Grand Total8196183.94</v>
      </c>
    </row>
    <row r="526" spans="11:11">
      <c r="K526" t="str">
        <f>'Design Sheet'!A1730&amp;'Design Sheet'!B1730&amp;'Design Sheet'!C1730&amp;'Design Sheet'!D1730&amp;'Design Sheet'!E1730&amp;'Design Sheet'!F1730</f>
        <v/>
      </c>
    </row>
    <row r="527" spans="11:11">
      <c r="K527" t="str">
        <f>'Design Sheet'!A1731&amp;'Design Sheet'!B1731&amp;'Design Sheet'!C1731&amp;'Design Sheet'!D1731&amp;'Design Sheet'!E1731&amp;'Design Sheet'!F1731</f>
        <v/>
      </c>
    </row>
    <row r="528" spans="11:11">
      <c r="K528" t="str">
        <f>'Design Sheet'!A1732&amp;'Design Sheet'!B1732&amp;'Design Sheet'!C1732&amp;'Design Sheet'!D1732&amp;'Design Sheet'!E1732&amp;'Design Sheet'!F1732</f>
        <v/>
      </c>
    </row>
    <row r="529" spans="11:11">
      <c r="K529" t="str">
        <f>'Design Sheet'!A1733&amp;'Design Sheet'!B1733&amp;'Design Sheet'!C1733&amp;'Design Sheet'!D1733&amp;'Design Sheet'!E1733&amp;'Design Sheet'!F1733</f>
        <v/>
      </c>
    </row>
    <row r="530" spans="11:11">
      <c r="K530" t="str">
        <f>'Design Sheet'!A1734&amp;'Design Sheet'!B1734&amp;'Design Sheet'!C1734&amp;'Design Sheet'!D1734&amp;'Design Sheet'!E1734&amp;'Design Sheet'!F1734</f>
        <v/>
      </c>
    </row>
    <row r="531" spans="11:11">
      <c r="K531" t="str">
        <f>'Design Sheet'!A1735&amp;'Design Sheet'!B1735&amp;'Design Sheet'!C1735&amp;'Design Sheet'!D1735&amp;'Design Sheet'!E1735&amp;'Design Sheet'!F1735</f>
        <v/>
      </c>
    </row>
    <row r="532" spans="11:11">
      <c r="K532" t="str">
        <f>'Design Sheet'!A1736&amp;'Design Sheet'!B1736&amp;'Design Sheet'!C1736&amp;'Design Sheet'!D1736&amp;'Design Sheet'!E1736&amp;'Design Sheet'!F1736</f>
        <v/>
      </c>
    </row>
    <row r="533" spans="11:11">
      <c r="K533" t="str">
        <f>'Design Sheet'!A1737&amp;'Design Sheet'!B1737&amp;'Design Sheet'!C1737&amp;'Design Sheet'!D1737&amp;'Design Sheet'!E1737&amp;'Design Sheet'!F1737</f>
        <v/>
      </c>
    </row>
    <row r="534" spans="11:11">
      <c r="K534" t="str">
        <f>'Design Sheet'!A1738&amp;'Design Sheet'!B1738&amp;'Design Sheet'!C1738&amp;'Design Sheet'!D1738&amp;'Design Sheet'!E1738&amp;'Design Sheet'!F1738</f>
        <v/>
      </c>
    </row>
    <row r="535" spans="11:11">
      <c r="K535" t="str">
        <f>'Design Sheet'!A1739&amp;'Design Sheet'!B1739&amp;'Design Sheet'!C1739&amp;'Design Sheet'!D1739&amp;'Design Sheet'!E1739&amp;'Design Sheet'!F1739</f>
        <v/>
      </c>
    </row>
    <row r="536" spans="11:11">
      <c r="K536" t="str">
        <f>'Design Sheet'!A1740&amp;'Design Sheet'!B1740&amp;'Design Sheet'!C1740&amp;'Design Sheet'!D1740&amp;'Design Sheet'!E1740&amp;'Design Sheet'!F1740</f>
        <v/>
      </c>
    </row>
    <row r="537" spans="11:11">
      <c r="K537" t="str">
        <f>'Design Sheet'!A1741&amp;'Design Sheet'!B1741&amp;'Design Sheet'!C1741&amp;'Design Sheet'!D1741&amp;'Design Sheet'!E1741&amp;'Design Sheet'!F1741</f>
        <v/>
      </c>
    </row>
    <row r="538" spans="11:11">
      <c r="K538" t="str">
        <f>'Design Sheet'!A1742&amp;'Design Sheet'!B1742&amp;'Design Sheet'!C1742&amp;'Design Sheet'!D1742&amp;'Design Sheet'!E1742&amp;'Design Sheet'!F1742</f>
        <v/>
      </c>
    </row>
    <row r="539" spans="11:11">
      <c r="K539" t="str">
        <f>'Design Sheet'!A1743&amp;'Design Sheet'!B1743&amp;'Design Sheet'!C1743&amp;'Design Sheet'!D1743&amp;'Design Sheet'!E1743&amp;'Design Sheet'!F1743</f>
        <v/>
      </c>
    </row>
    <row r="540" spans="11:11">
      <c r="K540" t="str">
        <f>'Design Sheet'!A1744&amp;'Design Sheet'!B1744&amp;'Design Sheet'!C1744&amp;'Design Sheet'!D1744&amp;'Design Sheet'!E1744&amp;'Design Sheet'!F1744</f>
        <v/>
      </c>
    </row>
    <row r="541" spans="11:11">
      <c r="K541" t="str">
        <f>'Design Sheet'!A1745&amp;'Design Sheet'!B1745&amp;'Design Sheet'!C1745&amp;'Design Sheet'!D1745&amp;'Design Sheet'!E1745&amp;'Design Sheet'!F1745</f>
        <v/>
      </c>
    </row>
    <row r="542" spans="11:11">
      <c r="K542" t="str">
        <f>'Design Sheet'!A1746&amp;'Design Sheet'!B1746&amp;'Design Sheet'!C1746&amp;'Design Sheet'!D1746&amp;'Design Sheet'!E1746&amp;'Design Sheet'!F1746</f>
        <v/>
      </c>
    </row>
    <row r="543" spans="11:11">
      <c r="K543" t="str">
        <f>'Design Sheet'!A1747&amp;'Design Sheet'!B1747&amp;'Design Sheet'!C1747&amp;'Design Sheet'!D1747&amp;'Design Sheet'!E1747&amp;'Design Sheet'!F1747</f>
        <v/>
      </c>
    </row>
    <row r="544" spans="11:11">
      <c r="K544" t="str">
        <f>'Design Sheet'!A1748&amp;'Design Sheet'!B1748&amp;'Design Sheet'!C1748&amp;'Design Sheet'!D1748&amp;'Design Sheet'!E1748&amp;'Design Sheet'!F1748</f>
        <v/>
      </c>
    </row>
    <row r="545" spans="11:11">
      <c r="K545" t="str">
        <f>'Design Sheet'!A1749&amp;'Design Sheet'!B1749&amp;'Design Sheet'!C1749&amp;'Design Sheet'!D1749&amp;'Design Sheet'!E1749&amp;'Design Sheet'!F1749</f>
        <v/>
      </c>
    </row>
    <row r="546" spans="11:11">
      <c r="K546" t="str">
        <f>'Design Sheet'!A1750&amp;'Design Sheet'!B1750&amp;'Design Sheet'!C1750&amp;'Design Sheet'!D1750&amp;'Design Sheet'!E1750&amp;'Design Sheet'!F1750</f>
        <v/>
      </c>
    </row>
    <row r="547" spans="11:11">
      <c r="K547" t="str">
        <f>'Design Sheet'!A1751&amp;'Design Sheet'!B1751&amp;'Design Sheet'!C1751&amp;'Design Sheet'!D1751&amp;'Design Sheet'!E1751&amp;'Design Sheet'!F1751</f>
        <v/>
      </c>
    </row>
    <row r="548" spans="11:11">
      <c r="K548" t="str">
        <f>'Design Sheet'!A1752&amp;'Design Sheet'!B1752&amp;'Design Sheet'!C1752&amp;'Design Sheet'!D1752&amp;'Design Sheet'!E1752&amp;'Design Sheet'!F1752</f>
        <v/>
      </c>
    </row>
    <row r="549" spans="11:11">
      <c r="K549" t="str">
        <f>'Design Sheet'!A1753&amp;'Design Sheet'!B1753&amp;'Design Sheet'!C1753&amp;'Design Sheet'!D1753&amp;'Design Sheet'!E1753&amp;'Design Sheet'!F1753</f>
        <v/>
      </c>
    </row>
    <row r="550" spans="11:11">
      <c r="K550" t="str">
        <f>'Design Sheet'!A1754&amp;'Design Sheet'!B1754&amp;'Design Sheet'!C1754&amp;'Design Sheet'!D1754&amp;'Design Sheet'!E1754&amp;'Design Sheet'!F1754</f>
        <v/>
      </c>
    </row>
    <row r="551" spans="11:11">
      <c r="K551" t="str">
        <f>'Design Sheet'!A1755&amp;'Design Sheet'!B1755&amp;'Design Sheet'!C1755&amp;'Design Sheet'!D1755&amp;'Design Sheet'!E1755&amp;'Design Sheet'!F1755</f>
        <v/>
      </c>
    </row>
    <row r="552" spans="11:11">
      <c r="K552" t="str">
        <f>'Design Sheet'!A1756&amp;'Design Sheet'!B1756&amp;'Design Sheet'!C1756&amp;'Design Sheet'!D1756&amp;'Design Sheet'!E1756&amp;'Design Sheet'!F1756</f>
        <v/>
      </c>
    </row>
    <row r="553" spans="11:11">
      <c r="K553" t="str">
        <f>'Design Sheet'!A1757&amp;'Design Sheet'!B1757&amp;'Design Sheet'!C1757&amp;'Design Sheet'!D1757&amp;'Design Sheet'!E1757&amp;'Design Sheet'!F1757</f>
        <v/>
      </c>
    </row>
    <row r="554" spans="11:11">
      <c r="K554" t="str">
        <f>'Design Sheet'!A1758&amp;'Design Sheet'!B1758&amp;'Design Sheet'!C1758&amp;'Design Sheet'!D1758&amp;'Design Sheet'!E1758&amp;'Design Sheet'!F1758</f>
        <v/>
      </c>
    </row>
    <row r="555" spans="11:11">
      <c r="K555" t="str">
        <f>'Design Sheet'!A1759&amp;'Design Sheet'!B1759&amp;'Design Sheet'!C1759&amp;'Design Sheet'!D1759&amp;'Design Sheet'!E1759&amp;'Design Sheet'!F1759</f>
        <v/>
      </c>
    </row>
    <row r="556" spans="11:11">
      <c r="K556" t="str">
        <f>'Design Sheet'!A1760&amp;'Design Sheet'!B1760&amp;'Design Sheet'!C1760&amp;'Design Sheet'!D1760&amp;'Design Sheet'!E1760&amp;'Design Sheet'!F1760</f>
        <v/>
      </c>
    </row>
    <row r="557" spans="11:11">
      <c r="K557" t="str">
        <f>'Design Sheet'!A1761&amp;'Design Sheet'!B1761&amp;'Design Sheet'!C1761&amp;'Design Sheet'!D1761&amp;'Design Sheet'!E1761&amp;'Design Sheet'!F1761</f>
        <v/>
      </c>
    </row>
    <row r="558" spans="11:11">
      <c r="K558" t="str">
        <f>'Design Sheet'!A1762&amp;'Design Sheet'!B1762&amp;'Design Sheet'!C1762&amp;'Design Sheet'!D1762&amp;'Design Sheet'!E1762&amp;'Design Sheet'!F1762</f>
        <v/>
      </c>
    </row>
    <row r="559" spans="11:11">
      <c r="K559" t="str">
        <f>'Design Sheet'!A1763&amp;'Design Sheet'!B1763&amp;'Design Sheet'!C1763&amp;'Design Sheet'!D1763&amp;'Design Sheet'!E1763&amp;'Design Sheet'!F1763</f>
        <v/>
      </c>
    </row>
    <row r="560" spans="11:11">
      <c r="K560" t="str">
        <f>'Design Sheet'!A1764&amp;'Design Sheet'!B1764&amp;'Design Sheet'!C1764&amp;'Design Sheet'!D1764&amp;'Design Sheet'!E1764&amp;'Design Sheet'!F1764</f>
        <v/>
      </c>
    </row>
    <row r="561" spans="11:11">
      <c r="K561" t="str">
        <f>'Design Sheet'!A1843&amp;'Design Sheet'!B1843&amp;'Design Sheet'!C1843&amp;'Design Sheet'!D1843&amp;'Design Sheet'!E1843&amp;'Design Sheet'!F1843</f>
        <v/>
      </c>
    </row>
    <row r="562" spans="11:11">
      <c r="K562" t="str">
        <f>'Design Sheet'!A1844&amp;'Design Sheet'!B1844&amp;'Design Sheet'!C1844&amp;'Design Sheet'!D1844&amp;'Design Sheet'!E1844&amp;'Design Sheet'!F1844</f>
        <v/>
      </c>
    </row>
    <row r="563" spans="11:11">
      <c r="K563" t="str">
        <f>'Design Sheet'!A1845&amp;'Design Sheet'!B1845&amp;'Design Sheet'!C1845&amp;'Design Sheet'!D1845&amp;'Design Sheet'!E1845&amp;'Design Sheet'!F1845</f>
        <v/>
      </c>
    </row>
    <row r="564" spans="11:11">
      <c r="K564" t="str">
        <f>'Design Sheet'!A1846&amp;'Design Sheet'!B1846&amp;'Design Sheet'!C1846&amp;'Design Sheet'!D1846&amp;'Design Sheet'!E1846&amp;'Design Sheet'!F1846</f>
        <v/>
      </c>
    </row>
    <row r="565" spans="11:11">
      <c r="K565" t="str">
        <f>'Design Sheet'!A1847&amp;'Design Sheet'!B1847&amp;'Design Sheet'!C1847&amp;'Design Sheet'!D1847&amp;'Design Sheet'!E1847&amp;'Design Sheet'!F1847</f>
        <v/>
      </c>
    </row>
    <row r="566" spans="11:11">
      <c r="K566" t="str">
        <f>'Design Sheet'!A1848&amp;'Design Sheet'!B1848&amp;'Design Sheet'!C1848&amp;'Design Sheet'!D1848&amp;'Design Sheet'!E1848&amp;'Design Sheet'!F1848</f>
        <v/>
      </c>
    </row>
    <row r="567" spans="11:11">
      <c r="K567" t="str">
        <f>'Design Sheet'!A1849&amp;'Design Sheet'!B1849&amp;'Design Sheet'!C1849&amp;'Design Sheet'!D1849&amp;'Design Sheet'!E1849&amp;'Design Sheet'!F1849</f>
        <v/>
      </c>
    </row>
    <row r="568" spans="11:11">
      <c r="K568" t="str">
        <f>'Design Sheet'!A1850&amp;'Design Sheet'!B1850&amp;'Design Sheet'!C1850&amp;'Design Sheet'!D1850&amp;'Design Sheet'!E1850&amp;'Design Sheet'!F1850</f>
        <v/>
      </c>
    </row>
    <row r="569" spans="11:11">
      <c r="K569" t="str">
        <f>'Design Sheet'!A1851&amp;'Design Sheet'!B1851&amp;'Design Sheet'!C1851&amp;'Design Sheet'!D1851&amp;'Design Sheet'!E1851&amp;'Design Sheet'!F1851</f>
        <v/>
      </c>
    </row>
    <row r="570" spans="11:11">
      <c r="K570" t="str">
        <f>'Design Sheet'!A1852&amp;'Design Sheet'!B1852&amp;'Design Sheet'!C1852&amp;'Design Sheet'!D1852&amp;'Design Sheet'!E1852&amp;'Design Sheet'!F1852</f>
        <v/>
      </c>
    </row>
    <row r="571" spans="11:11">
      <c r="K571" t="str">
        <f>'Design Sheet'!A1853&amp;'Design Sheet'!B1853&amp;'Design Sheet'!C1853&amp;'Design Sheet'!D1853&amp;'Design Sheet'!E1853&amp;'Design Sheet'!F1853</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ACD1-399C-42B1-BF0C-A80815F053BE}">
  <dimension ref="A1:I571"/>
  <sheetViews>
    <sheetView workbookViewId="0">
      <selection activeCell="B1" sqref="B1"/>
    </sheetView>
  </sheetViews>
  <sheetFormatPr defaultRowHeight="15"/>
  <cols>
    <col min="1" max="1" width="10.5703125" style="106" bestFit="1" customWidth="1"/>
    <col min="2" max="2" width="21.7109375" style="106" bestFit="1" customWidth="1"/>
    <col min="3" max="3" width="16.7109375" style="106" bestFit="1" customWidth="1"/>
    <col min="4" max="4" width="11.28515625" style="106" bestFit="1" customWidth="1"/>
    <col min="5" max="5" width="18" style="106" bestFit="1" customWidth="1"/>
    <col min="6" max="6" width="16" style="106" bestFit="1" customWidth="1"/>
    <col min="7" max="7" width="16.7109375" style="106" bestFit="1" customWidth="1"/>
    <col min="8" max="16384" width="9.140625" style="106"/>
  </cols>
  <sheetData>
    <row r="1" spans="1:9">
      <c r="A1" s="106" t="s">
        <v>0</v>
      </c>
      <c r="B1" s="106" t="s">
        <v>4</v>
      </c>
      <c r="C1" s="106" t="s">
        <v>5</v>
      </c>
      <c r="D1" s="106" t="s">
        <v>1</v>
      </c>
      <c r="E1" s="106" t="s">
        <v>9</v>
      </c>
      <c r="F1" s="106" t="s">
        <v>10</v>
      </c>
      <c r="G1" s="106" t="s">
        <v>110</v>
      </c>
      <c r="H1" s="106" t="s">
        <v>111</v>
      </c>
    </row>
    <row r="2" spans="1:9">
      <c r="A2" s="106">
        <v>2021</v>
      </c>
      <c r="B2" s="106" t="s">
        <v>16</v>
      </c>
      <c r="C2" s="106" t="s">
        <v>17</v>
      </c>
      <c r="D2" s="106" t="s">
        <v>13</v>
      </c>
      <c r="E2" s="106" t="s">
        <v>89</v>
      </c>
      <c r="F2" s="106" t="s">
        <v>90</v>
      </c>
      <c r="G2" s="106">
        <v>300758.59999999998</v>
      </c>
      <c r="H2" s="106" t="str">
        <f t="shared" ref="H2:H65" si="0">A2&amp;B2&amp;C2&amp;D2&amp;E2&amp;F2</f>
        <v>2021MEALS-BAKINGMBOU DRYBaseCore NWADMIN</v>
      </c>
      <c r="I2" s="106" cm="1">
        <f t="array" ref="I2">_xlfn.IFS(A2=2021,G2/Sheet1!$B$2,A2=2022,G2/Sheet1!$B$3,A2=2023,G2/Sheet1!$B$4,A2=2024,G2/Sheet1!$B$5,A2=2025,G2/Sheet1!$B$6)</f>
        <v>5.0350849503193455E-2</v>
      </c>
    </row>
    <row r="3" spans="1:9">
      <c r="A3" s="106">
        <v>2021</v>
      </c>
      <c r="B3" s="106" t="s">
        <v>16</v>
      </c>
      <c r="C3" s="106" t="s">
        <v>17</v>
      </c>
      <c r="D3" s="106" t="s">
        <v>13</v>
      </c>
      <c r="E3" s="106" t="s">
        <v>89</v>
      </c>
      <c r="F3" s="106" t="s">
        <v>91</v>
      </c>
      <c r="G3" s="106">
        <v>371710.04</v>
      </c>
      <c r="H3" s="106" t="str">
        <f t="shared" si="0"/>
        <v>2021MEALS-BAKINGMBOU DRYBaseCore NWOTHER</v>
      </c>
      <c r="I3" s="106" cm="1">
        <f t="array" ref="I3">_xlfn.IFS(A3=2021,G3/Sheet1!$B$2,A3=2022,G3/Sheet1!$B$3,A3=2023,G3/Sheet1!$B$4,A3=2024,G3/Sheet1!$B$5,A3=2025,G3/Sheet1!$B$6)</f>
        <v>6.2229031132828856E-2</v>
      </c>
    </row>
    <row r="4" spans="1:9">
      <c r="A4" s="106">
        <v>2021</v>
      </c>
      <c r="B4" s="106" t="s">
        <v>16</v>
      </c>
      <c r="C4" s="106" t="s">
        <v>17</v>
      </c>
      <c r="D4" s="106" t="s">
        <v>13</v>
      </c>
      <c r="E4" s="106" t="s">
        <v>89</v>
      </c>
      <c r="F4" s="106" t="s">
        <v>103</v>
      </c>
      <c r="G4" s="106">
        <v>235816.19</v>
      </c>
      <c r="H4" s="106" t="str">
        <f t="shared" si="0"/>
        <v>2021MEALS-BAKINGMBOU DRYBaseCore NWSINGLE FUNDING</v>
      </c>
      <c r="I4" s="106" cm="1">
        <f t="array" ref="I4">_xlfn.IFS(A4=2021,G4/Sheet1!$B$2,A4=2022,G4/Sheet1!$B$3,A4=2023,G4/Sheet1!$B$4,A4=2024,G4/Sheet1!$B$5,A4=2025,G4/Sheet1!$B$6)</f>
        <v>3.9478656613996986E-2</v>
      </c>
    </row>
    <row r="5" spans="1:9">
      <c r="A5" s="106">
        <v>2021</v>
      </c>
      <c r="B5" s="106" t="s">
        <v>16</v>
      </c>
      <c r="C5" s="106" t="s">
        <v>17</v>
      </c>
      <c r="D5" s="106" t="s">
        <v>13</v>
      </c>
      <c r="E5" s="106" t="s">
        <v>112</v>
      </c>
      <c r="G5" s="106">
        <v>908284.82999999984</v>
      </c>
      <c r="H5" s="106" t="str">
        <f t="shared" si="0"/>
        <v>2021MEALS-BAKINGMBOU DRYBaseCore NW Total</v>
      </c>
      <c r="I5" s="106" cm="1">
        <f t="array" ref="I5">_xlfn.IFS(A5=2021,G5/Sheet1!$B$2,A5=2022,G5/Sheet1!$B$3,A5=2023,G5/Sheet1!$B$4,A5=2024,G5/Sheet1!$B$5,A5=2025,G5/Sheet1!$B$6)</f>
        <v>0.15205853725001928</v>
      </c>
    </row>
    <row r="6" spans="1:9">
      <c r="A6" s="106">
        <v>2021</v>
      </c>
      <c r="B6" s="106" t="s">
        <v>16</v>
      </c>
      <c r="C6" s="106" t="s">
        <v>17</v>
      </c>
      <c r="D6" s="106" t="s">
        <v>13</v>
      </c>
      <c r="E6" s="106" t="s">
        <v>37</v>
      </c>
      <c r="F6" s="106" t="s">
        <v>37</v>
      </c>
      <c r="G6" s="106">
        <v>38673.22</v>
      </c>
      <c r="H6" s="106" t="str">
        <f t="shared" si="0"/>
        <v>2021MEALS-BAKINGMBOU DRYBaseEDLPEDLP</v>
      </c>
      <c r="I6" s="106" cm="1">
        <f t="array" ref="I6">_xlfn.IFS(A6=2021,G6/Sheet1!$B$2,A6=2022,G6/Sheet1!$B$3,A6=2023,G6/Sheet1!$B$4,A6=2024,G6/Sheet1!$B$5,A6=2025,G6/Sheet1!$B$6)</f>
        <v>6.4743933507600167E-3</v>
      </c>
    </row>
    <row r="7" spans="1:9">
      <c r="A7" s="106">
        <v>2021</v>
      </c>
      <c r="B7" s="106" t="s">
        <v>16</v>
      </c>
      <c r="C7" s="106" t="s">
        <v>17</v>
      </c>
      <c r="D7" s="106" t="s">
        <v>13</v>
      </c>
      <c r="E7" s="106" t="s">
        <v>113</v>
      </c>
      <c r="G7" s="106">
        <v>38673.22</v>
      </c>
      <c r="H7" s="106" t="str">
        <f t="shared" si="0"/>
        <v>2021MEALS-BAKINGMBOU DRYBaseEDLP Total</v>
      </c>
      <c r="I7" s="106" cm="1">
        <f t="array" ref="I7">_xlfn.IFS(A7=2021,G7/Sheet1!$B$2,A7=2022,G7/Sheet1!$B$3,A7=2023,G7/Sheet1!$B$4,A7=2024,G7/Sheet1!$B$5,A7=2025,G7/Sheet1!$B$6)</f>
        <v>6.4743933507600167E-3</v>
      </c>
    </row>
    <row r="8" spans="1:9">
      <c r="A8" s="106">
        <v>2021</v>
      </c>
      <c r="B8" s="106" t="s">
        <v>16</v>
      </c>
      <c r="C8" s="106" t="s">
        <v>17</v>
      </c>
      <c r="D8" s="106" t="s">
        <v>13</v>
      </c>
      <c r="E8" s="106" t="s">
        <v>99</v>
      </c>
      <c r="F8" s="106" t="s">
        <v>99</v>
      </c>
      <c r="G8" s="106">
        <v>241774.36</v>
      </c>
      <c r="H8" s="106" t="str">
        <f t="shared" si="0"/>
        <v>2021MEALS-BAKINGMBOU DRYBaseMERCH MENUMERCH MENU</v>
      </c>
      <c r="I8" s="106" cm="1">
        <f t="array" ref="I8">_xlfn.IFS(A8=2021,G8/Sheet1!$B$2,A8=2022,G8/Sheet1!$B$3,A8=2023,G8/Sheet1!$B$4,A8=2024,G8/Sheet1!$B$5,A8=2025,G8/Sheet1!$B$6)</f>
        <v>4.0476130737710961E-2</v>
      </c>
    </row>
    <row r="9" spans="1:9">
      <c r="A9" s="106">
        <v>2021</v>
      </c>
      <c r="B9" s="106" t="s">
        <v>16</v>
      </c>
      <c r="C9" s="106" t="s">
        <v>17</v>
      </c>
      <c r="D9" s="106" t="s">
        <v>13</v>
      </c>
      <c r="E9" s="106" t="s">
        <v>114</v>
      </c>
      <c r="G9" s="106">
        <v>241774.36</v>
      </c>
      <c r="H9" s="106" t="str">
        <f t="shared" si="0"/>
        <v>2021MEALS-BAKINGMBOU DRYBaseMERCH MENU Total</v>
      </c>
      <c r="I9" s="106" cm="1">
        <f t="array" ref="I9">_xlfn.IFS(A9=2021,G9/Sheet1!$B$2,A9=2022,G9/Sheet1!$B$3,A9=2023,G9/Sheet1!$B$4,A9=2024,G9/Sheet1!$B$5,A9=2025,G9/Sheet1!$B$6)</f>
        <v>4.0476130737710961E-2</v>
      </c>
    </row>
    <row r="10" spans="1:9">
      <c r="A10" s="106">
        <v>2021</v>
      </c>
      <c r="B10" s="106" t="s">
        <v>16</v>
      </c>
      <c r="C10" s="106" t="s">
        <v>17</v>
      </c>
      <c r="D10" s="106" t="s">
        <v>115</v>
      </c>
      <c r="G10" s="106">
        <v>1188732.4099999997</v>
      </c>
      <c r="H10" s="106" t="str">
        <f t="shared" si="0"/>
        <v>2021MEALS-BAKINGMBOU DRYBase Total</v>
      </c>
      <c r="I10" s="106" cm="1">
        <f t="array" ref="I10">_xlfn.IFS(A10=2021,G10/Sheet1!$B$2,A10=2022,G10/Sheet1!$B$3,A10=2023,G10/Sheet1!$B$4,A10=2024,G10/Sheet1!$B$5,A10=2025,G10/Sheet1!$B$6)</f>
        <v>0.19900906133849022</v>
      </c>
    </row>
    <row r="11" spans="1:9">
      <c r="A11" s="106">
        <v>2021</v>
      </c>
      <c r="B11" s="106" t="s">
        <v>16</v>
      </c>
      <c r="C11" s="106" t="s">
        <v>17</v>
      </c>
      <c r="D11" s="106" t="s">
        <v>60</v>
      </c>
      <c r="E11" s="106" t="s">
        <v>89</v>
      </c>
      <c r="F11" s="106" t="s">
        <v>91</v>
      </c>
      <c r="G11" s="106">
        <v>33109</v>
      </c>
      <c r="H11" s="106" t="str">
        <f t="shared" si="0"/>
        <v>2021MEALS-BAKINGMBOU DRYNIFDACore NWOTHER</v>
      </c>
      <c r="I11" s="106" cm="1">
        <f t="array" ref="I11">_xlfn.IFS(A11=2021,G11/Sheet1!$B$2,A11=2022,G11/Sheet1!$B$3,A11=2023,G11/Sheet1!$B$4,A11=2024,G11/Sheet1!$B$5,A11=2025,G11/Sheet1!$B$6)</f>
        <v>5.5428715129051415E-3</v>
      </c>
    </row>
    <row r="12" spans="1:9">
      <c r="A12" s="106">
        <v>2021</v>
      </c>
      <c r="B12" s="106" t="s">
        <v>16</v>
      </c>
      <c r="C12" s="106" t="s">
        <v>17</v>
      </c>
      <c r="D12" s="106" t="s">
        <v>60</v>
      </c>
      <c r="E12" s="106" t="s">
        <v>112</v>
      </c>
      <c r="G12" s="106">
        <v>33109</v>
      </c>
      <c r="H12" s="106" t="str">
        <f t="shared" si="0"/>
        <v>2021MEALS-BAKINGMBOU DRYNIFDACore NW Total</v>
      </c>
      <c r="I12" s="106" cm="1">
        <f t="array" ref="I12">_xlfn.IFS(A12=2021,G12/Sheet1!$B$2,A12=2022,G12/Sheet1!$B$3,A12=2023,G12/Sheet1!$B$4,A12=2024,G12/Sheet1!$B$5,A12=2025,G12/Sheet1!$B$6)</f>
        <v>5.5428715129051415E-3</v>
      </c>
    </row>
    <row r="13" spans="1:9">
      <c r="A13" s="106">
        <v>2021</v>
      </c>
      <c r="B13" s="106" t="s">
        <v>16</v>
      </c>
      <c r="C13" s="106" t="s">
        <v>17</v>
      </c>
      <c r="D13" s="106" t="s">
        <v>116</v>
      </c>
      <c r="G13" s="106">
        <v>33109</v>
      </c>
      <c r="H13" s="106" t="str">
        <f t="shared" si="0"/>
        <v>2021MEALS-BAKINGMBOU DRYNIFDA Total</v>
      </c>
      <c r="I13" s="106" cm="1">
        <f t="array" ref="I13">_xlfn.IFS(A13=2021,G13/Sheet1!$B$2,A13=2022,G13/Sheet1!$B$3,A13=2023,G13/Sheet1!$B$4,A13=2024,G13/Sheet1!$B$5,A13=2025,G13/Sheet1!$B$6)</f>
        <v>5.5428715129051415E-3</v>
      </c>
    </row>
    <row r="14" spans="1:9">
      <c r="A14" s="106">
        <v>2021</v>
      </c>
      <c r="B14" s="106" t="s">
        <v>16</v>
      </c>
      <c r="C14" s="106" t="s">
        <v>17</v>
      </c>
      <c r="D14" s="106" t="s">
        <v>61</v>
      </c>
      <c r="E14" s="106" t="s">
        <v>99</v>
      </c>
      <c r="F14" s="106" t="s">
        <v>99</v>
      </c>
      <c r="G14" s="106">
        <v>3553</v>
      </c>
      <c r="H14" s="106" t="str">
        <f t="shared" si="0"/>
        <v>2021MEALS-BAKINGMBOU DRYOtherMERCH MENUMERCH MENU</v>
      </c>
      <c r="I14" s="106" cm="1">
        <f t="array" ref="I14">_xlfn.IFS(A14=2021,G14/Sheet1!$B$2,A14=2022,G14/Sheet1!$B$3,A14=2023,G14/Sheet1!$B$4,A14=2024,G14/Sheet1!$B$5,A14=2025,G14/Sheet1!$B$6)</f>
        <v>5.9481779834341013E-4</v>
      </c>
    </row>
    <row r="15" spans="1:9">
      <c r="A15" s="106">
        <v>2021</v>
      </c>
      <c r="B15" s="106" t="s">
        <v>16</v>
      </c>
      <c r="C15" s="106" t="s">
        <v>17</v>
      </c>
      <c r="D15" s="106" t="s">
        <v>61</v>
      </c>
      <c r="E15" s="106" t="s">
        <v>114</v>
      </c>
      <c r="G15" s="106">
        <v>3553</v>
      </c>
      <c r="H15" s="106" t="str">
        <f t="shared" si="0"/>
        <v>2021MEALS-BAKINGMBOU DRYOtherMERCH MENU Total</v>
      </c>
      <c r="I15" s="106" cm="1">
        <f t="array" ref="I15">_xlfn.IFS(A15=2021,G15/Sheet1!$B$2,A15=2022,G15/Sheet1!$B$3,A15=2023,G15/Sheet1!$B$4,A15=2024,G15/Sheet1!$B$5,A15=2025,G15/Sheet1!$B$6)</f>
        <v>5.9481779834341013E-4</v>
      </c>
    </row>
    <row r="16" spans="1:9">
      <c r="A16" s="106">
        <v>2021</v>
      </c>
      <c r="B16" s="106" t="s">
        <v>16</v>
      </c>
      <c r="C16" s="106" t="s">
        <v>17</v>
      </c>
      <c r="D16" s="106" t="s">
        <v>117</v>
      </c>
      <c r="G16" s="106">
        <v>3553</v>
      </c>
      <c r="H16" s="106" t="str">
        <f t="shared" si="0"/>
        <v>2021MEALS-BAKINGMBOU DRYOther Total</v>
      </c>
      <c r="I16" s="106" cm="1">
        <f t="array" ref="I16">_xlfn.IFS(A16=2021,G16/Sheet1!$B$2,A16=2022,G16/Sheet1!$B$3,A16=2023,G16/Sheet1!$B$4,A16=2024,G16/Sheet1!$B$5,A16=2025,G16/Sheet1!$B$6)</f>
        <v>5.9481779834341013E-4</v>
      </c>
    </row>
    <row r="17" spans="1:9">
      <c r="A17" s="106">
        <v>2021</v>
      </c>
      <c r="B17" s="106" t="s">
        <v>16</v>
      </c>
      <c r="C17" s="106" t="s">
        <v>118</v>
      </c>
      <c r="G17" s="106">
        <v>1225394.4099999997</v>
      </c>
      <c r="H17" s="106" t="str">
        <f t="shared" si="0"/>
        <v>2021MEALS-BAKINGMBOU DRY Total</v>
      </c>
      <c r="I17" s="106" cm="1">
        <f t="array" ref="I17">_xlfn.IFS(A17=2021,G17/Sheet1!$B$2,A17=2022,G17/Sheet1!$B$3,A17=2023,G17/Sheet1!$B$4,A17=2024,G17/Sheet1!$B$5,A17=2025,G17/Sheet1!$B$6)</f>
        <v>0.20514675064973878</v>
      </c>
    </row>
    <row r="18" spans="1:9">
      <c r="A18" s="106">
        <v>2021</v>
      </c>
      <c r="B18" s="106" t="s">
        <v>16</v>
      </c>
      <c r="C18" s="106" t="s">
        <v>19</v>
      </c>
      <c r="D18" s="106" t="s">
        <v>13</v>
      </c>
      <c r="E18" s="106" t="s">
        <v>89</v>
      </c>
      <c r="F18" s="106" t="s">
        <v>90</v>
      </c>
      <c r="G18" s="106">
        <v>197369.42</v>
      </c>
      <c r="H18" s="106" t="str">
        <f t="shared" si="0"/>
        <v>2021MEALS-BAKINGMBOU FRZBaseCore NWADMIN</v>
      </c>
      <c r="I18" s="106" cm="1">
        <f t="array" ref="I18">_xlfn.IFS(A18=2021,G18/Sheet1!$B$2,A18=2022,G18/Sheet1!$B$3,A18=2023,G18/Sheet1!$B$4,A18=2024,G18/Sheet1!$B$5,A18=2025,G18/Sheet1!$B$6)</f>
        <v>3.304217389944155E-2</v>
      </c>
    </row>
    <row r="19" spans="1:9">
      <c r="A19" s="106">
        <v>2021</v>
      </c>
      <c r="B19" s="106" t="s">
        <v>16</v>
      </c>
      <c r="C19" s="106" t="s">
        <v>19</v>
      </c>
      <c r="D19" s="106" t="s">
        <v>13</v>
      </c>
      <c r="E19" s="106" t="s">
        <v>89</v>
      </c>
      <c r="F19" s="106" t="s">
        <v>91</v>
      </c>
      <c r="G19" s="106">
        <v>154210.85999999999</v>
      </c>
      <c r="H19" s="106" t="str">
        <f t="shared" si="0"/>
        <v>2021MEALS-BAKINGMBOU FRZBaseCore NWOTHER</v>
      </c>
      <c r="I19" s="106" cm="1">
        <f t="array" ref="I19">_xlfn.IFS(A19=2021,G19/Sheet1!$B$2,A19=2022,G19/Sheet1!$B$3,A19=2023,G19/Sheet1!$B$4,A19=2024,G19/Sheet1!$B$5,A19=2025,G19/Sheet1!$B$6)</f>
        <v>2.5816877068911864E-2</v>
      </c>
    </row>
    <row r="20" spans="1:9">
      <c r="A20" s="106">
        <v>2021</v>
      </c>
      <c r="B20" s="106" t="s">
        <v>16</v>
      </c>
      <c r="C20" s="106" t="s">
        <v>19</v>
      </c>
      <c r="D20" s="106" t="s">
        <v>13</v>
      </c>
      <c r="E20" s="106" t="s">
        <v>89</v>
      </c>
      <c r="F20" s="106" t="s">
        <v>103</v>
      </c>
      <c r="G20" s="106">
        <v>56685.8</v>
      </c>
      <c r="H20" s="106" t="str">
        <f t="shared" si="0"/>
        <v>2021MEALS-BAKINGMBOU FRZBaseCore NWSINGLE FUNDING</v>
      </c>
      <c r="I20" s="106" cm="1">
        <f t="array" ref="I20">_xlfn.IFS(A20=2021,G20/Sheet1!$B$2,A20=2022,G20/Sheet1!$B$3,A20=2023,G20/Sheet1!$B$4,A20=2024,G20/Sheet1!$B$5,A20=2025,G20/Sheet1!$B$6)</f>
        <v>9.489930411858959E-3</v>
      </c>
    </row>
    <row r="21" spans="1:9">
      <c r="A21" s="106">
        <v>2021</v>
      </c>
      <c r="B21" s="106" t="s">
        <v>16</v>
      </c>
      <c r="C21" s="106" t="s">
        <v>19</v>
      </c>
      <c r="D21" s="106" t="s">
        <v>13</v>
      </c>
      <c r="E21" s="106" t="s">
        <v>112</v>
      </c>
      <c r="G21" s="106">
        <v>408266.08</v>
      </c>
      <c r="H21" s="106" t="str">
        <f t="shared" si="0"/>
        <v>2021MEALS-BAKINGMBOU FRZBaseCore NW Total</v>
      </c>
      <c r="I21" s="106" cm="1">
        <f t="array" ref="I21">_xlfn.IFS(A21=2021,G21/Sheet1!$B$2,A21=2022,G21/Sheet1!$B$3,A21=2023,G21/Sheet1!$B$4,A21=2024,G21/Sheet1!$B$5,A21=2025,G21/Sheet1!$B$6)</f>
        <v>6.8348981380212379E-2</v>
      </c>
    </row>
    <row r="22" spans="1:9">
      <c r="A22" s="106">
        <v>2021</v>
      </c>
      <c r="B22" s="106" t="s">
        <v>16</v>
      </c>
      <c r="C22" s="106" t="s">
        <v>19</v>
      </c>
      <c r="D22" s="106" t="s">
        <v>13</v>
      </c>
      <c r="E22" s="106" t="s">
        <v>37</v>
      </c>
      <c r="F22" s="106" t="s">
        <v>37</v>
      </c>
      <c r="G22" s="106">
        <v>0</v>
      </c>
      <c r="H22" s="106" t="str">
        <f t="shared" si="0"/>
        <v>2021MEALS-BAKINGMBOU FRZBaseEDLPEDLP</v>
      </c>
      <c r="I22" s="106" cm="1">
        <f t="array" ref="I22">_xlfn.IFS(A22=2021,G22/Sheet1!$B$2,A22=2022,G22/Sheet1!$B$3,A22=2023,G22/Sheet1!$B$4,A22=2024,G22/Sheet1!$B$5,A22=2025,G22/Sheet1!$B$6)</f>
        <v>0</v>
      </c>
    </row>
    <row r="23" spans="1:9">
      <c r="A23" s="106">
        <v>2021</v>
      </c>
      <c r="B23" s="106" t="s">
        <v>16</v>
      </c>
      <c r="C23" s="106" t="s">
        <v>19</v>
      </c>
      <c r="D23" s="106" t="s">
        <v>13</v>
      </c>
      <c r="E23" s="106" t="s">
        <v>113</v>
      </c>
      <c r="G23" s="106">
        <v>0</v>
      </c>
      <c r="H23" s="106" t="str">
        <f t="shared" si="0"/>
        <v>2021MEALS-BAKINGMBOU FRZBaseEDLP Total</v>
      </c>
      <c r="I23" s="106" cm="1">
        <f t="array" ref="I23">_xlfn.IFS(A23=2021,G23/Sheet1!$B$2,A23=2022,G23/Sheet1!$B$3,A23=2023,G23/Sheet1!$B$4,A23=2024,G23/Sheet1!$B$5,A23=2025,G23/Sheet1!$B$6)</f>
        <v>0</v>
      </c>
    </row>
    <row r="24" spans="1:9">
      <c r="A24" s="106">
        <v>2021</v>
      </c>
      <c r="B24" s="106" t="s">
        <v>16</v>
      </c>
      <c r="C24" s="106" t="s">
        <v>19</v>
      </c>
      <c r="D24" s="106" t="s">
        <v>13</v>
      </c>
      <c r="E24" s="106" t="s">
        <v>99</v>
      </c>
      <c r="F24" s="106" t="s">
        <v>99</v>
      </c>
      <c r="G24" s="106">
        <v>103697.47</v>
      </c>
      <c r="H24" s="106" t="str">
        <f t="shared" si="0"/>
        <v>2021MEALS-BAKINGMBOU FRZBaseMERCH MENUMERCH MENU</v>
      </c>
      <c r="I24" s="106" cm="1">
        <f t="array" ref="I24">_xlfn.IFS(A24=2021,G24/Sheet1!$B$2,A24=2022,G24/Sheet1!$B$3,A24=2023,G24/Sheet1!$B$4,A24=2024,G24/Sheet1!$B$5,A24=2025,G24/Sheet1!$B$6)</f>
        <v>1.7360287306271271E-2</v>
      </c>
    </row>
    <row r="25" spans="1:9">
      <c r="A25" s="106">
        <v>2021</v>
      </c>
      <c r="B25" s="106" t="s">
        <v>16</v>
      </c>
      <c r="C25" s="106" t="s">
        <v>19</v>
      </c>
      <c r="D25" s="106" t="s">
        <v>13</v>
      </c>
      <c r="E25" s="106" t="s">
        <v>114</v>
      </c>
      <c r="G25" s="106">
        <v>103697.47</v>
      </c>
      <c r="H25" s="106" t="str">
        <f t="shared" si="0"/>
        <v>2021MEALS-BAKINGMBOU FRZBaseMERCH MENU Total</v>
      </c>
      <c r="I25" s="106" cm="1">
        <f t="array" ref="I25">_xlfn.IFS(A25=2021,G25/Sheet1!$B$2,A25=2022,G25/Sheet1!$B$3,A25=2023,G25/Sheet1!$B$4,A25=2024,G25/Sheet1!$B$5,A25=2025,G25/Sheet1!$B$6)</f>
        <v>1.7360287306271271E-2</v>
      </c>
    </row>
    <row r="26" spans="1:9">
      <c r="A26" s="106">
        <v>2021</v>
      </c>
      <c r="B26" s="106" t="s">
        <v>16</v>
      </c>
      <c r="C26" s="106" t="s">
        <v>19</v>
      </c>
      <c r="D26" s="106" t="s">
        <v>115</v>
      </c>
      <c r="G26" s="106">
        <v>511963.55000000005</v>
      </c>
      <c r="H26" s="106" t="str">
        <f t="shared" si="0"/>
        <v>2021MEALS-BAKINGMBOU FRZBase Total</v>
      </c>
      <c r="I26" s="106" cm="1">
        <f t="array" ref="I26">_xlfn.IFS(A26=2021,G26/Sheet1!$B$2,A26=2022,G26/Sheet1!$B$3,A26=2023,G26/Sheet1!$B$4,A26=2024,G26/Sheet1!$B$5,A26=2025,G26/Sheet1!$B$6)</f>
        <v>8.5709268686483653E-2</v>
      </c>
    </row>
    <row r="27" spans="1:9">
      <c r="A27" s="106">
        <v>2021</v>
      </c>
      <c r="B27" s="106" t="s">
        <v>16</v>
      </c>
      <c r="C27" s="106" t="s">
        <v>19</v>
      </c>
      <c r="D27" s="106" t="s">
        <v>60</v>
      </c>
      <c r="E27" s="106" t="s">
        <v>89</v>
      </c>
      <c r="F27" s="106" t="s">
        <v>91</v>
      </c>
      <c r="G27" s="106">
        <v>11460</v>
      </c>
      <c r="H27" s="106" t="str">
        <f t="shared" si="0"/>
        <v>2021MEALS-BAKINGMBOU FRZNIFDACore NWOTHER</v>
      </c>
      <c r="I27" s="106" cm="1">
        <f t="array" ref="I27">_xlfn.IFS(A27=2021,G27/Sheet1!$B$2,A27=2022,G27/Sheet1!$B$3,A27=2023,G27/Sheet1!$B$4,A27=2024,G27/Sheet1!$B$5,A27=2025,G27/Sheet1!$B$6)</f>
        <v>1.9185510748706673E-3</v>
      </c>
    </row>
    <row r="28" spans="1:9">
      <c r="A28" s="106">
        <v>2021</v>
      </c>
      <c r="B28" s="106" t="s">
        <v>16</v>
      </c>
      <c r="C28" s="106" t="s">
        <v>19</v>
      </c>
      <c r="D28" s="106" t="s">
        <v>60</v>
      </c>
      <c r="E28" s="106" t="s">
        <v>112</v>
      </c>
      <c r="G28" s="106">
        <v>11460</v>
      </c>
      <c r="H28" s="106" t="str">
        <f t="shared" si="0"/>
        <v>2021MEALS-BAKINGMBOU FRZNIFDACore NW Total</v>
      </c>
      <c r="I28" s="106" cm="1">
        <f t="array" ref="I28">_xlfn.IFS(A28=2021,G28/Sheet1!$B$2,A28=2022,G28/Sheet1!$B$3,A28=2023,G28/Sheet1!$B$4,A28=2024,G28/Sheet1!$B$5,A28=2025,G28/Sheet1!$B$6)</f>
        <v>1.9185510748706673E-3</v>
      </c>
    </row>
    <row r="29" spans="1:9">
      <c r="A29" s="106">
        <v>2021</v>
      </c>
      <c r="B29" s="106" t="s">
        <v>16</v>
      </c>
      <c r="C29" s="106" t="s">
        <v>19</v>
      </c>
      <c r="D29" s="106" t="s">
        <v>116</v>
      </c>
      <c r="G29" s="106">
        <v>11460</v>
      </c>
      <c r="H29" s="106" t="str">
        <f t="shared" si="0"/>
        <v>2021MEALS-BAKINGMBOU FRZNIFDA Total</v>
      </c>
      <c r="I29" s="106" cm="1">
        <f t="array" ref="I29">_xlfn.IFS(A29=2021,G29/Sheet1!$B$2,A29=2022,G29/Sheet1!$B$3,A29=2023,G29/Sheet1!$B$4,A29=2024,G29/Sheet1!$B$5,A29=2025,G29/Sheet1!$B$6)</f>
        <v>1.9185510748706673E-3</v>
      </c>
    </row>
    <row r="30" spans="1:9">
      <c r="A30" s="106">
        <v>2021</v>
      </c>
      <c r="B30" s="106" t="s">
        <v>16</v>
      </c>
      <c r="C30" s="106" t="s">
        <v>19</v>
      </c>
      <c r="D30" s="106" t="s">
        <v>61</v>
      </c>
      <c r="E30" s="106" t="s">
        <v>99</v>
      </c>
      <c r="F30" s="106" t="s">
        <v>99</v>
      </c>
      <c r="G30" s="106">
        <v>0</v>
      </c>
      <c r="H30" s="106" t="str">
        <f t="shared" si="0"/>
        <v>2021MEALS-BAKINGMBOU FRZOtherMERCH MENUMERCH MENU</v>
      </c>
      <c r="I30" s="106" cm="1">
        <f t="array" ref="I30">_xlfn.IFS(A30=2021,G30/Sheet1!$B$2,A30=2022,G30/Sheet1!$B$3,A30=2023,G30/Sheet1!$B$4,A30=2024,G30/Sheet1!$B$5,A30=2025,G30/Sheet1!$B$6)</f>
        <v>0</v>
      </c>
    </row>
    <row r="31" spans="1:9">
      <c r="A31" s="106">
        <v>2021</v>
      </c>
      <c r="B31" s="106" t="s">
        <v>16</v>
      </c>
      <c r="C31" s="106" t="s">
        <v>19</v>
      </c>
      <c r="D31" s="106" t="s">
        <v>61</v>
      </c>
      <c r="E31" s="106" t="s">
        <v>114</v>
      </c>
      <c r="G31" s="106">
        <v>0</v>
      </c>
      <c r="H31" s="106" t="str">
        <f t="shared" si="0"/>
        <v>2021MEALS-BAKINGMBOU FRZOtherMERCH MENU Total</v>
      </c>
      <c r="I31" s="106" cm="1">
        <f t="array" ref="I31">_xlfn.IFS(A31=2021,G31/Sheet1!$B$2,A31=2022,G31/Sheet1!$B$3,A31=2023,G31/Sheet1!$B$4,A31=2024,G31/Sheet1!$B$5,A31=2025,G31/Sheet1!$B$6)</f>
        <v>0</v>
      </c>
    </row>
    <row r="32" spans="1:9">
      <c r="A32" s="106">
        <v>2021</v>
      </c>
      <c r="B32" s="106" t="s">
        <v>16</v>
      </c>
      <c r="C32" s="106" t="s">
        <v>19</v>
      </c>
      <c r="D32" s="106" t="s">
        <v>117</v>
      </c>
      <c r="G32" s="106">
        <v>0</v>
      </c>
      <c r="H32" s="106" t="str">
        <f t="shared" si="0"/>
        <v>2021MEALS-BAKINGMBOU FRZOther Total</v>
      </c>
      <c r="I32" s="106" cm="1">
        <f t="array" ref="I32">_xlfn.IFS(A32=2021,G32/Sheet1!$B$2,A32=2022,G32/Sheet1!$B$3,A32=2023,G32/Sheet1!$B$4,A32=2024,G32/Sheet1!$B$5,A32=2025,G32/Sheet1!$B$6)</f>
        <v>0</v>
      </c>
    </row>
    <row r="33" spans="1:9">
      <c r="A33" s="106">
        <v>2021</v>
      </c>
      <c r="B33" s="106" t="s">
        <v>16</v>
      </c>
      <c r="C33" s="106" t="s">
        <v>119</v>
      </c>
      <c r="G33" s="106">
        <v>523423.55000000005</v>
      </c>
      <c r="H33" s="106" t="str">
        <f t="shared" si="0"/>
        <v>2021MEALS-BAKINGMBOU FRZ Total</v>
      </c>
      <c r="I33" s="106" cm="1">
        <f t="array" ref="I33">_xlfn.IFS(A33=2021,G33/Sheet1!$B$2,A33=2022,G33/Sheet1!$B$3,A33=2023,G33/Sheet1!$B$4,A33=2024,G33/Sheet1!$B$5,A33=2025,G33/Sheet1!$B$6)</f>
        <v>8.7627819761354322E-2</v>
      </c>
    </row>
    <row r="34" spans="1:9">
      <c r="A34" s="106">
        <v>2021</v>
      </c>
      <c r="B34" s="106" t="s">
        <v>16</v>
      </c>
      <c r="C34" s="106" t="s">
        <v>20</v>
      </c>
      <c r="D34" s="106" t="s">
        <v>13</v>
      </c>
      <c r="E34" s="106" t="s">
        <v>89</v>
      </c>
      <c r="F34" s="106" t="s">
        <v>90</v>
      </c>
      <c r="G34" s="106">
        <v>465141.94000000006</v>
      </c>
      <c r="H34" s="106" t="str">
        <f t="shared" si="0"/>
        <v>2021MEALS-BAKINGMBOU REFBaseCore NWADMIN</v>
      </c>
      <c r="I34" s="106" cm="1">
        <f t="array" ref="I34">_xlfn.IFS(A34=2021,G34/Sheet1!$B$2,A34=2022,G34/Sheet1!$B$3,A34=2023,G34/Sheet1!$B$4,A34=2024,G34/Sheet1!$B$5,A34=2025,G34/Sheet1!$B$6)</f>
        <v>7.7870730275255456E-2</v>
      </c>
    </row>
    <row r="35" spans="1:9">
      <c r="A35" s="106">
        <v>2021</v>
      </c>
      <c r="B35" s="106" t="s">
        <v>16</v>
      </c>
      <c r="C35" s="106" t="s">
        <v>20</v>
      </c>
      <c r="D35" s="106" t="s">
        <v>13</v>
      </c>
      <c r="E35" s="106" t="s">
        <v>89</v>
      </c>
      <c r="F35" s="106" t="s">
        <v>91</v>
      </c>
      <c r="G35" s="106">
        <v>295190.89999999997</v>
      </c>
      <c r="H35" s="106" t="str">
        <f t="shared" si="0"/>
        <v>2021MEALS-BAKINGMBOU REFBaseCore NWOTHER</v>
      </c>
      <c r="I35" s="106" cm="1">
        <f t="array" ref="I35">_xlfn.IFS(A35=2021,G35/Sheet1!$B$2,A35=2022,G35/Sheet1!$B$3,A35=2023,G35/Sheet1!$B$4,A35=2024,G35/Sheet1!$B$5,A35=2025,G35/Sheet1!$B$6)</f>
        <v>4.9418745068677099E-2</v>
      </c>
    </row>
    <row r="36" spans="1:9">
      <c r="A36" s="106">
        <v>2021</v>
      </c>
      <c r="B36" s="106" t="s">
        <v>16</v>
      </c>
      <c r="C36" s="106" t="s">
        <v>20</v>
      </c>
      <c r="D36" s="106" t="s">
        <v>13</v>
      </c>
      <c r="E36" s="106" t="s">
        <v>89</v>
      </c>
      <c r="F36" s="106" t="s">
        <v>103</v>
      </c>
      <c r="G36" s="106">
        <v>120362.12999999999</v>
      </c>
      <c r="H36" s="106" t="str">
        <f t="shared" si="0"/>
        <v>2021MEALS-BAKINGMBOU REFBaseCore NWSINGLE FUNDING</v>
      </c>
      <c r="I36" s="106" cm="1">
        <f t="array" ref="I36">_xlfn.IFS(A36=2021,G36/Sheet1!$B$2,A36=2022,G36/Sheet1!$B$3,A36=2023,G36/Sheet1!$B$4,A36=2024,G36/Sheet1!$B$5,A36=2025,G36/Sheet1!$B$6)</f>
        <v>2.0150165260490658E-2</v>
      </c>
    </row>
    <row r="37" spans="1:9">
      <c r="A37" s="106">
        <v>2021</v>
      </c>
      <c r="B37" s="106" t="s">
        <v>16</v>
      </c>
      <c r="C37" s="106" t="s">
        <v>20</v>
      </c>
      <c r="D37" s="106" t="s">
        <v>13</v>
      </c>
      <c r="E37" s="106" t="s">
        <v>112</v>
      </c>
      <c r="G37" s="106">
        <v>880694.97000000009</v>
      </c>
      <c r="H37" s="106" t="str">
        <f t="shared" si="0"/>
        <v>2021MEALS-BAKINGMBOU REFBaseCore NW Total</v>
      </c>
      <c r="I37" s="106" cm="1">
        <f t="array" ref="I37">_xlfn.IFS(A37=2021,G37/Sheet1!$B$2,A37=2022,G37/Sheet1!$B$3,A37=2023,G37/Sheet1!$B$4,A37=2024,G37/Sheet1!$B$5,A37=2025,G37/Sheet1!$B$6)</f>
        <v>0.14743964060442322</v>
      </c>
    </row>
    <row r="38" spans="1:9">
      <c r="A38" s="106">
        <v>2021</v>
      </c>
      <c r="B38" s="106" t="s">
        <v>16</v>
      </c>
      <c r="C38" s="106" t="s">
        <v>20</v>
      </c>
      <c r="D38" s="106" t="s">
        <v>13</v>
      </c>
      <c r="E38" s="106" t="s">
        <v>37</v>
      </c>
      <c r="F38" s="106" t="s">
        <v>37</v>
      </c>
      <c r="G38" s="106">
        <v>0</v>
      </c>
      <c r="H38" s="106" t="str">
        <f t="shared" si="0"/>
        <v>2021MEALS-BAKINGMBOU REFBaseEDLPEDLP</v>
      </c>
      <c r="I38" s="106" cm="1">
        <f t="array" ref="I38">_xlfn.IFS(A38=2021,G38/Sheet1!$B$2,A38=2022,G38/Sheet1!$B$3,A38=2023,G38/Sheet1!$B$4,A38=2024,G38/Sheet1!$B$5,A38=2025,G38/Sheet1!$B$6)</f>
        <v>0</v>
      </c>
    </row>
    <row r="39" spans="1:9">
      <c r="A39" s="106">
        <v>2021</v>
      </c>
      <c r="B39" s="106" t="s">
        <v>16</v>
      </c>
      <c r="C39" s="106" t="s">
        <v>20</v>
      </c>
      <c r="D39" s="106" t="s">
        <v>13</v>
      </c>
      <c r="E39" s="106" t="s">
        <v>113</v>
      </c>
      <c r="G39" s="106">
        <v>0</v>
      </c>
      <c r="H39" s="106" t="str">
        <f t="shared" si="0"/>
        <v>2021MEALS-BAKINGMBOU REFBaseEDLP Total</v>
      </c>
      <c r="I39" s="106" cm="1">
        <f t="array" ref="I39">_xlfn.IFS(A39=2021,G39/Sheet1!$B$2,A39=2022,G39/Sheet1!$B$3,A39=2023,G39/Sheet1!$B$4,A39=2024,G39/Sheet1!$B$5,A39=2025,G39/Sheet1!$B$6)</f>
        <v>0</v>
      </c>
    </row>
    <row r="40" spans="1:9">
      <c r="A40" s="106">
        <v>2021</v>
      </c>
      <c r="B40" s="106" t="s">
        <v>16</v>
      </c>
      <c r="C40" s="106" t="s">
        <v>20</v>
      </c>
      <c r="D40" s="106" t="s">
        <v>13</v>
      </c>
      <c r="E40" s="106" t="s">
        <v>99</v>
      </c>
      <c r="F40" s="106" t="s">
        <v>99</v>
      </c>
      <c r="G40" s="106">
        <v>132527.15</v>
      </c>
      <c r="H40" s="106" t="str">
        <f t="shared" si="0"/>
        <v>2021MEALS-BAKINGMBOU REFBaseMERCH MENUMERCH MENU</v>
      </c>
      <c r="I40" s="106" cm="1">
        <f t="array" ref="I40">_xlfn.IFS(A40=2021,G40/Sheet1!$B$2,A40=2022,G40/Sheet1!$B$3,A40=2023,G40/Sheet1!$B$4,A40=2024,G40/Sheet1!$B$5,A40=2025,G40/Sheet1!$B$6)</f>
        <v>2.2186745731417639E-2</v>
      </c>
    </row>
    <row r="41" spans="1:9">
      <c r="A41" s="106">
        <v>2021</v>
      </c>
      <c r="B41" s="106" t="s">
        <v>16</v>
      </c>
      <c r="C41" s="106" t="s">
        <v>20</v>
      </c>
      <c r="D41" s="106" t="s">
        <v>13</v>
      </c>
      <c r="E41" s="106" t="s">
        <v>114</v>
      </c>
      <c r="G41" s="106">
        <v>132527.15</v>
      </c>
      <c r="H41" s="106" t="str">
        <f t="shared" si="0"/>
        <v>2021MEALS-BAKINGMBOU REFBaseMERCH MENU Total</v>
      </c>
      <c r="I41" s="106" cm="1">
        <f t="array" ref="I41">_xlfn.IFS(A41=2021,G41/Sheet1!$B$2,A41=2022,G41/Sheet1!$B$3,A41=2023,G41/Sheet1!$B$4,A41=2024,G41/Sheet1!$B$5,A41=2025,G41/Sheet1!$B$6)</f>
        <v>2.2186745731417639E-2</v>
      </c>
    </row>
    <row r="42" spans="1:9">
      <c r="A42" s="106">
        <v>2021</v>
      </c>
      <c r="B42" s="106" t="s">
        <v>16</v>
      </c>
      <c r="C42" s="106" t="s">
        <v>20</v>
      </c>
      <c r="D42" s="106" t="s">
        <v>115</v>
      </c>
      <c r="G42" s="106">
        <v>1013222.1200000001</v>
      </c>
      <c r="H42" s="106" t="str">
        <f t="shared" si="0"/>
        <v>2021MEALS-BAKINGMBOU REFBase Total</v>
      </c>
      <c r="I42" s="106" cm="1">
        <f t="array" ref="I42">_xlfn.IFS(A42=2021,G42/Sheet1!$B$2,A42=2022,G42/Sheet1!$B$3,A42=2023,G42/Sheet1!$B$4,A42=2024,G42/Sheet1!$B$5,A42=2025,G42/Sheet1!$B$6)</f>
        <v>0.16962638633584087</v>
      </c>
    </row>
    <row r="43" spans="1:9">
      <c r="A43" s="106">
        <v>2021</v>
      </c>
      <c r="B43" s="106" t="s">
        <v>16</v>
      </c>
      <c r="C43" s="106" t="s">
        <v>20</v>
      </c>
      <c r="D43" s="106" t="s">
        <v>60</v>
      </c>
      <c r="E43" s="106" t="s">
        <v>89</v>
      </c>
      <c r="F43" s="106" t="s">
        <v>91</v>
      </c>
      <c r="G43" s="106">
        <v>2436</v>
      </c>
      <c r="H43" s="106" t="str">
        <f t="shared" si="0"/>
        <v>2021MEALS-BAKINGMBOU REFNIFDACore NWOTHER</v>
      </c>
      <c r="I43" s="106" cm="1">
        <f t="array" ref="I43">_xlfn.IFS(A43=2021,G43/Sheet1!$B$2,A43=2022,G43/Sheet1!$B$3,A43=2023,G43/Sheet1!$B$4,A43=2024,G43/Sheet1!$B$5,A43=2025,G43/Sheet1!$B$6)</f>
        <v>4.0781766303533555E-4</v>
      </c>
    </row>
    <row r="44" spans="1:9">
      <c r="A44" s="106">
        <v>2021</v>
      </c>
      <c r="B44" s="106" t="s">
        <v>16</v>
      </c>
      <c r="C44" s="106" t="s">
        <v>20</v>
      </c>
      <c r="D44" s="106" t="s">
        <v>60</v>
      </c>
      <c r="E44" s="106" t="s">
        <v>112</v>
      </c>
      <c r="G44" s="106">
        <v>2436</v>
      </c>
      <c r="H44" s="106" t="str">
        <f t="shared" si="0"/>
        <v>2021MEALS-BAKINGMBOU REFNIFDACore NW Total</v>
      </c>
      <c r="I44" s="106" cm="1">
        <f t="array" ref="I44">_xlfn.IFS(A44=2021,G44/Sheet1!$B$2,A44=2022,G44/Sheet1!$B$3,A44=2023,G44/Sheet1!$B$4,A44=2024,G44/Sheet1!$B$5,A44=2025,G44/Sheet1!$B$6)</f>
        <v>4.0781766303533555E-4</v>
      </c>
    </row>
    <row r="45" spans="1:9">
      <c r="A45" s="106">
        <v>2021</v>
      </c>
      <c r="B45" s="106" t="s">
        <v>16</v>
      </c>
      <c r="C45" s="106" t="s">
        <v>20</v>
      </c>
      <c r="D45" s="106" t="s">
        <v>116</v>
      </c>
      <c r="G45" s="106">
        <v>2436</v>
      </c>
      <c r="H45" s="106" t="str">
        <f t="shared" si="0"/>
        <v>2021MEALS-BAKINGMBOU REFNIFDA Total</v>
      </c>
      <c r="I45" s="106" cm="1">
        <f t="array" ref="I45">_xlfn.IFS(A45=2021,G45/Sheet1!$B$2,A45=2022,G45/Sheet1!$B$3,A45=2023,G45/Sheet1!$B$4,A45=2024,G45/Sheet1!$B$5,A45=2025,G45/Sheet1!$B$6)</f>
        <v>4.0781766303533555E-4</v>
      </c>
    </row>
    <row r="46" spans="1:9">
      <c r="A46" s="106">
        <v>2021</v>
      </c>
      <c r="B46" s="106" t="s">
        <v>16</v>
      </c>
      <c r="C46" s="106" t="s">
        <v>20</v>
      </c>
      <c r="D46" s="106" t="s">
        <v>61</v>
      </c>
      <c r="E46" s="106" t="s">
        <v>99</v>
      </c>
      <c r="F46" s="106" t="s">
        <v>99</v>
      </c>
      <c r="G46" s="106">
        <v>0</v>
      </c>
      <c r="H46" s="106" t="str">
        <f t="shared" si="0"/>
        <v>2021MEALS-BAKINGMBOU REFOtherMERCH MENUMERCH MENU</v>
      </c>
      <c r="I46" s="106" cm="1">
        <f t="array" ref="I46">_xlfn.IFS(A46=2021,G46/Sheet1!$B$2,A46=2022,G46/Sheet1!$B$3,A46=2023,G46/Sheet1!$B$4,A46=2024,G46/Sheet1!$B$5,A46=2025,G46/Sheet1!$B$6)</f>
        <v>0</v>
      </c>
    </row>
    <row r="47" spans="1:9">
      <c r="A47" s="106">
        <v>2021</v>
      </c>
      <c r="B47" s="106" t="s">
        <v>16</v>
      </c>
      <c r="C47" s="106" t="s">
        <v>20</v>
      </c>
      <c r="D47" s="106" t="s">
        <v>61</v>
      </c>
      <c r="E47" s="106" t="s">
        <v>114</v>
      </c>
      <c r="G47" s="106">
        <v>0</v>
      </c>
      <c r="H47" s="106" t="str">
        <f t="shared" si="0"/>
        <v>2021MEALS-BAKINGMBOU REFOtherMERCH MENU Total</v>
      </c>
      <c r="I47" s="106" cm="1">
        <f t="array" ref="I47">_xlfn.IFS(A47=2021,G47/Sheet1!$B$2,A47=2022,G47/Sheet1!$B$3,A47=2023,G47/Sheet1!$B$4,A47=2024,G47/Sheet1!$B$5,A47=2025,G47/Sheet1!$B$6)</f>
        <v>0</v>
      </c>
    </row>
    <row r="48" spans="1:9">
      <c r="A48" s="106">
        <v>2021</v>
      </c>
      <c r="B48" s="106" t="s">
        <v>16</v>
      </c>
      <c r="C48" s="106" t="s">
        <v>20</v>
      </c>
      <c r="D48" s="106" t="s">
        <v>117</v>
      </c>
      <c r="G48" s="106">
        <v>0</v>
      </c>
      <c r="H48" s="106" t="str">
        <f t="shared" si="0"/>
        <v>2021MEALS-BAKINGMBOU REFOther Total</v>
      </c>
      <c r="I48" s="106" cm="1">
        <f t="array" ref="I48">_xlfn.IFS(A48=2021,G48/Sheet1!$B$2,A48=2022,G48/Sheet1!$B$3,A48=2023,G48/Sheet1!$B$4,A48=2024,G48/Sheet1!$B$5,A48=2025,G48/Sheet1!$B$6)</f>
        <v>0</v>
      </c>
    </row>
    <row r="49" spans="1:9">
      <c r="A49" s="106">
        <v>2021</v>
      </c>
      <c r="B49" s="106" t="s">
        <v>16</v>
      </c>
      <c r="C49" s="106" t="s">
        <v>120</v>
      </c>
      <c r="G49" s="106">
        <v>1015658.1200000001</v>
      </c>
      <c r="H49" s="106" t="str">
        <f t="shared" si="0"/>
        <v>2021MEALS-BAKINGMBOU REF Total</v>
      </c>
      <c r="I49" s="106" cm="1">
        <f t="array" ref="I49">_xlfn.IFS(A49=2021,G49/Sheet1!$B$2,A49=2022,G49/Sheet1!$B$3,A49=2023,G49/Sheet1!$B$4,A49=2024,G49/Sheet1!$B$5,A49=2025,G49/Sheet1!$B$6)</f>
        <v>0.1700342039988762</v>
      </c>
    </row>
    <row r="50" spans="1:9">
      <c r="A50" s="106">
        <v>2021</v>
      </c>
      <c r="B50" s="106" t="s">
        <v>121</v>
      </c>
      <c r="G50" s="106">
        <v>2764476.0799999991</v>
      </c>
      <c r="H50" s="106" t="str">
        <f t="shared" si="0"/>
        <v>2021MEALS-BAKING Total</v>
      </c>
      <c r="I50" s="106" cm="1">
        <f t="array" ref="I50">_xlfn.IFS(A50=2021,G50/Sheet1!$B$2,A50=2022,G50/Sheet1!$B$3,A50=2023,G50/Sheet1!$B$4,A50=2024,G50/Sheet1!$B$5,A50=2025,G50/Sheet1!$B$6)</f>
        <v>0.4628087744099692</v>
      </c>
    </row>
    <row r="51" spans="1:9">
      <c r="A51" s="106">
        <v>2021</v>
      </c>
      <c r="B51" s="106" t="s">
        <v>21</v>
      </c>
      <c r="C51" s="106" t="s">
        <v>22</v>
      </c>
      <c r="D51" s="106" t="s">
        <v>13</v>
      </c>
      <c r="E51" s="106" t="s">
        <v>89</v>
      </c>
      <c r="F51" s="106" t="s">
        <v>90</v>
      </c>
      <c r="G51" s="106">
        <v>274888.38</v>
      </c>
      <c r="H51" s="106" t="str">
        <f t="shared" si="0"/>
        <v>2021MORNING FOODSBIG GBaseCore NWADMIN</v>
      </c>
      <c r="I51" s="106" cm="1">
        <f t="array" ref="I51">_xlfn.IFS(A51=2021,G51/Sheet1!$B$2,A51=2022,G51/Sheet1!$B$3,A51=2023,G51/Sheet1!$B$4,A51=2024,G51/Sheet1!$B$5,A51=2025,G51/Sheet1!$B$6)</f>
        <v>4.6019842663041571E-2</v>
      </c>
    </row>
    <row r="52" spans="1:9">
      <c r="A52" s="106">
        <v>2021</v>
      </c>
      <c r="B52" s="106" t="s">
        <v>21</v>
      </c>
      <c r="C52" s="106" t="s">
        <v>22</v>
      </c>
      <c r="D52" s="106" t="s">
        <v>13</v>
      </c>
      <c r="E52" s="106" t="s">
        <v>89</v>
      </c>
      <c r="F52" s="106" t="s">
        <v>91</v>
      </c>
      <c r="G52" s="106">
        <v>376527.44</v>
      </c>
      <c r="H52" s="106" t="str">
        <f t="shared" si="0"/>
        <v>2021MORNING FOODSBIG GBaseCore NWOTHER</v>
      </c>
      <c r="I52" s="106" cm="1">
        <f t="array" ref="I52">_xlfn.IFS(A52=2021,G52/Sheet1!$B$2,A52=2022,G52/Sheet1!$B$3,A52=2023,G52/Sheet1!$B$4,A52=2024,G52/Sheet1!$B$5,A52=2025,G52/Sheet1!$B$6)</f>
        <v>6.3035525718176319E-2</v>
      </c>
    </row>
    <row r="53" spans="1:9">
      <c r="A53" s="106">
        <v>2021</v>
      </c>
      <c r="B53" s="106" t="s">
        <v>21</v>
      </c>
      <c r="C53" s="106" t="s">
        <v>22</v>
      </c>
      <c r="D53" s="106" t="s">
        <v>13</v>
      </c>
      <c r="E53" s="106" t="s">
        <v>89</v>
      </c>
      <c r="F53" s="106" t="s">
        <v>103</v>
      </c>
      <c r="G53" s="106">
        <v>366005.89</v>
      </c>
      <c r="H53" s="106" t="str">
        <f t="shared" si="0"/>
        <v>2021MORNING FOODSBIG GBaseCore NWSINGLE FUNDING</v>
      </c>
      <c r="I53" s="106" cm="1">
        <f t="array" ref="I53">_xlfn.IFS(A53=2021,G53/Sheet1!$B$2,A53=2022,G53/Sheet1!$B$3,A53=2023,G53/Sheet1!$B$4,A53=2024,G53/Sheet1!$B$5,A53=2025,G53/Sheet1!$B$6)</f>
        <v>6.1274083217146176E-2</v>
      </c>
    </row>
    <row r="54" spans="1:9">
      <c r="A54" s="106">
        <v>2021</v>
      </c>
      <c r="B54" s="106" t="s">
        <v>21</v>
      </c>
      <c r="C54" s="106" t="s">
        <v>22</v>
      </c>
      <c r="D54" s="106" t="s">
        <v>13</v>
      </c>
      <c r="E54" s="106" t="s">
        <v>112</v>
      </c>
      <c r="G54" s="106">
        <v>1017421.7100000001</v>
      </c>
      <c r="H54" s="106" t="str">
        <f t="shared" si="0"/>
        <v>2021MORNING FOODSBIG GBaseCore NW Total</v>
      </c>
      <c r="I54" s="106" cm="1">
        <f t="array" ref="I54">_xlfn.IFS(A54=2021,G54/Sheet1!$B$2,A54=2022,G54/Sheet1!$B$3,A54=2023,G54/Sheet1!$B$4,A54=2024,G54/Sheet1!$B$5,A54=2025,G54/Sheet1!$B$6)</f>
        <v>0.17032945159836407</v>
      </c>
    </row>
    <row r="55" spans="1:9">
      <c r="A55" s="106">
        <v>2021</v>
      </c>
      <c r="B55" s="106" t="s">
        <v>21</v>
      </c>
      <c r="C55" s="106" t="s">
        <v>22</v>
      </c>
      <c r="D55" s="106" t="s">
        <v>13</v>
      </c>
      <c r="E55" s="106" t="s">
        <v>37</v>
      </c>
      <c r="F55" s="106" t="s">
        <v>37</v>
      </c>
      <c r="G55" s="106">
        <v>663</v>
      </c>
      <c r="H55" s="106" t="str">
        <f t="shared" si="0"/>
        <v>2021MORNING FOODSBIG GBaseEDLPEDLP</v>
      </c>
      <c r="I55" s="106" cm="1">
        <f t="array" ref="I55">_xlfn.IFS(A55=2021,G55/Sheet1!$B$2,A55=2022,G55/Sheet1!$B$3,A55=2023,G55/Sheet1!$B$4,A55=2024,G55/Sheet1!$B$5,A55=2025,G55/Sheet1!$B$6)</f>
        <v>1.1099470878178468E-4</v>
      </c>
    </row>
    <row r="56" spans="1:9">
      <c r="A56" s="106">
        <v>2021</v>
      </c>
      <c r="B56" s="106" t="s">
        <v>21</v>
      </c>
      <c r="C56" s="106" t="s">
        <v>22</v>
      </c>
      <c r="D56" s="106" t="s">
        <v>13</v>
      </c>
      <c r="E56" s="106" t="s">
        <v>113</v>
      </c>
      <c r="G56" s="106">
        <v>663</v>
      </c>
      <c r="H56" s="106" t="str">
        <f t="shared" si="0"/>
        <v>2021MORNING FOODSBIG GBaseEDLP Total</v>
      </c>
      <c r="I56" s="106" cm="1">
        <f t="array" ref="I56">_xlfn.IFS(A56=2021,G56/Sheet1!$B$2,A56=2022,G56/Sheet1!$B$3,A56=2023,G56/Sheet1!$B$4,A56=2024,G56/Sheet1!$B$5,A56=2025,G56/Sheet1!$B$6)</f>
        <v>1.1099470878178468E-4</v>
      </c>
    </row>
    <row r="57" spans="1:9">
      <c r="A57" s="106">
        <v>2021</v>
      </c>
      <c r="B57" s="106" t="s">
        <v>21</v>
      </c>
      <c r="C57" s="106" t="s">
        <v>22</v>
      </c>
      <c r="D57" s="106" t="s">
        <v>13</v>
      </c>
      <c r="E57" s="106" t="s">
        <v>99</v>
      </c>
      <c r="F57" s="106" t="s">
        <v>99</v>
      </c>
      <c r="G57" s="106">
        <v>180406.63</v>
      </c>
      <c r="H57" s="106" t="str">
        <f t="shared" si="0"/>
        <v>2021MORNING FOODSBIG GBaseMERCH MENUMERCH MENU</v>
      </c>
      <c r="I57" s="106" cm="1">
        <f t="array" ref="I57">_xlfn.IFS(A57=2021,G57/Sheet1!$B$2,A57=2022,G57/Sheet1!$B$3,A57=2023,G57/Sheet1!$B$4,A57=2024,G57/Sheet1!$B$5,A57=2025,G57/Sheet1!$B$6)</f>
        <v>3.0202385157093784E-2</v>
      </c>
    </row>
    <row r="58" spans="1:9">
      <c r="A58" s="106">
        <v>2021</v>
      </c>
      <c r="B58" s="106" t="s">
        <v>21</v>
      </c>
      <c r="C58" s="106" t="s">
        <v>22</v>
      </c>
      <c r="D58" s="106" t="s">
        <v>13</v>
      </c>
      <c r="E58" s="106" t="s">
        <v>114</v>
      </c>
      <c r="G58" s="106">
        <v>180406.63</v>
      </c>
      <c r="H58" s="106" t="str">
        <f t="shared" si="0"/>
        <v>2021MORNING FOODSBIG GBaseMERCH MENU Total</v>
      </c>
      <c r="I58" s="106" cm="1">
        <f t="array" ref="I58">_xlfn.IFS(A58=2021,G58/Sheet1!$B$2,A58=2022,G58/Sheet1!$B$3,A58=2023,G58/Sheet1!$B$4,A58=2024,G58/Sheet1!$B$5,A58=2025,G58/Sheet1!$B$6)</f>
        <v>3.0202385157093784E-2</v>
      </c>
    </row>
    <row r="59" spans="1:9">
      <c r="A59" s="106">
        <v>2021</v>
      </c>
      <c r="B59" s="106" t="s">
        <v>21</v>
      </c>
      <c r="C59" s="106" t="s">
        <v>22</v>
      </c>
      <c r="D59" s="106" t="s">
        <v>115</v>
      </c>
      <c r="G59" s="106">
        <v>1198491.3400000001</v>
      </c>
      <c r="H59" s="106" t="str">
        <f t="shared" si="0"/>
        <v>2021MORNING FOODSBIG GBase Total</v>
      </c>
      <c r="I59" s="106" cm="1">
        <f t="array" ref="I59">_xlfn.IFS(A59=2021,G59/Sheet1!$B$2,A59=2022,G59/Sheet1!$B$3,A59=2023,G59/Sheet1!$B$4,A59=2024,G59/Sheet1!$B$5,A59=2025,G59/Sheet1!$B$6)</f>
        <v>0.20064283146423964</v>
      </c>
    </row>
    <row r="60" spans="1:9">
      <c r="A60" s="106">
        <v>2021</v>
      </c>
      <c r="B60" s="106" t="s">
        <v>21</v>
      </c>
      <c r="C60" s="106" t="s">
        <v>22</v>
      </c>
      <c r="D60" s="106" t="s">
        <v>60</v>
      </c>
      <c r="E60" s="106" t="s">
        <v>89</v>
      </c>
      <c r="F60" s="106" t="s">
        <v>91</v>
      </c>
      <c r="G60" s="106">
        <v>189556</v>
      </c>
      <c r="H60" s="106" t="str">
        <f t="shared" si="0"/>
        <v>2021MORNING FOODSBIG GNIFDACore NWOTHER</v>
      </c>
      <c r="I60" s="106" cm="1">
        <f t="array" ref="I60">_xlfn.IFS(A60=2021,G60/Sheet1!$B$2,A60=2022,G60/Sheet1!$B$3,A60=2023,G60/Sheet1!$B$4,A60=2024,G60/Sheet1!$B$5,A60=2025,G60/Sheet1!$B$6)</f>
        <v>3.17341071158974E-2</v>
      </c>
    </row>
    <row r="61" spans="1:9">
      <c r="A61" s="106">
        <v>2021</v>
      </c>
      <c r="B61" s="106" t="s">
        <v>21</v>
      </c>
      <c r="C61" s="106" t="s">
        <v>22</v>
      </c>
      <c r="D61" s="106" t="s">
        <v>60</v>
      </c>
      <c r="E61" s="106" t="s">
        <v>112</v>
      </c>
      <c r="G61" s="106">
        <v>189556</v>
      </c>
      <c r="H61" s="106" t="str">
        <f t="shared" si="0"/>
        <v>2021MORNING FOODSBIG GNIFDACore NW Total</v>
      </c>
      <c r="I61" s="106" cm="1">
        <f t="array" ref="I61">_xlfn.IFS(A61=2021,G61/Sheet1!$B$2,A61=2022,G61/Sheet1!$B$3,A61=2023,G61/Sheet1!$B$4,A61=2024,G61/Sheet1!$B$5,A61=2025,G61/Sheet1!$B$6)</f>
        <v>3.17341071158974E-2</v>
      </c>
    </row>
    <row r="62" spans="1:9">
      <c r="A62" s="106">
        <v>2021</v>
      </c>
      <c r="B62" s="106" t="s">
        <v>21</v>
      </c>
      <c r="C62" s="106" t="s">
        <v>22</v>
      </c>
      <c r="D62" s="106" t="s">
        <v>116</v>
      </c>
      <c r="G62" s="106">
        <v>189556</v>
      </c>
      <c r="H62" s="106" t="str">
        <f t="shared" si="0"/>
        <v>2021MORNING FOODSBIG GNIFDA Total</v>
      </c>
      <c r="I62" s="106" cm="1">
        <f t="array" ref="I62">_xlfn.IFS(A62=2021,G62/Sheet1!$B$2,A62=2022,G62/Sheet1!$B$3,A62=2023,G62/Sheet1!$B$4,A62=2024,G62/Sheet1!$B$5,A62=2025,G62/Sheet1!$B$6)</f>
        <v>3.17341071158974E-2</v>
      </c>
    </row>
    <row r="63" spans="1:9">
      <c r="A63" s="106">
        <v>2021</v>
      </c>
      <c r="B63" s="106" t="s">
        <v>21</v>
      </c>
      <c r="C63" s="106" t="s">
        <v>22</v>
      </c>
      <c r="D63" s="106" t="s">
        <v>61</v>
      </c>
      <c r="E63" s="106" t="s">
        <v>99</v>
      </c>
      <c r="F63" s="106" t="s">
        <v>99</v>
      </c>
      <c r="G63" s="106">
        <v>0</v>
      </c>
      <c r="H63" s="106" t="str">
        <f t="shared" si="0"/>
        <v>2021MORNING FOODSBIG GOtherMERCH MENUMERCH MENU</v>
      </c>
      <c r="I63" s="106" cm="1">
        <f t="array" ref="I63">_xlfn.IFS(A63=2021,G63/Sheet1!$B$2,A63=2022,G63/Sheet1!$B$3,A63=2023,G63/Sheet1!$B$4,A63=2024,G63/Sheet1!$B$5,A63=2025,G63/Sheet1!$B$6)</f>
        <v>0</v>
      </c>
    </row>
    <row r="64" spans="1:9">
      <c r="A64" s="106">
        <v>2021</v>
      </c>
      <c r="B64" s="106" t="s">
        <v>21</v>
      </c>
      <c r="C64" s="106" t="s">
        <v>22</v>
      </c>
      <c r="D64" s="106" t="s">
        <v>61</v>
      </c>
      <c r="E64" s="106" t="s">
        <v>114</v>
      </c>
      <c r="G64" s="106">
        <v>0</v>
      </c>
      <c r="H64" s="106" t="str">
        <f t="shared" si="0"/>
        <v>2021MORNING FOODSBIG GOtherMERCH MENU Total</v>
      </c>
      <c r="I64" s="106" cm="1">
        <f t="array" ref="I64">_xlfn.IFS(A64=2021,G64/Sheet1!$B$2,A64=2022,G64/Sheet1!$B$3,A64=2023,G64/Sheet1!$B$4,A64=2024,G64/Sheet1!$B$5,A64=2025,G64/Sheet1!$B$6)</f>
        <v>0</v>
      </c>
    </row>
    <row r="65" spans="1:9">
      <c r="A65" s="106">
        <v>2021</v>
      </c>
      <c r="B65" s="106" t="s">
        <v>21</v>
      </c>
      <c r="C65" s="106" t="s">
        <v>22</v>
      </c>
      <c r="D65" s="106" t="s">
        <v>117</v>
      </c>
      <c r="G65" s="106">
        <v>0</v>
      </c>
      <c r="H65" s="106" t="str">
        <f t="shared" si="0"/>
        <v>2021MORNING FOODSBIG GOther Total</v>
      </c>
      <c r="I65" s="106" cm="1">
        <f t="array" ref="I65">_xlfn.IFS(A65=2021,G65/Sheet1!$B$2,A65=2022,G65/Sheet1!$B$3,A65=2023,G65/Sheet1!$B$4,A65=2024,G65/Sheet1!$B$5,A65=2025,G65/Sheet1!$B$6)</f>
        <v>0</v>
      </c>
    </row>
    <row r="66" spans="1:9">
      <c r="A66" s="106">
        <v>2021</v>
      </c>
      <c r="B66" s="106" t="s">
        <v>21</v>
      </c>
      <c r="C66" s="106" t="s">
        <v>122</v>
      </c>
      <c r="G66" s="106">
        <v>1388047.34</v>
      </c>
      <c r="H66" s="106" t="str">
        <f t="shared" ref="H66:H129" si="1">A66&amp;B66&amp;C66&amp;D66&amp;E66&amp;F66</f>
        <v>2021MORNING FOODSBIG G Total</v>
      </c>
      <c r="I66" s="106" cm="1">
        <f t="array" ref="I66">_xlfn.IFS(A66=2021,G66/Sheet1!$B$2,A66=2022,G66/Sheet1!$B$3,A66=2023,G66/Sheet1!$B$4,A66=2024,G66/Sheet1!$B$5,A66=2025,G66/Sheet1!$B$6)</f>
        <v>0.23237693858013705</v>
      </c>
    </row>
    <row r="67" spans="1:9">
      <c r="A67" s="106">
        <v>2021</v>
      </c>
      <c r="B67" s="106" t="s">
        <v>123</v>
      </c>
      <c r="G67" s="106">
        <v>1388047.34</v>
      </c>
      <c r="H67" s="106" t="str">
        <f t="shared" si="1"/>
        <v>2021MORNING FOODS Total</v>
      </c>
      <c r="I67" s="106" cm="1">
        <f t="array" ref="I67">_xlfn.IFS(A67=2021,G67/Sheet1!$B$2,A67=2022,G67/Sheet1!$B$3,A67=2023,G67/Sheet1!$B$4,A67=2024,G67/Sheet1!$B$5,A67=2025,G67/Sheet1!$B$6)</f>
        <v>0.23237693858013705</v>
      </c>
    </row>
    <row r="68" spans="1:9">
      <c r="A68" s="106">
        <v>2021</v>
      </c>
      <c r="B68" s="106" t="s">
        <v>23</v>
      </c>
      <c r="C68" s="106" t="s">
        <v>24</v>
      </c>
      <c r="D68" s="106" t="s">
        <v>13</v>
      </c>
      <c r="E68" s="106" t="s">
        <v>89</v>
      </c>
      <c r="F68" s="106" t="s">
        <v>90</v>
      </c>
      <c r="G68" s="106">
        <v>763089.19</v>
      </c>
      <c r="H68" s="106" t="str">
        <f t="shared" si="1"/>
        <v>2021SNACKSSNACKS DRYBaseCore NWADMIN</v>
      </c>
      <c r="I68" s="106" cm="1">
        <f t="array" ref="I68">_xlfn.IFS(A68=2021,G68/Sheet1!$B$2,A68=2022,G68/Sheet1!$B$3,A68=2023,G68/Sheet1!$B$4,A68=2024,G68/Sheet1!$B$5,A68=2025,G68/Sheet1!$B$6)</f>
        <v>0.12775092370826235</v>
      </c>
    </row>
    <row r="69" spans="1:9">
      <c r="A69" s="106">
        <v>2021</v>
      </c>
      <c r="B69" s="106" t="s">
        <v>23</v>
      </c>
      <c r="C69" s="106" t="s">
        <v>24</v>
      </c>
      <c r="D69" s="106" t="s">
        <v>13</v>
      </c>
      <c r="E69" s="106" t="s">
        <v>89</v>
      </c>
      <c r="F69" s="106" t="s">
        <v>91</v>
      </c>
      <c r="G69" s="106">
        <v>448167.4</v>
      </c>
      <c r="H69" s="106" t="str">
        <f t="shared" si="1"/>
        <v>2021SNACKSSNACKS DRYBaseCore NWOTHER</v>
      </c>
      <c r="I69" s="106" cm="1">
        <f t="array" ref="I69">_xlfn.IFS(A69=2021,G69/Sheet1!$B$2,A69=2022,G69/Sheet1!$B$3,A69=2023,G69/Sheet1!$B$4,A69=2024,G69/Sheet1!$B$5,A69=2025,G69/Sheet1!$B$6)</f>
        <v>7.5028974432111026E-2</v>
      </c>
    </row>
    <row r="70" spans="1:9">
      <c r="A70" s="106">
        <v>2021</v>
      </c>
      <c r="B70" s="106" t="s">
        <v>23</v>
      </c>
      <c r="C70" s="106" t="s">
        <v>24</v>
      </c>
      <c r="D70" s="106" t="s">
        <v>13</v>
      </c>
      <c r="E70" s="106" t="s">
        <v>89</v>
      </c>
      <c r="F70" s="106" t="s">
        <v>103</v>
      </c>
      <c r="G70" s="106">
        <v>204127.71999999997</v>
      </c>
      <c r="H70" s="106" t="str">
        <f t="shared" si="1"/>
        <v>2021SNACKSSNACKS DRYBaseCore NWSINGLE FUNDING</v>
      </c>
      <c r="I70" s="106" cm="1">
        <f t="array" ref="I70">_xlfn.IFS(A70=2021,G70/Sheet1!$B$2,A70=2022,G70/Sheet1!$B$3,A70=2023,G70/Sheet1!$B$4,A70=2024,G70/Sheet1!$B$5,A70=2025,G70/Sheet1!$B$6)</f>
        <v>3.4173600053830591E-2</v>
      </c>
    </row>
    <row r="71" spans="1:9">
      <c r="A71" s="106">
        <v>2021</v>
      </c>
      <c r="B71" s="106" t="s">
        <v>23</v>
      </c>
      <c r="C71" s="106" t="s">
        <v>24</v>
      </c>
      <c r="D71" s="106" t="s">
        <v>13</v>
      </c>
      <c r="E71" s="106" t="s">
        <v>112</v>
      </c>
      <c r="G71" s="106">
        <v>1415384.3099999998</v>
      </c>
      <c r="H71" s="106" t="str">
        <f t="shared" si="1"/>
        <v>2021SNACKSSNACKS DRYBaseCore NW Total</v>
      </c>
      <c r="I71" s="106" cm="1">
        <f t="array" ref="I71">_xlfn.IFS(A71=2021,G71/Sheet1!$B$2,A71=2022,G71/Sheet1!$B$3,A71=2023,G71/Sheet1!$B$4,A71=2024,G71/Sheet1!$B$5,A71=2025,G71/Sheet1!$B$6)</f>
        <v>0.23695349819420394</v>
      </c>
    </row>
    <row r="72" spans="1:9">
      <c r="A72" s="106">
        <v>2021</v>
      </c>
      <c r="B72" s="106" t="s">
        <v>23</v>
      </c>
      <c r="C72" s="106" t="s">
        <v>24</v>
      </c>
      <c r="D72" s="106" t="s">
        <v>13</v>
      </c>
      <c r="E72" s="106" t="s">
        <v>37</v>
      </c>
      <c r="F72" s="106" t="s">
        <v>37</v>
      </c>
      <c r="G72" s="106">
        <v>2146.1</v>
      </c>
      <c r="H72" s="106" t="str">
        <f t="shared" si="1"/>
        <v>2021SNACKSSNACKS DRYBaseEDLPEDLP</v>
      </c>
      <c r="I72" s="106" cm="1">
        <f t="array" ref="I72">_xlfn.IFS(A72=2021,G72/Sheet1!$B$2,A72=2022,G72/Sheet1!$B$3,A72=2023,G72/Sheet1!$B$4,A72=2024,G72/Sheet1!$B$5,A72=2025,G72/Sheet1!$B$6)</f>
        <v>3.5928468252879045E-4</v>
      </c>
    </row>
    <row r="73" spans="1:9">
      <c r="A73" s="106">
        <v>2021</v>
      </c>
      <c r="B73" s="106" t="s">
        <v>23</v>
      </c>
      <c r="C73" s="106" t="s">
        <v>24</v>
      </c>
      <c r="D73" s="106" t="s">
        <v>13</v>
      </c>
      <c r="E73" s="106" t="s">
        <v>113</v>
      </c>
      <c r="G73" s="106">
        <v>2146.1</v>
      </c>
      <c r="H73" s="106" t="str">
        <f t="shared" si="1"/>
        <v>2021SNACKSSNACKS DRYBaseEDLP Total</v>
      </c>
      <c r="I73" s="106" cm="1">
        <f t="array" ref="I73">_xlfn.IFS(A73=2021,G73/Sheet1!$B$2,A73=2022,G73/Sheet1!$B$3,A73=2023,G73/Sheet1!$B$4,A73=2024,G73/Sheet1!$B$5,A73=2025,G73/Sheet1!$B$6)</f>
        <v>3.5928468252879045E-4</v>
      </c>
    </row>
    <row r="74" spans="1:9">
      <c r="A74" s="106">
        <v>2021</v>
      </c>
      <c r="B74" s="106" t="s">
        <v>23</v>
      </c>
      <c r="C74" s="106" t="s">
        <v>24</v>
      </c>
      <c r="D74" s="106" t="s">
        <v>13</v>
      </c>
      <c r="E74" s="106" t="s">
        <v>99</v>
      </c>
      <c r="F74" s="106" t="s">
        <v>99</v>
      </c>
      <c r="G74" s="106">
        <v>297527.88</v>
      </c>
      <c r="H74" s="106" t="str">
        <f t="shared" si="1"/>
        <v>2021SNACKSSNACKS DRYBaseMERCH MENUMERCH MENU</v>
      </c>
      <c r="I74" s="106" cm="1">
        <f t="array" ref="I74">_xlfn.IFS(A74=2021,G74/Sheet1!$B$2,A74=2022,G74/Sheet1!$B$3,A74=2023,G74/Sheet1!$B$4,A74=2024,G74/Sheet1!$B$5,A74=2025,G74/Sheet1!$B$6)</f>
        <v>4.9809985512913692E-2</v>
      </c>
    </row>
    <row r="75" spans="1:9">
      <c r="A75" s="106">
        <v>2021</v>
      </c>
      <c r="B75" s="106" t="s">
        <v>23</v>
      </c>
      <c r="C75" s="106" t="s">
        <v>24</v>
      </c>
      <c r="D75" s="106" t="s">
        <v>13</v>
      </c>
      <c r="E75" s="106" t="s">
        <v>114</v>
      </c>
      <c r="G75" s="106">
        <v>297527.88</v>
      </c>
      <c r="H75" s="106" t="str">
        <f t="shared" si="1"/>
        <v>2021SNACKSSNACKS DRYBaseMERCH MENU Total</v>
      </c>
      <c r="I75" s="106" cm="1">
        <f t="array" ref="I75">_xlfn.IFS(A75=2021,G75/Sheet1!$B$2,A75=2022,G75/Sheet1!$B$3,A75=2023,G75/Sheet1!$B$4,A75=2024,G75/Sheet1!$B$5,A75=2025,G75/Sheet1!$B$6)</f>
        <v>4.9809985512913692E-2</v>
      </c>
    </row>
    <row r="76" spans="1:9">
      <c r="A76" s="106">
        <v>2021</v>
      </c>
      <c r="B76" s="106" t="s">
        <v>23</v>
      </c>
      <c r="C76" s="106" t="s">
        <v>24</v>
      </c>
      <c r="D76" s="106" t="s">
        <v>115</v>
      </c>
      <c r="G76" s="106">
        <v>1715058.29</v>
      </c>
      <c r="H76" s="106" t="str">
        <f t="shared" si="1"/>
        <v>2021SNACKSSNACKS DRYBase Total</v>
      </c>
      <c r="I76" s="106" cm="1">
        <f t="array" ref="I76">_xlfn.IFS(A76=2021,G76/Sheet1!$B$2,A76=2022,G76/Sheet1!$B$3,A76=2023,G76/Sheet1!$B$4,A76=2024,G76/Sheet1!$B$5,A76=2025,G76/Sheet1!$B$6)</f>
        <v>0.28712276838964645</v>
      </c>
    </row>
    <row r="77" spans="1:9">
      <c r="A77" s="106">
        <v>2021</v>
      </c>
      <c r="B77" s="106" t="s">
        <v>23</v>
      </c>
      <c r="C77" s="106" t="s">
        <v>24</v>
      </c>
      <c r="D77" s="106" t="s">
        <v>60</v>
      </c>
      <c r="E77" s="106" t="s">
        <v>89</v>
      </c>
      <c r="F77" s="106" t="s">
        <v>91</v>
      </c>
      <c r="G77" s="106">
        <v>105676</v>
      </c>
      <c r="H77" s="106" t="str">
        <f t="shared" si="1"/>
        <v>2021SNACKSSNACKS DRYNIFDACore NWOTHER</v>
      </c>
      <c r="I77" s="106" cm="1">
        <f t="array" ref="I77">_xlfn.IFS(A77=2021,G77/Sheet1!$B$2,A77=2022,G77/Sheet1!$B$3,A77=2023,G77/Sheet1!$B$4,A77=2024,G77/Sheet1!$B$5,A77=2025,G77/Sheet1!$B$6)</f>
        <v>1.7691518620247176E-2</v>
      </c>
    </row>
    <row r="78" spans="1:9">
      <c r="A78" s="106">
        <v>2021</v>
      </c>
      <c r="B78" s="106" t="s">
        <v>23</v>
      </c>
      <c r="C78" s="106" t="s">
        <v>24</v>
      </c>
      <c r="D78" s="106" t="s">
        <v>60</v>
      </c>
      <c r="E78" s="106" t="s">
        <v>112</v>
      </c>
      <c r="G78" s="106">
        <v>105676</v>
      </c>
      <c r="H78" s="106" t="str">
        <f t="shared" si="1"/>
        <v>2021SNACKSSNACKS DRYNIFDACore NW Total</v>
      </c>
      <c r="I78" s="106" cm="1">
        <f t="array" ref="I78">_xlfn.IFS(A78=2021,G78/Sheet1!$B$2,A78=2022,G78/Sheet1!$B$3,A78=2023,G78/Sheet1!$B$4,A78=2024,G78/Sheet1!$B$5,A78=2025,G78/Sheet1!$B$6)</f>
        <v>1.7691518620247176E-2</v>
      </c>
    </row>
    <row r="79" spans="1:9">
      <c r="A79" s="106">
        <v>2021</v>
      </c>
      <c r="B79" s="106" t="s">
        <v>23</v>
      </c>
      <c r="C79" s="106" t="s">
        <v>24</v>
      </c>
      <c r="D79" s="106" t="s">
        <v>60</v>
      </c>
      <c r="E79" s="106" t="s">
        <v>99</v>
      </c>
      <c r="F79" s="106" t="s">
        <v>99</v>
      </c>
      <c r="G79" s="106">
        <v>0</v>
      </c>
      <c r="H79" s="106" t="str">
        <f t="shared" si="1"/>
        <v>2021SNACKSSNACKS DRYNIFDAMERCH MENUMERCH MENU</v>
      </c>
      <c r="I79" s="106" cm="1">
        <f t="array" ref="I79">_xlfn.IFS(A79=2021,G79/Sheet1!$B$2,A79=2022,G79/Sheet1!$B$3,A79=2023,G79/Sheet1!$B$4,A79=2024,G79/Sheet1!$B$5,A79=2025,G79/Sheet1!$B$6)</f>
        <v>0</v>
      </c>
    </row>
    <row r="80" spans="1:9">
      <c r="A80" s="106">
        <v>2021</v>
      </c>
      <c r="B80" s="106" t="s">
        <v>23</v>
      </c>
      <c r="C80" s="106" t="s">
        <v>24</v>
      </c>
      <c r="D80" s="106" t="s">
        <v>60</v>
      </c>
      <c r="E80" s="106" t="s">
        <v>114</v>
      </c>
      <c r="G80" s="106">
        <v>0</v>
      </c>
      <c r="H80" s="106" t="str">
        <f t="shared" si="1"/>
        <v>2021SNACKSSNACKS DRYNIFDAMERCH MENU Total</v>
      </c>
      <c r="I80" s="106" cm="1">
        <f t="array" ref="I80">_xlfn.IFS(A80=2021,G80/Sheet1!$B$2,A80=2022,G80/Sheet1!$B$3,A80=2023,G80/Sheet1!$B$4,A80=2024,G80/Sheet1!$B$5,A80=2025,G80/Sheet1!$B$6)</f>
        <v>0</v>
      </c>
    </row>
    <row r="81" spans="1:9">
      <c r="A81" s="106">
        <v>2021</v>
      </c>
      <c r="B81" s="106" t="s">
        <v>23</v>
      </c>
      <c r="C81" s="106" t="s">
        <v>24</v>
      </c>
      <c r="D81" s="106" t="s">
        <v>116</v>
      </c>
      <c r="G81" s="106">
        <v>105676</v>
      </c>
      <c r="H81" s="106" t="str">
        <f t="shared" si="1"/>
        <v>2021SNACKSSNACKS DRYNIFDA Total</v>
      </c>
      <c r="I81" s="106" cm="1">
        <f t="array" ref="I81">_xlfn.IFS(A81=2021,G81/Sheet1!$B$2,A81=2022,G81/Sheet1!$B$3,A81=2023,G81/Sheet1!$B$4,A81=2024,G81/Sheet1!$B$5,A81=2025,G81/Sheet1!$B$6)</f>
        <v>1.7691518620247176E-2</v>
      </c>
    </row>
    <row r="82" spans="1:9">
      <c r="A82" s="106">
        <v>2021</v>
      </c>
      <c r="B82" s="106" t="s">
        <v>23</v>
      </c>
      <c r="C82" s="106" t="s">
        <v>24</v>
      </c>
      <c r="D82" s="106" t="s">
        <v>61</v>
      </c>
      <c r="E82" s="106" t="s">
        <v>99</v>
      </c>
      <c r="F82" s="106" t="s">
        <v>99</v>
      </c>
      <c r="G82" s="106">
        <v>0</v>
      </c>
      <c r="H82" s="106" t="str">
        <f t="shared" si="1"/>
        <v>2021SNACKSSNACKS DRYOtherMERCH MENUMERCH MENU</v>
      </c>
      <c r="I82" s="106" cm="1">
        <f t="array" ref="I82">_xlfn.IFS(A82=2021,G82/Sheet1!$B$2,A82=2022,G82/Sheet1!$B$3,A82=2023,G82/Sheet1!$B$4,A82=2024,G82/Sheet1!$B$5,A82=2025,G82/Sheet1!$B$6)</f>
        <v>0</v>
      </c>
    </row>
    <row r="83" spans="1:9">
      <c r="A83" s="106">
        <v>2021</v>
      </c>
      <c r="B83" s="106" t="s">
        <v>23</v>
      </c>
      <c r="C83" s="106" t="s">
        <v>24</v>
      </c>
      <c r="D83" s="106" t="s">
        <v>61</v>
      </c>
      <c r="E83" s="106" t="s">
        <v>114</v>
      </c>
      <c r="G83" s="106">
        <v>0</v>
      </c>
      <c r="H83" s="106" t="str">
        <f t="shared" si="1"/>
        <v>2021SNACKSSNACKS DRYOtherMERCH MENU Total</v>
      </c>
      <c r="I83" s="106" cm="1">
        <f t="array" ref="I83">_xlfn.IFS(A83=2021,G83/Sheet1!$B$2,A83=2022,G83/Sheet1!$B$3,A83=2023,G83/Sheet1!$B$4,A83=2024,G83/Sheet1!$B$5,A83=2025,G83/Sheet1!$B$6)</f>
        <v>0</v>
      </c>
    </row>
    <row r="84" spans="1:9">
      <c r="A84" s="106">
        <v>2021</v>
      </c>
      <c r="B84" s="106" t="s">
        <v>23</v>
      </c>
      <c r="C84" s="106" t="s">
        <v>24</v>
      </c>
      <c r="D84" s="106" t="s">
        <v>117</v>
      </c>
      <c r="G84" s="106">
        <v>0</v>
      </c>
      <c r="H84" s="106" t="str">
        <f t="shared" si="1"/>
        <v>2021SNACKSSNACKS DRYOther Total</v>
      </c>
      <c r="I84" s="106" cm="1">
        <f t="array" ref="I84">_xlfn.IFS(A84=2021,G84/Sheet1!$B$2,A84=2022,G84/Sheet1!$B$3,A84=2023,G84/Sheet1!$B$4,A84=2024,G84/Sheet1!$B$5,A84=2025,G84/Sheet1!$B$6)</f>
        <v>0</v>
      </c>
    </row>
    <row r="85" spans="1:9">
      <c r="A85" s="106">
        <v>2021</v>
      </c>
      <c r="B85" s="106" t="s">
        <v>23</v>
      </c>
      <c r="C85" s="106" t="s">
        <v>124</v>
      </c>
      <c r="G85" s="106">
        <v>1820734.29</v>
      </c>
      <c r="H85" s="106" t="str">
        <f t="shared" si="1"/>
        <v>2021SNACKSSNACKS DRY Total</v>
      </c>
      <c r="I85" s="106" cm="1">
        <f t="array" ref="I85">_xlfn.IFS(A85=2021,G85/Sheet1!$B$2,A85=2022,G85/Sheet1!$B$3,A85=2023,G85/Sheet1!$B$4,A85=2024,G85/Sheet1!$B$5,A85=2025,G85/Sheet1!$B$6)</f>
        <v>0.30481428700989366</v>
      </c>
    </row>
    <row r="86" spans="1:9">
      <c r="A86" s="106">
        <v>2021</v>
      </c>
      <c r="B86" s="106" t="s">
        <v>125</v>
      </c>
      <c r="G86" s="106">
        <v>1820734.29</v>
      </c>
      <c r="H86" s="106" t="str">
        <f t="shared" si="1"/>
        <v>2021SNACKS Total</v>
      </c>
      <c r="I86" s="106" cm="1">
        <f t="array" ref="I86">_xlfn.IFS(A86=2021,G86/Sheet1!$B$2,A86=2022,G86/Sheet1!$B$3,A86=2023,G86/Sheet1!$B$4,A86=2024,G86/Sheet1!$B$5,A86=2025,G86/Sheet1!$B$6)</f>
        <v>0.30481428700989366</v>
      </c>
    </row>
    <row r="87" spans="1:9">
      <c r="A87" s="106">
        <v>2022</v>
      </c>
      <c r="B87" s="106" t="s">
        <v>16</v>
      </c>
      <c r="C87" s="106" t="s">
        <v>63</v>
      </c>
      <c r="D87" s="106" t="s">
        <v>13</v>
      </c>
      <c r="E87" s="106" t="s">
        <v>89</v>
      </c>
      <c r="F87" s="106" t="s">
        <v>90</v>
      </c>
      <c r="G87" s="106">
        <v>73201.64</v>
      </c>
      <c r="H87" s="106" t="str">
        <f t="shared" si="1"/>
        <v>2022MEALS-BAKING3BOU DRYBaseCore NWADMIN</v>
      </c>
      <c r="I87" s="106" cm="1">
        <f t="array" ref="I87">_xlfn.IFS(A87=2021,G87/Sheet1!$B$2,A87=2022,G87/Sheet1!$B$3,A87=2023,G87/Sheet1!$B$4,A87=2024,G87/Sheet1!$B$5,A87=2025,G87/Sheet1!$B$6)</f>
        <v>8.7033227020942589E-3</v>
      </c>
    </row>
    <row r="88" spans="1:9">
      <c r="A88" s="106">
        <v>2022</v>
      </c>
      <c r="B88" s="106" t="s">
        <v>16</v>
      </c>
      <c r="C88" s="106" t="s">
        <v>63</v>
      </c>
      <c r="D88" s="106" t="s">
        <v>13</v>
      </c>
      <c r="E88" s="106" t="s">
        <v>89</v>
      </c>
      <c r="F88" s="106" t="s">
        <v>91</v>
      </c>
      <c r="G88" s="106">
        <v>77733.169999999984</v>
      </c>
      <c r="H88" s="106" t="str">
        <f t="shared" si="1"/>
        <v>2022MEALS-BAKING3BOU DRYBaseCore NWOTHER</v>
      </c>
      <c r="I88" s="106" cm="1">
        <f t="array" ref="I88">_xlfn.IFS(A88=2021,G88/Sheet1!$B$2,A88=2022,G88/Sheet1!$B$3,A88=2023,G88/Sheet1!$B$4,A88=2024,G88/Sheet1!$B$5,A88=2025,G88/Sheet1!$B$6)</f>
        <v>9.2420998104243597E-3</v>
      </c>
    </row>
    <row r="89" spans="1:9">
      <c r="A89" s="106">
        <v>2022</v>
      </c>
      <c r="B89" s="106" t="s">
        <v>16</v>
      </c>
      <c r="C89" s="106" t="s">
        <v>63</v>
      </c>
      <c r="D89" s="106" t="s">
        <v>13</v>
      </c>
      <c r="E89" s="106" t="s">
        <v>89</v>
      </c>
      <c r="F89" s="106" t="s">
        <v>103</v>
      </c>
      <c r="G89" s="106">
        <v>22166.07</v>
      </c>
      <c r="H89" s="106" t="str">
        <f t="shared" si="1"/>
        <v>2022MEALS-BAKING3BOU DRYBaseCore NWSINGLE FUNDING</v>
      </c>
      <c r="I89" s="106" cm="1">
        <f t="array" ref="I89">_xlfn.IFS(A89=2021,G89/Sheet1!$B$2,A89=2022,G89/Sheet1!$B$3,A89=2023,G89/Sheet1!$B$4,A89=2024,G89/Sheet1!$B$5,A89=2025,G89/Sheet1!$B$6)</f>
        <v>2.6354390454532231E-3</v>
      </c>
    </row>
    <row r="90" spans="1:9">
      <c r="A90" s="106">
        <v>2022</v>
      </c>
      <c r="B90" s="106" t="s">
        <v>16</v>
      </c>
      <c r="C90" s="106" t="s">
        <v>63</v>
      </c>
      <c r="D90" s="106" t="s">
        <v>13</v>
      </c>
      <c r="E90" s="106" t="s">
        <v>112</v>
      </c>
      <c r="G90" s="106">
        <v>173100.88</v>
      </c>
      <c r="H90" s="106" t="str">
        <f t="shared" si="1"/>
        <v>2022MEALS-BAKING3BOU DRYBaseCore NW Total</v>
      </c>
      <c r="I90" s="106" cm="1">
        <f t="array" ref="I90">_xlfn.IFS(A90=2021,G90/Sheet1!$B$2,A90=2022,G90/Sheet1!$B$3,A90=2023,G90/Sheet1!$B$4,A90=2024,G90/Sheet1!$B$5,A90=2025,G90/Sheet1!$B$6)</f>
        <v>2.0580861557971845E-2</v>
      </c>
    </row>
    <row r="91" spans="1:9">
      <c r="A91" s="106">
        <v>2022</v>
      </c>
      <c r="B91" s="106" t="s">
        <v>16</v>
      </c>
      <c r="C91" s="106" t="s">
        <v>63</v>
      </c>
      <c r="D91" s="106" t="s">
        <v>13</v>
      </c>
      <c r="E91" s="106" t="s">
        <v>37</v>
      </c>
      <c r="F91" s="106" t="s">
        <v>37</v>
      </c>
      <c r="G91" s="106">
        <v>0</v>
      </c>
      <c r="H91" s="106" t="str">
        <f t="shared" si="1"/>
        <v>2022MEALS-BAKING3BOU DRYBaseEDLPEDLP</v>
      </c>
      <c r="I91" s="106" cm="1">
        <f t="array" ref="I91">_xlfn.IFS(A91=2021,G91/Sheet1!$B$2,A91=2022,G91/Sheet1!$B$3,A91=2023,G91/Sheet1!$B$4,A91=2024,G91/Sheet1!$B$5,A91=2025,G91/Sheet1!$B$6)</f>
        <v>0</v>
      </c>
    </row>
    <row r="92" spans="1:9">
      <c r="A92" s="106">
        <v>2022</v>
      </c>
      <c r="B92" s="106" t="s">
        <v>16</v>
      </c>
      <c r="C92" s="106" t="s">
        <v>63</v>
      </c>
      <c r="D92" s="106" t="s">
        <v>13</v>
      </c>
      <c r="E92" s="106" t="s">
        <v>113</v>
      </c>
      <c r="G92" s="106">
        <v>0</v>
      </c>
      <c r="H92" s="106" t="str">
        <f t="shared" si="1"/>
        <v>2022MEALS-BAKING3BOU DRYBaseEDLP Total</v>
      </c>
      <c r="I92" s="106" cm="1">
        <f t="array" ref="I92">_xlfn.IFS(A92=2021,G92/Sheet1!$B$2,A92=2022,G92/Sheet1!$B$3,A92=2023,G92/Sheet1!$B$4,A92=2024,G92/Sheet1!$B$5,A92=2025,G92/Sheet1!$B$6)</f>
        <v>0</v>
      </c>
    </row>
    <row r="93" spans="1:9">
      <c r="A93" s="106">
        <v>2022</v>
      </c>
      <c r="B93" s="106" t="s">
        <v>16</v>
      </c>
      <c r="C93" s="106" t="s">
        <v>63</v>
      </c>
      <c r="D93" s="106" t="s">
        <v>13</v>
      </c>
      <c r="E93" s="106" t="s">
        <v>99</v>
      </c>
      <c r="F93" s="106" t="s">
        <v>99</v>
      </c>
      <c r="G93" s="106">
        <v>89243.23</v>
      </c>
      <c r="H93" s="106" t="str">
        <f t="shared" si="1"/>
        <v>2022MEALS-BAKING3BOU DRYBaseMERCH MENUMERCH MENU</v>
      </c>
      <c r="I93" s="106" cm="1">
        <f t="array" ref="I93">_xlfn.IFS(A93=2021,G93/Sheet1!$B$2,A93=2022,G93/Sheet1!$B$3,A93=2023,G93/Sheet1!$B$4,A93=2024,G93/Sheet1!$B$5,A93=2025,G93/Sheet1!$B$6)</f>
        <v>1.0610590550528914E-2</v>
      </c>
    </row>
    <row r="94" spans="1:9">
      <c r="A94" s="106">
        <v>2022</v>
      </c>
      <c r="B94" s="106" t="s">
        <v>16</v>
      </c>
      <c r="C94" s="106" t="s">
        <v>63</v>
      </c>
      <c r="D94" s="106" t="s">
        <v>13</v>
      </c>
      <c r="E94" s="106" t="s">
        <v>114</v>
      </c>
      <c r="G94" s="106">
        <v>89243.23</v>
      </c>
      <c r="H94" s="106" t="str">
        <f t="shared" si="1"/>
        <v>2022MEALS-BAKING3BOU DRYBaseMERCH MENU Total</v>
      </c>
      <c r="I94" s="106" cm="1">
        <f t="array" ref="I94">_xlfn.IFS(A94=2021,G94/Sheet1!$B$2,A94=2022,G94/Sheet1!$B$3,A94=2023,G94/Sheet1!$B$4,A94=2024,G94/Sheet1!$B$5,A94=2025,G94/Sheet1!$B$6)</f>
        <v>1.0610590550528914E-2</v>
      </c>
    </row>
    <row r="95" spans="1:9">
      <c r="A95" s="106">
        <v>2022</v>
      </c>
      <c r="B95" s="106" t="s">
        <v>16</v>
      </c>
      <c r="C95" s="106" t="s">
        <v>63</v>
      </c>
      <c r="D95" s="106" t="s">
        <v>115</v>
      </c>
      <c r="G95" s="106">
        <v>262344.11</v>
      </c>
      <c r="H95" s="106" t="str">
        <f t="shared" si="1"/>
        <v>2022MEALS-BAKING3BOU DRYBase Total</v>
      </c>
      <c r="I95" s="106" cm="1">
        <f t="array" ref="I95">_xlfn.IFS(A95=2021,G95/Sheet1!$B$2,A95=2022,G95/Sheet1!$B$3,A95=2023,G95/Sheet1!$B$4,A95=2024,G95/Sheet1!$B$5,A95=2025,G95/Sheet1!$B$6)</f>
        <v>3.1191452108500755E-2</v>
      </c>
    </row>
    <row r="96" spans="1:9">
      <c r="A96" s="106">
        <v>2022</v>
      </c>
      <c r="B96" s="106" t="s">
        <v>16</v>
      </c>
      <c r="C96" s="106" t="s">
        <v>126</v>
      </c>
      <c r="G96" s="106">
        <v>262344.11</v>
      </c>
      <c r="H96" s="106" t="str">
        <f t="shared" si="1"/>
        <v>2022MEALS-BAKING3BOU DRY Total</v>
      </c>
      <c r="I96" s="106" cm="1">
        <f t="array" ref="I96">_xlfn.IFS(A96=2021,G96/Sheet1!$B$2,A96=2022,G96/Sheet1!$B$3,A96=2023,G96/Sheet1!$B$4,A96=2024,G96/Sheet1!$B$5,A96=2025,G96/Sheet1!$B$6)</f>
        <v>3.1191452108500755E-2</v>
      </c>
    </row>
    <row r="97" spans="1:9">
      <c r="A97" s="106">
        <v>2022</v>
      </c>
      <c r="B97" s="106" t="s">
        <v>16</v>
      </c>
      <c r="C97" s="106" t="s">
        <v>67</v>
      </c>
      <c r="D97" s="106" t="s">
        <v>13</v>
      </c>
      <c r="E97" s="106" t="s">
        <v>89</v>
      </c>
      <c r="F97" s="106" t="s">
        <v>90</v>
      </c>
      <c r="G97" s="106">
        <v>2784.12</v>
      </c>
      <c r="H97" s="106" t="str">
        <f t="shared" si="1"/>
        <v>2022MEALS-BAKING3BOU FRZBaseCore NWADMIN</v>
      </c>
      <c r="I97" s="106" cm="1">
        <f t="array" ref="I97">_xlfn.IFS(A97=2021,G97/Sheet1!$B$2,A97=2022,G97/Sheet1!$B$3,A97=2023,G97/Sheet1!$B$4,A97=2024,G97/Sheet1!$B$5,A97=2025,G97/Sheet1!$B$6)</f>
        <v>3.3101846900362704E-4</v>
      </c>
    </row>
    <row r="98" spans="1:9">
      <c r="A98" s="106">
        <v>2022</v>
      </c>
      <c r="B98" s="106" t="s">
        <v>16</v>
      </c>
      <c r="C98" s="106" t="s">
        <v>67</v>
      </c>
      <c r="D98" s="106" t="s">
        <v>13</v>
      </c>
      <c r="E98" s="106" t="s">
        <v>89</v>
      </c>
      <c r="F98" s="106" t="s">
        <v>91</v>
      </c>
      <c r="G98" s="106">
        <v>2798.73</v>
      </c>
      <c r="H98" s="106" t="str">
        <f t="shared" si="1"/>
        <v>2022MEALS-BAKING3BOU FRZBaseCore NWOTHER</v>
      </c>
      <c r="I98" s="106" cm="1">
        <f t="array" ref="I98">_xlfn.IFS(A98=2021,G98/Sheet1!$B$2,A98=2022,G98/Sheet1!$B$3,A98=2023,G98/Sheet1!$B$4,A98=2024,G98/Sheet1!$B$5,A98=2025,G98/Sheet1!$B$6)</f>
        <v>3.3275552769080398E-4</v>
      </c>
    </row>
    <row r="99" spans="1:9">
      <c r="A99" s="106">
        <v>2022</v>
      </c>
      <c r="B99" s="106" t="s">
        <v>16</v>
      </c>
      <c r="C99" s="106" t="s">
        <v>67</v>
      </c>
      <c r="D99" s="106" t="s">
        <v>13</v>
      </c>
      <c r="E99" s="106" t="s">
        <v>89</v>
      </c>
      <c r="F99" s="106" t="s">
        <v>103</v>
      </c>
      <c r="G99" s="106">
        <v>316.25</v>
      </c>
      <c r="H99" s="106" t="str">
        <f t="shared" si="1"/>
        <v>2022MEALS-BAKING3BOU FRZBaseCore NWSINGLE FUNDING</v>
      </c>
      <c r="I99" s="106" cm="1">
        <f t="array" ref="I99">_xlfn.IFS(A99=2021,G99/Sheet1!$B$2,A99=2022,G99/Sheet1!$B$3,A99=2023,G99/Sheet1!$B$4,A99=2024,G99/Sheet1!$B$5,A99=2025,G99/Sheet1!$B$6)</f>
        <v>3.7600602999294952E-5</v>
      </c>
    </row>
    <row r="100" spans="1:9">
      <c r="A100" s="106">
        <v>2022</v>
      </c>
      <c r="B100" s="106" t="s">
        <v>16</v>
      </c>
      <c r="C100" s="106" t="s">
        <v>67</v>
      </c>
      <c r="D100" s="106" t="s">
        <v>13</v>
      </c>
      <c r="E100" s="106" t="s">
        <v>112</v>
      </c>
      <c r="G100" s="106">
        <v>5899.1</v>
      </c>
      <c r="H100" s="106" t="str">
        <f t="shared" si="1"/>
        <v>2022MEALS-BAKING3BOU FRZBaseCore NW Total</v>
      </c>
      <c r="I100" s="106" cm="1">
        <f t="array" ref="I100">_xlfn.IFS(A100=2021,G100/Sheet1!$B$2,A100=2022,G100/Sheet1!$B$3,A100=2023,G100/Sheet1!$B$4,A100=2024,G100/Sheet1!$B$5,A100=2025,G100/Sheet1!$B$6)</f>
        <v>7.0137459969372604E-4</v>
      </c>
    </row>
    <row r="101" spans="1:9">
      <c r="A101" s="106">
        <v>2022</v>
      </c>
      <c r="B101" s="106" t="s">
        <v>16</v>
      </c>
      <c r="C101" s="106" t="s">
        <v>67</v>
      </c>
      <c r="D101" s="106" t="s">
        <v>13</v>
      </c>
      <c r="E101" s="106" t="s">
        <v>37</v>
      </c>
      <c r="F101" s="106" t="s">
        <v>37</v>
      </c>
      <c r="G101" s="106">
        <v>0</v>
      </c>
      <c r="H101" s="106" t="str">
        <f t="shared" si="1"/>
        <v>2022MEALS-BAKING3BOU FRZBaseEDLPEDLP</v>
      </c>
      <c r="I101" s="106" cm="1">
        <f t="array" ref="I101">_xlfn.IFS(A101=2021,G101/Sheet1!$B$2,A101=2022,G101/Sheet1!$B$3,A101=2023,G101/Sheet1!$B$4,A101=2024,G101/Sheet1!$B$5,A101=2025,G101/Sheet1!$B$6)</f>
        <v>0</v>
      </c>
    </row>
    <row r="102" spans="1:9">
      <c r="A102" s="106">
        <v>2022</v>
      </c>
      <c r="B102" s="106" t="s">
        <v>16</v>
      </c>
      <c r="C102" s="106" t="s">
        <v>67</v>
      </c>
      <c r="D102" s="106" t="s">
        <v>13</v>
      </c>
      <c r="E102" s="106" t="s">
        <v>113</v>
      </c>
      <c r="G102" s="106">
        <v>0</v>
      </c>
      <c r="H102" s="106" t="str">
        <f t="shared" si="1"/>
        <v>2022MEALS-BAKING3BOU FRZBaseEDLP Total</v>
      </c>
      <c r="I102" s="106" cm="1">
        <f t="array" ref="I102">_xlfn.IFS(A102=2021,G102/Sheet1!$B$2,A102=2022,G102/Sheet1!$B$3,A102=2023,G102/Sheet1!$B$4,A102=2024,G102/Sheet1!$B$5,A102=2025,G102/Sheet1!$B$6)</f>
        <v>0</v>
      </c>
    </row>
    <row r="103" spans="1:9">
      <c r="A103" s="106">
        <v>2022</v>
      </c>
      <c r="B103" s="106" t="s">
        <v>16</v>
      </c>
      <c r="C103" s="106" t="s">
        <v>67</v>
      </c>
      <c r="D103" s="106" t="s">
        <v>13</v>
      </c>
      <c r="E103" s="106" t="s">
        <v>99</v>
      </c>
      <c r="F103" s="106" t="s">
        <v>99</v>
      </c>
      <c r="G103" s="106">
        <v>10595.24</v>
      </c>
      <c r="H103" s="106" t="str">
        <f t="shared" si="1"/>
        <v>2022MEALS-BAKING3BOU FRZBaseMERCH MENUMERCH MENU</v>
      </c>
      <c r="I103" s="106" cm="1">
        <f t="array" ref="I103">_xlfn.IFS(A103=2021,G103/Sheet1!$B$2,A103=2022,G103/Sheet1!$B$3,A103=2023,G103/Sheet1!$B$4,A103=2024,G103/Sheet1!$B$5,A103=2025,G103/Sheet1!$B$6)</f>
        <v>1.2597230448134383E-3</v>
      </c>
    </row>
    <row r="104" spans="1:9">
      <c r="A104" s="106">
        <v>2022</v>
      </c>
      <c r="B104" s="106" t="s">
        <v>16</v>
      </c>
      <c r="C104" s="106" t="s">
        <v>67</v>
      </c>
      <c r="D104" s="106" t="s">
        <v>13</v>
      </c>
      <c r="E104" s="106" t="s">
        <v>114</v>
      </c>
      <c r="G104" s="106">
        <v>10595.24</v>
      </c>
      <c r="H104" s="106" t="str">
        <f t="shared" si="1"/>
        <v>2022MEALS-BAKING3BOU FRZBaseMERCH MENU Total</v>
      </c>
      <c r="I104" s="106" cm="1">
        <f t="array" ref="I104">_xlfn.IFS(A104=2021,G104/Sheet1!$B$2,A104=2022,G104/Sheet1!$B$3,A104=2023,G104/Sheet1!$B$4,A104=2024,G104/Sheet1!$B$5,A104=2025,G104/Sheet1!$B$6)</f>
        <v>1.2597230448134383E-3</v>
      </c>
    </row>
    <row r="105" spans="1:9">
      <c r="A105" s="106">
        <v>2022</v>
      </c>
      <c r="B105" s="106" t="s">
        <v>16</v>
      </c>
      <c r="C105" s="106" t="s">
        <v>67</v>
      </c>
      <c r="D105" s="106" t="s">
        <v>115</v>
      </c>
      <c r="G105" s="106">
        <v>16494.34</v>
      </c>
      <c r="H105" s="106" t="str">
        <f t="shared" si="1"/>
        <v>2022MEALS-BAKING3BOU FRZBase Total</v>
      </c>
      <c r="I105" s="106" cm="1">
        <f t="array" ref="I105">_xlfn.IFS(A105=2021,G105/Sheet1!$B$2,A105=2022,G105/Sheet1!$B$3,A105=2023,G105/Sheet1!$B$4,A105=2024,G105/Sheet1!$B$5,A105=2025,G105/Sheet1!$B$6)</f>
        <v>1.9610976445071644E-3</v>
      </c>
    </row>
    <row r="106" spans="1:9">
      <c r="A106" s="106">
        <v>2022</v>
      </c>
      <c r="B106" s="106" t="s">
        <v>16</v>
      </c>
      <c r="C106" s="106" t="s">
        <v>127</v>
      </c>
      <c r="G106" s="106">
        <v>16494.34</v>
      </c>
      <c r="H106" s="106" t="str">
        <f t="shared" si="1"/>
        <v>2022MEALS-BAKING3BOU FRZ Total</v>
      </c>
      <c r="I106" s="106" cm="1">
        <f t="array" ref="I106">_xlfn.IFS(A106=2021,G106/Sheet1!$B$2,A106=2022,G106/Sheet1!$B$3,A106=2023,G106/Sheet1!$B$4,A106=2024,G106/Sheet1!$B$5,A106=2025,G106/Sheet1!$B$6)</f>
        <v>1.9610976445071644E-3</v>
      </c>
    </row>
    <row r="107" spans="1:9">
      <c r="A107" s="106">
        <v>2022</v>
      </c>
      <c r="B107" s="106" t="s">
        <v>16</v>
      </c>
      <c r="C107" s="106" t="s">
        <v>19</v>
      </c>
      <c r="D107" s="106" t="s">
        <v>13</v>
      </c>
      <c r="E107" s="106" t="s">
        <v>89</v>
      </c>
      <c r="F107" s="106" t="s">
        <v>90</v>
      </c>
      <c r="G107" s="106">
        <v>125363.06</v>
      </c>
      <c r="H107" s="106" t="str">
        <f t="shared" si="1"/>
        <v>2022MEALS-BAKINGMBOU FRZBaseCore NWADMIN</v>
      </c>
      <c r="I107" s="106" cm="1">
        <f t="array" ref="I107">_xlfn.IFS(A107=2021,G107/Sheet1!$B$2,A107=2022,G107/Sheet1!$B$3,A107=2023,G107/Sheet1!$B$4,A107=2024,G107/Sheet1!$B$5,A107=2025,G107/Sheet1!$B$6)</f>
        <v>1.4905064505412784E-2</v>
      </c>
    </row>
    <row r="108" spans="1:9">
      <c r="A108" s="106">
        <v>2022</v>
      </c>
      <c r="B108" s="106" t="s">
        <v>16</v>
      </c>
      <c r="C108" s="106" t="s">
        <v>19</v>
      </c>
      <c r="D108" s="106" t="s">
        <v>13</v>
      </c>
      <c r="E108" s="106" t="s">
        <v>89</v>
      </c>
      <c r="F108" s="106" t="s">
        <v>91</v>
      </c>
      <c r="G108" s="106">
        <v>116872.11</v>
      </c>
      <c r="H108" s="106" t="str">
        <f t="shared" si="1"/>
        <v>2022MEALS-BAKINGMBOU FRZBaseCore NWOTHER</v>
      </c>
      <c r="I108" s="106" cm="1">
        <f t="array" ref="I108">_xlfn.IFS(A108=2021,G108/Sheet1!$B$2,A108=2022,G108/Sheet1!$B$3,A108=2023,G108/Sheet1!$B$4,A108=2024,G108/Sheet1!$B$5,A108=2025,G108/Sheet1!$B$6)</f>
        <v>1.3895531414387128E-2</v>
      </c>
    </row>
    <row r="109" spans="1:9">
      <c r="A109" s="106">
        <v>2022</v>
      </c>
      <c r="B109" s="106" t="s">
        <v>16</v>
      </c>
      <c r="C109" s="106" t="s">
        <v>19</v>
      </c>
      <c r="D109" s="106" t="s">
        <v>13</v>
      </c>
      <c r="E109" s="106" t="s">
        <v>89</v>
      </c>
      <c r="F109" s="106" t="s">
        <v>103</v>
      </c>
      <c r="G109" s="106">
        <v>39172.67</v>
      </c>
      <c r="H109" s="106" t="str">
        <f t="shared" si="1"/>
        <v>2022MEALS-BAKINGMBOU FRZBaseCore NWSINGLE FUNDING</v>
      </c>
      <c r="I109" s="106" cm="1">
        <f t="array" ref="I109">_xlfn.IFS(A109=2021,G109/Sheet1!$B$2,A109=2022,G109/Sheet1!$B$3,A109=2023,G109/Sheet1!$B$4,A109=2024,G109/Sheet1!$B$5,A109=2025,G109/Sheet1!$B$6)</f>
        <v>4.657441938632067E-3</v>
      </c>
    </row>
    <row r="110" spans="1:9">
      <c r="A110" s="106">
        <v>2022</v>
      </c>
      <c r="B110" s="106" t="s">
        <v>16</v>
      </c>
      <c r="C110" s="106" t="s">
        <v>19</v>
      </c>
      <c r="D110" s="106" t="s">
        <v>13</v>
      </c>
      <c r="E110" s="106" t="s">
        <v>112</v>
      </c>
      <c r="G110" s="106">
        <v>281407.83999999997</v>
      </c>
      <c r="H110" s="106" t="str">
        <f t="shared" si="1"/>
        <v>2022MEALS-BAKINGMBOU FRZBaseCore NW Total</v>
      </c>
      <c r="I110" s="106" cm="1">
        <f t="array" ref="I110">_xlfn.IFS(A110=2021,G110/Sheet1!$B$2,A110=2022,G110/Sheet1!$B$3,A110=2023,G110/Sheet1!$B$4,A110=2024,G110/Sheet1!$B$5,A110=2025,G110/Sheet1!$B$6)</f>
        <v>3.3458037858431974E-2</v>
      </c>
    </row>
    <row r="111" spans="1:9">
      <c r="A111" s="106">
        <v>2022</v>
      </c>
      <c r="B111" s="106" t="s">
        <v>16</v>
      </c>
      <c r="C111" s="106" t="s">
        <v>19</v>
      </c>
      <c r="D111" s="106" t="s">
        <v>13</v>
      </c>
      <c r="E111" s="106" t="s">
        <v>37</v>
      </c>
      <c r="F111" s="106" t="s">
        <v>37</v>
      </c>
      <c r="G111" s="106">
        <v>499.98</v>
      </c>
      <c r="H111" s="106" t="str">
        <f t="shared" si="1"/>
        <v>2022MEALS-BAKINGMBOU FRZBaseEDLPEDLP</v>
      </c>
      <c r="I111" s="106" cm="1">
        <f t="array" ref="I111">_xlfn.IFS(A111=2021,G111/Sheet1!$B$2,A111=2022,G111/Sheet1!$B$3,A111=2023,G111/Sheet1!$B$4,A111=2024,G111/Sheet1!$B$5,A111=2025,G111/Sheet1!$B$6)</f>
        <v>5.9445215771027636E-5</v>
      </c>
    </row>
    <row r="112" spans="1:9">
      <c r="A112" s="106">
        <v>2022</v>
      </c>
      <c r="B112" s="106" t="s">
        <v>16</v>
      </c>
      <c r="C112" s="106" t="s">
        <v>19</v>
      </c>
      <c r="D112" s="106" t="s">
        <v>13</v>
      </c>
      <c r="E112" s="106" t="s">
        <v>113</v>
      </c>
      <c r="G112" s="106">
        <v>499.98</v>
      </c>
      <c r="H112" s="106" t="str">
        <f t="shared" si="1"/>
        <v>2022MEALS-BAKINGMBOU FRZBaseEDLP Total</v>
      </c>
      <c r="I112" s="106" cm="1">
        <f t="array" ref="I112">_xlfn.IFS(A112=2021,G112/Sheet1!$B$2,A112=2022,G112/Sheet1!$B$3,A112=2023,G112/Sheet1!$B$4,A112=2024,G112/Sheet1!$B$5,A112=2025,G112/Sheet1!$B$6)</f>
        <v>5.9445215771027636E-5</v>
      </c>
    </row>
    <row r="113" spans="1:9">
      <c r="A113" s="106">
        <v>2022</v>
      </c>
      <c r="B113" s="106" t="s">
        <v>16</v>
      </c>
      <c r="C113" s="106" t="s">
        <v>19</v>
      </c>
      <c r="D113" s="106" t="s">
        <v>13</v>
      </c>
      <c r="E113" s="106" t="s">
        <v>99</v>
      </c>
      <c r="F113" s="106" t="s">
        <v>99</v>
      </c>
      <c r="G113" s="106">
        <v>4950.6000000000004</v>
      </c>
      <c r="H113" s="106" t="str">
        <f t="shared" si="1"/>
        <v>2022MEALS-BAKINGMBOU FRZBaseMERCH MENUMERCH MENU</v>
      </c>
      <c r="I113" s="106" cm="1">
        <f t="array" ref="I113">_xlfn.IFS(A113=2021,G113/Sheet1!$B$2,A113=2022,G113/Sheet1!$B$3,A113=2023,G113/Sheet1!$B$4,A113=2024,G113/Sheet1!$B$5,A113=2025,G113/Sheet1!$B$6)</f>
        <v>5.8860251449267852E-4</v>
      </c>
    </row>
    <row r="114" spans="1:9">
      <c r="A114" s="106">
        <v>2022</v>
      </c>
      <c r="B114" s="106" t="s">
        <v>16</v>
      </c>
      <c r="C114" s="106" t="s">
        <v>19</v>
      </c>
      <c r="D114" s="106" t="s">
        <v>13</v>
      </c>
      <c r="E114" s="106" t="s">
        <v>114</v>
      </c>
      <c r="G114" s="106">
        <v>4950.6000000000004</v>
      </c>
      <c r="H114" s="106" t="str">
        <f t="shared" si="1"/>
        <v>2022MEALS-BAKINGMBOU FRZBaseMERCH MENU Total</v>
      </c>
      <c r="I114" s="106" cm="1">
        <f t="array" ref="I114">_xlfn.IFS(A114=2021,G114/Sheet1!$B$2,A114=2022,G114/Sheet1!$B$3,A114=2023,G114/Sheet1!$B$4,A114=2024,G114/Sheet1!$B$5,A114=2025,G114/Sheet1!$B$6)</f>
        <v>5.8860251449267852E-4</v>
      </c>
    </row>
    <row r="115" spans="1:9">
      <c r="A115" s="106">
        <v>2022</v>
      </c>
      <c r="B115" s="106" t="s">
        <v>16</v>
      </c>
      <c r="C115" s="106" t="s">
        <v>19</v>
      </c>
      <c r="D115" s="106" t="s">
        <v>115</v>
      </c>
      <c r="G115" s="106">
        <v>286858.41999999993</v>
      </c>
      <c r="H115" s="106" t="str">
        <f t="shared" si="1"/>
        <v>2022MEALS-BAKINGMBOU FRZBase Total</v>
      </c>
      <c r="I115" s="106" cm="1">
        <f t="array" ref="I115">_xlfn.IFS(A115=2021,G115/Sheet1!$B$2,A115=2022,G115/Sheet1!$B$3,A115=2023,G115/Sheet1!$B$4,A115=2024,G115/Sheet1!$B$5,A115=2025,G115/Sheet1!$B$6)</f>
        <v>3.4106085588695677E-2</v>
      </c>
    </row>
    <row r="116" spans="1:9">
      <c r="A116" s="106">
        <v>2022</v>
      </c>
      <c r="B116" s="106" t="s">
        <v>16</v>
      </c>
      <c r="C116" s="106" t="s">
        <v>19</v>
      </c>
      <c r="D116" s="106" t="s">
        <v>60</v>
      </c>
      <c r="E116" s="106" t="s">
        <v>89</v>
      </c>
      <c r="F116" s="106" t="s">
        <v>91</v>
      </c>
      <c r="G116" s="106">
        <v>0</v>
      </c>
      <c r="H116" s="106" t="str">
        <f t="shared" si="1"/>
        <v>2022MEALS-BAKINGMBOU FRZNIFDACore NWOTHER</v>
      </c>
      <c r="I116" s="106" cm="1">
        <f t="array" ref="I116">_xlfn.IFS(A116=2021,G116/Sheet1!$B$2,A116=2022,G116/Sheet1!$B$3,A116=2023,G116/Sheet1!$B$4,A116=2024,G116/Sheet1!$B$5,A116=2025,G116/Sheet1!$B$6)</f>
        <v>0</v>
      </c>
    </row>
    <row r="117" spans="1:9">
      <c r="A117" s="106">
        <v>2022</v>
      </c>
      <c r="B117" s="106" t="s">
        <v>16</v>
      </c>
      <c r="C117" s="106" t="s">
        <v>19</v>
      </c>
      <c r="D117" s="106" t="s">
        <v>60</v>
      </c>
      <c r="E117" s="106" t="s">
        <v>112</v>
      </c>
      <c r="G117" s="106">
        <v>0</v>
      </c>
      <c r="H117" s="106" t="str">
        <f t="shared" si="1"/>
        <v>2022MEALS-BAKINGMBOU FRZNIFDACore NW Total</v>
      </c>
      <c r="I117" s="106" cm="1">
        <f t="array" ref="I117">_xlfn.IFS(A117=2021,G117/Sheet1!$B$2,A117=2022,G117/Sheet1!$B$3,A117=2023,G117/Sheet1!$B$4,A117=2024,G117/Sheet1!$B$5,A117=2025,G117/Sheet1!$B$6)</f>
        <v>0</v>
      </c>
    </row>
    <row r="118" spans="1:9">
      <c r="A118" s="106">
        <v>2022</v>
      </c>
      <c r="B118" s="106" t="s">
        <v>16</v>
      </c>
      <c r="C118" s="106" t="s">
        <v>19</v>
      </c>
      <c r="D118" s="106" t="s">
        <v>116</v>
      </c>
      <c r="G118" s="106">
        <v>0</v>
      </c>
      <c r="H118" s="106" t="str">
        <f t="shared" si="1"/>
        <v>2022MEALS-BAKINGMBOU FRZNIFDA Total</v>
      </c>
      <c r="I118" s="106" cm="1">
        <f t="array" ref="I118">_xlfn.IFS(A118=2021,G118/Sheet1!$B$2,A118=2022,G118/Sheet1!$B$3,A118=2023,G118/Sheet1!$B$4,A118=2024,G118/Sheet1!$B$5,A118=2025,G118/Sheet1!$B$6)</f>
        <v>0</v>
      </c>
    </row>
    <row r="119" spans="1:9">
      <c r="A119" s="106">
        <v>2022</v>
      </c>
      <c r="B119" s="106" t="s">
        <v>16</v>
      </c>
      <c r="C119" s="106" t="s">
        <v>119</v>
      </c>
      <c r="G119" s="106">
        <v>286858.41999999993</v>
      </c>
      <c r="H119" s="106" t="str">
        <f t="shared" si="1"/>
        <v>2022MEALS-BAKINGMBOU FRZ Total</v>
      </c>
      <c r="I119" s="106" cm="1">
        <f t="array" ref="I119">_xlfn.IFS(A119=2021,G119/Sheet1!$B$2,A119=2022,G119/Sheet1!$B$3,A119=2023,G119/Sheet1!$B$4,A119=2024,G119/Sheet1!$B$5,A119=2025,G119/Sheet1!$B$6)</f>
        <v>3.4106085588695677E-2</v>
      </c>
    </row>
    <row r="120" spans="1:9">
      <c r="A120" s="106">
        <v>2022</v>
      </c>
      <c r="B120" s="106" t="s">
        <v>16</v>
      </c>
      <c r="C120" s="106" t="s">
        <v>20</v>
      </c>
      <c r="D120" s="106" t="s">
        <v>13</v>
      </c>
      <c r="E120" s="106" t="s">
        <v>89</v>
      </c>
      <c r="F120" s="106" t="s">
        <v>90</v>
      </c>
      <c r="G120" s="106">
        <v>264330.44</v>
      </c>
      <c r="H120" s="106" t="str">
        <f t="shared" si="1"/>
        <v>2022MEALS-BAKINGMBOU REFBaseCore NWADMIN</v>
      </c>
      <c r="I120" s="106" cm="1">
        <f t="array" ref="I120">_xlfn.IFS(A120=2021,G120/Sheet1!$B$2,A120=2022,G120/Sheet1!$B$3,A120=2023,G120/Sheet1!$B$4,A120=2024,G120/Sheet1!$B$5,A120=2025,G120/Sheet1!$B$6)</f>
        <v>3.1427617185988785E-2</v>
      </c>
    </row>
    <row r="121" spans="1:9">
      <c r="A121" s="106">
        <v>2022</v>
      </c>
      <c r="B121" s="106" t="s">
        <v>16</v>
      </c>
      <c r="C121" s="106" t="s">
        <v>20</v>
      </c>
      <c r="D121" s="106" t="s">
        <v>13</v>
      </c>
      <c r="E121" s="106" t="s">
        <v>89</v>
      </c>
      <c r="F121" s="106" t="s">
        <v>91</v>
      </c>
      <c r="G121" s="106">
        <v>247005.68999999997</v>
      </c>
      <c r="H121" s="106" t="str">
        <f t="shared" si="1"/>
        <v>2022MEALS-BAKINGMBOU REFBaseCore NWOTHER</v>
      </c>
      <c r="I121" s="106" cm="1">
        <f t="array" ref="I121">_xlfn.IFS(A121=2021,G121/Sheet1!$B$2,A121=2022,G121/Sheet1!$B$3,A121=2023,G121/Sheet1!$B$4,A121=2024,G121/Sheet1!$B$5,A121=2025,G121/Sheet1!$B$6)</f>
        <v>2.9367787788954682E-2</v>
      </c>
    </row>
    <row r="122" spans="1:9">
      <c r="A122" s="106">
        <v>2022</v>
      </c>
      <c r="B122" s="106" t="s">
        <v>16</v>
      </c>
      <c r="C122" s="106" t="s">
        <v>20</v>
      </c>
      <c r="D122" s="106" t="s">
        <v>13</v>
      </c>
      <c r="E122" s="106" t="s">
        <v>89</v>
      </c>
      <c r="F122" s="106" t="s">
        <v>103</v>
      </c>
      <c r="G122" s="106">
        <v>268750.90000000002</v>
      </c>
      <c r="H122" s="106" t="str">
        <f t="shared" si="1"/>
        <v>2022MEALS-BAKINGMBOU REFBaseCore NWSINGLE FUNDING</v>
      </c>
      <c r="I122" s="106" cm="1">
        <f t="array" ref="I122">_xlfn.IFS(A122=2021,G122/Sheet1!$B$2,A122=2022,G122/Sheet1!$B$3,A122=2023,G122/Sheet1!$B$4,A122=2024,G122/Sheet1!$B$5,A122=2025,G122/Sheet1!$B$6)</f>
        <v>3.1953188605859981E-2</v>
      </c>
    </row>
    <row r="123" spans="1:9">
      <c r="A123" s="106">
        <v>2022</v>
      </c>
      <c r="B123" s="106" t="s">
        <v>16</v>
      </c>
      <c r="C123" s="106" t="s">
        <v>20</v>
      </c>
      <c r="D123" s="106" t="s">
        <v>13</v>
      </c>
      <c r="E123" s="106" t="s">
        <v>112</v>
      </c>
      <c r="G123" s="106">
        <v>780087.03</v>
      </c>
      <c r="H123" s="106" t="str">
        <f t="shared" si="1"/>
        <v>2022MEALS-BAKINGMBOU REFBaseCore NW Total</v>
      </c>
      <c r="I123" s="106" cm="1">
        <f t="array" ref="I123">_xlfn.IFS(A123=2021,G123/Sheet1!$B$2,A123=2022,G123/Sheet1!$B$3,A123=2023,G123/Sheet1!$B$4,A123=2024,G123/Sheet1!$B$5,A123=2025,G123/Sheet1!$B$6)</f>
        <v>9.2748593580803451E-2</v>
      </c>
    </row>
    <row r="124" spans="1:9">
      <c r="A124" s="106">
        <v>2022</v>
      </c>
      <c r="B124" s="106" t="s">
        <v>16</v>
      </c>
      <c r="C124" s="106" t="s">
        <v>20</v>
      </c>
      <c r="D124" s="106" t="s">
        <v>13</v>
      </c>
      <c r="E124" s="106" t="s">
        <v>37</v>
      </c>
      <c r="F124" s="106" t="s">
        <v>37</v>
      </c>
      <c r="G124" s="106">
        <v>1925.04</v>
      </c>
      <c r="H124" s="106" t="str">
        <f t="shared" si="1"/>
        <v>2022MEALS-BAKINGMBOU REFBaseEDLPEDLP</v>
      </c>
      <c r="I124" s="106" cm="1">
        <f t="array" ref="I124">_xlfn.IFS(A124=2021,G124/Sheet1!$B$2,A124=2022,G124/Sheet1!$B$3,A124=2023,G124/Sheet1!$B$4,A124=2024,G124/Sheet1!$B$5,A124=2025,G124/Sheet1!$B$6)</f>
        <v>2.2887799145537629E-4</v>
      </c>
    </row>
    <row r="125" spans="1:9">
      <c r="A125" s="106">
        <v>2022</v>
      </c>
      <c r="B125" s="106" t="s">
        <v>16</v>
      </c>
      <c r="C125" s="106" t="s">
        <v>20</v>
      </c>
      <c r="D125" s="106" t="s">
        <v>13</v>
      </c>
      <c r="E125" s="106" t="s">
        <v>113</v>
      </c>
      <c r="G125" s="106">
        <v>1925.04</v>
      </c>
      <c r="H125" s="106" t="str">
        <f t="shared" si="1"/>
        <v>2022MEALS-BAKINGMBOU REFBaseEDLP Total</v>
      </c>
      <c r="I125" s="106" cm="1">
        <f t="array" ref="I125">_xlfn.IFS(A125=2021,G125/Sheet1!$B$2,A125=2022,G125/Sheet1!$B$3,A125=2023,G125/Sheet1!$B$4,A125=2024,G125/Sheet1!$B$5,A125=2025,G125/Sheet1!$B$6)</f>
        <v>2.2887799145537629E-4</v>
      </c>
    </row>
    <row r="126" spans="1:9">
      <c r="A126" s="106">
        <v>2022</v>
      </c>
      <c r="B126" s="106" t="s">
        <v>16</v>
      </c>
      <c r="C126" s="106" t="s">
        <v>20</v>
      </c>
      <c r="D126" s="106" t="s">
        <v>13</v>
      </c>
      <c r="E126" s="106" t="s">
        <v>99</v>
      </c>
      <c r="F126" s="106" t="s">
        <v>99</v>
      </c>
      <c r="G126" s="106">
        <v>99578.55</v>
      </c>
      <c r="H126" s="106" t="str">
        <f t="shared" si="1"/>
        <v>2022MEALS-BAKINGMBOU REFBaseMERCH MENUMERCH MENU</v>
      </c>
      <c r="I126" s="106" cm="1">
        <f t="array" ref="I126">_xlfn.IFS(A126=2021,G126/Sheet1!$B$2,A126=2022,G126/Sheet1!$B$3,A126=2023,G126/Sheet1!$B$4,A126=2024,G126/Sheet1!$B$5,A126=2025,G126/Sheet1!$B$6)</f>
        <v>1.1839410358246458E-2</v>
      </c>
    </row>
    <row r="127" spans="1:9">
      <c r="A127" s="106">
        <v>2022</v>
      </c>
      <c r="B127" s="106" t="s">
        <v>16</v>
      </c>
      <c r="C127" s="106" t="s">
        <v>20</v>
      </c>
      <c r="D127" s="106" t="s">
        <v>13</v>
      </c>
      <c r="E127" s="106" t="s">
        <v>114</v>
      </c>
      <c r="G127" s="106">
        <v>99578.55</v>
      </c>
      <c r="H127" s="106" t="str">
        <f t="shared" si="1"/>
        <v>2022MEALS-BAKINGMBOU REFBaseMERCH MENU Total</v>
      </c>
      <c r="I127" s="106" cm="1">
        <f t="array" ref="I127">_xlfn.IFS(A127=2021,G127/Sheet1!$B$2,A127=2022,G127/Sheet1!$B$3,A127=2023,G127/Sheet1!$B$4,A127=2024,G127/Sheet1!$B$5,A127=2025,G127/Sheet1!$B$6)</f>
        <v>1.1839410358246458E-2</v>
      </c>
    </row>
    <row r="128" spans="1:9">
      <c r="A128" s="106">
        <v>2022</v>
      </c>
      <c r="B128" s="106" t="s">
        <v>16</v>
      </c>
      <c r="C128" s="106" t="s">
        <v>20</v>
      </c>
      <c r="D128" s="106" t="s">
        <v>115</v>
      </c>
      <c r="G128" s="106">
        <v>881590.62000000011</v>
      </c>
      <c r="H128" s="106" t="str">
        <f t="shared" si="1"/>
        <v>2022MEALS-BAKINGMBOU REFBase Total</v>
      </c>
      <c r="I128" s="106" cm="1">
        <f t="array" ref="I128">_xlfn.IFS(A128=2021,G128/Sheet1!$B$2,A128=2022,G128/Sheet1!$B$3,A128=2023,G128/Sheet1!$B$4,A128=2024,G128/Sheet1!$B$5,A128=2025,G128/Sheet1!$B$6)</f>
        <v>0.1048168819305053</v>
      </c>
    </row>
    <row r="129" spans="1:9">
      <c r="A129" s="106">
        <v>2022</v>
      </c>
      <c r="B129" s="106" t="s">
        <v>16</v>
      </c>
      <c r="C129" s="106" t="s">
        <v>20</v>
      </c>
      <c r="D129" s="106" t="s">
        <v>60</v>
      </c>
      <c r="E129" s="106" t="s">
        <v>89</v>
      </c>
      <c r="F129" s="106" t="s">
        <v>91</v>
      </c>
      <c r="G129" s="106">
        <v>0</v>
      </c>
      <c r="H129" s="106" t="str">
        <f t="shared" si="1"/>
        <v>2022MEALS-BAKINGMBOU REFNIFDACore NWOTHER</v>
      </c>
      <c r="I129" s="106" cm="1">
        <f t="array" ref="I129">_xlfn.IFS(A129=2021,G129/Sheet1!$B$2,A129=2022,G129/Sheet1!$B$3,A129=2023,G129/Sheet1!$B$4,A129=2024,G129/Sheet1!$B$5,A129=2025,G129/Sheet1!$B$6)</f>
        <v>0</v>
      </c>
    </row>
    <row r="130" spans="1:9">
      <c r="A130" s="106">
        <v>2022</v>
      </c>
      <c r="B130" s="106" t="s">
        <v>16</v>
      </c>
      <c r="C130" s="106" t="s">
        <v>20</v>
      </c>
      <c r="D130" s="106" t="s">
        <v>60</v>
      </c>
      <c r="E130" s="106" t="s">
        <v>112</v>
      </c>
      <c r="G130" s="106">
        <v>0</v>
      </c>
      <c r="H130" s="106" t="str">
        <f t="shared" ref="H130:H193" si="2">A130&amp;B130&amp;C130&amp;D130&amp;E130&amp;F130</f>
        <v>2022MEALS-BAKINGMBOU REFNIFDACore NW Total</v>
      </c>
      <c r="I130" s="106" cm="1">
        <f t="array" ref="I130">_xlfn.IFS(A130=2021,G130/Sheet1!$B$2,A130=2022,G130/Sheet1!$B$3,A130=2023,G130/Sheet1!$B$4,A130=2024,G130/Sheet1!$B$5,A130=2025,G130/Sheet1!$B$6)</f>
        <v>0</v>
      </c>
    </row>
    <row r="131" spans="1:9">
      <c r="A131" s="106">
        <v>2022</v>
      </c>
      <c r="B131" s="106" t="s">
        <v>16</v>
      </c>
      <c r="C131" s="106" t="s">
        <v>20</v>
      </c>
      <c r="D131" s="106" t="s">
        <v>116</v>
      </c>
      <c r="G131" s="106">
        <v>0</v>
      </c>
      <c r="H131" s="106" t="str">
        <f t="shared" si="2"/>
        <v>2022MEALS-BAKINGMBOU REFNIFDA Total</v>
      </c>
      <c r="I131" s="106" cm="1">
        <f t="array" ref="I131">_xlfn.IFS(A131=2021,G131/Sheet1!$B$2,A131=2022,G131/Sheet1!$B$3,A131=2023,G131/Sheet1!$B$4,A131=2024,G131/Sheet1!$B$5,A131=2025,G131/Sheet1!$B$6)</f>
        <v>0</v>
      </c>
    </row>
    <row r="132" spans="1:9">
      <c r="A132" s="106">
        <v>2022</v>
      </c>
      <c r="B132" s="106" t="s">
        <v>16</v>
      </c>
      <c r="C132" s="106" t="s">
        <v>120</v>
      </c>
      <c r="G132" s="106">
        <v>881590.62000000011</v>
      </c>
      <c r="H132" s="106" t="str">
        <f t="shared" si="2"/>
        <v>2022MEALS-BAKINGMBOU REF Total</v>
      </c>
      <c r="I132" s="106" cm="1">
        <f t="array" ref="I132">_xlfn.IFS(A132=2021,G132/Sheet1!$B$2,A132=2022,G132/Sheet1!$B$3,A132=2023,G132/Sheet1!$B$4,A132=2024,G132/Sheet1!$B$5,A132=2025,G132/Sheet1!$B$6)</f>
        <v>0.1048168819305053</v>
      </c>
    </row>
    <row r="133" spans="1:9">
      <c r="A133" s="106">
        <v>2022</v>
      </c>
      <c r="B133" s="106" t="s">
        <v>16</v>
      </c>
      <c r="C133" s="106" t="s">
        <v>64</v>
      </c>
      <c r="D133" s="106" t="s">
        <v>13</v>
      </c>
      <c r="E133" s="106" t="s">
        <v>89</v>
      </c>
      <c r="F133" s="106" t="s">
        <v>90</v>
      </c>
      <c r="G133" s="106">
        <v>570973.71</v>
      </c>
      <c r="H133" s="106" t="str">
        <f t="shared" si="2"/>
        <v>2022MEALS-BAKINGMBOU SOUP-SIDESBaseCore NWADMIN</v>
      </c>
      <c r="I133" s="106" cm="1">
        <f t="array" ref="I133">_xlfn.IFS(A133=2021,G133/Sheet1!$B$2,A133=2022,G133/Sheet1!$B$3,A133=2023,G133/Sheet1!$B$4,A133=2024,G133/Sheet1!$B$5,A133=2025,G133/Sheet1!$B$6)</f>
        <v>6.7886026222117202E-2</v>
      </c>
    </row>
    <row r="134" spans="1:9">
      <c r="A134" s="106">
        <v>2022</v>
      </c>
      <c r="B134" s="106" t="s">
        <v>16</v>
      </c>
      <c r="C134" s="106" t="s">
        <v>64</v>
      </c>
      <c r="D134" s="106" t="s">
        <v>13</v>
      </c>
      <c r="E134" s="106" t="s">
        <v>89</v>
      </c>
      <c r="F134" s="106" t="s">
        <v>91</v>
      </c>
      <c r="G134" s="106">
        <v>677601</v>
      </c>
      <c r="H134" s="106" t="str">
        <f t="shared" si="2"/>
        <v>2022MEALS-BAKINGMBOU SOUP-SIDESBaseCore NWOTHER</v>
      </c>
      <c r="I134" s="106" cm="1">
        <f t="array" ref="I134">_xlfn.IFS(A134=2021,G134/Sheet1!$B$2,A134=2022,G134/Sheet1!$B$3,A134=2023,G134/Sheet1!$B$4,A134=2024,G134/Sheet1!$B$5,A134=2025,G134/Sheet1!$B$6)</f>
        <v>8.0563497843241919E-2</v>
      </c>
    </row>
    <row r="135" spans="1:9">
      <c r="A135" s="106">
        <v>2022</v>
      </c>
      <c r="B135" s="106" t="s">
        <v>16</v>
      </c>
      <c r="C135" s="106" t="s">
        <v>64</v>
      </c>
      <c r="D135" s="106" t="s">
        <v>13</v>
      </c>
      <c r="E135" s="106" t="s">
        <v>89</v>
      </c>
      <c r="F135" s="106" t="s">
        <v>103</v>
      </c>
      <c r="G135" s="106">
        <v>363106.72000000003</v>
      </c>
      <c r="H135" s="106" t="str">
        <f t="shared" si="2"/>
        <v>2022MEALS-BAKINGMBOU SOUP-SIDESBaseCore NWSINGLE FUNDING</v>
      </c>
      <c r="I135" s="106" cm="1">
        <f t="array" ref="I135">_xlfn.IFS(A135=2021,G135/Sheet1!$B$2,A135=2022,G135/Sheet1!$B$3,A135=2023,G135/Sheet1!$B$4,A135=2024,G135/Sheet1!$B$5,A135=2025,G135/Sheet1!$B$6)</f>
        <v>4.3171641502280325E-2</v>
      </c>
    </row>
    <row r="136" spans="1:9">
      <c r="A136" s="106">
        <v>2022</v>
      </c>
      <c r="B136" s="106" t="s">
        <v>16</v>
      </c>
      <c r="C136" s="106" t="s">
        <v>64</v>
      </c>
      <c r="D136" s="106" t="s">
        <v>13</v>
      </c>
      <c r="E136" s="106" t="s">
        <v>112</v>
      </c>
      <c r="G136" s="106">
        <v>1611681.43</v>
      </c>
      <c r="H136" s="106" t="str">
        <f t="shared" si="2"/>
        <v>2022MEALS-BAKINGMBOU SOUP-SIDESBaseCore NW Total</v>
      </c>
      <c r="I136" s="106" cm="1">
        <f t="array" ref="I136">_xlfn.IFS(A136=2021,G136/Sheet1!$B$2,A136=2022,G136/Sheet1!$B$3,A136=2023,G136/Sheet1!$B$4,A136=2024,G136/Sheet1!$B$5,A136=2025,G136/Sheet1!$B$6)</f>
        <v>0.19162116556763945</v>
      </c>
    </row>
    <row r="137" spans="1:9">
      <c r="A137" s="106">
        <v>2022</v>
      </c>
      <c r="B137" s="106" t="s">
        <v>16</v>
      </c>
      <c r="C137" s="106" t="s">
        <v>64</v>
      </c>
      <c r="D137" s="106" t="s">
        <v>13</v>
      </c>
      <c r="E137" s="106" t="s">
        <v>37</v>
      </c>
      <c r="F137" s="106" t="s">
        <v>37</v>
      </c>
      <c r="G137" s="106">
        <v>28839.11</v>
      </c>
      <c r="H137" s="106" t="str">
        <f t="shared" si="2"/>
        <v>2022MEALS-BAKINGMBOU SOUP-SIDESBaseEDLPEDLP</v>
      </c>
      <c r="I137" s="106" cm="1">
        <f t="array" ref="I137">_xlfn.IFS(A137=2021,G137/Sheet1!$B$2,A137=2022,G137/Sheet1!$B$3,A137=2023,G137/Sheet1!$B$4,A137=2024,G137/Sheet1!$B$5,A137=2025,G137/Sheet1!$B$6)</f>
        <v>3.4288313864442592E-3</v>
      </c>
    </row>
    <row r="138" spans="1:9">
      <c r="A138" s="106">
        <v>2022</v>
      </c>
      <c r="B138" s="106" t="s">
        <v>16</v>
      </c>
      <c r="C138" s="106" t="s">
        <v>64</v>
      </c>
      <c r="D138" s="106" t="s">
        <v>13</v>
      </c>
      <c r="E138" s="106" t="s">
        <v>113</v>
      </c>
      <c r="G138" s="106">
        <v>28839.11</v>
      </c>
      <c r="H138" s="106" t="str">
        <f t="shared" si="2"/>
        <v>2022MEALS-BAKINGMBOU SOUP-SIDESBaseEDLP Total</v>
      </c>
      <c r="I138" s="106" cm="1">
        <f t="array" ref="I138">_xlfn.IFS(A138=2021,G138/Sheet1!$B$2,A138=2022,G138/Sheet1!$B$3,A138=2023,G138/Sheet1!$B$4,A138=2024,G138/Sheet1!$B$5,A138=2025,G138/Sheet1!$B$6)</f>
        <v>3.4288313864442592E-3</v>
      </c>
    </row>
    <row r="139" spans="1:9">
      <c r="A139" s="106">
        <v>2022</v>
      </c>
      <c r="B139" s="106" t="s">
        <v>16</v>
      </c>
      <c r="C139" s="106" t="s">
        <v>64</v>
      </c>
      <c r="D139" s="106" t="s">
        <v>13</v>
      </c>
      <c r="E139" s="106" t="s">
        <v>99</v>
      </c>
      <c r="F139" s="106" t="s">
        <v>99</v>
      </c>
      <c r="G139" s="106">
        <v>280193.50999999995</v>
      </c>
      <c r="H139" s="106" t="str">
        <f t="shared" si="2"/>
        <v>2022MEALS-BAKINGMBOU SOUP-SIDESBaseMERCH MENUMERCH MENU</v>
      </c>
      <c r="I139" s="106" cm="1">
        <f t="array" ref="I139">_xlfn.IFS(A139=2021,G139/Sheet1!$B$2,A139=2022,G139/Sheet1!$B$3,A139=2023,G139/Sheet1!$B$4,A139=2024,G139/Sheet1!$B$5,A139=2025,G139/Sheet1!$B$6)</f>
        <v>3.3313659865577792E-2</v>
      </c>
    </row>
    <row r="140" spans="1:9">
      <c r="A140" s="106">
        <v>2022</v>
      </c>
      <c r="B140" s="106" t="s">
        <v>16</v>
      </c>
      <c r="C140" s="106" t="s">
        <v>64</v>
      </c>
      <c r="D140" s="106" t="s">
        <v>13</v>
      </c>
      <c r="E140" s="106" t="s">
        <v>114</v>
      </c>
      <c r="G140" s="106">
        <v>280193.50999999995</v>
      </c>
      <c r="H140" s="106" t="str">
        <f t="shared" si="2"/>
        <v>2022MEALS-BAKINGMBOU SOUP-SIDESBaseMERCH MENU Total</v>
      </c>
      <c r="I140" s="106" cm="1">
        <f t="array" ref="I140">_xlfn.IFS(A140=2021,G140/Sheet1!$B$2,A140=2022,G140/Sheet1!$B$3,A140=2023,G140/Sheet1!$B$4,A140=2024,G140/Sheet1!$B$5,A140=2025,G140/Sheet1!$B$6)</f>
        <v>3.3313659865577792E-2</v>
      </c>
    </row>
    <row r="141" spans="1:9">
      <c r="A141" s="106">
        <v>2022</v>
      </c>
      <c r="B141" s="106" t="s">
        <v>16</v>
      </c>
      <c r="C141" s="106" t="s">
        <v>64</v>
      </c>
      <c r="D141" s="106" t="s">
        <v>115</v>
      </c>
      <c r="G141" s="106">
        <v>1920714.05</v>
      </c>
      <c r="H141" s="106" t="str">
        <f t="shared" si="2"/>
        <v>2022MEALS-BAKINGMBOU SOUP-SIDESBase Total</v>
      </c>
      <c r="I141" s="106" cm="1">
        <f t="array" ref="I141">_xlfn.IFS(A141=2021,G141/Sheet1!$B$2,A141=2022,G141/Sheet1!$B$3,A141=2023,G141/Sheet1!$B$4,A141=2024,G141/Sheet1!$B$5,A141=2025,G141/Sheet1!$B$6)</f>
        <v>0.2283636568196615</v>
      </c>
    </row>
    <row r="142" spans="1:9">
      <c r="A142" s="106">
        <v>2022</v>
      </c>
      <c r="B142" s="106" t="s">
        <v>16</v>
      </c>
      <c r="C142" s="106" t="s">
        <v>64</v>
      </c>
      <c r="D142" s="106" t="s">
        <v>60</v>
      </c>
      <c r="E142" s="106" t="s">
        <v>89</v>
      </c>
      <c r="F142" s="106" t="s">
        <v>91</v>
      </c>
      <c r="G142" s="106">
        <v>0</v>
      </c>
      <c r="H142" s="106" t="str">
        <f t="shared" si="2"/>
        <v>2022MEALS-BAKINGMBOU SOUP-SIDESNIFDACore NWOTHER</v>
      </c>
      <c r="I142" s="106" cm="1">
        <f t="array" ref="I142">_xlfn.IFS(A142=2021,G142/Sheet1!$B$2,A142=2022,G142/Sheet1!$B$3,A142=2023,G142/Sheet1!$B$4,A142=2024,G142/Sheet1!$B$5,A142=2025,G142/Sheet1!$B$6)</f>
        <v>0</v>
      </c>
    </row>
    <row r="143" spans="1:9">
      <c r="A143" s="106">
        <v>2022</v>
      </c>
      <c r="B143" s="106" t="s">
        <v>16</v>
      </c>
      <c r="C143" s="106" t="s">
        <v>64</v>
      </c>
      <c r="D143" s="106" t="s">
        <v>60</v>
      </c>
      <c r="E143" s="106" t="s">
        <v>112</v>
      </c>
      <c r="G143" s="106">
        <v>0</v>
      </c>
      <c r="H143" s="106" t="str">
        <f t="shared" si="2"/>
        <v>2022MEALS-BAKINGMBOU SOUP-SIDESNIFDACore NW Total</v>
      </c>
      <c r="I143" s="106" cm="1">
        <f t="array" ref="I143">_xlfn.IFS(A143=2021,G143/Sheet1!$B$2,A143=2022,G143/Sheet1!$B$3,A143=2023,G143/Sheet1!$B$4,A143=2024,G143/Sheet1!$B$5,A143=2025,G143/Sheet1!$B$6)</f>
        <v>0</v>
      </c>
    </row>
    <row r="144" spans="1:9">
      <c r="A144" s="106">
        <v>2022</v>
      </c>
      <c r="B144" s="106" t="s">
        <v>16</v>
      </c>
      <c r="C144" s="106" t="s">
        <v>64</v>
      </c>
      <c r="D144" s="106" t="s">
        <v>116</v>
      </c>
      <c r="G144" s="106">
        <v>0</v>
      </c>
      <c r="H144" s="106" t="str">
        <f t="shared" si="2"/>
        <v>2022MEALS-BAKINGMBOU SOUP-SIDESNIFDA Total</v>
      </c>
      <c r="I144" s="106" cm="1">
        <f t="array" ref="I144">_xlfn.IFS(A144=2021,G144/Sheet1!$B$2,A144=2022,G144/Sheet1!$B$3,A144=2023,G144/Sheet1!$B$4,A144=2024,G144/Sheet1!$B$5,A144=2025,G144/Sheet1!$B$6)</f>
        <v>0</v>
      </c>
    </row>
    <row r="145" spans="1:9">
      <c r="A145" s="106">
        <v>2022</v>
      </c>
      <c r="B145" s="106" t="s">
        <v>16</v>
      </c>
      <c r="C145" s="106" t="s">
        <v>64</v>
      </c>
      <c r="D145" s="106" t="s">
        <v>61</v>
      </c>
      <c r="E145" s="106" t="s">
        <v>99</v>
      </c>
      <c r="F145" s="106" t="s">
        <v>99</v>
      </c>
      <c r="G145" s="106">
        <v>0</v>
      </c>
      <c r="H145" s="106" t="str">
        <f t="shared" si="2"/>
        <v>2022MEALS-BAKINGMBOU SOUP-SIDESOtherMERCH MENUMERCH MENU</v>
      </c>
      <c r="I145" s="106" cm="1">
        <f t="array" ref="I145">_xlfn.IFS(A145=2021,G145/Sheet1!$B$2,A145=2022,G145/Sheet1!$B$3,A145=2023,G145/Sheet1!$B$4,A145=2024,G145/Sheet1!$B$5,A145=2025,G145/Sheet1!$B$6)</f>
        <v>0</v>
      </c>
    </row>
    <row r="146" spans="1:9">
      <c r="A146" s="106">
        <v>2022</v>
      </c>
      <c r="B146" s="106" t="s">
        <v>16</v>
      </c>
      <c r="C146" s="106" t="s">
        <v>64</v>
      </c>
      <c r="D146" s="106" t="s">
        <v>61</v>
      </c>
      <c r="E146" s="106" t="s">
        <v>114</v>
      </c>
      <c r="G146" s="106">
        <v>0</v>
      </c>
      <c r="H146" s="106" t="str">
        <f t="shared" si="2"/>
        <v>2022MEALS-BAKINGMBOU SOUP-SIDESOtherMERCH MENU Total</v>
      </c>
      <c r="I146" s="106" cm="1">
        <f t="array" ref="I146">_xlfn.IFS(A146=2021,G146/Sheet1!$B$2,A146=2022,G146/Sheet1!$B$3,A146=2023,G146/Sheet1!$B$4,A146=2024,G146/Sheet1!$B$5,A146=2025,G146/Sheet1!$B$6)</f>
        <v>0</v>
      </c>
    </row>
    <row r="147" spans="1:9">
      <c r="A147" s="106">
        <v>2022</v>
      </c>
      <c r="B147" s="106" t="s">
        <v>16</v>
      </c>
      <c r="C147" s="106" t="s">
        <v>64</v>
      </c>
      <c r="D147" s="106" t="s">
        <v>117</v>
      </c>
      <c r="G147" s="106">
        <v>0</v>
      </c>
      <c r="H147" s="106" t="str">
        <f t="shared" si="2"/>
        <v>2022MEALS-BAKINGMBOU SOUP-SIDESOther Total</v>
      </c>
      <c r="I147" s="106" cm="1">
        <f t="array" ref="I147">_xlfn.IFS(A147=2021,G147/Sheet1!$B$2,A147=2022,G147/Sheet1!$B$3,A147=2023,G147/Sheet1!$B$4,A147=2024,G147/Sheet1!$B$5,A147=2025,G147/Sheet1!$B$6)</f>
        <v>0</v>
      </c>
    </row>
    <row r="148" spans="1:9">
      <c r="A148" s="106">
        <v>2022</v>
      </c>
      <c r="B148" s="106" t="s">
        <v>16</v>
      </c>
      <c r="C148" s="106" t="s">
        <v>128</v>
      </c>
      <c r="G148" s="106">
        <v>1920714.05</v>
      </c>
      <c r="H148" s="106" t="str">
        <f t="shared" si="2"/>
        <v>2022MEALS-BAKINGMBOU SOUP-SIDES Total</v>
      </c>
      <c r="I148" s="106" cm="1">
        <f t="array" ref="I148">_xlfn.IFS(A148=2021,G148/Sheet1!$B$2,A148=2022,G148/Sheet1!$B$3,A148=2023,G148/Sheet1!$B$4,A148=2024,G148/Sheet1!$B$5,A148=2025,G148/Sheet1!$B$6)</f>
        <v>0.2283636568196615</v>
      </c>
    </row>
    <row r="149" spans="1:9">
      <c r="A149" s="106">
        <v>2022</v>
      </c>
      <c r="B149" s="106" t="s">
        <v>121</v>
      </c>
      <c r="G149" s="106">
        <v>3368001.54</v>
      </c>
      <c r="H149" s="106" t="str">
        <f t="shared" si="2"/>
        <v>2022MEALS-BAKING Total</v>
      </c>
      <c r="I149" s="106" cm="1">
        <f t="array" ref="I149">_xlfn.IFS(A149=2021,G149/Sheet1!$B$2,A149=2022,G149/Sheet1!$B$3,A149=2023,G149/Sheet1!$B$4,A149=2024,G149/Sheet1!$B$5,A149=2025,G149/Sheet1!$B$6)</f>
        <v>0.40043917409187041</v>
      </c>
    </row>
    <row r="150" spans="1:9">
      <c r="A150" s="106">
        <v>2022</v>
      </c>
      <c r="B150" s="106" t="s">
        <v>21</v>
      </c>
      <c r="C150" s="106" t="s">
        <v>22</v>
      </c>
      <c r="D150" s="106" t="s">
        <v>13</v>
      </c>
      <c r="E150" s="106" t="s">
        <v>89</v>
      </c>
      <c r="F150" s="106" t="s">
        <v>90</v>
      </c>
      <c r="G150" s="106">
        <v>478892.06</v>
      </c>
      <c r="H150" s="106" t="str">
        <f t="shared" si="2"/>
        <v>2022MORNING FOODSBIG GBaseCore NWADMIN</v>
      </c>
      <c r="I150" s="106" cm="1">
        <f t="array" ref="I150">_xlfn.IFS(A150=2021,G150/Sheet1!$B$2,A150=2022,G150/Sheet1!$B$3,A150=2023,G150/Sheet1!$B$4,A150=2024,G150/Sheet1!$B$5,A150=2025,G150/Sheet1!$B$6)</f>
        <v>5.6937961193911583E-2</v>
      </c>
    </row>
    <row r="151" spans="1:9">
      <c r="A151" s="106">
        <v>2022</v>
      </c>
      <c r="B151" s="106" t="s">
        <v>21</v>
      </c>
      <c r="C151" s="106" t="s">
        <v>22</v>
      </c>
      <c r="D151" s="106" t="s">
        <v>13</v>
      </c>
      <c r="E151" s="106" t="s">
        <v>89</v>
      </c>
      <c r="F151" s="106" t="s">
        <v>91</v>
      </c>
      <c r="G151" s="106">
        <v>609841.42000000004</v>
      </c>
      <c r="H151" s="106" t="str">
        <f t="shared" si="2"/>
        <v>2022MORNING FOODSBIG GBaseCore NWOTHER</v>
      </c>
      <c r="I151" s="106" cm="1">
        <f t="array" ref="I151">_xlfn.IFS(A151=2021,G151/Sheet1!$B$2,A151=2022,G151/Sheet1!$B$3,A151=2023,G151/Sheet1!$B$4,A151=2024,G151/Sheet1!$B$5,A151=2025,G151/Sheet1!$B$6)</f>
        <v>7.2507209884415155E-2</v>
      </c>
    </row>
    <row r="152" spans="1:9">
      <c r="A152" s="106">
        <v>2022</v>
      </c>
      <c r="B152" s="106" t="s">
        <v>21</v>
      </c>
      <c r="C152" s="106" t="s">
        <v>22</v>
      </c>
      <c r="D152" s="106" t="s">
        <v>13</v>
      </c>
      <c r="E152" s="106" t="s">
        <v>89</v>
      </c>
      <c r="F152" s="106" t="s">
        <v>103</v>
      </c>
      <c r="G152" s="106">
        <v>982894.58000000007</v>
      </c>
      <c r="H152" s="106" t="str">
        <f t="shared" si="2"/>
        <v>2022MORNING FOODSBIG GBaseCore NWSINGLE FUNDING</v>
      </c>
      <c r="I152" s="106" cm="1">
        <f t="array" ref="I152">_xlfn.IFS(A152=2021,G152/Sheet1!$B$2,A152=2022,G152/Sheet1!$B$3,A152=2023,G152/Sheet1!$B$4,A152=2024,G152/Sheet1!$B$5,A152=2025,G152/Sheet1!$B$6)</f>
        <v>0.11686143523395653</v>
      </c>
    </row>
    <row r="153" spans="1:9">
      <c r="A153" s="106">
        <v>2022</v>
      </c>
      <c r="B153" s="106" t="s">
        <v>21</v>
      </c>
      <c r="C153" s="106" t="s">
        <v>22</v>
      </c>
      <c r="D153" s="106" t="s">
        <v>13</v>
      </c>
      <c r="E153" s="106" t="s">
        <v>112</v>
      </c>
      <c r="G153" s="106">
        <v>2071628.06</v>
      </c>
      <c r="H153" s="106" t="str">
        <f t="shared" si="2"/>
        <v>2022MORNING FOODSBIG GBaseCore NW Total</v>
      </c>
      <c r="I153" s="106" cm="1">
        <f t="array" ref="I153">_xlfn.IFS(A153=2021,G153/Sheet1!$B$2,A153=2022,G153/Sheet1!$B$3,A153=2023,G153/Sheet1!$B$4,A153=2024,G153/Sheet1!$B$5,A153=2025,G153/Sheet1!$B$6)</f>
        <v>0.24630660631228327</v>
      </c>
    </row>
    <row r="154" spans="1:9">
      <c r="A154" s="106">
        <v>2022</v>
      </c>
      <c r="B154" s="106" t="s">
        <v>21</v>
      </c>
      <c r="C154" s="106" t="s">
        <v>22</v>
      </c>
      <c r="D154" s="106" t="s">
        <v>13</v>
      </c>
      <c r="E154" s="106" t="s">
        <v>37</v>
      </c>
      <c r="F154" s="106" t="s">
        <v>37</v>
      </c>
      <c r="G154" s="106">
        <v>4208.5200000000004</v>
      </c>
      <c r="H154" s="106" t="str">
        <f t="shared" si="2"/>
        <v>2022MORNING FOODSBIG GBaseEDLPEDLP</v>
      </c>
      <c r="I154" s="106" cm="1">
        <f t="array" ref="I154">_xlfn.IFS(A154=2021,G154/Sheet1!$B$2,A154=2022,G154/Sheet1!$B$3,A154=2023,G154/Sheet1!$B$4,A154=2024,G154/Sheet1!$B$5,A154=2025,G154/Sheet1!$B$6)</f>
        <v>5.0037277386432506E-4</v>
      </c>
    </row>
    <row r="155" spans="1:9">
      <c r="A155" s="106">
        <v>2022</v>
      </c>
      <c r="B155" s="106" t="s">
        <v>21</v>
      </c>
      <c r="C155" s="106" t="s">
        <v>22</v>
      </c>
      <c r="D155" s="106" t="s">
        <v>13</v>
      </c>
      <c r="E155" s="106" t="s">
        <v>113</v>
      </c>
      <c r="G155" s="106">
        <v>4208.5200000000004</v>
      </c>
      <c r="H155" s="106" t="str">
        <f t="shared" si="2"/>
        <v>2022MORNING FOODSBIG GBaseEDLP Total</v>
      </c>
      <c r="I155" s="106" cm="1">
        <f t="array" ref="I155">_xlfn.IFS(A155=2021,G155/Sheet1!$B$2,A155=2022,G155/Sheet1!$B$3,A155=2023,G155/Sheet1!$B$4,A155=2024,G155/Sheet1!$B$5,A155=2025,G155/Sheet1!$B$6)</f>
        <v>5.0037277386432506E-4</v>
      </c>
    </row>
    <row r="156" spans="1:9">
      <c r="A156" s="106">
        <v>2022</v>
      </c>
      <c r="B156" s="106" t="s">
        <v>21</v>
      </c>
      <c r="C156" s="106" t="s">
        <v>22</v>
      </c>
      <c r="D156" s="106" t="s">
        <v>13</v>
      </c>
      <c r="E156" s="106" t="s">
        <v>99</v>
      </c>
      <c r="F156" s="106" t="s">
        <v>99</v>
      </c>
      <c r="G156" s="106">
        <v>199290.99</v>
      </c>
      <c r="H156" s="106" t="str">
        <f t="shared" si="2"/>
        <v>2022MORNING FOODSBIG GBaseMERCH MENUMERCH MENU</v>
      </c>
      <c r="I156" s="106" cm="1">
        <f t="array" ref="I156">_xlfn.IFS(A156=2021,G156/Sheet1!$B$2,A156=2022,G156/Sheet1!$B$3,A156=2023,G156/Sheet1!$B$4,A156=2024,G156/Sheet1!$B$5,A156=2025,G156/Sheet1!$B$6)</f>
        <v>2.3694739593127144E-2</v>
      </c>
    </row>
    <row r="157" spans="1:9">
      <c r="A157" s="106">
        <v>2022</v>
      </c>
      <c r="B157" s="106" t="s">
        <v>21</v>
      </c>
      <c r="C157" s="106" t="s">
        <v>22</v>
      </c>
      <c r="D157" s="106" t="s">
        <v>13</v>
      </c>
      <c r="E157" s="106" t="s">
        <v>114</v>
      </c>
      <c r="G157" s="106">
        <v>199290.99</v>
      </c>
      <c r="H157" s="106" t="str">
        <f t="shared" si="2"/>
        <v>2022MORNING FOODSBIG GBaseMERCH MENU Total</v>
      </c>
      <c r="I157" s="106" cm="1">
        <f t="array" ref="I157">_xlfn.IFS(A157=2021,G157/Sheet1!$B$2,A157=2022,G157/Sheet1!$B$3,A157=2023,G157/Sheet1!$B$4,A157=2024,G157/Sheet1!$B$5,A157=2025,G157/Sheet1!$B$6)</f>
        <v>2.3694739593127144E-2</v>
      </c>
    </row>
    <row r="158" spans="1:9">
      <c r="A158" s="106">
        <v>2022</v>
      </c>
      <c r="B158" s="106" t="s">
        <v>21</v>
      </c>
      <c r="C158" s="106" t="s">
        <v>22</v>
      </c>
      <c r="D158" s="106" t="s">
        <v>115</v>
      </c>
      <c r="G158" s="106">
        <v>2275127.5700000003</v>
      </c>
      <c r="H158" s="106" t="str">
        <f t="shared" si="2"/>
        <v>2022MORNING FOODSBIG GBase Total</v>
      </c>
      <c r="I158" s="106" cm="1">
        <f t="array" ref="I158">_xlfn.IFS(A158=2021,G158/Sheet1!$B$2,A158=2022,G158/Sheet1!$B$3,A158=2023,G158/Sheet1!$B$4,A158=2024,G158/Sheet1!$B$5,A158=2025,G158/Sheet1!$B$6)</f>
        <v>0.27050171867927475</v>
      </c>
    </row>
    <row r="159" spans="1:9">
      <c r="A159" s="106">
        <v>2022</v>
      </c>
      <c r="B159" s="106" t="s">
        <v>21</v>
      </c>
      <c r="C159" s="106" t="s">
        <v>22</v>
      </c>
      <c r="D159" s="106" t="s">
        <v>60</v>
      </c>
      <c r="E159" s="106" t="s">
        <v>89</v>
      </c>
      <c r="F159" s="106" t="s">
        <v>91</v>
      </c>
      <c r="G159" s="106">
        <v>0</v>
      </c>
      <c r="H159" s="106" t="str">
        <f t="shared" si="2"/>
        <v>2022MORNING FOODSBIG GNIFDACore NWOTHER</v>
      </c>
      <c r="I159" s="106" cm="1">
        <f t="array" ref="I159">_xlfn.IFS(A159=2021,G159/Sheet1!$B$2,A159=2022,G159/Sheet1!$B$3,A159=2023,G159/Sheet1!$B$4,A159=2024,G159/Sheet1!$B$5,A159=2025,G159/Sheet1!$B$6)</f>
        <v>0</v>
      </c>
    </row>
    <row r="160" spans="1:9">
      <c r="A160" s="106">
        <v>2022</v>
      </c>
      <c r="B160" s="106" t="s">
        <v>21</v>
      </c>
      <c r="C160" s="106" t="s">
        <v>22</v>
      </c>
      <c r="D160" s="106" t="s">
        <v>60</v>
      </c>
      <c r="E160" s="106" t="s">
        <v>112</v>
      </c>
      <c r="G160" s="106">
        <v>0</v>
      </c>
      <c r="H160" s="106" t="str">
        <f t="shared" si="2"/>
        <v>2022MORNING FOODSBIG GNIFDACore NW Total</v>
      </c>
      <c r="I160" s="106" cm="1">
        <f t="array" ref="I160">_xlfn.IFS(A160=2021,G160/Sheet1!$B$2,A160=2022,G160/Sheet1!$B$3,A160=2023,G160/Sheet1!$B$4,A160=2024,G160/Sheet1!$B$5,A160=2025,G160/Sheet1!$B$6)</f>
        <v>0</v>
      </c>
    </row>
    <row r="161" spans="1:9">
      <c r="A161" s="106">
        <v>2022</v>
      </c>
      <c r="B161" s="106" t="s">
        <v>21</v>
      </c>
      <c r="C161" s="106" t="s">
        <v>22</v>
      </c>
      <c r="D161" s="106" t="s">
        <v>116</v>
      </c>
      <c r="G161" s="106">
        <v>0</v>
      </c>
      <c r="H161" s="106" t="str">
        <f t="shared" si="2"/>
        <v>2022MORNING FOODSBIG GNIFDA Total</v>
      </c>
      <c r="I161" s="106" cm="1">
        <f t="array" ref="I161">_xlfn.IFS(A161=2021,G161/Sheet1!$B$2,A161=2022,G161/Sheet1!$B$3,A161=2023,G161/Sheet1!$B$4,A161=2024,G161/Sheet1!$B$5,A161=2025,G161/Sheet1!$B$6)</f>
        <v>0</v>
      </c>
    </row>
    <row r="162" spans="1:9">
      <c r="A162" s="106">
        <v>2022</v>
      </c>
      <c r="B162" s="106" t="s">
        <v>21</v>
      </c>
      <c r="C162" s="106" t="s">
        <v>22</v>
      </c>
      <c r="D162" s="106" t="s">
        <v>61</v>
      </c>
      <c r="E162" s="106" t="s">
        <v>99</v>
      </c>
      <c r="F162" s="106" t="s">
        <v>99</v>
      </c>
      <c r="G162" s="106">
        <v>0</v>
      </c>
      <c r="H162" s="106" t="str">
        <f t="shared" si="2"/>
        <v>2022MORNING FOODSBIG GOtherMERCH MENUMERCH MENU</v>
      </c>
      <c r="I162" s="106" cm="1">
        <f t="array" ref="I162">_xlfn.IFS(A162=2021,G162/Sheet1!$B$2,A162=2022,G162/Sheet1!$B$3,A162=2023,G162/Sheet1!$B$4,A162=2024,G162/Sheet1!$B$5,A162=2025,G162/Sheet1!$B$6)</f>
        <v>0</v>
      </c>
    </row>
    <row r="163" spans="1:9">
      <c r="A163" s="106">
        <v>2022</v>
      </c>
      <c r="B163" s="106" t="s">
        <v>21</v>
      </c>
      <c r="C163" s="106" t="s">
        <v>22</v>
      </c>
      <c r="D163" s="106" t="s">
        <v>61</v>
      </c>
      <c r="E163" s="106" t="s">
        <v>114</v>
      </c>
      <c r="G163" s="106">
        <v>0</v>
      </c>
      <c r="H163" s="106" t="str">
        <f t="shared" si="2"/>
        <v>2022MORNING FOODSBIG GOtherMERCH MENU Total</v>
      </c>
      <c r="I163" s="106" cm="1">
        <f t="array" ref="I163">_xlfn.IFS(A163=2021,G163/Sheet1!$B$2,A163=2022,G163/Sheet1!$B$3,A163=2023,G163/Sheet1!$B$4,A163=2024,G163/Sheet1!$B$5,A163=2025,G163/Sheet1!$B$6)</f>
        <v>0</v>
      </c>
    </row>
    <row r="164" spans="1:9">
      <c r="A164" s="106">
        <v>2022</v>
      </c>
      <c r="B164" s="106" t="s">
        <v>21</v>
      </c>
      <c r="C164" s="106" t="s">
        <v>22</v>
      </c>
      <c r="D164" s="106" t="s">
        <v>117</v>
      </c>
      <c r="G164" s="106">
        <v>0</v>
      </c>
      <c r="H164" s="106" t="str">
        <f t="shared" si="2"/>
        <v>2022MORNING FOODSBIG GOther Total</v>
      </c>
      <c r="I164" s="106" cm="1">
        <f t="array" ref="I164">_xlfn.IFS(A164=2021,G164/Sheet1!$B$2,A164=2022,G164/Sheet1!$B$3,A164=2023,G164/Sheet1!$B$4,A164=2024,G164/Sheet1!$B$5,A164=2025,G164/Sheet1!$B$6)</f>
        <v>0</v>
      </c>
    </row>
    <row r="165" spans="1:9">
      <c r="A165" s="106">
        <v>2022</v>
      </c>
      <c r="B165" s="106" t="s">
        <v>21</v>
      </c>
      <c r="C165" s="106" t="s">
        <v>122</v>
      </c>
      <c r="G165" s="106">
        <v>2275127.5700000003</v>
      </c>
      <c r="H165" s="106" t="str">
        <f t="shared" si="2"/>
        <v>2022MORNING FOODSBIG G Total</v>
      </c>
      <c r="I165" s="106" cm="1">
        <f t="array" ref="I165">_xlfn.IFS(A165=2021,G165/Sheet1!$B$2,A165=2022,G165/Sheet1!$B$3,A165=2023,G165/Sheet1!$B$4,A165=2024,G165/Sheet1!$B$5,A165=2025,G165/Sheet1!$B$6)</f>
        <v>0.27050171867927475</v>
      </c>
    </row>
    <row r="166" spans="1:9">
      <c r="A166" s="106">
        <v>2022</v>
      </c>
      <c r="B166" s="106" t="s">
        <v>21</v>
      </c>
      <c r="C166" s="106" t="s">
        <v>65</v>
      </c>
      <c r="D166" s="106" t="s">
        <v>13</v>
      </c>
      <c r="E166" s="106" t="s">
        <v>89</v>
      </c>
      <c r="F166" s="106" t="s">
        <v>90</v>
      </c>
      <c r="G166" s="106">
        <v>256881.6</v>
      </c>
      <c r="H166" s="106" t="str">
        <f t="shared" si="2"/>
        <v>2022MORNING FOODSYOGURTBaseCore NWADMIN</v>
      </c>
      <c r="I166" s="106" cm="1">
        <f t="array" ref="I166">_xlfn.IFS(A166=2021,G166/Sheet1!$B$2,A166=2022,G166/Sheet1!$B$3,A166=2023,G166/Sheet1!$B$4,A166=2024,G166/Sheet1!$B$5,A166=2025,G166/Sheet1!$B$6)</f>
        <v>3.0541985958651971E-2</v>
      </c>
    </row>
    <row r="167" spans="1:9">
      <c r="A167" s="106">
        <v>2022</v>
      </c>
      <c r="B167" s="106" t="s">
        <v>21</v>
      </c>
      <c r="C167" s="106" t="s">
        <v>65</v>
      </c>
      <c r="D167" s="106" t="s">
        <v>13</v>
      </c>
      <c r="E167" s="106" t="s">
        <v>89</v>
      </c>
      <c r="F167" s="106" t="s">
        <v>91</v>
      </c>
      <c r="G167" s="106">
        <v>297686.39999999997</v>
      </c>
      <c r="H167" s="106" t="str">
        <f t="shared" si="2"/>
        <v>2022MORNING FOODSYOGURTBaseCore NWOTHER</v>
      </c>
      <c r="I167" s="106" cm="1">
        <f t="array" ref="I167">_xlfn.IFS(A167=2021,G167/Sheet1!$B$2,A167=2022,G167/Sheet1!$B$3,A167=2023,G167/Sheet1!$B$4,A167=2024,G167/Sheet1!$B$5,A167=2025,G167/Sheet1!$B$6)</f>
        <v>3.5393480299412854E-2</v>
      </c>
    </row>
    <row r="168" spans="1:9">
      <c r="A168" s="106">
        <v>2022</v>
      </c>
      <c r="B168" s="106" t="s">
        <v>21</v>
      </c>
      <c r="C168" s="106" t="s">
        <v>65</v>
      </c>
      <c r="D168" s="106" t="s">
        <v>13</v>
      </c>
      <c r="E168" s="106" t="s">
        <v>89</v>
      </c>
      <c r="F168" s="106" t="s">
        <v>103</v>
      </c>
      <c r="G168" s="106">
        <v>107738.01</v>
      </c>
      <c r="H168" s="106" t="str">
        <f t="shared" si="2"/>
        <v>2022MORNING FOODSYOGURTBaseCore NWSINGLE FUNDING</v>
      </c>
      <c r="I168" s="106" cm="1">
        <f t="array" ref="I168">_xlfn.IFS(A168=2021,G168/Sheet1!$B$2,A168=2022,G168/Sheet1!$B$3,A168=2023,G168/Sheet1!$B$4,A168=2024,G168/Sheet1!$B$5,A168=2025,G168/Sheet1!$B$6)</f>
        <v>1.2809530883617609E-2</v>
      </c>
    </row>
    <row r="169" spans="1:9">
      <c r="A169" s="106">
        <v>2022</v>
      </c>
      <c r="B169" s="106" t="s">
        <v>21</v>
      </c>
      <c r="C169" s="106" t="s">
        <v>65</v>
      </c>
      <c r="D169" s="106" t="s">
        <v>13</v>
      </c>
      <c r="E169" s="106" t="s">
        <v>112</v>
      </c>
      <c r="G169" s="106">
        <v>662306.01</v>
      </c>
      <c r="H169" s="106" t="str">
        <f t="shared" si="2"/>
        <v>2022MORNING FOODSYOGURTBaseCore NW Total</v>
      </c>
      <c r="I169" s="106" cm="1">
        <f t="array" ref="I169">_xlfn.IFS(A169=2021,G169/Sheet1!$B$2,A169=2022,G169/Sheet1!$B$3,A169=2023,G169/Sheet1!$B$4,A169=2024,G169/Sheet1!$B$5,A169=2025,G169/Sheet1!$B$6)</f>
        <v>7.8744997141682441E-2</v>
      </c>
    </row>
    <row r="170" spans="1:9">
      <c r="A170" s="106">
        <v>2022</v>
      </c>
      <c r="B170" s="106" t="s">
        <v>21</v>
      </c>
      <c r="C170" s="106" t="s">
        <v>65</v>
      </c>
      <c r="D170" s="106" t="s">
        <v>13</v>
      </c>
      <c r="E170" s="106" t="s">
        <v>37</v>
      </c>
      <c r="F170" s="106" t="s">
        <v>37</v>
      </c>
      <c r="G170" s="106">
        <v>4728.2400000000007</v>
      </c>
      <c r="H170" s="106" t="str">
        <f t="shared" si="2"/>
        <v>2022MORNING FOODSYOGURTBaseEDLPEDLP</v>
      </c>
      <c r="I170" s="106" cm="1">
        <f t="array" ref="I170">_xlfn.IFS(A170=2021,G170/Sheet1!$B$2,A170=2022,G170/Sheet1!$B$3,A170=2023,G170/Sheet1!$B$4,A170=2024,G170/Sheet1!$B$5,A170=2025,G170/Sheet1!$B$6)</f>
        <v>5.6216498063363287E-4</v>
      </c>
    </row>
    <row r="171" spans="1:9">
      <c r="A171" s="106">
        <v>2022</v>
      </c>
      <c r="B171" s="106" t="s">
        <v>21</v>
      </c>
      <c r="C171" s="106" t="s">
        <v>65</v>
      </c>
      <c r="D171" s="106" t="s">
        <v>13</v>
      </c>
      <c r="E171" s="106" t="s">
        <v>113</v>
      </c>
      <c r="G171" s="106">
        <v>4728.2400000000007</v>
      </c>
      <c r="H171" s="106" t="str">
        <f t="shared" si="2"/>
        <v>2022MORNING FOODSYOGURTBaseEDLP Total</v>
      </c>
      <c r="I171" s="106" cm="1">
        <f t="array" ref="I171">_xlfn.IFS(A171=2021,G171/Sheet1!$B$2,A171=2022,G171/Sheet1!$B$3,A171=2023,G171/Sheet1!$B$4,A171=2024,G171/Sheet1!$B$5,A171=2025,G171/Sheet1!$B$6)</f>
        <v>5.6216498063363287E-4</v>
      </c>
    </row>
    <row r="172" spans="1:9">
      <c r="A172" s="106">
        <v>2022</v>
      </c>
      <c r="B172" s="106" t="s">
        <v>21</v>
      </c>
      <c r="C172" s="106" t="s">
        <v>65</v>
      </c>
      <c r="D172" s="106" t="s">
        <v>13</v>
      </c>
      <c r="E172" s="106" t="s">
        <v>99</v>
      </c>
      <c r="F172" s="106" t="s">
        <v>99</v>
      </c>
      <c r="G172" s="106">
        <v>108201.36</v>
      </c>
      <c r="H172" s="106" t="str">
        <f t="shared" si="2"/>
        <v>2022MORNING FOODSYOGURTBaseMERCH MENUMERCH MENU</v>
      </c>
      <c r="I172" s="106" cm="1">
        <f t="array" ref="I172">_xlfn.IFS(A172=2021,G172/Sheet1!$B$2,A172=2022,G172/Sheet1!$B$3,A172=2023,G172/Sheet1!$B$4,A172=2024,G172/Sheet1!$B$5,A172=2025,G172/Sheet1!$B$6)</f>
        <v>1.2864620968676025E-2</v>
      </c>
    </row>
    <row r="173" spans="1:9">
      <c r="A173" s="106">
        <v>2022</v>
      </c>
      <c r="B173" s="106" t="s">
        <v>21</v>
      </c>
      <c r="C173" s="106" t="s">
        <v>65</v>
      </c>
      <c r="D173" s="106" t="s">
        <v>13</v>
      </c>
      <c r="E173" s="106" t="s">
        <v>114</v>
      </c>
      <c r="G173" s="106">
        <v>108201.36</v>
      </c>
      <c r="H173" s="106" t="str">
        <f t="shared" si="2"/>
        <v>2022MORNING FOODSYOGURTBaseMERCH MENU Total</v>
      </c>
      <c r="I173" s="106" cm="1">
        <f t="array" ref="I173">_xlfn.IFS(A173=2021,G173/Sheet1!$B$2,A173=2022,G173/Sheet1!$B$3,A173=2023,G173/Sheet1!$B$4,A173=2024,G173/Sheet1!$B$5,A173=2025,G173/Sheet1!$B$6)</f>
        <v>1.2864620968676025E-2</v>
      </c>
    </row>
    <row r="174" spans="1:9">
      <c r="A174" s="106">
        <v>2022</v>
      </c>
      <c r="B174" s="106" t="s">
        <v>21</v>
      </c>
      <c r="C174" s="106" t="s">
        <v>65</v>
      </c>
      <c r="D174" s="106" t="s">
        <v>115</v>
      </c>
      <c r="G174" s="106">
        <v>775235.61</v>
      </c>
      <c r="H174" s="106" t="str">
        <f t="shared" si="2"/>
        <v>2022MORNING FOODSYOGURTBase Total</v>
      </c>
      <c r="I174" s="106" cm="1">
        <f t="array" ref="I174">_xlfn.IFS(A174=2021,G174/Sheet1!$B$2,A174=2022,G174/Sheet1!$B$3,A174=2023,G174/Sheet1!$B$4,A174=2024,G174/Sheet1!$B$5,A174=2025,G174/Sheet1!$B$6)</f>
        <v>9.2171783090992096E-2</v>
      </c>
    </row>
    <row r="175" spans="1:9">
      <c r="A175" s="106">
        <v>2022</v>
      </c>
      <c r="B175" s="106" t="s">
        <v>21</v>
      </c>
      <c r="C175" s="106" t="s">
        <v>65</v>
      </c>
      <c r="D175" s="106" t="s">
        <v>60</v>
      </c>
      <c r="E175" s="106" t="s">
        <v>89</v>
      </c>
      <c r="F175" s="106" t="s">
        <v>91</v>
      </c>
      <c r="G175" s="106">
        <v>0</v>
      </c>
      <c r="H175" s="106" t="str">
        <f t="shared" si="2"/>
        <v>2022MORNING FOODSYOGURTNIFDACore NWOTHER</v>
      </c>
      <c r="I175" s="106" cm="1">
        <f t="array" ref="I175">_xlfn.IFS(A175=2021,G175/Sheet1!$B$2,A175=2022,G175/Sheet1!$B$3,A175=2023,G175/Sheet1!$B$4,A175=2024,G175/Sheet1!$B$5,A175=2025,G175/Sheet1!$B$6)</f>
        <v>0</v>
      </c>
    </row>
    <row r="176" spans="1:9">
      <c r="A176" s="106">
        <v>2022</v>
      </c>
      <c r="B176" s="106" t="s">
        <v>21</v>
      </c>
      <c r="C176" s="106" t="s">
        <v>65</v>
      </c>
      <c r="D176" s="106" t="s">
        <v>60</v>
      </c>
      <c r="E176" s="106" t="s">
        <v>112</v>
      </c>
      <c r="G176" s="106">
        <v>0</v>
      </c>
      <c r="H176" s="106" t="str">
        <f t="shared" si="2"/>
        <v>2022MORNING FOODSYOGURTNIFDACore NW Total</v>
      </c>
      <c r="I176" s="106" cm="1">
        <f t="array" ref="I176">_xlfn.IFS(A176=2021,G176/Sheet1!$B$2,A176=2022,G176/Sheet1!$B$3,A176=2023,G176/Sheet1!$B$4,A176=2024,G176/Sheet1!$B$5,A176=2025,G176/Sheet1!$B$6)</f>
        <v>0</v>
      </c>
    </row>
    <row r="177" spans="1:9">
      <c r="A177" s="106">
        <v>2022</v>
      </c>
      <c r="B177" s="106" t="s">
        <v>21</v>
      </c>
      <c r="C177" s="106" t="s">
        <v>65</v>
      </c>
      <c r="D177" s="106" t="s">
        <v>116</v>
      </c>
      <c r="G177" s="106">
        <v>0</v>
      </c>
      <c r="H177" s="106" t="str">
        <f t="shared" si="2"/>
        <v>2022MORNING FOODSYOGURTNIFDA Total</v>
      </c>
      <c r="I177" s="106" cm="1">
        <f t="array" ref="I177">_xlfn.IFS(A177=2021,G177/Sheet1!$B$2,A177=2022,G177/Sheet1!$B$3,A177=2023,G177/Sheet1!$B$4,A177=2024,G177/Sheet1!$B$5,A177=2025,G177/Sheet1!$B$6)</f>
        <v>0</v>
      </c>
    </row>
    <row r="178" spans="1:9">
      <c r="A178" s="106">
        <v>2022</v>
      </c>
      <c r="B178" s="106" t="s">
        <v>21</v>
      </c>
      <c r="C178" s="106" t="s">
        <v>65</v>
      </c>
      <c r="D178" s="106" t="s">
        <v>61</v>
      </c>
      <c r="E178" s="106" t="s">
        <v>99</v>
      </c>
      <c r="F178" s="106" t="s">
        <v>99</v>
      </c>
      <c r="G178" s="106">
        <v>0</v>
      </c>
      <c r="H178" s="106" t="str">
        <f t="shared" si="2"/>
        <v>2022MORNING FOODSYOGURTOtherMERCH MENUMERCH MENU</v>
      </c>
      <c r="I178" s="106" cm="1">
        <f t="array" ref="I178">_xlfn.IFS(A178=2021,G178/Sheet1!$B$2,A178=2022,G178/Sheet1!$B$3,A178=2023,G178/Sheet1!$B$4,A178=2024,G178/Sheet1!$B$5,A178=2025,G178/Sheet1!$B$6)</f>
        <v>0</v>
      </c>
    </row>
    <row r="179" spans="1:9">
      <c r="A179" s="106">
        <v>2022</v>
      </c>
      <c r="B179" s="106" t="s">
        <v>21</v>
      </c>
      <c r="C179" s="106" t="s">
        <v>65</v>
      </c>
      <c r="D179" s="106" t="s">
        <v>61</v>
      </c>
      <c r="E179" s="106" t="s">
        <v>114</v>
      </c>
      <c r="G179" s="106">
        <v>0</v>
      </c>
      <c r="H179" s="106" t="str">
        <f t="shared" si="2"/>
        <v>2022MORNING FOODSYOGURTOtherMERCH MENU Total</v>
      </c>
      <c r="I179" s="106" cm="1">
        <f t="array" ref="I179">_xlfn.IFS(A179=2021,G179/Sheet1!$B$2,A179=2022,G179/Sheet1!$B$3,A179=2023,G179/Sheet1!$B$4,A179=2024,G179/Sheet1!$B$5,A179=2025,G179/Sheet1!$B$6)</f>
        <v>0</v>
      </c>
    </row>
    <row r="180" spans="1:9">
      <c r="A180" s="106">
        <v>2022</v>
      </c>
      <c r="B180" s="106" t="s">
        <v>21</v>
      </c>
      <c r="C180" s="106" t="s">
        <v>65</v>
      </c>
      <c r="D180" s="106" t="s">
        <v>117</v>
      </c>
      <c r="G180" s="106">
        <v>0</v>
      </c>
      <c r="H180" s="106" t="str">
        <f t="shared" si="2"/>
        <v>2022MORNING FOODSYOGURTOther Total</v>
      </c>
      <c r="I180" s="106" cm="1">
        <f t="array" ref="I180">_xlfn.IFS(A180=2021,G180/Sheet1!$B$2,A180=2022,G180/Sheet1!$B$3,A180=2023,G180/Sheet1!$B$4,A180=2024,G180/Sheet1!$B$5,A180=2025,G180/Sheet1!$B$6)</f>
        <v>0</v>
      </c>
    </row>
    <row r="181" spans="1:9">
      <c r="A181" s="106">
        <v>2022</v>
      </c>
      <c r="B181" s="106" t="s">
        <v>21</v>
      </c>
      <c r="C181" s="106" t="s">
        <v>129</v>
      </c>
      <c r="G181" s="106">
        <v>775235.61</v>
      </c>
      <c r="H181" s="106" t="str">
        <f t="shared" si="2"/>
        <v>2022MORNING FOODSYOGURT Total</v>
      </c>
      <c r="I181" s="106" cm="1">
        <f t="array" ref="I181">_xlfn.IFS(A181=2021,G181/Sheet1!$B$2,A181=2022,G181/Sheet1!$B$3,A181=2023,G181/Sheet1!$B$4,A181=2024,G181/Sheet1!$B$5,A181=2025,G181/Sheet1!$B$6)</f>
        <v>9.2171783090992096E-2</v>
      </c>
    </row>
    <row r="182" spans="1:9">
      <c r="A182" s="106">
        <v>2022</v>
      </c>
      <c r="B182" s="106" t="s">
        <v>123</v>
      </c>
      <c r="G182" s="106">
        <v>3050363.18</v>
      </c>
      <c r="H182" s="106" t="str">
        <f t="shared" si="2"/>
        <v>2022MORNING FOODS Total</v>
      </c>
      <c r="I182" s="106" cm="1">
        <f t="array" ref="I182">_xlfn.IFS(A182=2021,G182/Sheet1!$B$2,A182=2022,G182/Sheet1!$B$3,A182=2023,G182/Sheet1!$B$4,A182=2024,G182/Sheet1!$B$5,A182=2025,G182/Sheet1!$B$6)</f>
        <v>0.36267350177026686</v>
      </c>
    </row>
    <row r="183" spans="1:9">
      <c r="A183" s="106">
        <v>2022</v>
      </c>
      <c r="B183" s="106" t="s">
        <v>23</v>
      </c>
      <c r="C183" s="106" t="s">
        <v>24</v>
      </c>
      <c r="D183" s="106" t="s">
        <v>13</v>
      </c>
      <c r="E183" s="106" t="s">
        <v>89</v>
      </c>
      <c r="F183" s="106" t="s">
        <v>90</v>
      </c>
      <c r="G183" s="106">
        <v>390920.99999999994</v>
      </c>
      <c r="H183" s="106" t="str">
        <f t="shared" si="2"/>
        <v>2022SNACKSSNACKS DRYBaseCore NWADMIN</v>
      </c>
      <c r="I183" s="106" cm="1">
        <f t="array" ref="I183">_xlfn.IFS(A183=2021,G183/Sheet1!$B$2,A183=2022,G183/Sheet1!$B$3,A183=2023,G183/Sheet1!$B$4,A183=2024,G183/Sheet1!$B$5,A183=2025,G183/Sheet1!$B$6)</f>
        <v>4.6478625533873136E-2</v>
      </c>
    </row>
    <row r="184" spans="1:9">
      <c r="A184" s="106">
        <v>2022</v>
      </c>
      <c r="B184" s="106" t="s">
        <v>23</v>
      </c>
      <c r="C184" s="106" t="s">
        <v>24</v>
      </c>
      <c r="D184" s="106" t="s">
        <v>13</v>
      </c>
      <c r="E184" s="106" t="s">
        <v>89</v>
      </c>
      <c r="F184" s="106" t="s">
        <v>91</v>
      </c>
      <c r="G184" s="106">
        <v>676682.74</v>
      </c>
      <c r="H184" s="106" t="str">
        <f t="shared" si="2"/>
        <v>2022SNACKSSNACKS DRYBaseCore NWOTHER</v>
      </c>
      <c r="I184" s="106" cm="1">
        <f t="array" ref="I184">_xlfn.IFS(A184=2021,G184/Sheet1!$B$2,A184=2022,G184/Sheet1!$B$3,A184=2023,G184/Sheet1!$B$4,A184=2024,G184/Sheet1!$B$5,A184=2025,G184/Sheet1!$B$6)</f>
        <v>8.0454321148506328E-2</v>
      </c>
    </row>
    <row r="185" spans="1:9">
      <c r="A185" s="106">
        <v>2022</v>
      </c>
      <c r="B185" s="106" t="s">
        <v>23</v>
      </c>
      <c r="C185" s="106" t="s">
        <v>24</v>
      </c>
      <c r="D185" s="106" t="s">
        <v>13</v>
      </c>
      <c r="E185" s="106" t="s">
        <v>89</v>
      </c>
      <c r="F185" s="106" t="s">
        <v>103</v>
      </c>
      <c r="G185" s="106">
        <v>406071.29999999993</v>
      </c>
      <c r="H185" s="106" t="str">
        <f t="shared" si="2"/>
        <v>2022SNACKSSNACKS DRYBaseCore NWSINGLE FUNDING</v>
      </c>
      <c r="I185" s="106" cm="1">
        <f t="array" ref="I185">_xlfn.IFS(A185=2021,G185/Sheet1!$B$2,A185=2022,G185/Sheet1!$B$3,A185=2023,G185/Sheet1!$B$4,A185=2024,G185/Sheet1!$B$5,A185=2025,G185/Sheet1!$B$6)</f>
        <v>4.8279923290775011E-2</v>
      </c>
    </row>
    <row r="186" spans="1:9">
      <c r="A186" s="106">
        <v>2022</v>
      </c>
      <c r="B186" s="106" t="s">
        <v>23</v>
      </c>
      <c r="C186" s="106" t="s">
        <v>24</v>
      </c>
      <c r="D186" s="106" t="s">
        <v>13</v>
      </c>
      <c r="E186" s="106" t="s">
        <v>112</v>
      </c>
      <c r="G186" s="106">
        <v>1473675.04</v>
      </c>
      <c r="H186" s="106" t="str">
        <f t="shared" si="2"/>
        <v>2022SNACKSSNACKS DRYBaseCore NW Total</v>
      </c>
      <c r="I186" s="106" cm="1">
        <f t="array" ref="I186">_xlfn.IFS(A186=2021,G186/Sheet1!$B$2,A186=2022,G186/Sheet1!$B$3,A186=2023,G186/Sheet1!$B$4,A186=2024,G186/Sheet1!$B$5,A186=2025,G186/Sheet1!$B$6)</f>
        <v>0.17521286997315449</v>
      </c>
    </row>
    <row r="187" spans="1:9">
      <c r="A187" s="106">
        <v>2022</v>
      </c>
      <c r="B187" s="106" t="s">
        <v>23</v>
      </c>
      <c r="C187" s="106" t="s">
        <v>24</v>
      </c>
      <c r="D187" s="106" t="s">
        <v>13</v>
      </c>
      <c r="E187" s="106" t="s">
        <v>37</v>
      </c>
      <c r="F187" s="106" t="s">
        <v>37</v>
      </c>
      <c r="G187" s="106">
        <v>3403.83</v>
      </c>
      <c r="H187" s="106" t="str">
        <f t="shared" si="2"/>
        <v>2022SNACKSSNACKS DRYBaseEDLPEDLP</v>
      </c>
      <c r="I187" s="106" cm="1">
        <f t="array" ref="I187">_xlfn.IFS(A187=2021,G187/Sheet1!$B$2,A187=2022,G187/Sheet1!$B$3,A187=2023,G187/Sheet1!$B$4,A187=2024,G187/Sheet1!$B$5,A187=2025,G187/Sheet1!$B$6)</f>
        <v>4.0469900555601621E-4</v>
      </c>
    </row>
    <row r="188" spans="1:9">
      <c r="A188" s="106">
        <v>2022</v>
      </c>
      <c r="B188" s="106" t="s">
        <v>23</v>
      </c>
      <c r="C188" s="106" t="s">
        <v>24</v>
      </c>
      <c r="D188" s="106" t="s">
        <v>13</v>
      </c>
      <c r="E188" s="106" t="s">
        <v>113</v>
      </c>
      <c r="G188" s="106">
        <v>3403.83</v>
      </c>
      <c r="H188" s="106" t="str">
        <f t="shared" si="2"/>
        <v>2022SNACKSSNACKS DRYBaseEDLP Total</v>
      </c>
      <c r="I188" s="106" cm="1">
        <f t="array" ref="I188">_xlfn.IFS(A188=2021,G188/Sheet1!$B$2,A188=2022,G188/Sheet1!$B$3,A188=2023,G188/Sheet1!$B$4,A188=2024,G188/Sheet1!$B$5,A188=2025,G188/Sheet1!$B$6)</f>
        <v>4.0469900555601621E-4</v>
      </c>
    </row>
    <row r="189" spans="1:9">
      <c r="A189" s="106">
        <v>2022</v>
      </c>
      <c r="B189" s="106" t="s">
        <v>23</v>
      </c>
      <c r="C189" s="106" t="s">
        <v>24</v>
      </c>
      <c r="D189" s="106" t="s">
        <v>13</v>
      </c>
      <c r="E189" s="106" t="s">
        <v>99</v>
      </c>
      <c r="F189" s="106" t="s">
        <v>99</v>
      </c>
      <c r="G189" s="106">
        <v>274812.05000000005</v>
      </c>
      <c r="H189" s="106" t="str">
        <f t="shared" si="2"/>
        <v>2022SNACKSSNACKS DRYBaseMERCH MENUMERCH MENU</v>
      </c>
      <c r="I189" s="106" cm="1">
        <f t="array" ref="I189">_xlfn.IFS(A189=2021,G189/Sheet1!$B$2,A189=2022,G189/Sheet1!$B$3,A189=2023,G189/Sheet1!$B$4,A189=2024,G189/Sheet1!$B$5,A189=2025,G189/Sheet1!$B$6)</f>
        <v>3.2673830170663699E-2</v>
      </c>
    </row>
    <row r="190" spans="1:9">
      <c r="A190" s="106">
        <v>2022</v>
      </c>
      <c r="B190" s="106" t="s">
        <v>23</v>
      </c>
      <c r="C190" s="106" t="s">
        <v>24</v>
      </c>
      <c r="D190" s="106" t="s">
        <v>13</v>
      </c>
      <c r="E190" s="106" t="s">
        <v>114</v>
      </c>
      <c r="G190" s="106">
        <v>274812.05000000005</v>
      </c>
      <c r="H190" s="106" t="str">
        <f t="shared" si="2"/>
        <v>2022SNACKSSNACKS DRYBaseMERCH MENU Total</v>
      </c>
      <c r="I190" s="106" cm="1">
        <f t="array" ref="I190">_xlfn.IFS(A190=2021,G190/Sheet1!$B$2,A190=2022,G190/Sheet1!$B$3,A190=2023,G190/Sheet1!$B$4,A190=2024,G190/Sheet1!$B$5,A190=2025,G190/Sheet1!$B$6)</f>
        <v>3.2673830170663699E-2</v>
      </c>
    </row>
    <row r="191" spans="1:9">
      <c r="A191" s="106">
        <v>2022</v>
      </c>
      <c r="B191" s="106" t="s">
        <v>23</v>
      </c>
      <c r="C191" s="106" t="s">
        <v>24</v>
      </c>
      <c r="D191" s="106" t="s">
        <v>115</v>
      </c>
      <c r="G191" s="106">
        <v>1751890.9200000002</v>
      </c>
      <c r="H191" s="106" t="str">
        <f t="shared" si="2"/>
        <v>2022SNACKSSNACKS DRYBase Total</v>
      </c>
      <c r="I191" s="106" cm="1">
        <f t="array" ref="I191">_xlfn.IFS(A191=2021,G191/Sheet1!$B$2,A191=2022,G191/Sheet1!$B$3,A191=2023,G191/Sheet1!$B$4,A191=2024,G191/Sheet1!$B$5,A191=2025,G191/Sheet1!$B$6)</f>
        <v>0.20829139914937422</v>
      </c>
    </row>
    <row r="192" spans="1:9">
      <c r="A192" s="106">
        <v>2022</v>
      </c>
      <c r="B192" s="106" t="s">
        <v>23</v>
      </c>
      <c r="C192" s="106" t="s">
        <v>24</v>
      </c>
      <c r="D192" s="106" t="s">
        <v>60</v>
      </c>
      <c r="E192" s="106" t="s">
        <v>89</v>
      </c>
      <c r="F192" s="106" t="s">
        <v>91</v>
      </c>
      <c r="G192" s="106">
        <v>0</v>
      </c>
      <c r="H192" s="106" t="str">
        <f t="shared" si="2"/>
        <v>2022SNACKSSNACKS DRYNIFDACore NWOTHER</v>
      </c>
      <c r="I192" s="106" cm="1">
        <f t="array" ref="I192">_xlfn.IFS(A192=2021,G192/Sheet1!$B$2,A192=2022,G192/Sheet1!$B$3,A192=2023,G192/Sheet1!$B$4,A192=2024,G192/Sheet1!$B$5,A192=2025,G192/Sheet1!$B$6)</f>
        <v>0</v>
      </c>
    </row>
    <row r="193" spans="1:9">
      <c r="A193" s="106">
        <v>2022</v>
      </c>
      <c r="B193" s="106" t="s">
        <v>23</v>
      </c>
      <c r="C193" s="106" t="s">
        <v>24</v>
      </c>
      <c r="D193" s="106" t="s">
        <v>60</v>
      </c>
      <c r="E193" s="106" t="s">
        <v>112</v>
      </c>
      <c r="G193" s="106">
        <v>0</v>
      </c>
      <c r="H193" s="106" t="str">
        <f t="shared" si="2"/>
        <v>2022SNACKSSNACKS DRYNIFDACore NW Total</v>
      </c>
      <c r="I193" s="106" cm="1">
        <f t="array" ref="I193">_xlfn.IFS(A193=2021,G193/Sheet1!$B$2,A193=2022,G193/Sheet1!$B$3,A193=2023,G193/Sheet1!$B$4,A193=2024,G193/Sheet1!$B$5,A193=2025,G193/Sheet1!$B$6)</f>
        <v>0</v>
      </c>
    </row>
    <row r="194" spans="1:9">
      <c r="A194" s="106">
        <v>2022</v>
      </c>
      <c r="B194" s="106" t="s">
        <v>23</v>
      </c>
      <c r="C194" s="106" t="s">
        <v>24</v>
      </c>
      <c r="D194" s="106" t="s">
        <v>60</v>
      </c>
      <c r="E194" s="106" t="s">
        <v>99</v>
      </c>
      <c r="F194" s="106" t="s">
        <v>99</v>
      </c>
      <c r="G194" s="106">
        <v>0</v>
      </c>
      <c r="H194" s="106" t="str">
        <f t="shared" ref="H194:H257" si="3">A194&amp;B194&amp;C194&amp;D194&amp;E194&amp;F194</f>
        <v>2022SNACKSSNACKS DRYNIFDAMERCH MENUMERCH MENU</v>
      </c>
      <c r="I194" s="106" cm="1">
        <f t="array" ref="I194">_xlfn.IFS(A194=2021,G194/Sheet1!$B$2,A194=2022,G194/Sheet1!$B$3,A194=2023,G194/Sheet1!$B$4,A194=2024,G194/Sheet1!$B$5,A194=2025,G194/Sheet1!$B$6)</f>
        <v>0</v>
      </c>
    </row>
    <row r="195" spans="1:9">
      <c r="A195" s="106">
        <v>2022</v>
      </c>
      <c r="B195" s="106" t="s">
        <v>23</v>
      </c>
      <c r="C195" s="106" t="s">
        <v>24</v>
      </c>
      <c r="D195" s="106" t="s">
        <v>60</v>
      </c>
      <c r="E195" s="106" t="s">
        <v>114</v>
      </c>
      <c r="G195" s="106">
        <v>0</v>
      </c>
      <c r="H195" s="106" t="str">
        <f t="shared" si="3"/>
        <v>2022SNACKSSNACKS DRYNIFDAMERCH MENU Total</v>
      </c>
      <c r="I195" s="106" cm="1">
        <f t="array" ref="I195">_xlfn.IFS(A195=2021,G195/Sheet1!$B$2,A195=2022,G195/Sheet1!$B$3,A195=2023,G195/Sheet1!$B$4,A195=2024,G195/Sheet1!$B$5,A195=2025,G195/Sheet1!$B$6)</f>
        <v>0</v>
      </c>
    </row>
    <row r="196" spans="1:9">
      <c r="A196" s="106">
        <v>2022</v>
      </c>
      <c r="B196" s="106" t="s">
        <v>23</v>
      </c>
      <c r="C196" s="106" t="s">
        <v>24</v>
      </c>
      <c r="D196" s="106" t="s">
        <v>116</v>
      </c>
      <c r="G196" s="106">
        <v>0</v>
      </c>
      <c r="H196" s="106" t="str">
        <f t="shared" si="3"/>
        <v>2022SNACKSSNACKS DRYNIFDA Total</v>
      </c>
      <c r="I196" s="106" cm="1">
        <f t="array" ref="I196">_xlfn.IFS(A196=2021,G196/Sheet1!$B$2,A196=2022,G196/Sheet1!$B$3,A196=2023,G196/Sheet1!$B$4,A196=2024,G196/Sheet1!$B$5,A196=2025,G196/Sheet1!$B$6)</f>
        <v>0</v>
      </c>
    </row>
    <row r="197" spans="1:9">
      <c r="A197" s="106">
        <v>2022</v>
      </c>
      <c r="B197" s="106" t="s">
        <v>23</v>
      </c>
      <c r="C197" s="106" t="s">
        <v>24</v>
      </c>
      <c r="D197" s="106" t="s">
        <v>61</v>
      </c>
      <c r="E197" s="106" t="s">
        <v>99</v>
      </c>
      <c r="F197" s="106" t="s">
        <v>99</v>
      </c>
      <c r="G197" s="106">
        <v>1155.54</v>
      </c>
      <c r="H197" s="106" t="str">
        <f t="shared" si="3"/>
        <v>2022SNACKSSNACKS DRYOtherMERCH MENUMERCH MENU</v>
      </c>
      <c r="I197" s="106" cm="1">
        <f t="array" ref="I197">_xlfn.IFS(A197=2021,G197/Sheet1!$B$2,A197=2022,G197/Sheet1!$B$3,A197=2023,G197/Sheet1!$B$4,A197=2024,G197/Sheet1!$B$5,A197=2025,G197/Sheet1!$B$6)</f>
        <v>1.3738814478989815E-4</v>
      </c>
    </row>
    <row r="198" spans="1:9">
      <c r="A198" s="106">
        <v>2022</v>
      </c>
      <c r="B198" s="106" t="s">
        <v>23</v>
      </c>
      <c r="C198" s="106" t="s">
        <v>24</v>
      </c>
      <c r="D198" s="106" t="s">
        <v>61</v>
      </c>
      <c r="E198" s="106" t="s">
        <v>114</v>
      </c>
      <c r="G198" s="106">
        <v>1155.54</v>
      </c>
      <c r="H198" s="106" t="str">
        <f t="shared" si="3"/>
        <v>2022SNACKSSNACKS DRYOtherMERCH MENU Total</v>
      </c>
      <c r="I198" s="106" cm="1">
        <f t="array" ref="I198">_xlfn.IFS(A198=2021,G198/Sheet1!$B$2,A198=2022,G198/Sheet1!$B$3,A198=2023,G198/Sheet1!$B$4,A198=2024,G198/Sheet1!$B$5,A198=2025,G198/Sheet1!$B$6)</f>
        <v>1.3738814478989815E-4</v>
      </c>
    </row>
    <row r="199" spans="1:9">
      <c r="A199" s="106">
        <v>2022</v>
      </c>
      <c r="B199" s="106" t="s">
        <v>23</v>
      </c>
      <c r="C199" s="106" t="s">
        <v>24</v>
      </c>
      <c r="D199" s="106" t="s">
        <v>117</v>
      </c>
      <c r="G199" s="106">
        <v>1155.54</v>
      </c>
      <c r="H199" s="106" t="str">
        <f t="shared" si="3"/>
        <v>2022SNACKSSNACKS DRYOther Total</v>
      </c>
      <c r="I199" s="106" cm="1">
        <f t="array" ref="I199">_xlfn.IFS(A199=2021,G199/Sheet1!$B$2,A199=2022,G199/Sheet1!$B$3,A199=2023,G199/Sheet1!$B$4,A199=2024,G199/Sheet1!$B$5,A199=2025,G199/Sheet1!$B$6)</f>
        <v>1.3738814478989815E-4</v>
      </c>
    </row>
    <row r="200" spans="1:9">
      <c r="A200" s="106">
        <v>2022</v>
      </c>
      <c r="B200" s="106" t="s">
        <v>23</v>
      </c>
      <c r="C200" s="106" t="s">
        <v>124</v>
      </c>
      <c r="G200" s="106">
        <v>1753046.4600000002</v>
      </c>
      <c r="H200" s="106" t="str">
        <f t="shared" si="3"/>
        <v>2022SNACKSSNACKS DRY Total</v>
      </c>
      <c r="I200" s="106" cm="1">
        <f t="array" ref="I200">_xlfn.IFS(A200=2021,G200/Sheet1!$B$2,A200=2022,G200/Sheet1!$B$3,A200=2023,G200/Sheet1!$B$4,A200=2024,G200/Sheet1!$B$5,A200=2025,G200/Sheet1!$B$6)</f>
        <v>0.20842878729416411</v>
      </c>
    </row>
    <row r="201" spans="1:9">
      <c r="A201" s="106">
        <v>2022</v>
      </c>
      <c r="B201" s="106" t="s">
        <v>23</v>
      </c>
      <c r="C201" s="106" t="s">
        <v>66</v>
      </c>
      <c r="D201" s="106" t="s">
        <v>13</v>
      </c>
      <c r="E201" s="106" t="s">
        <v>89</v>
      </c>
      <c r="F201" s="106" t="s">
        <v>90</v>
      </c>
      <c r="G201" s="106">
        <v>113522.06</v>
      </c>
      <c r="H201" s="106" t="str">
        <f t="shared" si="3"/>
        <v>2022SNACKSSNACKS FRZBaseCore NWADMIN</v>
      </c>
      <c r="I201" s="106" cm="1">
        <f t="array" ref="I201">_xlfn.IFS(A201=2021,G201/Sheet1!$B$2,A201=2022,G201/Sheet1!$B$3,A201=2023,G201/Sheet1!$B$4,A201=2024,G201/Sheet1!$B$5,A201=2025,G201/Sheet1!$B$6)</f>
        <v>1.3497226592006771E-2</v>
      </c>
    </row>
    <row r="202" spans="1:9">
      <c r="A202" s="106">
        <v>2022</v>
      </c>
      <c r="B202" s="106" t="s">
        <v>23</v>
      </c>
      <c r="C202" s="106" t="s">
        <v>66</v>
      </c>
      <c r="D202" s="106" t="s">
        <v>13</v>
      </c>
      <c r="E202" s="106" t="s">
        <v>89</v>
      </c>
      <c r="F202" s="106" t="s">
        <v>91</v>
      </c>
      <c r="G202" s="106">
        <v>46079.869999999995</v>
      </c>
      <c r="H202" s="106" t="str">
        <f t="shared" si="3"/>
        <v>2022SNACKSSNACKS FRZBaseCore NWOTHER</v>
      </c>
      <c r="I202" s="106" cm="1">
        <f t="array" ref="I202">_xlfn.IFS(A202=2021,G202/Sheet1!$B$2,A202=2022,G202/Sheet1!$B$3,A202=2023,G202/Sheet1!$B$4,A202=2024,G202/Sheet1!$B$5,A202=2025,G202/Sheet1!$B$6)</f>
        <v>5.4786747766928734E-3</v>
      </c>
    </row>
    <row r="203" spans="1:9">
      <c r="A203" s="106">
        <v>2022</v>
      </c>
      <c r="B203" s="106" t="s">
        <v>23</v>
      </c>
      <c r="C203" s="106" t="s">
        <v>66</v>
      </c>
      <c r="D203" s="106" t="s">
        <v>13</v>
      </c>
      <c r="E203" s="106" t="s">
        <v>89</v>
      </c>
      <c r="F203" s="106" t="s">
        <v>103</v>
      </c>
      <c r="G203" s="106">
        <v>63166.400000000001</v>
      </c>
      <c r="H203" s="106" t="str">
        <f t="shared" si="3"/>
        <v>2022SNACKSSNACKS FRZBaseCore NWSINGLE FUNDING</v>
      </c>
      <c r="I203" s="106" cm="1">
        <f t="array" ref="I203">_xlfn.IFS(A203=2021,G203/Sheet1!$B$2,A203=2022,G203/Sheet1!$B$3,A203=2023,G203/Sheet1!$B$4,A203=2024,G203/Sheet1!$B$5,A203=2025,G203/Sheet1!$B$6)</f>
        <v>7.5101809621965681E-3</v>
      </c>
    </row>
    <row r="204" spans="1:9">
      <c r="A204" s="106">
        <v>2022</v>
      </c>
      <c r="B204" s="106" t="s">
        <v>23</v>
      </c>
      <c r="C204" s="106" t="s">
        <v>66</v>
      </c>
      <c r="D204" s="106" t="s">
        <v>13</v>
      </c>
      <c r="E204" s="106" t="s">
        <v>112</v>
      </c>
      <c r="G204" s="106">
        <v>222768.33</v>
      </c>
      <c r="H204" s="106" t="str">
        <f t="shared" si="3"/>
        <v>2022SNACKSSNACKS FRZBaseCore NW Total</v>
      </c>
      <c r="I204" s="106" cm="1">
        <f t="array" ref="I204">_xlfn.IFS(A204=2021,G204/Sheet1!$B$2,A204=2022,G204/Sheet1!$B$3,A204=2023,G204/Sheet1!$B$4,A204=2024,G204/Sheet1!$B$5,A204=2025,G204/Sheet1!$B$6)</f>
        <v>2.6486082330896211E-2</v>
      </c>
    </row>
    <row r="205" spans="1:9">
      <c r="A205" s="106">
        <v>2022</v>
      </c>
      <c r="B205" s="106" t="s">
        <v>23</v>
      </c>
      <c r="C205" s="106" t="s">
        <v>66</v>
      </c>
      <c r="D205" s="106" t="s">
        <v>13</v>
      </c>
      <c r="E205" s="106" t="s">
        <v>37</v>
      </c>
      <c r="F205" s="106" t="s">
        <v>37</v>
      </c>
      <c r="G205" s="106">
        <v>1203.02</v>
      </c>
      <c r="H205" s="106" t="str">
        <f t="shared" si="3"/>
        <v>2022SNACKSSNACKS FRZBaseEDLPEDLP</v>
      </c>
      <c r="I205" s="106" cm="1">
        <f t="array" ref="I205">_xlfn.IFS(A205=2021,G205/Sheet1!$B$2,A205=2022,G205/Sheet1!$B$3,A205=2023,G205/Sheet1!$B$4,A205=2024,G205/Sheet1!$B$5,A205=2025,G205/Sheet1!$B$6)</f>
        <v>1.4303328828525473E-4</v>
      </c>
    </row>
    <row r="206" spans="1:9">
      <c r="A206" s="106">
        <v>2022</v>
      </c>
      <c r="B206" s="106" t="s">
        <v>23</v>
      </c>
      <c r="C206" s="106" t="s">
        <v>66</v>
      </c>
      <c r="D206" s="106" t="s">
        <v>13</v>
      </c>
      <c r="E206" s="106" t="s">
        <v>113</v>
      </c>
      <c r="G206" s="106">
        <v>1203.02</v>
      </c>
      <c r="H206" s="106" t="str">
        <f t="shared" si="3"/>
        <v>2022SNACKSSNACKS FRZBaseEDLP Total</v>
      </c>
      <c r="I206" s="106" cm="1">
        <f t="array" ref="I206">_xlfn.IFS(A206=2021,G206/Sheet1!$B$2,A206=2022,G206/Sheet1!$B$3,A206=2023,G206/Sheet1!$B$4,A206=2024,G206/Sheet1!$B$5,A206=2025,G206/Sheet1!$B$6)</f>
        <v>1.4303328828525473E-4</v>
      </c>
    </row>
    <row r="207" spans="1:9">
      <c r="A207" s="106">
        <v>2022</v>
      </c>
      <c r="B207" s="106" t="s">
        <v>23</v>
      </c>
      <c r="C207" s="106" t="s">
        <v>66</v>
      </c>
      <c r="D207" s="106" t="s">
        <v>13</v>
      </c>
      <c r="E207" s="106" t="s">
        <v>99</v>
      </c>
      <c r="F207" s="106" t="s">
        <v>99</v>
      </c>
      <c r="G207" s="106">
        <v>15386.84</v>
      </c>
      <c r="H207" s="106" t="str">
        <f t="shared" si="3"/>
        <v>2022SNACKSSNACKS FRZBaseMERCH MENUMERCH MENU</v>
      </c>
      <c r="I207" s="106" cm="1">
        <f t="array" ref="I207">_xlfn.IFS(A207=2021,G207/Sheet1!$B$2,A207=2022,G207/Sheet1!$B$3,A207=2023,G207/Sheet1!$B$4,A207=2024,G207/Sheet1!$B$5,A207=2025,G207/Sheet1!$B$6)</f>
        <v>1.8294212245175384E-3</v>
      </c>
    </row>
    <row r="208" spans="1:9">
      <c r="A208" s="106">
        <v>2022</v>
      </c>
      <c r="B208" s="106" t="s">
        <v>23</v>
      </c>
      <c r="C208" s="106" t="s">
        <v>66</v>
      </c>
      <c r="D208" s="106" t="s">
        <v>13</v>
      </c>
      <c r="E208" s="106" t="s">
        <v>114</v>
      </c>
      <c r="G208" s="106">
        <v>15386.84</v>
      </c>
      <c r="H208" s="106" t="str">
        <f t="shared" si="3"/>
        <v>2022SNACKSSNACKS FRZBaseMERCH MENU Total</v>
      </c>
      <c r="I208" s="106" cm="1">
        <f t="array" ref="I208">_xlfn.IFS(A208=2021,G208/Sheet1!$B$2,A208=2022,G208/Sheet1!$B$3,A208=2023,G208/Sheet1!$B$4,A208=2024,G208/Sheet1!$B$5,A208=2025,G208/Sheet1!$B$6)</f>
        <v>1.8294212245175384E-3</v>
      </c>
    </row>
    <row r="209" spans="1:9">
      <c r="A209" s="106">
        <v>2022</v>
      </c>
      <c r="B209" s="106" t="s">
        <v>23</v>
      </c>
      <c r="C209" s="106" t="s">
        <v>66</v>
      </c>
      <c r="D209" s="106" t="s">
        <v>115</v>
      </c>
      <c r="G209" s="106">
        <v>239358.18999999997</v>
      </c>
      <c r="H209" s="106" t="str">
        <f t="shared" si="3"/>
        <v>2022SNACKSSNACKS FRZBase Total</v>
      </c>
      <c r="I209" s="106" cm="1">
        <f t="array" ref="I209">_xlfn.IFS(A209=2021,G209/Sheet1!$B$2,A209=2022,G209/Sheet1!$B$3,A209=2023,G209/Sheet1!$B$4,A209=2024,G209/Sheet1!$B$5,A209=2025,G209/Sheet1!$B$6)</f>
        <v>2.8458536843699003E-2</v>
      </c>
    </row>
    <row r="210" spans="1:9">
      <c r="A210" s="106">
        <v>2022</v>
      </c>
      <c r="B210" s="106" t="s">
        <v>23</v>
      </c>
      <c r="C210" s="106" t="s">
        <v>66</v>
      </c>
      <c r="D210" s="106" t="s">
        <v>60</v>
      </c>
      <c r="E210" s="106" t="s">
        <v>89</v>
      </c>
      <c r="F210" s="106" t="s">
        <v>91</v>
      </c>
      <c r="G210" s="106">
        <v>0</v>
      </c>
      <c r="H210" s="106" t="str">
        <f t="shared" si="3"/>
        <v>2022SNACKSSNACKS FRZNIFDACore NWOTHER</v>
      </c>
      <c r="I210" s="106" cm="1">
        <f t="array" ref="I210">_xlfn.IFS(A210=2021,G210/Sheet1!$B$2,A210=2022,G210/Sheet1!$B$3,A210=2023,G210/Sheet1!$B$4,A210=2024,G210/Sheet1!$B$5,A210=2025,G210/Sheet1!$B$6)</f>
        <v>0</v>
      </c>
    </row>
    <row r="211" spans="1:9">
      <c r="A211" s="106">
        <v>2022</v>
      </c>
      <c r="B211" s="106" t="s">
        <v>23</v>
      </c>
      <c r="C211" s="106" t="s">
        <v>66</v>
      </c>
      <c r="D211" s="106" t="s">
        <v>60</v>
      </c>
      <c r="E211" s="106" t="s">
        <v>112</v>
      </c>
      <c r="G211" s="106">
        <v>0</v>
      </c>
      <c r="H211" s="106" t="str">
        <f t="shared" si="3"/>
        <v>2022SNACKSSNACKS FRZNIFDACore NW Total</v>
      </c>
      <c r="I211" s="106" cm="1">
        <f t="array" ref="I211">_xlfn.IFS(A211=2021,G211/Sheet1!$B$2,A211=2022,G211/Sheet1!$B$3,A211=2023,G211/Sheet1!$B$4,A211=2024,G211/Sheet1!$B$5,A211=2025,G211/Sheet1!$B$6)</f>
        <v>0</v>
      </c>
    </row>
    <row r="212" spans="1:9">
      <c r="A212" s="106">
        <v>2022</v>
      </c>
      <c r="B212" s="106" t="s">
        <v>23</v>
      </c>
      <c r="C212" s="106" t="s">
        <v>66</v>
      </c>
      <c r="D212" s="106" t="s">
        <v>116</v>
      </c>
      <c r="G212" s="106">
        <v>0</v>
      </c>
      <c r="H212" s="106" t="str">
        <f t="shared" si="3"/>
        <v>2022SNACKSSNACKS FRZNIFDA Total</v>
      </c>
      <c r="I212" s="106" cm="1">
        <f t="array" ref="I212">_xlfn.IFS(A212=2021,G212/Sheet1!$B$2,A212=2022,G212/Sheet1!$B$3,A212=2023,G212/Sheet1!$B$4,A212=2024,G212/Sheet1!$B$5,A212=2025,G212/Sheet1!$B$6)</f>
        <v>0</v>
      </c>
    </row>
    <row r="213" spans="1:9">
      <c r="A213" s="106">
        <v>2022</v>
      </c>
      <c r="B213" s="106" t="s">
        <v>23</v>
      </c>
      <c r="C213" s="106" t="s">
        <v>130</v>
      </c>
      <c r="G213" s="106">
        <v>239358.18999999997</v>
      </c>
      <c r="H213" s="106" t="str">
        <f t="shared" si="3"/>
        <v>2022SNACKSSNACKS FRZ Total</v>
      </c>
      <c r="I213" s="106" cm="1">
        <f t="array" ref="I213">_xlfn.IFS(A213=2021,G213/Sheet1!$B$2,A213=2022,G213/Sheet1!$B$3,A213=2023,G213/Sheet1!$B$4,A213=2024,G213/Sheet1!$B$5,A213=2025,G213/Sheet1!$B$6)</f>
        <v>2.8458536843699003E-2</v>
      </c>
    </row>
    <row r="214" spans="1:9">
      <c r="A214" s="106">
        <v>2022</v>
      </c>
      <c r="B214" s="106" t="s">
        <v>125</v>
      </c>
      <c r="G214" s="106">
        <v>1992404.6500000001</v>
      </c>
      <c r="H214" s="106" t="str">
        <f t="shared" si="3"/>
        <v>2022SNACKS Total</v>
      </c>
      <c r="I214" s="106" cm="1">
        <f t="array" ref="I214">_xlfn.IFS(A214=2021,G214/Sheet1!$B$2,A214=2022,G214/Sheet1!$B$3,A214=2023,G214/Sheet1!$B$4,A214=2024,G214/Sheet1!$B$5,A214=2025,G214/Sheet1!$B$6)</f>
        <v>0.23688732413786312</v>
      </c>
    </row>
    <row r="215" spans="1:9">
      <c r="A215" s="106">
        <v>2023</v>
      </c>
      <c r="B215" s="106" t="s">
        <v>16</v>
      </c>
      <c r="C215" s="106" t="s">
        <v>71</v>
      </c>
      <c r="D215" s="106" t="s">
        <v>13</v>
      </c>
      <c r="E215" s="106" t="s">
        <v>89</v>
      </c>
      <c r="F215" s="106" t="s">
        <v>90</v>
      </c>
      <c r="G215" s="106">
        <v>118827.56</v>
      </c>
      <c r="H215" s="106" t="str">
        <f t="shared" si="3"/>
        <v>2023MEALS-BAKINGMBS FRZBaseCore NWADMIN</v>
      </c>
      <c r="I215" s="106" cm="1">
        <f t="array" ref="I215">_xlfn.IFS(A215=2021,G215/Sheet1!$B$2,A215=2022,G215/Sheet1!$B$3,A215=2023,G215/Sheet1!$B$4,A215=2024,G215/Sheet1!$B$5,A215=2025,G215/Sheet1!$B$6)</f>
        <v>1.2351778909831334E-2</v>
      </c>
    </row>
    <row r="216" spans="1:9">
      <c r="A216" s="106">
        <v>2023</v>
      </c>
      <c r="B216" s="106" t="s">
        <v>16</v>
      </c>
      <c r="C216" s="106" t="s">
        <v>71</v>
      </c>
      <c r="D216" s="106" t="s">
        <v>13</v>
      </c>
      <c r="E216" s="106" t="s">
        <v>89</v>
      </c>
      <c r="F216" s="106" t="s">
        <v>91</v>
      </c>
      <c r="G216" s="106">
        <v>244910.91999999993</v>
      </c>
      <c r="H216" s="106" t="str">
        <f t="shared" si="3"/>
        <v>2023MEALS-BAKINGMBS FRZBaseCore NWOTHER</v>
      </c>
      <c r="I216" s="106" cm="1">
        <f t="array" ref="I216">_xlfn.IFS(A216=2021,G216/Sheet1!$B$2,A216=2022,G216/Sheet1!$B$3,A216=2023,G216/Sheet1!$B$4,A216=2024,G216/Sheet1!$B$5,A216=2025,G216/Sheet1!$B$6)</f>
        <v>2.5457777105272448E-2</v>
      </c>
    </row>
    <row r="217" spans="1:9">
      <c r="A217" s="106">
        <v>2023</v>
      </c>
      <c r="B217" s="106" t="s">
        <v>16</v>
      </c>
      <c r="C217" s="106" t="s">
        <v>71</v>
      </c>
      <c r="D217" s="106" t="s">
        <v>13</v>
      </c>
      <c r="E217" s="106" t="s">
        <v>89</v>
      </c>
      <c r="F217" s="106" t="s">
        <v>103</v>
      </c>
      <c r="G217" s="106">
        <v>105221.17</v>
      </c>
      <c r="H217" s="106" t="str">
        <f t="shared" si="3"/>
        <v>2023MEALS-BAKINGMBS FRZBaseCore NWSINGLE FUNDING</v>
      </c>
      <c r="I217" s="106" cm="1">
        <f t="array" ref="I217">_xlfn.IFS(A217=2021,G217/Sheet1!$B$2,A217=2022,G217/Sheet1!$B$3,A217=2023,G217/Sheet1!$B$4,A217=2024,G217/Sheet1!$B$5,A217=2025,G217/Sheet1!$B$6)</f>
        <v>1.0937434282701568E-2</v>
      </c>
    </row>
    <row r="218" spans="1:9">
      <c r="A218" s="106">
        <v>2023</v>
      </c>
      <c r="B218" s="106" t="s">
        <v>16</v>
      </c>
      <c r="C218" s="106" t="s">
        <v>71</v>
      </c>
      <c r="D218" s="106" t="s">
        <v>13</v>
      </c>
      <c r="E218" s="106" t="s">
        <v>112</v>
      </c>
      <c r="G218" s="106">
        <v>468959.64999999991</v>
      </c>
      <c r="H218" s="106" t="str">
        <f t="shared" si="3"/>
        <v>2023MEALS-BAKINGMBS FRZBaseCore NW Total</v>
      </c>
      <c r="I218" s="106" cm="1">
        <f t="array" ref="I218">_xlfn.IFS(A218=2021,G218/Sheet1!$B$2,A218=2022,G218/Sheet1!$B$3,A218=2023,G218/Sheet1!$B$4,A218=2024,G218/Sheet1!$B$5,A218=2025,G218/Sheet1!$B$6)</f>
        <v>4.8746990297805347E-2</v>
      </c>
    </row>
    <row r="219" spans="1:9">
      <c r="A219" s="106">
        <v>2023</v>
      </c>
      <c r="B219" s="106" t="s">
        <v>16</v>
      </c>
      <c r="C219" s="106" t="s">
        <v>71</v>
      </c>
      <c r="D219" s="106" t="s">
        <v>13</v>
      </c>
      <c r="E219" s="106" t="s">
        <v>37</v>
      </c>
      <c r="F219" s="106" t="s">
        <v>37</v>
      </c>
      <c r="G219" s="106">
        <v>0</v>
      </c>
      <c r="H219" s="106" t="str">
        <f t="shared" si="3"/>
        <v>2023MEALS-BAKINGMBS FRZBaseEDLPEDLP</v>
      </c>
      <c r="I219" s="106" cm="1">
        <f t="array" ref="I219">_xlfn.IFS(A219=2021,G219/Sheet1!$B$2,A219=2022,G219/Sheet1!$B$3,A219=2023,G219/Sheet1!$B$4,A219=2024,G219/Sheet1!$B$5,A219=2025,G219/Sheet1!$B$6)</f>
        <v>0</v>
      </c>
    </row>
    <row r="220" spans="1:9">
      <c r="A220" s="106">
        <v>2023</v>
      </c>
      <c r="B220" s="106" t="s">
        <v>16</v>
      </c>
      <c r="C220" s="106" t="s">
        <v>71</v>
      </c>
      <c r="D220" s="106" t="s">
        <v>13</v>
      </c>
      <c r="E220" s="106" t="s">
        <v>113</v>
      </c>
      <c r="G220" s="106">
        <v>0</v>
      </c>
      <c r="H220" s="106" t="str">
        <f t="shared" si="3"/>
        <v>2023MEALS-BAKINGMBS FRZBaseEDLP Total</v>
      </c>
      <c r="I220" s="106" cm="1">
        <f t="array" ref="I220">_xlfn.IFS(A220=2021,G220/Sheet1!$B$2,A220=2022,G220/Sheet1!$B$3,A220=2023,G220/Sheet1!$B$4,A220=2024,G220/Sheet1!$B$5,A220=2025,G220/Sheet1!$B$6)</f>
        <v>0</v>
      </c>
    </row>
    <row r="221" spans="1:9">
      <c r="A221" s="106">
        <v>2023</v>
      </c>
      <c r="B221" s="106" t="s">
        <v>16</v>
      </c>
      <c r="C221" s="106" t="s">
        <v>71</v>
      </c>
      <c r="D221" s="106" t="s">
        <v>13</v>
      </c>
      <c r="E221" s="106" t="s">
        <v>99</v>
      </c>
      <c r="F221" s="106" t="s">
        <v>99</v>
      </c>
      <c r="G221" s="106">
        <v>6426.88</v>
      </c>
      <c r="H221" s="106" t="str">
        <f t="shared" si="3"/>
        <v>2023MEALS-BAKINGMBS FRZBaseMERCH MENUMERCH MENU</v>
      </c>
      <c r="I221" s="106" cm="1">
        <f t="array" ref="I221">_xlfn.IFS(A221=2021,G221/Sheet1!$B$2,A221=2022,G221/Sheet1!$B$3,A221=2023,G221/Sheet1!$B$4,A221=2024,G221/Sheet1!$B$5,A221=2025,G221/Sheet1!$B$6)</f>
        <v>6.6805546491080698E-4</v>
      </c>
    </row>
    <row r="222" spans="1:9">
      <c r="A222" s="106">
        <v>2023</v>
      </c>
      <c r="B222" s="106" t="s">
        <v>16</v>
      </c>
      <c r="C222" s="106" t="s">
        <v>71</v>
      </c>
      <c r="D222" s="106" t="s">
        <v>13</v>
      </c>
      <c r="E222" s="106" t="s">
        <v>114</v>
      </c>
      <c r="G222" s="106">
        <v>6426.88</v>
      </c>
      <c r="H222" s="106" t="str">
        <f t="shared" si="3"/>
        <v>2023MEALS-BAKINGMBS FRZBaseMERCH MENU Total</v>
      </c>
      <c r="I222" s="106" cm="1">
        <f t="array" ref="I222">_xlfn.IFS(A222=2021,G222/Sheet1!$B$2,A222=2022,G222/Sheet1!$B$3,A222=2023,G222/Sheet1!$B$4,A222=2024,G222/Sheet1!$B$5,A222=2025,G222/Sheet1!$B$6)</f>
        <v>6.6805546491080698E-4</v>
      </c>
    </row>
    <row r="223" spans="1:9">
      <c r="A223" s="106">
        <v>2023</v>
      </c>
      <c r="B223" s="106" t="s">
        <v>16</v>
      </c>
      <c r="C223" s="106" t="s">
        <v>71</v>
      </c>
      <c r="D223" s="106" t="s">
        <v>115</v>
      </c>
      <c r="G223" s="106">
        <v>475386.52999999991</v>
      </c>
      <c r="H223" s="106" t="str">
        <f t="shared" si="3"/>
        <v>2023MEALS-BAKINGMBS FRZBase Total</v>
      </c>
      <c r="I223" s="106" cm="1">
        <f t="array" ref="I223">_xlfn.IFS(A223=2021,G223/Sheet1!$B$2,A223=2022,G223/Sheet1!$B$3,A223=2023,G223/Sheet1!$B$4,A223=2024,G223/Sheet1!$B$5,A223=2025,G223/Sheet1!$B$6)</f>
        <v>4.9415045762716159E-2</v>
      </c>
    </row>
    <row r="224" spans="1:9">
      <c r="A224" s="106">
        <v>2023</v>
      </c>
      <c r="B224" s="106" t="s">
        <v>16</v>
      </c>
      <c r="C224" s="106" t="s">
        <v>131</v>
      </c>
      <c r="G224" s="106">
        <v>475386.52999999991</v>
      </c>
      <c r="H224" s="106" t="str">
        <f t="shared" si="3"/>
        <v>2023MEALS-BAKINGMBS FRZ Total</v>
      </c>
      <c r="I224" s="106" cm="1">
        <f t="array" ref="I224">_xlfn.IFS(A224=2021,G224/Sheet1!$B$2,A224=2022,G224/Sheet1!$B$3,A224=2023,G224/Sheet1!$B$4,A224=2024,G224/Sheet1!$B$5,A224=2025,G224/Sheet1!$B$6)</f>
        <v>4.9415045762716159E-2</v>
      </c>
    </row>
    <row r="225" spans="1:9">
      <c r="A225" s="106">
        <v>2023</v>
      </c>
      <c r="B225" s="106" t="s">
        <v>16</v>
      </c>
      <c r="C225" s="106" t="s">
        <v>72</v>
      </c>
      <c r="D225" s="106" t="s">
        <v>13</v>
      </c>
      <c r="E225" s="106" t="s">
        <v>89</v>
      </c>
      <c r="F225" s="106" t="s">
        <v>90</v>
      </c>
      <c r="G225" s="106">
        <v>337788.63</v>
      </c>
      <c r="H225" s="106" t="str">
        <f t="shared" si="3"/>
        <v>2023MEALS-BAKINGMBS REFBaseCore NWADMIN</v>
      </c>
      <c r="I225" s="106" cm="1">
        <f t="array" ref="I225">_xlfn.IFS(A225=2021,G225/Sheet1!$B$2,A225=2022,G225/Sheet1!$B$3,A225=2023,G225/Sheet1!$B$4,A225=2024,G225/Sheet1!$B$5,A225=2025,G225/Sheet1!$B$6)</f>
        <v>3.5112144657475253E-2</v>
      </c>
    </row>
    <row r="226" spans="1:9">
      <c r="A226" s="106">
        <v>2023</v>
      </c>
      <c r="B226" s="106" t="s">
        <v>16</v>
      </c>
      <c r="C226" s="106" t="s">
        <v>72</v>
      </c>
      <c r="D226" s="106" t="s">
        <v>13</v>
      </c>
      <c r="E226" s="106" t="s">
        <v>89</v>
      </c>
      <c r="F226" s="106" t="s">
        <v>91</v>
      </c>
      <c r="G226" s="106">
        <v>229575.93</v>
      </c>
      <c r="H226" s="106" t="str">
        <f t="shared" si="3"/>
        <v>2023MEALS-BAKINGMBS REFBaseCore NWOTHER</v>
      </c>
      <c r="I226" s="106" cm="1">
        <f t="array" ref="I226">_xlfn.IFS(A226=2021,G226/Sheet1!$B$2,A226=2022,G226/Sheet1!$B$3,A226=2023,G226/Sheet1!$B$4,A226=2024,G226/Sheet1!$B$5,A226=2025,G226/Sheet1!$B$6)</f>
        <v>2.3863749540753969E-2</v>
      </c>
    </row>
    <row r="227" spans="1:9">
      <c r="A227" s="106">
        <v>2023</v>
      </c>
      <c r="B227" s="106" t="s">
        <v>16</v>
      </c>
      <c r="C227" s="106" t="s">
        <v>72</v>
      </c>
      <c r="D227" s="106" t="s">
        <v>13</v>
      </c>
      <c r="E227" s="106" t="s">
        <v>89</v>
      </c>
      <c r="F227" s="106" t="s">
        <v>103</v>
      </c>
      <c r="G227" s="106">
        <v>326600.64999999997</v>
      </c>
      <c r="H227" s="106" t="str">
        <f t="shared" si="3"/>
        <v>2023MEALS-BAKINGMBS REFBaseCore NWSINGLE FUNDING</v>
      </c>
      <c r="I227" s="106" cm="1">
        <f t="array" ref="I227">_xlfn.IFS(A227=2021,G227/Sheet1!$B$2,A227=2022,G227/Sheet1!$B$3,A227=2023,G227/Sheet1!$B$4,A227=2024,G227/Sheet1!$B$5,A227=2025,G227/Sheet1!$B$6)</f>
        <v>3.3949186708935243E-2</v>
      </c>
    </row>
    <row r="228" spans="1:9">
      <c r="A228" s="106">
        <v>2023</v>
      </c>
      <c r="B228" s="106" t="s">
        <v>16</v>
      </c>
      <c r="C228" s="106" t="s">
        <v>72</v>
      </c>
      <c r="D228" s="106" t="s">
        <v>13</v>
      </c>
      <c r="E228" s="106" t="s">
        <v>112</v>
      </c>
      <c r="G228" s="106">
        <v>893965.21</v>
      </c>
      <c r="H228" s="106" t="str">
        <f t="shared" si="3"/>
        <v>2023MEALS-BAKINGMBS REFBaseCore NW Total</v>
      </c>
      <c r="I228" s="106" cm="1">
        <f t="array" ref="I228">_xlfn.IFS(A228=2021,G228/Sheet1!$B$2,A228=2022,G228/Sheet1!$B$3,A228=2023,G228/Sheet1!$B$4,A228=2024,G228/Sheet1!$B$5,A228=2025,G228/Sheet1!$B$6)</f>
        <v>9.2925080907164462E-2</v>
      </c>
    </row>
    <row r="229" spans="1:9">
      <c r="A229" s="106">
        <v>2023</v>
      </c>
      <c r="B229" s="106" t="s">
        <v>16</v>
      </c>
      <c r="C229" s="106" t="s">
        <v>72</v>
      </c>
      <c r="D229" s="106" t="s">
        <v>13</v>
      </c>
      <c r="E229" s="106" t="s">
        <v>37</v>
      </c>
      <c r="F229" s="106" t="s">
        <v>37</v>
      </c>
      <c r="G229" s="106">
        <v>0</v>
      </c>
      <c r="H229" s="106" t="str">
        <f t="shared" si="3"/>
        <v>2023MEALS-BAKINGMBS REFBaseEDLPEDLP</v>
      </c>
      <c r="I229" s="106" cm="1">
        <f t="array" ref="I229">_xlfn.IFS(A229=2021,G229/Sheet1!$B$2,A229=2022,G229/Sheet1!$B$3,A229=2023,G229/Sheet1!$B$4,A229=2024,G229/Sheet1!$B$5,A229=2025,G229/Sheet1!$B$6)</f>
        <v>0</v>
      </c>
    </row>
    <row r="230" spans="1:9">
      <c r="A230" s="106">
        <v>2023</v>
      </c>
      <c r="B230" s="106" t="s">
        <v>16</v>
      </c>
      <c r="C230" s="106" t="s">
        <v>72</v>
      </c>
      <c r="D230" s="106" t="s">
        <v>13</v>
      </c>
      <c r="E230" s="106" t="s">
        <v>113</v>
      </c>
      <c r="G230" s="106">
        <v>0</v>
      </c>
      <c r="H230" s="106" t="str">
        <f t="shared" si="3"/>
        <v>2023MEALS-BAKINGMBS REFBaseEDLP Total</v>
      </c>
      <c r="I230" s="106" cm="1">
        <f t="array" ref="I230">_xlfn.IFS(A230=2021,G230/Sheet1!$B$2,A230=2022,G230/Sheet1!$B$3,A230=2023,G230/Sheet1!$B$4,A230=2024,G230/Sheet1!$B$5,A230=2025,G230/Sheet1!$B$6)</f>
        <v>0</v>
      </c>
    </row>
    <row r="231" spans="1:9">
      <c r="A231" s="106">
        <v>2023</v>
      </c>
      <c r="B231" s="106" t="s">
        <v>16</v>
      </c>
      <c r="C231" s="106" t="s">
        <v>72</v>
      </c>
      <c r="D231" s="106" t="s">
        <v>13</v>
      </c>
      <c r="E231" s="106" t="s">
        <v>99</v>
      </c>
      <c r="F231" s="106" t="s">
        <v>99</v>
      </c>
      <c r="G231" s="106">
        <v>107206.93000000001</v>
      </c>
      <c r="H231" s="106" t="str">
        <f t="shared" si="3"/>
        <v>2023MEALS-BAKINGMBS REFBaseMERCH MENUMERCH MENU</v>
      </c>
      <c r="I231" s="106" cm="1">
        <f t="array" ref="I231">_xlfn.IFS(A231=2021,G231/Sheet1!$B$2,A231=2022,G231/Sheet1!$B$3,A231=2023,G231/Sheet1!$B$4,A231=2024,G231/Sheet1!$B$5,A231=2025,G231/Sheet1!$B$6)</f>
        <v>1.1143848253399837E-2</v>
      </c>
    </row>
    <row r="232" spans="1:9">
      <c r="A232" s="106">
        <v>2023</v>
      </c>
      <c r="B232" s="106" t="s">
        <v>16</v>
      </c>
      <c r="C232" s="106" t="s">
        <v>72</v>
      </c>
      <c r="D232" s="106" t="s">
        <v>13</v>
      </c>
      <c r="E232" s="106" t="s">
        <v>114</v>
      </c>
      <c r="G232" s="106">
        <v>107206.93000000001</v>
      </c>
      <c r="H232" s="106" t="str">
        <f t="shared" si="3"/>
        <v>2023MEALS-BAKINGMBS REFBaseMERCH MENU Total</v>
      </c>
      <c r="I232" s="106" cm="1">
        <f t="array" ref="I232">_xlfn.IFS(A232=2021,G232/Sheet1!$B$2,A232=2022,G232/Sheet1!$B$3,A232=2023,G232/Sheet1!$B$4,A232=2024,G232/Sheet1!$B$5,A232=2025,G232/Sheet1!$B$6)</f>
        <v>1.1143848253399837E-2</v>
      </c>
    </row>
    <row r="233" spans="1:9">
      <c r="A233" s="106">
        <v>2023</v>
      </c>
      <c r="B233" s="106" t="s">
        <v>16</v>
      </c>
      <c r="C233" s="106" t="s">
        <v>72</v>
      </c>
      <c r="D233" s="106" t="s">
        <v>115</v>
      </c>
      <c r="G233" s="106">
        <v>1001172.14</v>
      </c>
      <c r="H233" s="106" t="str">
        <f t="shared" si="3"/>
        <v>2023MEALS-BAKINGMBS REFBase Total</v>
      </c>
      <c r="I233" s="106" cm="1">
        <f t="array" ref="I233">_xlfn.IFS(A233=2021,G233/Sheet1!$B$2,A233=2022,G233/Sheet1!$B$3,A233=2023,G233/Sheet1!$B$4,A233=2024,G233/Sheet1!$B$5,A233=2025,G233/Sheet1!$B$6)</f>
        <v>0.1040689291605643</v>
      </c>
    </row>
    <row r="234" spans="1:9">
      <c r="A234" s="106">
        <v>2023</v>
      </c>
      <c r="B234" s="106" t="s">
        <v>16</v>
      </c>
      <c r="C234" s="106" t="s">
        <v>132</v>
      </c>
      <c r="G234" s="106">
        <v>1001172.14</v>
      </c>
      <c r="H234" s="106" t="str">
        <f t="shared" si="3"/>
        <v>2023MEALS-BAKINGMBS REF Total</v>
      </c>
      <c r="I234" s="106" cm="1">
        <f t="array" ref="I234">_xlfn.IFS(A234=2021,G234/Sheet1!$B$2,A234=2022,G234/Sheet1!$B$3,A234=2023,G234/Sheet1!$B$4,A234=2024,G234/Sheet1!$B$5,A234=2025,G234/Sheet1!$B$6)</f>
        <v>0.1040689291605643</v>
      </c>
    </row>
    <row r="235" spans="1:9">
      <c r="A235" s="106">
        <v>2023</v>
      </c>
      <c r="B235" s="106" t="s">
        <v>16</v>
      </c>
      <c r="C235" s="106" t="s">
        <v>73</v>
      </c>
      <c r="D235" s="106" t="s">
        <v>13</v>
      </c>
      <c r="E235" s="106" t="s">
        <v>89</v>
      </c>
      <c r="F235" s="106" t="s">
        <v>90</v>
      </c>
      <c r="G235" s="106">
        <v>379122.37000000005</v>
      </c>
      <c r="H235" s="106" t="str">
        <f t="shared" si="3"/>
        <v>2023MEALS-BAKINGMBS SOUP-SIDESBaseCore NWADMIN</v>
      </c>
      <c r="I235" s="106" cm="1">
        <f t="array" ref="I235">_xlfn.IFS(A235=2021,G235/Sheet1!$B$2,A235=2022,G235/Sheet1!$B$3,A235=2023,G235/Sheet1!$B$4,A235=2024,G235/Sheet1!$B$5,A235=2025,G235/Sheet1!$B$6)</f>
        <v>3.9408666592255809E-2</v>
      </c>
    </row>
    <row r="236" spans="1:9">
      <c r="A236" s="106">
        <v>2023</v>
      </c>
      <c r="B236" s="106" t="s">
        <v>16</v>
      </c>
      <c r="C236" s="106" t="s">
        <v>73</v>
      </c>
      <c r="D236" s="106" t="s">
        <v>13</v>
      </c>
      <c r="E236" s="106" t="s">
        <v>89</v>
      </c>
      <c r="F236" s="106" t="s">
        <v>91</v>
      </c>
      <c r="G236" s="106">
        <v>561051.44000000006</v>
      </c>
      <c r="H236" s="106" t="str">
        <f t="shared" si="3"/>
        <v>2023MEALS-BAKINGMBS SOUP-SIDESBaseCore NWOTHER</v>
      </c>
      <c r="I236" s="106" cm="1">
        <f t="array" ref="I236">_xlfn.IFS(A236=2021,G236/Sheet1!$B$2,A236=2022,G236/Sheet1!$B$3,A236=2023,G236/Sheet1!$B$4,A236=2024,G236/Sheet1!$B$5,A236=2025,G236/Sheet1!$B$6)</f>
        <v>5.8319663754119844E-2</v>
      </c>
    </row>
    <row r="237" spans="1:9">
      <c r="A237" s="106">
        <v>2023</v>
      </c>
      <c r="B237" s="106" t="s">
        <v>16</v>
      </c>
      <c r="C237" s="106" t="s">
        <v>73</v>
      </c>
      <c r="D237" s="106" t="s">
        <v>13</v>
      </c>
      <c r="E237" s="106" t="s">
        <v>89</v>
      </c>
      <c r="F237" s="106" t="s">
        <v>100</v>
      </c>
      <c r="G237" s="106">
        <v>54011.98</v>
      </c>
      <c r="H237" s="106" t="str">
        <f t="shared" si="3"/>
        <v>2023MEALS-BAKINGMBS SOUP-SIDESBaseCore NWPVA/JBP</v>
      </c>
      <c r="I237" s="106" cm="1">
        <f t="array" ref="I237">_xlfn.IFS(A237=2021,G237/Sheet1!$B$2,A237=2022,G237/Sheet1!$B$3,A237=2023,G237/Sheet1!$B$4,A237=2024,G237/Sheet1!$B$5,A237=2025,G237/Sheet1!$B$6)</f>
        <v>5.6143880716075624E-3</v>
      </c>
    </row>
    <row r="238" spans="1:9">
      <c r="A238" s="106">
        <v>2023</v>
      </c>
      <c r="B238" s="106" t="s">
        <v>16</v>
      </c>
      <c r="C238" s="106" t="s">
        <v>73</v>
      </c>
      <c r="D238" s="106" t="s">
        <v>13</v>
      </c>
      <c r="E238" s="106" t="s">
        <v>89</v>
      </c>
      <c r="F238" s="106" t="s">
        <v>103</v>
      </c>
      <c r="G238" s="106">
        <v>415056.29999999993</v>
      </c>
      <c r="H238" s="106" t="str">
        <f t="shared" si="3"/>
        <v>2023MEALS-BAKINGMBS SOUP-SIDESBaseCore NWSINGLE FUNDING</v>
      </c>
      <c r="I238" s="106" cm="1">
        <f t="array" ref="I238">_xlfn.IFS(A238=2021,G238/Sheet1!$B$2,A238=2022,G238/Sheet1!$B$3,A238=2023,G238/Sheet1!$B$4,A238=2024,G238/Sheet1!$B$5,A238=2025,G238/Sheet1!$B$6)</f>
        <v>4.3143893998434595E-2</v>
      </c>
    </row>
    <row r="239" spans="1:9">
      <c r="A239" s="106">
        <v>2023</v>
      </c>
      <c r="B239" s="106" t="s">
        <v>16</v>
      </c>
      <c r="C239" s="106" t="s">
        <v>73</v>
      </c>
      <c r="D239" s="106" t="s">
        <v>13</v>
      </c>
      <c r="E239" s="106" t="s">
        <v>112</v>
      </c>
      <c r="G239" s="106">
        <v>1409242.0899999999</v>
      </c>
      <c r="H239" s="106" t="str">
        <f t="shared" si="3"/>
        <v>2023MEALS-BAKINGMBS SOUP-SIDESBaseCore NW Total</v>
      </c>
      <c r="I239" s="106" cm="1">
        <f t="array" ref="I239">_xlfn.IFS(A239=2021,G239/Sheet1!$B$2,A239=2022,G239/Sheet1!$B$3,A239=2023,G239/Sheet1!$B$4,A239=2024,G239/Sheet1!$B$5,A239=2025,G239/Sheet1!$B$6)</f>
        <v>0.14648661241641778</v>
      </c>
    </row>
    <row r="240" spans="1:9">
      <c r="A240" s="106">
        <v>2023</v>
      </c>
      <c r="B240" s="106" t="s">
        <v>16</v>
      </c>
      <c r="C240" s="106" t="s">
        <v>73</v>
      </c>
      <c r="D240" s="106" t="s">
        <v>13</v>
      </c>
      <c r="E240" s="106" t="s">
        <v>37</v>
      </c>
      <c r="F240" s="106" t="s">
        <v>37</v>
      </c>
      <c r="G240" s="106">
        <v>7272.17</v>
      </c>
      <c r="H240" s="106" t="str">
        <f t="shared" si="3"/>
        <v>2023MEALS-BAKINGMBS SOUP-SIDESBaseEDLPEDLP</v>
      </c>
      <c r="I240" s="106" cm="1">
        <f t="array" ref="I240">_xlfn.IFS(A240=2021,G240/Sheet1!$B$2,A240=2022,G240/Sheet1!$B$3,A240=2023,G240/Sheet1!$B$4,A240=2024,G240/Sheet1!$B$5,A240=2025,G240/Sheet1!$B$6)</f>
        <v>7.5592089945049898E-4</v>
      </c>
    </row>
    <row r="241" spans="1:9">
      <c r="A241" s="106">
        <v>2023</v>
      </c>
      <c r="B241" s="106" t="s">
        <v>16</v>
      </c>
      <c r="C241" s="106" t="s">
        <v>73</v>
      </c>
      <c r="D241" s="106" t="s">
        <v>13</v>
      </c>
      <c r="E241" s="106" t="s">
        <v>113</v>
      </c>
      <c r="G241" s="106">
        <v>7272.17</v>
      </c>
      <c r="H241" s="106" t="str">
        <f t="shared" si="3"/>
        <v>2023MEALS-BAKINGMBS SOUP-SIDESBaseEDLP Total</v>
      </c>
      <c r="I241" s="106" cm="1">
        <f t="array" ref="I241">_xlfn.IFS(A241=2021,G241/Sheet1!$B$2,A241=2022,G241/Sheet1!$B$3,A241=2023,G241/Sheet1!$B$4,A241=2024,G241/Sheet1!$B$5,A241=2025,G241/Sheet1!$B$6)</f>
        <v>7.5592089945049898E-4</v>
      </c>
    </row>
    <row r="242" spans="1:9">
      <c r="A242" s="106">
        <v>2023</v>
      </c>
      <c r="B242" s="106" t="s">
        <v>16</v>
      </c>
      <c r="C242" s="106" t="s">
        <v>73</v>
      </c>
      <c r="D242" s="106" t="s">
        <v>13</v>
      </c>
      <c r="E242" s="106" t="s">
        <v>99</v>
      </c>
      <c r="F242" s="106" t="s">
        <v>99</v>
      </c>
      <c r="G242" s="106">
        <v>410855.6</v>
      </c>
      <c r="H242" s="106" t="str">
        <f t="shared" si="3"/>
        <v>2023MEALS-BAKINGMBS SOUP-SIDESBaseMERCH MENUMERCH MENU</v>
      </c>
      <c r="I242" s="106" cm="1">
        <f t="array" ref="I242">_xlfn.IFS(A242=2021,G242/Sheet1!$B$2,A242=2022,G242/Sheet1!$B$3,A242=2023,G242/Sheet1!$B$4,A242=2024,G242/Sheet1!$B$5,A242=2025,G242/Sheet1!$B$6)</f>
        <v>4.2707243463268103E-2</v>
      </c>
    </row>
    <row r="243" spans="1:9">
      <c r="A243" s="106">
        <v>2023</v>
      </c>
      <c r="B243" s="106" t="s">
        <v>16</v>
      </c>
      <c r="C243" s="106" t="s">
        <v>73</v>
      </c>
      <c r="D243" s="106" t="s">
        <v>13</v>
      </c>
      <c r="E243" s="106" t="s">
        <v>114</v>
      </c>
      <c r="G243" s="106">
        <v>410855.6</v>
      </c>
      <c r="H243" s="106" t="str">
        <f t="shared" si="3"/>
        <v>2023MEALS-BAKINGMBS SOUP-SIDESBaseMERCH MENU Total</v>
      </c>
      <c r="I243" s="106" cm="1">
        <f t="array" ref="I243">_xlfn.IFS(A243=2021,G243/Sheet1!$B$2,A243=2022,G243/Sheet1!$B$3,A243=2023,G243/Sheet1!$B$4,A243=2024,G243/Sheet1!$B$5,A243=2025,G243/Sheet1!$B$6)</f>
        <v>4.2707243463268103E-2</v>
      </c>
    </row>
    <row r="244" spans="1:9">
      <c r="A244" s="106">
        <v>2023</v>
      </c>
      <c r="B244" s="106" t="s">
        <v>16</v>
      </c>
      <c r="C244" s="106" t="s">
        <v>73</v>
      </c>
      <c r="D244" s="106" t="s">
        <v>115</v>
      </c>
      <c r="G244" s="106">
        <v>1827369.8599999999</v>
      </c>
      <c r="H244" s="106" t="str">
        <f t="shared" si="3"/>
        <v>2023MEALS-BAKINGMBS SOUP-SIDESBase Total</v>
      </c>
      <c r="I244" s="106" cm="1">
        <f t="array" ref="I244">_xlfn.IFS(A244=2021,G244/Sheet1!$B$2,A244=2022,G244/Sheet1!$B$3,A244=2023,G244/Sheet1!$B$4,A244=2024,G244/Sheet1!$B$5,A244=2025,G244/Sheet1!$B$6)</f>
        <v>0.18994977677913641</v>
      </c>
    </row>
    <row r="245" spans="1:9">
      <c r="A245" s="106">
        <v>2023</v>
      </c>
      <c r="B245" s="106" t="s">
        <v>16</v>
      </c>
      <c r="C245" s="106" t="s">
        <v>73</v>
      </c>
      <c r="D245" s="106" t="s">
        <v>83</v>
      </c>
      <c r="E245" s="106" t="s">
        <v>89</v>
      </c>
      <c r="F245" s="106" t="s">
        <v>90</v>
      </c>
      <c r="G245" s="106">
        <v>2214.0300000000002</v>
      </c>
      <c r="H245" s="106" t="str">
        <f t="shared" si="3"/>
        <v>2023MEALS-BAKINGMBS SOUP-SIDESIncr CappedCore NWADMIN</v>
      </c>
      <c r="I245" s="106" cm="1">
        <f t="array" ref="I245">_xlfn.IFS(A245=2021,G245/Sheet1!$B$2,A245=2022,G245/Sheet1!$B$3,A245=2023,G245/Sheet1!$B$4,A245=2024,G245/Sheet1!$B$5,A245=2025,G245/Sheet1!$B$6)</f>
        <v>2.3014197261758023E-4</v>
      </c>
    </row>
    <row r="246" spans="1:9">
      <c r="A246" s="106">
        <v>2023</v>
      </c>
      <c r="B246" s="106" t="s">
        <v>16</v>
      </c>
      <c r="C246" s="106" t="s">
        <v>73</v>
      </c>
      <c r="D246" s="106" t="s">
        <v>83</v>
      </c>
      <c r="E246" s="106" t="s">
        <v>112</v>
      </c>
      <c r="G246" s="106">
        <v>2214.0300000000002</v>
      </c>
      <c r="H246" s="106" t="str">
        <f t="shared" si="3"/>
        <v>2023MEALS-BAKINGMBS SOUP-SIDESIncr CappedCore NW Total</v>
      </c>
      <c r="I246" s="106" cm="1">
        <f t="array" ref="I246">_xlfn.IFS(A246=2021,G246/Sheet1!$B$2,A246=2022,G246/Sheet1!$B$3,A246=2023,G246/Sheet1!$B$4,A246=2024,G246/Sheet1!$B$5,A246=2025,G246/Sheet1!$B$6)</f>
        <v>2.3014197261758023E-4</v>
      </c>
    </row>
    <row r="247" spans="1:9">
      <c r="A247" s="106">
        <v>2023</v>
      </c>
      <c r="B247" s="106" t="s">
        <v>16</v>
      </c>
      <c r="C247" s="106" t="s">
        <v>73</v>
      </c>
      <c r="D247" s="106" t="s">
        <v>133</v>
      </c>
      <c r="G247" s="106">
        <v>2214.0300000000002</v>
      </c>
      <c r="H247" s="106" t="str">
        <f t="shared" si="3"/>
        <v>2023MEALS-BAKINGMBS SOUP-SIDESIncr Capped Total</v>
      </c>
      <c r="I247" s="106" cm="1">
        <f t="array" ref="I247">_xlfn.IFS(A247=2021,G247/Sheet1!$B$2,A247=2022,G247/Sheet1!$B$3,A247=2023,G247/Sheet1!$B$4,A247=2024,G247/Sheet1!$B$5,A247=2025,G247/Sheet1!$B$6)</f>
        <v>2.3014197261758023E-4</v>
      </c>
    </row>
    <row r="248" spans="1:9">
      <c r="A248" s="106">
        <v>2023</v>
      </c>
      <c r="B248" s="106" t="s">
        <v>16</v>
      </c>
      <c r="C248" s="106" t="s">
        <v>134</v>
      </c>
      <c r="G248" s="106">
        <v>1829583.89</v>
      </c>
      <c r="H248" s="106" t="str">
        <f t="shared" si="3"/>
        <v>2023MEALS-BAKINGMBS SOUP-SIDES Total</v>
      </c>
      <c r="I248" s="106" cm="1">
        <f t="array" ref="I248">_xlfn.IFS(A248=2021,G248/Sheet1!$B$2,A248=2022,G248/Sheet1!$B$3,A248=2023,G248/Sheet1!$B$4,A248=2024,G248/Sheet1!$B$5,A248=2025,G248/Sheet1!$B$6)</f>
        <v>0.19017991875175397</v>
      </c>
    </row>
    <row r="249" spans="1:9">
      <c r="A249" s="106">
        <v>2023</v>
      </c>
      <c r="B249" s="106" t="s">
        <v>16</v>
      </c>
      <c r="C249" s="106" t="s">
        <v>74</v>
      </c>
      <c r="D249" s="106" t="s">
        <v>13</v>
      </c>
      <c r="E249" s="106" t="s">
        <v>89</v>
      </c>
      <c r="F249" s="106" t="s">
        <v>90</v>
      </c>
      <c r="G249" s="106">
        <v>239800.03999999998</v>
      </c>
      <c r="H249" s="106" t="str">
        <f t="shared" si="3"/>
        <v>2023MEALS-BAKINGMBS TACOS-TREATSBaseCore NWADMIN</v>
      </c>
      <c r="I249" s="106" cm="1">
        <f t="array" ref="I249">_xlfn.IFS(A249=2021,G249/Sheet1!$B$2,A249=2022,G249/Sheet1!$B$3,A249=2023,G249/Sheet1!$B$4,A249=2024,G249/Sheet1!$B$5,A249=2025,G249/Sheet1!$B$6)</f>
        <v>2.4926516008985711E-2</v>
      </c>
    </row>
    <row r="250" spans="1:9">
      <c r="A250" s="106">
        <v>2023</v>
      </c>
      <c r="B250" s="106" t="s">
        <v>16</v>
      </c>
      <c r="C250" s="106" t="s">
        <v>74</v>
      </c>
      <c r="D250" s="106" t="s">
        <v>13</v>
      </c>
      <c r="E250" s="106" t="s">
        <v>89</v>
      </c>
      <c r="F250" s="106" t="s">
        <v>91</v>
      </c>
      <c r="G250" s="106">
        <v>248123.32000000004</v>
      </c>
      <c r="H250" s="106" t="str">
        <f t="shared" si="3"/>
        <v>2023MEALS-BAKINGMBS TACOS-TREATSBaseCore NWOTHER</v>
      </c>
      <c r="I250" s="106" cm="1">
        <f t="array" ref="I250">_xlfn.IFS(A250=2021,G250/Sheet1!$B$2,A250=2022,G250/Sheet1!$B$3,A250=2023,G250/Sheet1!$B$4,A250=2024,G250/Sheet1!$B$5,A250=2025,G250/Sheet1!$B$6)</f>
        <v>2.5791696732755699E-2</v>
      </c>
    </row>
    <row r="251" spans="1:9">
      <c r="A251" s="106">
        <v>2023</v>
      </c>
      <c r="B251" s="106" t="s">
        <v>16</v>
      </c>
      <c r="C251" s="106" t="s">
        <v>74</v>
      </c>
      <c r="D251" s="106" t="s">
        <v>13</v>
      </c>
      <c r="E251" s="106" t="s">
        <v>89</v>
      </c>
      <c r="F251" s="106" t="s">
        <v>103</v>
      </c>
      <c r="G251" s="106">
        <v>199311.91000000003</v>
      </c>
      <c r="H251" s="106" t="str">
        <f t="shared" si="3"/>
        <v>2023MEALS-BAKINGMBS TACOS-TREATSBaseCore NWSINGLE FUNDING</v>
      </c>
      <c r="I251" s="106" cm="1">
        <f t="array" ref="I251">_xlfn.IFS(A251=2021,G251/Sheet1!$B$2,A251=2022,G251/Sheet1!$B$3,A251=2023,G251/Sheet1!$B$4,A251=2024,G251/Sheet1!$B$5,A251=2025,G251/Sheet1!$B$6)</f>
        <v>2.0717892771813219E-2</v>
      </c>
    </row>
    <row r="252" spans="1:9">
      <c r="A252" s="106">
        <v>2023</v>
      </c>
      <c r="B252" s="106" t="s">
        <v>16</v>
      </c>
      <c r="C252" s="106" t="s">
        <v>74</v>
      </c>
      <c r="D252" s="106" t="s">
        <v>13</v>
      </c>
      <c r="E252" s="106" t="s">
        <v>112</v>
      </c>
      <c r="G252" s="106">
        <v>687235.27</v>
      </c>
      <c r="H252" s="106" t="str">
        <f t="shared" si="3"/>
        <v>2023MEALS-BAKINGMBS TACOS-TREATSBaseCore NW Total</v>
      </c>
      <c r="I252" s="106" cm="1">
        <f t="array" ref="I252">_xlfn.IFS(A252=2021,G252/Sheet1!$B$2,A252=2022,G252/Sheet1!$B$3,A252=2023,G252/Sheet1!$B$4,A252=2024,G252/Sheet1!$B$5,A252=2025,G252/Sheet1!$B$6)</f>
        <v>7.1436105513554629E-2</v>
      </c>
    </row>
    <row r="253" spans="1:9">
      <c r="A253" s="106">
        <v>2023</v>
      </c>
      <c r="B253" s="106" t="s">
        <v>16</v>
      </c>
      <c r="C253" s="106" t="s">
        <v>74</v>
      </c>
      <c r="D253" s="106" t="s">
        <v>13</v>
      </c>
      <c r="E253" s="106" t="s">
        <v>37</v>
      </c>
      <c r="F253" s="106" t="s">
        <v>37</v>
      </c>
      <c r="G253" s="106">
        <v>13421.76</v>
      </c>
      <c r="H253" s="106" t="str">
        <f t="shared" si="3"/>
        <v>2023MEALS-BAKINGMBS TACOS-TREATSBaseEDLPEDLP</v>
      </c>
      <c r="I253" s="106" cm="1">
        <f t="array" ref="I253">_xlfn.IFS(A253=2021,G253/Sheet1!$B$2,A253=2022,G253/Sheet1!$B$3,A253=2023,G253/Sheet1!$B$4,A253=2024,G253/Sheet1!$B$5,A253=2025,G253/Sheet1!$B$6)</f>
        <v>1.3951528761578359E-3</v>
      </c>
    </row>
    <row r="254" spans="1:9">
      <c r="A254" s="106">
        <v>2023</v>
      </c>
      <c r="B254" s="106" t="s">
        <v>16</v>
      </c>
      <c r="C254" s="106" t="s">
        <v>74</v>
      </c>
      <c r="D254" s="106" t="s">
        <v>13</v>
      </c>
      <c r="E254" s="106" t="s">
        <v>113</v>
      </c>
      <c r="G254" s="106">
        <v>13421.76</v>
      </c>
      <c r="H254" s="106" t="str">
        <f t="shared" si="3"/>
        <v>2023MEALS-BAKINGMBS TACOS-TREATSBaseEDLP Total</v>
      </c>
      <c r="I254" s="106" cm="1">
        <f t="array" ref="I254">_xlfn.IFS(A254=2021,G254/Sheet1!$B$2,A254=2022,G254/Sheet1!$B$3,A254=2023,G254/Sheet1!$B$4,A254=2024,G254/Sheet1!$B$5,A254=2025,G254/Sheet1!$B$6)</f>
        <v>1.3951528761578359E-3</v>
      </c>
    </row>
    <row r="255" spans="1:9">
      <c r="A255" s="106">
        <v>2023</v>
      </c>
      <c r="B255" s="106" t="s">
        <v>16</v>
      </c>
      <c r="C255" s="106" t="s">
        <v>74</v>
      </c>
      <c r="D255" s="106" t="s">
        <v>13</v>
      </c>
      <c r="E255" s="106" t="s">
        <v>99</v>
      </c>
      <c r="F255" s="106" t="s">
        <v>99</v>
      </c>
      <c r="G255" s="106">
        <v>117450.09999999999</v>
      </c>
      <c r="H255" s="106" t="str">
        <f t="shared" si="3"/>
        <v>2023MEALS-BAKINGMBS TACOS-TREATSBaseMERCH MENUMERCH MENU</v>
      </c>
      <c r="I255" s="106" cm="1">
        <f t="array" ref="I255">_xlfn.IFS(A255=2021,G255/Sheet1!$B$2,A255=2022,G255/Sheet1!$B$3,A255=2023,G255/Sheet1!$B$4,A255=2024,G255/Sheet1!$B$5,A255=2025,G255/Sheet1!$B$6)</f>
        <v>1.2208595953140678E-2</v>
      </c>
    </row>
    <row r="256" spans="1:9">
      <c r="A256" s="106">
        <v>2023</v>
      </c>
      <c r="B256" s="106" t="s">
        <v>16</v>
      </c>
      <c r="C256" s="106" t="s">
        <v>74</v>
      </c>
      <c r="D256" s="106" t="s">
        <v>13</v>
      </c>
      <c r="E256" s="106" t="s">
        <v>114</v>
      </c>
      <c r="G256" s="106">
        <v>117450.09999999999</v>
      </c>
      <c r="H256" s="106" t="str">
        <f t="shared" si="3"/>
        <v>2023MEALS-BAKINGMBS TACOS-TREATSBaseMERCH MENU Total</v>
      </c>
      <c r="I256" s="106" cm="1">
        <f t="array" ref="I256">_xlfn.IFS(A256=2021,G256/Sheet1!$B$2,A256=2022,G256/Sheet1!$B$3,A256=2023,G256/Sheet1!$B$4,A256=2024,G256/Sheet1!$B$5,A256=2025,G256/Sheet1!$B$6)</f>
        <v>1.2208595953140678E-2</v>
      </c>
    </row>
    <row r="257" spans="1:9">
      <c r="A257" s="106">
        <v>2023</v>
      </c>
      <c r="B257" s="106" t="s">
        <v>16</v>
      </c>
      <c r="C257" s="106" t="s">
        <v>74</v>
      </c>
      <c r="D257" s="106" t="s">
        <v>115</v>
      </c>
      <c r="G257" s="106">
        <v>818107.13</v>
      </c>
      <c r="H257" s="106" t="str">
        <f t="shared" si="3"/>
        <v>2023MEALS-BAKINGMBS TACOS-TREATSBase Total</v>
      </c>
      <c r="I257" s="106" cm="1">
        <f t="array" ref="I257">_xlfn.IFS(A257=2021,G257/Sheet1!$B$2,A257=2022,G257/Sheet1!$B$3,A257=2023,G257/Sheet1!$B$4,A257=2024,G257/Sheet1!$B$5,A257=2025,G257/Sheet1!$B$6)</f>
        <v>8.5039854342853133E-2</v>
      </c>
    </row>
    <row r="258" spans="1:9">
      <c r="A258" s="106">
        <v>2023</v>
      </c>
      <c r="B258" s="106" t="s">
        <v>16</v>
      </c>
      <c r="C258" s="106" t="s">
        <v>135</v>
      </c>
      <c r="G258" s="106">
        <v>818107.13</v>
      </c>
      <c r="H258" s="106" t="str">
        <f t="shared" ref="H258:H321" si="4">A258&amp;B258&amp;C258&amp;D258&amp;E258&amp;F258</f>
        <v>2023MEALS-BAKINGMBS TACOS-TREATS Total</v>
      </c>
      <c r="I258" s="106" cm="1">
        <f t="array" ref="I258">_xlfn.IFS(A258=2021,G258/Sheet1!$B$2,A258=2022,G258/Sheet1!$B$3,A258=2023,G258/Sheet1!$B$4,A258=2024,G258/Sheet1!$B$5,A258=2025,G258/Sheet1!$B$6)</f>
        <v>8.5039854342853133E-2</v>
      </c>
    </row>
    <row r="259" spans="1:9">
      <c r="A259" s="106">
        <v>2023</v>
      </c>
      <c r="B259" s="106" t="s">
        <v>16</v>
      </c>
      <c r="C259" s="106" t="s">
        <v>75</v>
      </c>
      <c r="D259" s="106" t="s">
        <v>13</v>
      </c>
      <c r="E259" s="106" t="s">
        <v>89</v>
      </c>
      <c r="F259" s="106" t="s">
        <v>90</v>
      </c>
      <c r="G259" s="106">
        <v>123801.03000000001</v>
      </c>
      <c r="H259" s="106" t="str">
        <f t="shared" si="4"/>
        <v>2023MEALS-BAKINGNOBU DRYBaseCore NWADMIN</v>
      </c>
      <c r="I259" s="106" cm="1">
        <f t="array" ref="I259">_xlfn.IFS(A259=2021,G259/Sheet1!$B$2,A259=2022,G259/Sheet1!$B$3,A259=2023,G259/Sheet1!$B$4,A259=2024,G259/Sheet1!$B$5,A259=2025,G259/Sheet1!$B$6)</f>
        <v>1.2868756636670789E-2</v>
      </c>
    </row>
    <row r="260" spans="1:9">
      <c r="A260" s="106">
        <v>2023</v>
      </c>
      <c r="B260" s="106" t="s">
        <v>16</v>
      </c>
      <c r="C260" s="106" t="s">
        <v>75</v>
      </c>
      <c r="D260" s="106" t="s">
        <v>13</v>
      </c>
      <c r="E260" s="106" t="s">
        <v>89</v>
      </c>
      <c r="F260" s="106" t="s">
        <v>91</v>
      </c>
      <c r="G260" s="106">
        <v>34395.710000000006</v>
      </c>
      <c r="H260" s="106" t="str">
        <f t="shared" si="4"/>
        <v>2023MEALS-BAKINGNOBU DRYBaseCore NWOTHER</v>
      </c>
      <c r="I260" s="106" cm="1">
        <f t="array" ref="I260">_xlfn.IFS(A260=2021,G260/Sheet1!$B$2,A260=2022,G260/Sheet1!$B$3,A260=2023,G260/Sheet1!$B$4,A260=2024,G260/Sheet1!$B$5,A260=2025,G260/Sheet1!$B$6)</f>
        <v>3.5753339155215743E-3</v>
      </c>
    </row>
    <row r="261" spans="1:9">
      <c r="A261" s="106">
        <v>2023</v>
      </c>
      <c r="B261" s="106" t="s">
        <v>16</v>
      </c>
      <c r="C261" s="106" t="s">
        <v>75</v>
      </c>
      <c r="D261" s="106" t="s">
        <v>13</v>
      </c>
      <c r="E261" s="106" t="s">
        <v>89</v>
      </c>
      <c r="F261" s="106" t="s">
        <v>100</v>
      </c>
      <c r="G261" s="106">
        <v>6926.99</v>
      </c>
      <c r="H261" s="106" t="str">
        <f t="shared" si="4"/>
        <v>2023MEALS-BAKINGNOBU DRYBaseCore NWPVA/JBP</v>
      </c>
      <c r="I261" s="106" cm="1">
        <f t="array" ref="I261">_xlfn.IFS(A261=2021,G261/Sheet1!$B$2,A261=2022,G261/Sheet1!$B$3,A261=2023,G261/Sheet1!$B$4,A261=2024,G261/Sheet1!$B$5,A261=2025,G261/Sheet1!$B$6)</f>
        <v>7.2004044340060966E-4</v>
      </c>
    </row>
    <row r="262" spans="1:9">
      <c r="A262" s="106">
        <v>2023</v>
      </c>
      <c r="B262" s="106" t="s">
        <v>16</v>
      </c>
      <c r="C262" s="106" t="s">
        <v>75</v>
      </c>
      <c r="D262" s="106" t="s">
        <v>13</v>
      </c>
      <c r="E262" s="106" t="s">
        <v>89</v>
      </c>
      <c r="F262" s="106" t="s">
        <v>103</v>
      </c>
      <c r="G262" s="106">
        <v>34176.29</v>
      </c>
      <c r="H262" s="106" t="str">
        <f t="shared" si="4"/>
        <v>2023MEALS-BAKINGNOBU DRYBaseCore NWSINGLE FUNDING</v>
      </c>
      <c r="I262" s="106" cm="1">
        <f t="array" ref="I262">_xlfn.IFS(A262=2021,G262/Sheet1!$B$2,A262=2022,G262/Sheet1!$B$3,A262=2023,G262/Sheet1!$B$4,A262=2024,G262/Sheet1!$B$5,A262=2025,G262/Sheet1!$B$6)</f>
        <v>3.5525258453365494E-3</v>
      </c>
    </row>
    <row r="263" spans="1:9">
      <c r="A263" s="106">
        <v>2023</v>
      </c>
      <c r="B263" s="106" t="s">
        <v>16</v>
      </c>
      <c r="C263" s="106" t="s">
        <v>75</v>
      </c>
      <c r="D263" s="106" t="s">
        <v>13</v>
      </c>
      <c r="E263" s="106" t="s">
        <v>112</v>
      </c>
      <c r="G263" s="106">
        <v>199300.02000000002</v>
      </c>
      <c r="H263" s="106" t="str">
        <f t="shared" si="4"/>
        <v>2023MEALS-BAKINGNOBU DRYBaseCore NW Total</v>
      </c>
      <c r="I263" s="106" cm="1">
        <f t="array" ref="I263">_xlfn.IFS(A263=2021,G263/Sheet1!$B$2,A263=2022,G263/Sheet1!$B$3,A263=2023,G263/Sheet1!$B$4,A263=2024,G263/Sheet1!$B$5,A263=2025,G263/Sheet1!$B$6)</f>
        <v>2.0716656840929524E-2</v>
      </c>
    </row>
    <row r="264" spans="1:9">
      <c r="A264" s="106">
        <v>2023</v>
      </c>
      <c r="B264" s="106" t="s">
        <v>16</v>
      </c>
      <c r="C264" s="106" t="s">
        <v>75</v>
      </c>
      <c r="D264" s="106" t="s">
        <v>13</v>
      </c>
      <c r="E264" s="106" t="s">
        <v>37</v>
      </c>
      <c r="F264" s="106" t="s">
        <v>37</v>
      </c>
      <c r="G264" s="106">
        <v>0</v>
      </c>
      <c r="H264" s="106" t="str">
        <f t="shared" si="4"/>
        <v>2023MEALS-BAKINGNOBU DRYBaseEDLPEDLP</v>
      </c>
      <c r="I264" s="106" cm="1">
        <f t="array" ref="I264">_xlfn.IFS(A264=2021,G264/Sheet1!$B$2,A264=2022,G264/Sheet1!$B$3,A264=2023,G264/Sheet1!$B$4,A264=2024,G264/Sheet1!$B$5,A264=2025,G264/Sheet1!$B$6)</f>
        <v>0</v>
      </c>
    </row>
    <row r="265" spans="1:9">
      <c r="A265" s="106">
        <v>2023</v>
      </c>
      <c r="B265" s="106" t="s">
        <v>16</v>
      </c>
      <c r="C265" s="106" t="s">
        <v>75</v>
      </c>
      <c r="D265" s="106" t="s">
        <v>13</v>
      </c>
      <c r="E265" s="106" t="s">
        <v>113</v>
      </c>
      <c r="G265" s="106">
        <v>0</v>
      </c>
      <c r="H265" s="106" t="str">
        <f t="shared" si="4"/>
        <v>2023MEALS-BAKINGNOBU DRYBaseEDLP Total</v>
      </c>
      <c r="I265" s="106" cm="1">
        <f t="array" ref="I265">_xlfn.IFS(A265=2021,G265/Sheet1!$B$2,A265=2022,G265/Sheet1!$B$3,A265=2023,G265/Sheet1!$B$4,A265=2024,G265/Sheet1!$B$5,A265=2025,G265/Sheet1!$B$6)</f>
        <v>0</v>
      </c>
    </row>
    <row r="266" spans="1:9">
      <c r="A266" s="106">
        <v>2023</v>
      </c>
      <c r="B266" s="106" t="s">
        <v>16</v>
      </c>
      <c r="C266" s="106" t="s">
        <v>75</v>
      </c>
      <c r="D266" s="106" t="s">
        <v>13</v>
      </c>
      <c r="E266" s="106" t="s">
        <v>99</v>
      </c>
      <c r="F266" s="106" t="s">
        <v>99</v>
      </c>
      <c r="G266" s="106">
        <v>31670.799999999999</v>
      </c>
      <c r="H266" s="106" t="str">
        <f t="shared" si="4"/>
        <v>2023MEALS-BAKINGNOBU DRYBaseMERCH MENUMERCH MENU</v>
      </c>
      <c r="I266" s="106" cm="1">
        <f t="array" ref="I266">_xlfn.IFS(A266=2021,G266/Sheet1!$B$2,A266=2022,G266/Sheet1!$B$3,A266=2023,G266/Sheet1!$B$4,A266=2024,G266/Sheet1!$B$5,A266=2025,G266/Sheet1!$B$6)</f>
        <v>3.292087454269752E-3</v>
      </c>
    </row>
    <row r="267" spans="1:9">
      <c r="A267" s="106">
        <v>2023</v>
      </c>
      <c r="B267" s="106" t="s">
        <v>16</v>
      </c>
      <c r="C267" s="106" t="s">
        <v>75</v>
      </c>
      <c r="D267" s="106" t="s">
        <v>13</v>
      </c>
      <c r="E267" s="106" t="s">
        <v>114</v>
      </c>
      <c r="G267" s="106">
        <v>31670.799999999999</v>
      </c>
      <c r="H267" s="106" t="str">
        <f t="shared" si="4"/>
        <v>2023MEALS-BAKINGNOBU DRYBaseMERCH MENU Total</v>
      </c>
      <c r="I267" s="106" cm="1">
        <f t="array" ref="I267">_xlfn.IFS(A267=2021,G267/Sheet1!$B$2,A267=2022,G267/Sheet1!$B$3,A267=2023,G267/Sheet1!$B$4,A267=2024,G267/Sheet1!$B$5,A267=2025,G267/Sheet1!$B$6)</f>
        <v>3.292087454269752E-3</v>
      </c>
    </row>
    <row r="268" spans="1:9">
      <c r="A268" s="106">
        <v>2023</v>
      </c>
      <c r="B268" s="106" t="s">
        <v>16</v>
      </c>
      <c r="C268" s="106" t="s">
        <v>75</v>
      </c>
      <c r="D268" s="106" t="s">
        <v>115</v>
      </c>
      <c r="G268" s="106">
        <v>230970.82</v>
      </c>
      <c r="H268" s="106" t="str">
        <f t="shared" si="4"/>
        <v>2023MEALS-BAKINGNOBU DRYBase Total</v>
      </c>
      <c r="I268" s="106" cm="1">
        <f t="array" ref="I268">_xlfn.IFS(A268=2021,G268/Sheet1!$B$2,A268=2022,G268/Sheet1!$B$3,A268=2023,G268/Sheet1!$B$4,A268=2024,G268/Sheet1!$B$5,A268=2025,G268/Sheet1!$B$6)</f>
        <v>2.4008744295199273E-2</v>
      </c>
    </row>
    <row r="269" spans="1:9">
      <c r="A269" s="106">
        <v>2023</v>
      </c>
      <c r="B269" s="106" t="s">
        <v>16</v>
      </c>
      <c r="C269" s="106" t="s">
        <v>136</v>
      </c>
      <c r="G269" s="106">
        <v>230970.82</v>
      </c>
      <c r="H269" s="106" t="str">
        <f t="shared" si="4"/>
        <v>2023MEALS-BAKINGNOBU DRY Total</v>
      </c>
      <c r="I269" s="106" cm="1">
        <f t="array" ref="I269">_xlfn.IFS(A269=2021,G269/Sheet1!$B$2,A269=2022,G269/Sheet1!$B$3,A269=2023,G269/Sheet1!$B$4,A269=2024,G269/Sheet1!$B$5,A269=2025,G269/Sheet1!$B$6)</f>
        <v>2.4008744295199273E-2</v>
      </c>
    </row>
    <row r="270" spans="1:9">
      <c r="A270" s="106">
        <v>2023</v>
      </c>
      <c r="B270" s="106" t="s">
        <v>16</v>
      </c>
      <c r="C270" s="106" t="s">
        <v>76</v>
      </c>
      <c r="D270" s="106" t="s">
        <v>13</v>
      </c>
      <c r="E270" s="106" t="s">
        <v>89</v>
      </c>
      <c r="F270" s="106" t="s">
        <v>90</v>
      </c>
      <c r="G270" s="106">
        <v>3451.14</v>
      </c>
      <c r="H270" s="106" t="str">
        <f t="shared" si="4"/>
        <v>2023MEALS-BAKINGNOBU FRZBaseCore NWADMIN</v>
      </c>
      <c r="I270" s="106" cm="1">
        <f t="array" ref="I270">_xlfn.IFS(A270=2021,G270/Sheet1!$B$2,A270=2022,G270/Sheet1!$B$3,A270=2023,G270/Sheet1!$B$4,A270=2024,G270/Sheet1!$B$5,A270=2025,G270/Sheet1!$B$6)</f>
        <v>3.5873595542040338E-4</v>
      </c>
    </row>
    <row r="271" spans="1:9">
      <c r="A271" s="106">
        <v>2023</v>
      </c>
      <c r="B271" s="106" t="s">
        <v>16</v>
      </c>
      <c r="C271" s="106" t="s">
        <v>76</v>
      </c>
      <c r="D271" s="106" t="s">
        <v>13</v>
      </c>
      <c r="E271" s="106" t="s">
        <v>89</v>
      </c>
      <c r="F271" s="106" t="s">
        <v>91</v>
      </c>
      <c r="G271" s="106">
        <v>4983.04</v>
      </c>
      <c r="H271" s="106" t="str">
        <f t="shared" si="4"/>
        <v>2023MEALS-BAKINGNOBU FRZBaseCore NWOTHER</v>
      </c>
      <c r="I271" s="106" cm="1">
        <f t="array" ref="I271">_xlfn.IFS(A271=2021,G271/Sheet1!$B$2,A271=2022,G271/Sheet1!$B$3,A271=2023,G271/Sheet1!$B$4,A271=2024,G271/Sheet1!$B$5,A271=2025,G271/Sheet1!$B$6)</f>
        <v>5.1797250047754863E-4</v>
      </c>
    </row>
    <row r="272" spans="1:9">
      <c r="A272" s="106">
        <v>2023</v>
      </c>
      <c r="B272" s="106" t="s">
        <v>16</v>
      </c>
      <c r="C272" s="106" t="s">
        <v>76</v>
      </c>
      <c r="D272" s="106" t="s">
        <v>13</v>
      </c>
      <c r="E272" s="106" t="s">
        <v>89</v>
      </c>
      <c r="F272" s="106" t="s">
        <v>100</v>
      </c>
      <c r="G272" s="106">
        <v>685.95</v>
      </c>
      <c r="H272" s="106" t="str">
        <f t="shared" si="4"/>
        <v>2023MEALS-BAKINGNOBU FRZBaseCore NWPVA/JBP</v>
      </c>
      <c r="I272" s="106" cm="1">
        <f t="array" ref="I272">_xlfn.IFS(A272=2021,G272/Sheet1!$B$2,A272=2022,G272/Sheet1!$B$3,A272=2023,G272/Sheet1!$B$4,A272=2024,G272/Sheet1!$B$5,A272=2025,G272/Sheet1!$B$6)</f>
        <v>7.1302505438963865E-5</v>
      </c>
    </row>
    <row r="273" spans="1:9">
      <c r="A273" s="106">
        <v>2023</v>
      </c>
      <c r="B273" s="106" t="s">
        <v>16</v>
      </c>
      <c r="C273" s="106" t="s">
        <v>76</v>
      </c>
      <c r="D273" s="106" t="s">
        <v>13</v>
      </c>
      <c r="E273" s="106" t="s">
        <v>89</v>
      </c>
      <c r="F273" s="106" t="s">
        <v>103</v>
      </c>
      <c r="G273" s="106">
        <v>1554.0099999999998</v>
      </c>
      <c r="H273" s="106" t="str">
        <f t="shared" si="4"/>
        <v>2023MEALS-BAKINGNOBU FRZBaseCore NWSINGLE FUNDING</v>
      </c>
      <c r="I273" s="106" cm="1">
        <f t="array" ref="I273">_xlfn.IFS(A273=2021,G273/Sheet1!$B$2,A273=2022,G273/Sheet1!$B$3,A273=2023,G273/Sheet1!$B$4,A273=2024,G273/Sheet1!$B$5,A273=2025,G273/Sheet1!$B$6)</f>
        <v>1.6153481518653575E-4</v>
      </c>
    </row>
    <row r="274" spans="1:9">
      <c r="A274" s="106">
        <v>2023</v>
      </c>
      <c r="B274" s="106" t="s">
        <v>16</v>
      </c>
      <c r="C274" s="106" t="s">
        <v>76</v>
      </c>
      <c r="D274" s="106" t="s">
        <v>13</v>
      </c>
      <c r="E274" s="106" t="s">
        <v>112</v>
      </c>
      <c r="G274" s="106">
        <v>10674.140000000001</v>
      </c>
      <c r="H274" s="106" t="str">
        <f t="shared" si="4"/>
        <v>2023MEALS-BAKINGNOBU FRZBaseCore NW Total</v>
      </c>
      <c r="I274" s="106" cm="1">
        <f t="array" ref="I274">_xlfn.IFS(A274=2021,G274/Sheet1!$B$2,A274=2022,G274/Sheet1!$B$3,A274=2023,G274/Sheet1!$B$4,A274=2024,G274/Sheet1!$B$5,A274=2025,G274/Sheet1!$B$6)</f>
        <v>1.1095457765234519E-3</v>
      </c>
    </row>
    <row r="275" spans="1:9">
      <c r="A275" s="106">
        <v>2023</v>
      </c>
      <c r="B275" s="106" t="s">
        <v>16</v>
      </c>
      <c r="C275" s="106" t="s">
        <v>76</v>
      </c>
      <c r="D275" s="106" t="s">
        <v>13</v>
      </c>
      <c r="E275" s="106" t="s">
        <v>37</v>
      </c>
      <c r="F275" s="106" t="s">
        <v>37</v>
      </c>
      <c r="G275" s="106">
        <v>0</v>
      </c>
      <c r="H275" s="106" t="str">
        <f t="shared" si="4"/>
        <v>2023MEALS-BAKINGNOBU FRZBaseEDLPEDLP</v>
      </c>
      <c r="I275" s="106" cm="1">
        <f t="array" ref="I275">_xlfn.IFS(A275=2021,G275/Sheet1!$B$2,A275=2022,G275/Sheet1!$B$3,A275=2023,G275/Sheet1!$B$4,A275=2024,G275/Sheet1!$B$5,A275=2025,G275/Sheet1!$B$6)</f>
        <v>0</v>
      </c>
    </row>
    <row r="276" spans="1:9">
      <c r="A276" s="106">
        <v>2023</v>
      </c>
      <c r="B276" s="106" t="s">
        <v>16</v>
      </c>
      <c r="C276" s="106" t="s">
        <v>76</v>
      </c>
      <c r="D276" s="106" t="s">
        <v>13</v>
      </c>
      <c r="E276" s="106" t="s">
        <v>113</v>
      </c>
      <c r="G276" s="106">
        <v>0</v>
      </c>
      <c r="H276" s="106" t="str">
        <f t="shared" si="4"/>
        <v>2023MEALS-BAKINGNOBU FRZBaseEDLP Total</v>
      </c>
      <c r="I276" s="106" cm="1">
        <f t="array" ref="I276">_xlfn.IFS(A276=2021,G276/Sheet1!$B$2,A276=2022,G276/Sheet1!$B$3,A276=2023,G276/Sheet1!$B$4,A276=2024,G276/Sheet1!$B$5,A276=2025,G276/Sheet1!$B$6)</f>
        <v>0</v>
      </c>
    </row>
    <row r="277" spans="1:9">
      <c r="A277" s="106">
        <v>2023</v>
      </c>
      <c r="B277" s="106" t="s">
        <v>16</v>
      </c>
      <c r="C277" s="106" t="s">
        <v>76</v>
      </c>
      <c r="D277" s="106" t="s">
        <v>13</v>
      </c>
      <c r="E277" s="106" t="s">
        <v>99</v>
      </c>
      <c r="F277" s="106" t="s">
        <v>99</v>
      </c>
      <c r="G277" s="106">
        <v>12967.71</v>
      </c>
      <c r="H277" s="106" t="str">
        <f t="shared" si="4"/>
        <v>2023MEALS-BAKINGNOBU FRZBaseMERCH MENUMERCH MENU</v>
      </c>
      <c r="I277" s="106" cm="1">
        <f t="array" ref="I277">_xlfn.IFS(A277=2021,G277/Sheet1!$B$2,A277=2022,G277/Sheet1!$B$3,A277=2023,G277/Sheet1!$B$4,A277=2024,G277/Sheet1!$B$5,A277=2025,G277/Sheet1!$B$6)</f>
        <v>1.3479557005698752E-3</v>
      </c>
    </row>
    <row r="278" spans="1:9">
      <c r="A278" s="106">
        <v>2023</v>
      </c>
      <c r="B278" s="106" t="s">
        <v>16</v>
      </c>
      <c r="C278" s="106" t="s">
        <v>76</v>
      </c>
      <c r="D278" s="106" t="s">
        <v>13</v>
      </c>
      <c r="E278" s="106" t="s">
        <v>114</v>
      </c>
      <c r="G278" s="106">
        <v>12967.71</v>
      </c>
      <c r="H278" s="106" t="str">
        <f t="shared" si="4"/>
        <v>2023MEALS-BAKINGNOBU FRZBaseMERCH MENU Total</v>
      </c>
      <c r="I278" s="106" cm="1">
        <f t="array" ref="I278">_xlfn.IFS(A278=2021,G278/Sheet1!$B$2,A278=2022,G278/Sheet1!$B$3,A278=2023,G278/Sheet1!$B$4,A278=2024,G278/Sheet1!$B$5,A278=2025,G278/Sheet1!$B$6)</f>
        <v>1.3479557005698752E-3</v>
      </c>
    </row>
    <row r="279" spans="1:9">
      <c r="A279" s="106">
        <v>2023</v>
      </c>
      <c r="B279" s="106" t="s">
        <v>16</v>
      </c>
      <c r="C279" s="106" t="s">
        <v>76</v>
      </c>
      <c r="D279" s="106" t="s">
        <v>115</v>
      </c>
      <c r="G279" s="106">
        <v>23641.85</v>
      </c>
      <c r="H279" s="106" t="str">
        <f t="shared" si="4"/>
        <v>2023MEALS-BAKINGNOBU FRZBase Total</v>
      </c>
      <c r="I279" s="106" cm="1">
        <f t="array" ref="I279">_xlfn.IFS(A279=2021,G279/Sheet1!$B$2,A279=2022,G279/Sheet1!$B$3,A279=2023,G279/Sheet1!$B$4,A279=2024,G279/Sheet1!$B$5,A279=2025,G279/Sheet1!$B$6)</f>
        <v>2.457501477093327E-3</v>
      </c>
    </row>
    <row r="280" spans="1:9">
      <c r="A280" s="106">
        <v>2023</v>
      </c>
      <c r="B280" s="106" t="s">
        <v>16</v>
      </c>
      <c r="C280" s="106" t="s">
        <v>137</v>
      </c>
      <c r="G280" s="106">
        <v>23641.85</v>
      </c>
      <c r="H280" s="106" t="str">
        <f t="shared" si="4"/>
        <v>2023MEALS-BAKINGNOBU FRZ Total</v>
      </c>
      <c r="I280" s="106" cm="1">
        <f t="array" ref="I280">_xlfn.IFS(A280=2021,G280/Sheet1!$B$2,A280=2022,G280/Sheet1!$B$3,A280=2023,G280/Sheet1!$B$4,A280=2024,G280/Sheet1!$B$5,A280=2025,G280/Sheet1!$B$6)</f>
        <v>2.457501477093327E-3</v>
      </c>
    </row>
    <row r="281" spans="1:9">
      <c r="A281" s="106">
        <v>2023</v>
      </c>
      <c r="B281" s="106" t="s">
        <v>121</v>
      </c>
      <c r="G281" s="106">
        <v>4378862.3599999994</v>
      </c>
      <c r="H281" s="106" t="str">
        <f t="shared" si="4"/>
        <v>2023MEALS-BAKING Total</v>
      </c>
      <c r="I281" s="106" cm="1">
        <f t="array" ref="I281">_xlfn.IFS(A281=2021,G281/Sheet1!$B$2,A281=2022,G281/Sheet1!$B$3,A281=2023,G281/Sheet1!$B$4,A281=2024,G281/Sheet1!$B$5,A281=2025,G281/Sheet1!$B$6)</f>
        <v>0.45516999379018014</v>
      </c>
    </row>
    <row r="282" spans="1:9">
      <c r="A282" s="106">
        <v>2023</v>
      </c>
      <c r="B282" s="106" t="s">
        <v>21</v>
      </c>
      <c r="C282" s="106" t="s">
        <v>22</v>
      </c>
      <c r="D282" s="106" t="s">
        <v>13</v>
      </c>
      <c r="E282" s="106" t="s">
        <v>89</v>
      </c>
      <c r="F282" s="106" t="s">
        <v>90</v>
      </c>
      <c r="G282" s="106">
        <v>506856.66000000003</v>
      </c>
      <c r="H282" s="106" t="str">
        <f t="shared" si="4"/>
        <v>2023MORNING FOODSBIG GBaseCore NWADMIN</v>
      </c>
      <c r="I282" s="106" cm="1">
        <f t="array" ref="I282">_xlfn.IFS(A282=2021,G282/Sheet1!$B$2,A282=2022,G282/Sheet1!$B$3,A282=2023,G282/Sheet1!$B$4,A282=2024,G282/Sheet1!$B$5,A282=2025,G282/Sheet1!$B$6)</f>
        <v>5.2686274154712526E-2</v>
      </c>
    </row>
    <row r="283" spans="1:9">
      <c r="A283" s="106">
        <v>2023</v>
      </c>
      <c r="B283" s="106" t="s">
        <v>21</v>
      </c>
      <c r="C283" s="106" t="s">
        <v>22</v>
      </c>
      <c r="D283" s="106" t="s">
        <v>13</v>
      </c>
      <c r="E283" s="106" t="s">
        <v>89</v>
      </c>
      <c r="F283" s="106" t="s">
        <v>91</v>
      </c>
      <c r="G283" s="106">
        <v>625741.94000000006</v>
      </c>
      <c r="H283" s="106" t="str">
        <f t="shared" si="4"/>
        <v>2023MORNING FOODSBIG GBaseCore NWOTHER</v>
      </c>
      <c r="I283" s="106" cm="1">
        <f t="array" ref="I283">_xlfn.IFS(A283=2021,G283/Sheet1!$B$2,A283=2022,G283/Sheet1!$B$3,A283=2023,G283/Sheet1!$B$4,A283=2024,G283/Sheet1!$B$5,A283=2025,G283/Sheet1!$B$6)</f>
        <v>6.5044052890499013E-2</v>
      </c>
    </row>
    <row r="284" spans="1:9">
      <c r="A284" s="106">
        <v>2023</v>
      </c>
      <c r="B284" s="106" t="s">
        <v>21</v>
      </c>
      <c r="C284" s="106" t="s">
        <v>22</v>
      </c>
      <c r="D284" s="106" t="s">
        <v>13</v>
      </c>
      <c r="E284" s="106" t="s">
        <v>89</v>
      </c>
      <c r="F284" s="106" t="s">
        <v>103</v>
      </c>
      <c r="G284" s="106">
        <v>1036315.2799999999</v>
      </c>
      <c r="H284" s="106" t="str">
        <f t="shared" si="4"/>
        <v>2023MORNING FOODSBIG GBaseCore NWSINGLE FUNDING</v>
      </c>
      <c r="I284" s="106" cm="1">
        <f t="array" ref="I284">_xlfn.IFS(A284=2021,G284/Sheet1!$B$2,A284=2022,G284/Sheet1!$B$3,A284=2023,G284/Sheet1!$B$4,A284=2024,G284/Sheet1!$B$5,A284=2025,G284/Sheet1!$B$6)</f>
        <v>0.1077219562485332</v>
      </c>
    </row>
    <row r="285" spans="1:9">
      <c r="A285" s="106">
        <v>2023</v>
      </c>
      <c r="B285" s="106" t="s">
        <v>21</v>
      </c>
      <c r="C285" s="106" t="s">
        <v>22</v>
      </c>
      <c r="D285" s="106" t="s">
        <v>13</v>
      </c>
      <c r="E285" s="106" t="s">
        <v>112</v>
      </c>
      <c r="G285" s="106">
        <v>2168913.88</v>
      </c>
      <c r="H285" s="106" t="str">
        <f t="shared" si="4"/>
        <v>2023MORNING FOODSBIG GBaseCore NW Total</v>
      </c>
      <c r="I285" s="106" cm="1">
        <f t="array" ref="I285">_xlfn.IFS(A285=2021,G285/Sheet1!$B$2,A285=2022,G285/Sheet1!$B$3,A285=2023,G285/Sheet1!$B$4,A285=2024,G285/Sheet1!$B$5,A285=2025,G285/Sheet1!$B$6)</f>
        <v>0.22545228329374473</v>
      </c>
    </row>
    <row r="286" spans="1:9">
      <c r="A286" s="106">
        <v>2023</v>
      </c>
      <c r="B286" s="106" t="s">
        <v>21</v>
      </c>
      <c r="C286" s="106" t="s">
        <v>22</v>
      </c>
      <c r="D286" s="106" t="s">
        <v>13</v>
      </c>
      <c r="E286" s="106" t="s">
        <v>37</v>
      </c>
      <c r="F286" s="106" t="s">
        <v>37</v>
      </c>
      <c r="G286" s="106">
        <v>0</v>
      </c>
      <c r="H286" s="106" t="str">
        <f t="shared" si="4"/>
        <v>2023MORNING FOODSBIG GBaseEDLPEDLP</v>
      </c>
      <c r="I286" s="106" cm="1">
        <f t="array" ref="I286">_xlfn.IFS(A286=2021,G286/Sheet1!$B$2,A286=2022,G286/Sheet1!$B$3,A286=2023,G286/Sheet1!$B$4,A286=2024,G286/Sheet1!$B$5,A286=2025,G286/Sheet1!$B$6)</f>
        <v>0</v>
      </c>
    </row>
    <row r="287" spans="1:9">
      <c r="A287" s="106">
        <v>2023</v>
      </c>
      <c r="B287" s="106" t="s">
        <v>21</v>
      </c>
      <c r="C287" s="106" t="s">
        <v>22</v>
      </c>
      <c r="D287" s="106" t="s">
        <v>13</v>
      </c>
      <c r="E287" s="106" t="s">
        <v>113</v>
      </c>
      <c r="G287" s="106">
        <v>0</v>
      </c>
      <c r="H287" s="106" t="str">
        <f t="shared" si="4"/>
        <v>2023MORNING FOODSBIG GBaseEDLP Total</v>
      </c>
      <c r="I287" s="106" cm="1">
        <f t="array" ref="I287">_xlfn.IFS(A287=2021,G287/Sheet1!$B$2,A287=2022,G287/Sheet1!$B$3,A287=2023,G287/Sheet1!$B$4,A287=2024,G287/Sheet1!$B$5,A287=2025,G287/Sheet1!$B$6)</f>
        <v>0</v>
      </c>
    </row>
    <row r="288" spans="1:9">
      <c r="A288" s="106">
        <v>2023</v>
      </c>
      <c r="B288" s="106" t="s">
        <v>21</v>
      </c>
      <c r="C288" s="106" t="s">
        <v>22</v>
      </c>
      <c r="D288" s="106" t="s">
        <v>13</v>
      </c>
      <c r="E288" s="106" t="s">
        <v>99</v>
      </c>
      <c r="F288" s="106" t="s">
        <v>99</v>
      </c>
      <c r="G288" s="106">
        <v>303670.77</v>
      </c>
      <c r="H288" s="106" t="str">
        <f t="shared" si="4"/>
        <v>2023MORNING FOODSBIG GBaseMERCH MENUMERCH MENU</v>
      </c>
      <c r="I288" s="106" cm="1">
        <f t="array" ref="I288">_xlfn.IFS(A288=2021,G288/Sheet1!$B$2,A288=2022,G288/Sheet1!$B$3,A288=2023,G288/Sheet1!$B$4,A288=2024,G288/Sheet1!$B$5,A288=2025,G288/Sheet1!$B$6)</f>
        <v>3.1565692440526781E-2</v>
      </c>
    </row>
    <row r="289" spans="1:9">
      <c r="A289" s="106">
        <v>2023</v>
      </c>
      <c r="B289" s="106" t="s">
        <v>21</v>
      </c>
      <c r="C289" s="106" t="s">
        <v>22</v>
      </c>
      <c r="D289" s="106" t="s">
        <v>13</v>
      </c>
      <c r="E289" s="106" t="s">
        <v>114</v>
      </c>
      <c r="G289" s="106">
        <v>303670.77</v>
      </c>
      <c r="H289" s="106" t="str">
        <f t="shared" si="4"/>
        <v>2023MORNING FOODSBIG GBaseMERCH MENU Total</v>
      </c>
      <c r="I289" s="106" cm="1">
        <f t="array" ref="I289">_xlfn.IFS(A289=2021,G289/Sheet1!$B$2,A289=2022,G289/Sheet1!$B$3,A289=2023,G289/Sheet1!$B$4,A289=2024,G289/Sheet1!$B$5,A289=2025,G289/Sheet1!$B$6)</f>
        <v>3.1565692440526781E-2</v>
      </c>
    </row>
    <row r="290" spans="1:9">
      <c r="A290" s="106">
        <v>2023</v>
      </c>
      <c r="B290" s="106" t="s">
        <v>21</v>
      </c>
      <c r="C290" s="106" t="s">
        <v>22</v>
      </c>
      <c r="D290" s="106" t="s">
        <v>115</v>
      </c>
      <c r="G290" s="106">
        <v>2472584.65</v>
      </c>
      <c r="H290" s="106" t="str">
        <f t="shared" si="4"/>
        <v>2023MORNING FOODSBIG GBase Total</v>
      </c>
      <c r="I290" s="106" cm="1">
        <f t="array" ref="I290">_xlfn.IFS(A290=2021,G290/Sheet1!$B$2,A290=2022,G290/Sheet1!$B$3,A290=2023,G290/Sheet1!$B$4,A290=2024,G290/Sheet1!$B$5,A290=2025,G290/Sheet1!$B$6)</f>
        <v>0.25701797573427149</v>
      </c>
    </row>
    <row r="291" spans="1:9">
      <c r="A291" s="106">
        <v>2023</v>
      </c>
      <c r="B291" s="106" t="s">
        <v>21</v>
      </c>
      <c r="C291" s="106" t="s">
        <v>22</v>
      </c>
      <c r="D291" s="106" t="s">
        <v>83</v>
      </c>
      <c r="E291" s="106" t="s">
        <v>99</v>
      </c>
      <c r="F291" s="106" t="s">
        <v>99</v>
      </c>
      <c r="G291" s="106">
        <v>0</v>
      </c>
      <c r="H291" s="106" t="str">
        <f t="shared" si="4"/>
        <v>2023MORNING FOODSBIG GIncr CappedMERCH MENUMERCH MENU</v>
      </c>
      <c r="I291" s="106" cm="1">
        <f t="array" ref="I291">_xlfn.IFS(A291=2021,G291/Sheet1!$B$2,A291=2022,G291/Sheet1!$B$3,A291=2023,G291/Sheet1!$B$4,A291=2024,G291/Sheet1!$B$5,A291=2025,G291/Sheet1!$B$6)</f>
        <v>0</v>
      </c>
    </row>
    <row r="292" spans="1:9">
      <c r="A292" s="106">
        <v>2023</v>
      </c>
      <c r="B292" s="106" t="s">
        <v>21</v>
      </c>
      <c r="C292" s="106" t="s">
        <v>22</v>
      </c>
      <c r="D292" s="106" t="s">
        <v>83</v>
      </c>
      <c r="E292" s="106" t="s">
        <v>114</v>
      </c>
      <c r="G292" s="106">
        <v>0</v>
      </c>
      <c r="H292" s="106" t="str">
        <f t="shared" si="4"/>
        <v>2023MORNING FOODSBIG GIncr CappedMERCH MENU Total</v>
      </c>
      <c r="I292" s="106" cm="1">
        <f t="array" ref="I292">_xlfn.IFS(A292=2021,G292/Sheet1!$B$2,A292=2022,G292/Sheet1!$B$3,A292=2023,G292/Sheet1!$B$4,A292=2024,G292/Sheet1!$B$5,A292=2025,G292/Sheet1!$B$6)</f>
        <v>0</v>
      </c>
    </row>
    <row r="293" spans="1:9">
      <c r="A293" s="106">
        <v>2023</v>
      </c>
      <c r="B293" s="106" t="s">
        <v>21</v>
      </c>
      <c r="C293" s="106" t="s">
        <v>22</v>
      </c>
      <c r="D293" s="106" t="s">
        <v>133</v>
      </c>
      <c r="G293" s="106">
        <v>0</v>
      </c>
      <c r="H293" s="106" t="str">
        <f t="shared" si="4"/>
        <v>2023MORNING FOODSBIG GIncr Capped Total</v>
      </c>
      <c r="I293" s="106" cm="1">
        <f t="array" ref="I293">_xlfn.IFS(A293=2021,G293/Sheet1!$B$2,A293=2022,G293/Sheet1!$B$3,A293=2023,G293/Sheet1!$B$4,A293=2024,G293/Sheet1!$B$5,A293=2025,G293/Sheet1!$B$6)</f>
        <v>0</v>
      </c>
    </row>
    <row r="294" spans="1:9">
      <c r="A294" s="106">
        <v>2023</v>
      </c>
      <c r="B294" s="106" t="s">
        <v>21</v>
      </c>
      <c r="C294" s="106" t="s">
        <v>22</v>
      </c>
      <c r="D294" s="106" t="s">
        <v>61</v>
      </c>
      <c r="E294" s="106" t="s">
        <v>99</v>
      </c>
      <c r="F294" s="106" t="s">
        <v>99</v>
      </c>
      <c r="G294" s="106">
        <v>0</v>
      </c>
      <c r="H294" s="106" t="str">
        <f t="shared" si="4"/>
        <v>2023MORNING FOODSBIG GOtherMERCH MENUMERCH MENU</v>
      </c>
      <c r="I294" s="106" cm="1">
        <f t="array" ref="I294">_xlfn.IFS(A294=2021,G294/Sheet1!$B$2,A294=2022,G294/Sheet1!$B$3,A294=2023,G294/Sheet1!$B$4,A294=2024,G294/Sheet1!$B$5,A294=2025,G294/Sheet1!$B$6)</f>
        <v>0</v>
      </c>
    </row>
    <row r="295" spans="1:9">
      <c r="A295" s="106">
        <v>2023</v>
      </c>
      <c r="B295" s="106" t="s">
        <v>21</v>
      </c>
      <c r="C295" s="106" t="s">
        <v>22</v>
      </c>
      <c r="D295" s="106" t="s">
        <v>61</v>
      </c>
      <c r="E295" s="106" t="s">
        <v>114</v>
      </c>
      <c r="G295" s="106">
        <v>0</v>
      </c>
      <c r="H295" s="106" t="str">
        <f t="shared" si="4"/>
        <v>2023MORNING FOODSBIG GOtherMERCH MENU Total</v>
      </c>
      <c r="I295" s="106" cm="1">
        <f t="array" ref="I295">_xlfn.IFS(A295=2021,G295/Sheet1!$B$2,A295=2022,G295/Sheet1!$B$3,A295=2023,G295/Sheet1!$B$4,A295=2024,G295/Sheet1!$B$5,A295=2025,G295/Sheet1!$B$6)</f>
        <v>0</v>
      </c>
    </row>
    <row r="296" spans="1:9">
      <c r="A296" s="106">
        <v>2023</v>
      </c>
      <c r="B296" s="106" t="s">
        <v>21</v>
      </c>
      <c r="C296" s="106" t="s">
        <v>22</v>
      </c>
      <c r="D296" s="106" t="s">
        <v>117</v>
      </c>
      <c r="G296" s="106">
        <v>0</v>
      </c>
      <c r="H296" s="106" t="str">
        <f t="shared" si="4"/>
        <v>2023MORNING FOODSBIG GOther Total</v>
      </c>
      <c r="I296" s="106" cm="1">
        <f t="array" ref="I296">_xlfn.IFS(A296=2021,G296/Sheet1!$B$2,A296=2022,G296/Sheet1!$B$3,A296=2023,G296/Sheet1!$B$4,A296=2024,G296/Sheet1!$B$5,A296=2025,G296/Sheet1!$B$6)</f>
        <v>0</v>
      </c>
    </row>
    <row r="297" spans="1:9">
      <c r="A297" s="106">
        <v>2023</v>
      </c>
      <c r="B297" s="106" t="s">
        <v>21</v>
      </c>
      <c r="C297" s="106" t="s">
        <v>122</v>
      </c>
      <c r="G297" s="106">
        <v>2472584.65</v>
      </c>
      <c r="H297" s="106" t="str">
        <f t="shared" si="4"/>
        <v>2023MORNING FOODSBIG G Total</v>
      </c>
      <c r="I297" s="106" cm="1">
        <f t="array" ref="I297">_xlfn.IFS(A297=2021,G297/Sheet1!$B$2,A297=2022,G297/Sheet1!$B$3,A297=2023,G297/Sheet1!$B$4,A297=2024,G297/Sheet1!$B$5,A297=2025,G297/Sheet1!$B$6)</f>
        <v>0.25701797573427149</v>
      </c>
    </row>
    <row r="298" spans="1:9">
      <c r="A298" s="106">
        <v>2023</v>
      </c>
      <c r="B298" s="106" t="s">
        <v>21</v>
      </c>
      <c r="C298" s="106" t="s">
        <v>65</v>
      </c>
      <c r="D298" s="106" t="s">
        <v>13</v>
      </c>
      <c r="E298" s="106" t="s">
        <v>89</v>
      </c>
      <c r="F298" s="106" t="s">
        <v>90</v>
      </c>
      <c r="G298" s="106">
        <v>247939.78</v>
      </c>
      <c r="H298" s="106" t="str">
        <f t="shared" si="4"/>
        <v>2023MORNING FOODSYOGURTBaseCore NWADMIN</v>
      </c>
      <c r="I298" s="106" cm="1">
        <f t="array" ref="I298">_xlfn.IFS(A298=2021,G298/Sheet1!$B$2,A298=2022,G298/Sheet1!$B$3,A298=2023,G298/Sheet1!$B$4,A298=2024,G298/Sheet1!$B$5,A298=2025,G298/Sheet1!$B$6)</f>
        <v>2.5772618284110361E-2</v>
      </c>
    </row>
    <row r="299" spans="1:9">
      <c r="A299" s="106">
        <v>2023</v>
      </c>
      <c r="B299" s="106" t="s">
        <v>21</v>
      </c>
      <c r="C299" s="106" t="s">
        <v>65</v>
      </c>
      <c r="D299" s="106" t="s">
        <v>13</v>
      </c>
      <c r="E299" s="106" t="s">
        <v>89</v>
      </c>
      <c r="F299" s="106" t="s">
        <v>91</v>
      </c>
      <c r="G299" s="106">
        <v>337770.24000000005</v>
      </c>
      <c r="H299" s="106" t="str">
        <f t="shared" si="4"/>
        <v>2023MORNING FOODSYOGURTBaseCore NWOTHER</v>
      </c>
      <c r="I299" s="106" cm="1">
        <f t="array" ref="I299">_xlfn.IFS(A299=2021,G299/Sheet1!$B$2,A299=2022,G299/Sheet1!$B$3,A299=2023,G299/Sheet1!$B$4,A299=2024,G299/Sheet1!$B$5,A299=2025,G299/Sheet1!$B$6)</f>
        <v>3.5110233070515535E-2</v>
      </c>
    </row>
    <row r="300" spans="1:9">
      <c r="A300" s="106">
        <v>2023</v>
      </c>
      <c r="B300" s="106" t="s">
        <v>21</v>
      </c>
      <c r="C300" s="106" t="s">
        <v>65</v>
      </c>
      <c r="D300" s="106" t="s">
        <v>13</v>
      </c>
      <c r="E300" s="106" t="s">
        <v>89</v>
      </c>
      <c r="F300" s="106" t="s">
        <v>103</v>
      </c>
      <c r="G300" s="106">
        <v>155013.35</v>
      </c>
      <c r="H300" s="106" t="str">
        <f t="shared" si="4"/>
        <v>2023MORNING FOODSYOGURTBaseCore NWSINGLE FUNDING</v>
      </c>
      <c r="I300" s="106" cm="1">
        <f t="array" ref="I300">_xlfn.IFS(A300=2021,G300/Sheet1!$B$2,A300=2022,G300/Sheet1!$B$3,A300=2023,G300/Sheet1!$B$4,A300=2024,G300/Sheet1!$B$5,A300=2025,G300/Sheet1!$B$6)</f>
        <v>1.6113186429749994E-2</v>
      </c>
    </row>
    <row r="301" spans="1:9">
      <c r="A301" s="106">
        <v>2023</v>
      </c>
      <c r="B301" s="106" t="s">
        <v>21</v>
      </c>
      <c r="C301" s="106" t="s">
        <v>65</v>
      </c>
      <c r="D301" s="106" t="s">
        <v>13</v>
      </c>
      <c r="E301" s="106" t="s">
        <v>112</v>
      </c>
      <c r="G301" s="106">
        <v>740723.37</v>
      </c>
      <c r="H301" s="106" t="str">
        <f t="shared" si="4"/>
        <v>2023MORNING FOODSYOGURTBaseCore NW Total</v>
      </c>
      <c r="I301" s="106" cm="1">
        <f t="array" ref="I301">_xlfn.IFS(A301=2021,G301/Sheet1!$B$2,A301=2022,G301/Sheet1!$B$3,A301=2023,G301/Sheet1!$B$4,A301=2024,G301/Sheet1!$B$5,A301=2025,G301/Sheet1!$B$6)</f>
        <v>7.6996037784375887E-2</v>
      </c>
    </row>
    <row r="302" spans="1:9">
      <c r="A302" s="106">
        <v>2023</v>
      </c>
      <c r="B302" s="106" t="s">
        <v>21</v>
      </c>
      <c r="C302" s="106" t="s">
        <v>65</v>
      </c>
      <c r="D302" s="106" t="s">
        <v>13</v>
      </c>
      <c r="E302" s="106" t="s">
        <v>37</v>
      </c>
      <c r="F302" s="106" t="s">
        <v>37</v>
      </c>
      <c r="G302" s="106">
        <v>0</v>
      </c>
      <c r="H302" s="106" t="str">
        <f t="shared" si="4"/>
        <v>2023MORNING FOODSYOGURTBaseEDLPEDLP</v>
      </c>
      <c r="I302" s="106" cm="1">
        <f t="array" ref="I302">_xlfn.IFS(A302=2021,G302/Sheet1!$B$2,A302=2022,G302/Sheet1!$B$3,A302=2023,G302/Sheet1!$B$4,A302=2024,G302/Sheet1!$B$5,A302=2025,G302/Sheet1!$B$6)</f>
        <v>0</v>
      </c>
    </row>
    <row r="303" spans="1:9">
      <c r="A303" s="106">
        <v>2023</v>
      </c>
      <c r="B303" s="106" t="s">
        <v>21</v>
      </c>
      <c r="C303" s="106" t="s">
        <v>65</v>
      </c>
      <c r="D303" s="106" t="s">
        <v>13</v>
      </c>
      <c r="E303" s="106" t="s">
        <v>113</v>
      </c>
      <c r="G303" s="106">
        <v>0</v>
      </c>
      <c r="H303" s="106" t="str">
        <f t="shared" si="4"/>
        <v>2023MORNING FOODSYOGURTBaseEDLP Total</v>
      </c>
      <c r="I303" s="106" cm="1">
        <f t="array" ref="I303">_xlfn.IFS(A303=2021,G303/Sheet1!$B$2,A303=2022,G303/Sheet1!$B$3,A303=2023,G303/Sheet1!$B$4,A303=2024,G303/Sheet1!$B$5,A303=2025,G303/Sheet1!$B$6)</f>
        <v>0</v>
      </c>
    </row>
    <row r="304" spans="1:9">
      <c r="A304" s="106">
        <v>2023</v>
      </c>
      <c r="B304" s="106" t="s">
        <v>21</v>
      </c>
      <c r="C304" s="106" t="s">
        <v>65</v>
      </c>
      <c r="D304" s="106" t="s">
        <v>13</v>
      </c>
      <c r="E304" s="106" t="s">
        <v>99</v>
      </c>
      <c r="F304" s="106" t="s">
        <v>99</v>
      </c>
      <c r="G304" s="106">
        <v>65514.14</v>
      </c>
      <c r="H304" s="106" t="str">
        <f t="shared" si="4"/>
        <v>2023MORNING FOODSYOGURTBaseMERCH MENUMERCH MENU</v>
      </c>
      <c r="I304" s="106" cm="1">
        <f t="array" ref="I304">_xlfn.IFS(A304=2021,G304/Sheet1!$B$2,A304=2022,G304/Sheet1!$B$3,A304=2023,G304/Sheet1!$B$4,A304=2024,G304/Sheet1!$B$5,A304=2025,G304/Sheet1!$B$6)</f>
        <v>6.8100041164502363E-3</v>
      </c>
    </row>
    <row r="305" spans="1:9">
      <c r="A305" s="106">
        <v>2023</v>
      </c>
      <c r="B305" s="106" t="s">
        <v>21</v>
      </c>
      <c r="C305" s="106" t="s">
        <v>65</v>
      </c>
      <c r="D305" s="106" t="s">
        <v>13</v>
      </c>
      <c r="E305" s="106" t="s">
        <v>114</v>
      </c>
      <c r="G305" s="106">
        <v>65514.14</v>
      </c>
      <c r="H305" s="106" t="str">
        <f t="shared" si="4"/>
        <v>2023MORNING FOODSYOGURTBaseMERCH MENU Total</v>
      </c>
      <c r="I305" s="106" cm="1">
        <f t="array" ref="I305">_xlfn.IFS(A305=2021,G305/Sheet1!$B$2,A305=2022,G305/Sheet1!$B$3,A305=2023,G305/Sheet1!$B$4,A305=2024,G305/Sheet1!$B$5,A305=2025,G305/Sheet1!$B$6)</f>
        <v>6.8100041164502363E-3</v>
      </c>
    </row>
    <row r="306" spans="1:9">
      <c r="A306" s="106">
        <v>2023</v>
      </c>
      <c r="B306" s="106" t="s">
        <v>21</v>
      </c>
      <c r="C306" s="106" t="s">
        <v>65</v>
      </c>
      <c r="D306" s="106" t="s">
        <v>115</v>
      </c>
      <c r="G306" s="106">
        <v>806237.51</v>
      </c>
      <c r="H306" s="106" t="str">
        <f t="shared" si="4"/>
        <v>2023MORNING FOODSYOGURTBase Total</v>
      </c>
      <c r="I306" s="106" cm="1">
        <f t="array" ref="I306">_xlfn.IFS(A306=2021,G306/Sheet1!$B$2,A306=2022,G306/Sheet1!$B$3,A306=2023,G306/Sheet1!$B$4,A306=2024,G306/Sheet1!$B$5,A306=2025,G306/Sheet1!$B$6)</f>
        <v>8.380604190082612E-2</v>
      </c>
    </row>
    <row r="307" spans="1:9">
      <c r="A307" s="106">
        <v>2023</v>
      </c>
      <c r="B307" s="106" t="s">
        <v>21</v>
      </c>
      <c r="C307" s="106" t="s">
        <v>129</v>
      </c>
      <c r="G307" s="106">
        <v>806237.51</v>
      </c>
      <c r="H307" s="106" t="str">
        <f t="shared" si="4"/>
        <v>2023MORNING FOODSYOGURT Total</v>
      </c>
      <c r="I307" s="106" cm="1">
        <f t="array" ref="I307">_xlfn.IFS(A307=2021,G307/Sheet1!$B$2,A307=2022,G307/Sheet1!$B$3,A307=2023,G307/Sheet1!$B$4,A307=2024,G307/Sheet1!$B$5,A307=2025,G307/Sheet1!$B$6)</f>
        <v>8.380604190082612E-2</v>
      </c>
    </row>
    <row r="308" spans="1:9">
      <c r="A308" s="106">
        <v>2023</v>
      </c>
      <c r="B308" s="106" t="s">
        <v>123</v>
      </c>
      <c r="G308" s="106">
        <v>3278822.16</v>
      </c>
      <c r="H308" s="106" t="str">
        <f t="shared" si="4"/>
        <v>2023MORNING FOODS Total</v>
      </c>
      <c r="I308" s="106" cm="1">
        <f t="array" ref="I308">_xlfn.IFS(A308=2021,G308/Sheet1!$B$2,A308=2022,G308/Sheet1!$B$3,A308=2023,G308/Sheet1!$B$4,A308=2024,G308/Sheet1!$B$5,A308=2025,G308/Sheet1!$B$6)</f>
        <v>0.34082401763509762</v>
      </c>
    </row>
    <row r="309" spans="1:9">
      <c r="A309" s="106">
        <v>2023</v>
      </c>
      <c r="B309" s="106" t="s">
        <v>23</v>
      </c>
      <c r="C309" s="106" t="s">
        <v>24</v>
      </c>
      <c r="D309" s="106" t="s">
        <v>13</v>
      </c>
      <c r="E309" s="106" t="s">
        <v>89</v>
      </c>
      <c r="F309" s="106" t="s">
        <v>90</v>
      </c>
      <c r="G309" s="106">
        <v>484704.46</v>
      </c>
      <c r="H309" s="106" t="str">
        <f t="shared" si="4"/>
        <v>2023SNACKSSNACKS DRYBaseCore NWADMIN</v>
      </c>
      <c r="I309" s="106" cm="1">
        <f t="array" ref="I309">_xlfn.IFS(A309=2021,G309/Sheet1!$B$2,A309=2022,G309/Sheet1!$B$3,A309=2023,G309/Sheet1!$B$4,A309=2024,G309/Sheet1!$B$5,A309=2025,G309/Sheet1!$B$6)</f>
        <v>5.0383617458182144E-2</v>
      </c>
    </row>
    <row r="310" spans="1:9">
      <c r="A310" s="106">
        <v>2023</v>
      </c>
      <c r="B310" s="106" t="s">
        <v>23</v>
      </c>
      <c r="C310" s="106" t="s">
        <v>24</v>
      </c>
      <c r="D310" s="106" t="s">
        <v>13</v>
      </c>
      <c r="E310" s="106" t="s">
        <v>89</v>
      </c>
      <c r="F310" s="106" t="s">
        <v>91</v>
      </c>
      <c r="G310" s="106">
        <v>660415.88000000012</v>
      </c>
      <c r="H310" s="106" t="str">
        <f t="shared" si="4"/>
        <v>2023SNACKSSNACKS DRYBaseCore NWOTHER</v>
      </c>
      <c r="I310" s="106" cm="1">
        <f t="array" ref="I310">_xlfn.IFS(A310=2021,G310/Sheet1!$B$2,A310=2022,G310/Sheet1!$B$3,A310=2023,G310/Sheet1!$B$4,A310=2024,G310/Sheet1!$B$5,A310=2025,G310/Sheet1!$B$6)</f>
        <v>6.8648308004487374E-2</v>
      </c>
    </row>
    <row r="311" spans="1:9">
      <c r="A311" s="106">
        <v>2023</v>
      </c>
      <c r="B311" s="106" t="s">
        <v>23</v>
      </c>
      <c r="C311" s="106" t="s">
        <v>24</v>
      </c>
      <c r="D311" s="106" t="s">
        <v>13</v>
      </c>
      <c r="E311" s="106" t="s">
        <v>89</v>
      </c>
      <c r="F311" s="106" t="s">
        <v>103</v>
      </c>
      <c r="G311" s="106">
        <v>462329.63999999996</v>
      </c>
      <c r="H311" s="106" t="str">
        <f t="shared" si="4"/>
        <v>2023SNACKSSNACKS DRYBaseCore NWSINGLE FUNDING</v>
      </c>
      <c r="I311" s="106" cm="1">
        <f t="array" ref="I311">_xlfn.IFS(A311=2021,G311/Sheet1!$B$2,A311=2022,G311/Sheet1!$B$3,A311=2023,G311/Sheet1!$B$4,A311=2024,G311/Sheet1!$B$5,A311=2025,G311/Sheet1!$B$6)</f>
        <v>4.8057820060783144E-2</v>
      </c>
    </row>
    <row r="312" spans="1:9">
      <c r="A312" s="106">
        <v>2023</v>
      </c>
      <c r="B312" s="106" t="s">
        <v>23</v>
      </c>
      <c r="C312" s="106" t="s">
        <v>24</v>
      </c>
      <c r="D312" s="106" t="s">
        <v>13</v>
      </c>
      <c r="E312" s="106" t="s">
        <v>112</v>
      </c>
      <c r="G312" s="106">
        <v>1607449.98</v>
      </c>
      <c r="H312" s="106" t="str">
        <f t="shared" si="4"/>
        <v>2023SNACKSSNACKS DRYBaseCore NW Total</v>
      </c>
      <c r="I312" s="106" cm="1">
        <f t="array" ref="I312">_xlfn.IFS(A312=2021,G312/Sheet1!$B$2,A312=2022,G312/Sheet1!$B$3,A312=2023,G312/Sheet1!$B$4,A312=2024,G312/Sheet1!$B$5,A312=2025,G312/Sheet1!$B$6)</f>
        <v>0.16708974552345265</v>
      </c>
    </row>
    <row r="313" spans="1:9">
      <c r="A313" s="106">
        <v>2023</v>
      </c>
      <c r="B313" s="106" t="s">
        <v>23</v>
      </c>
      <c r="C313" s="106" t="s">
        <v>24</v>
      </c>
      <c r="D313" s="106" t="s">
        <v>13</v>
      </c>
      <c r="E313" s="106" t="s">
        <v>37</v>
      </c>
      <c r="F313" s="106" t="s">
        <v>37</v>
      </c>
      <c r="G313" s="106">
        <v>0</v>
      </c>
      <c r="H313" s="106" t="str">
        <f t="shared" si="4"/>
        <v>2023SNACKSSNACKS DRYBaseEDLPEDLP</v>
      </c>
      <c r="I313" s="106" cm="1">
        <f t="array" ref="I313">_xlfn.IFS(A313=2021,G313/Sheet1!$B$2,A313=2022,G313/Sheet1!$B$3,A313=2023,G313/Sheet1!$B$4,A313=2024,G313/Sheet1!$B$5,A313=2025,G313/Sheet1!$B$6)</f>
        <v>0</v>
      </c>
    </row>
    <row r="314" spans="1:9">
      <c r="A314" s="106">
        <v>2023</v>
      </c>
      <c r="B314" s="106" t="s">
        <v>23</v>
      </c>
      <c r="C314" s="106" t="s">
        <v>24</v>
      </c>
      <c r="D314" s="106" t="s">
        <v>13</v>
      </c>
      <c r="E314" s="106" t="s">
        <v>113</v>
      </c>
      <c r="G314" s="106">
        <v>0</v>
      </c>
      <c r="H314" s="106" t="str">
        <f t="shared" si="4"/>
        <v>2023SNACKSSNACKS DRYBaseEDLP Total</v>
      </c>
      <c r="I314" s="106" cm="1">
        <f t="array" ref="I314">_xlfn.IFS(A314=2021,G314/Sheet1!$B$2,A314=2022,G314/Sheet1!$B$3,A314=2023,G314/Sheet1!$B$4,A314=2024,G314/Sheet1!$B$5,A314=2025,G314/Sheet1!$B$6)</f>
        <v>0</v>
      </c>
    </row>
    <row r="315" spans="1:9">
      <c r="A315" s="106">
        <v>2023</v>
      </c>
      <c r="B315" s="106" t="s">
        <v>23</v>
      </c>
      <c r="C315" s="106" t="s">
        <v>24</v>
      </c>
      <c r="D315" s="106" t="s">
        <v>13</v>
      </c>
      <c r="E315" s="106" t="s">
        <v>99</v>
      </c>
      <c r="F315" s="106" t="s">
        <v>99</v>
      </c>
      <c r="G315" s="106">
        <v>104818.92000000001</v>
      </c>
      <c r="H315" s="106" t="str">
        <f t="shared" si="4"/>
        <v>2023SNACKSSNACKS DRYBaseMERCH MENUMERCH MENU</v>
      </c>
      <c r="I315" s="106" cm="1">
        <f t="array" ref="I315">_xlfn.IFS(A315=2021,G315/Sheet1!$B$2,A315=2022,G315/Sheet1!$B$3,A315=2023,G315/Sheet1!$B$4,A315=2024,G315/Sheet1!$B$5,A315=2025,G315/Sheet1!$B$6)</f>
        <v>1.089562156630413E-2</v>
      </c>
    </row>
    <row r="316" spans="1:9">
      <c r="A316" s="106">
        <v>2023</v>
      </c>
      <c r="B316" s="106" t="s">
        <v>23</v>
      </c>
      <c r="C316" s="106" t="s">
        <v>24</v>
      </c>
      <c r="D316" s="106" t="s">
        <v>13</v>
      </c>
      <c r="E316" s="106" t="s">
        <v>114</v>
      </c>
      <c r="G316" s="106">
        <v>104818.92000000001</v>
      </c>
      <c r="H316" s="106" t="str">
        <f t="shared" si="4"/>
        <v>2023SNACKSSNACKS DRYBaseMERCH MENU Total</v>
      </c>
      <c r="I316" s="106" cm="1">
        <f t="array" ref="I316">_xlfn.IFS(A316=2021,G316/Sheet1!$B$2,A316=2022,G316/Sheet1!$B$3,A316=2023,G316/Sheet1!$B$4,A316=2024,G316/Sheet1!$B$5,A316=2025,G316/Sheet1!$B$6)</f>
        <v>1.089562156630413E-2</v>
      </c>
    </row>
    <row r="317" spans="1:9">
      <c r="A317" s="106">
        <v>2023</v>
      </c>
      <c r="B317" s="106" t="s">
        <v>23</v>
      </c>
      <c r="C317" s="106" t="s">
        <v>24</v>
      </c>
      <c r="D317" s="106" t="s">
        <v>115</v>
      </c>
      <c r="G317" s="106">
        <v>1712268.9</v>
      </c>
      <c r="H317" s="106" t="str">
        <f t="shared" si="4"/>
        <v>2023SNACKSSNACKS DRYBase Total</v>
      </c>
      <c r="I317" s="106" cm="1">
        <f t="array" ref="I317">_xlfn.IFS(A317=2021,G317/Sheet1!$B$2,A317=2022,G317/Sheet1!$B$3,A317=2023,G317/Sheet1!$B$4,A317=2024,G317/Sheet1!$B$5,A317=2025,G317/Sheet1!$B$6)</f>
        <v>0.17798536708975676</v>
      </c>
    </row>
    <row r="318" spans="1:9">
      <c r="A318" s="106">
        <v>2023</v>
      </c>
      <c r="B318" s="106" t="s">
        <v>23</v>
      </c>
      <c r="C318" s="106" t="s">
        <v>24</v>
      </c>
      <c r="D318" s="106" t="s">
        <v>61</v>
      </c>
      <c r="E318" s="106" t="s">
        <v>99</v>
      </c>
      <c r="F318" s="106" t="s">
        <v>99</v>
      </c>
      <c r="G318" s="106">
        <v>0</v>
      </c>
      <c r="H318" s="106" t="str">
        <f t="shared" si="4"/>
        <v>2023SNACKSSNACKS DRYOtherMERCH MENUMERCH MENU</v>
      </c>
      <c r="I318" s="106" cm="1">
        <f t="array" ref="I318">_xlfn.IFS(A318=2021,G318/Sheet1!$B$2,A318=2022,G318/Sheet1!$B$3,A318=2023,G318/Sheet1!$B$4,A318=2024,G318/Sheet1!$B$5,A318=2025,G318/Sheet1!$B$6)</f>
        <v>0</v>
      </c>
    </row>
    <row r="319" spans="1:9">
      <c r="A319" s="106">
        <v>2023</v>
      </c>
      <c r="B319" s="106" t="s">
        <v>23</v>
      </c>
      <c r="C319" s="106" t="s">
        <v>24</v>
      </c>
      <c r="D319" s="106" t="s">
        <v>61</v>
      </c>
      <c r="E319" s="106" t="s">
        <v>114</v>
      </c>
      <c r="G319" s="106">
        <v>0</v>
      </c>
      <c r="H319" s="106" t="str">
        <f t="shared" si="4"/>
        <v>2023SNACKSSNACKS DRYOtherMERCH MENU Total</v>
      </c>
      <c r="I319" s="106" cm="1">
        <f t="array" ref="I319">_xlfn.IFS(A319=2021,G319/Sheet1!$B$2,A319=2022,G319/Sheet1!$B$3,A319=2023,G319/Sheet1!$B$4,A319=2024,G319/Sheet1!$B$5,A319=2025,G319/Sheet1!$B$6)</f>
        <v>0</v>
      </c>
    </row>
    <row r="320" spans="1:9">
      <c r="A320" s="106">
        <v>2023</v>
      </c>
      <c r="B320" s="106" t="s">
        <v>23</v>
      </c>
      <c r="C320" s="106" t="s">
        <v>24</v>
      </c>
      <c r="D320" s="106" t="s">
        <v>117</v>
      </c>
      <c r="G320" s="106">
        <v>0</v>
      </c>
      <c r="H320" s="106" t="str">
        <f t="shared" si="4"/>
        <v>2023SNACKSSNACKS DRYOther Total</v>
      </c>
      <c r="I320" s="106" cm="1">
        <f t="array" ref="I320">_xlfn.IFS(A320=2021,G320/Sheet1!$B$2,A320=2022,G320/Sheet1!$B$3,A320=2023,G320/Sheet1!$B$4,A320=2024,G320/Sheet1!$B$5,A320=2025,G320/Sheet1!$B$6)</f>
        <v>0</v>
      </c>
    </row>
    <row r="321" spans="1:9">
      <c r="A321" s="106">
        <v>2023</v>
      </c>
      <c r="B321" s="106" t="s">
        <v>23</v>
      </c>
      <c r="C321" s="106" t="s">
        <v>124</v>
      </c>
      <c r="G321" s="106">
        <v>1712268.9</v>
      </c>
      <c r="H321" s="106" t="str">
        <f t="shared" si="4"/>
        <v>2023SNACKSSNACKS DRY Total</v>
      </c>
      <c r="I321" s="106" cm="1">
        <f t="array" ref="I321">_xlfn.IFS(A321=2021,G321/Sheet1!$B$2,A321=2022,G321/Sheet1!$B$3,A321=2023,G321/Sheet1!$B$4,A321=2024,G321/Sheet1!$B$5,A321=2025,G321/Sheet1!$B$6)</f>
        <v>0.17798536708975676</v>
      </c>
    </row>
    <row r="322" spans="1:9">
      <c r="A322" s="106">
        <v>2023</v>
      </c>
      <c r="B322" s="106" t="s">
        <v>23</v>
      </c>
      <c r="C322" s="106" t="s">
        <v>66</v>
      </c>
      <c r="D322" s="106" t="s">
        <v>13</v>
      </c>
      <c r="E322" s="106" t="s">
        <v>89</v>
      </c>
      <c r="F322" s="106" t="s">
        <v>90</v>
      </c>
      <c r="G322" s="106">
        <v>28437.859999999997</v>
      </c>
      <c r="H322" s="106" t="str">
        <f t="shared" ref="H322:H385" si="5">A322&amp;B322&amp;C322&amp;D322&amp;E322&amp;F322</f>
        <v>2023SNACKSSNACKS FRZBaseCore NWADMIN</v>
      </c>
      <c r="I322" s="106" cm="1">
        <f t="array" ref="I322">_xlfn.IFS(A322=2021,G322/Sheet1!$B$2,A322=2022,G322/Sheet1!$B$3,A322=2023,G322/Sheet1!$B$4,A322=2024,G322/Sheet1!$B$5,A322=2025,G322/Sheet1!$B$6)</f>
        <v>2.9560327535862563E-3</v>
      </c>
    </row>
    <row r="323" spans="1:9">
      <c r="A323" s="106">
        <v>2023</v>
      </c>
      <c r="B323" s="106" t="s">
        <v>23</v>
      </c>
      <c r="C323" s="106" t="s">
        <v>66</v>
      </c>
      <c r="D323" s="106" t="s">
        <v>13</v>
      </c>
      <c r="E323" s="106" t="s">
        <v>89</v>
      </c>
      <c r="F323" s="106" t="s">
        <v>91</v>
      </c>
      <c r="G323" s="106">
        <v>98423.439999999988</v>
      </c>
      <c r="H323" s="106" t="str">
        <f t="shared" si="5"/>
        <v>2023SNACKSSNACKS FRZBaseCore NWOTHER</v>
      </c>
      <c r="I323" s="106" cm="1">
        <f t="array" ref="I323">_xlfn.IFS(A323=2021,G323/Sheet1!$B$2,A323=2022,G323/Sheet1!$B$3,A323=2023,G323/Sheet1!$B$4,A323=2024,G323/Sheet1!$B$5,A323=2025,G323/Sheet1!$B$6)</f>
        <v>1.0230830039975993E-2</v>
      </c>
    </row>
    <row r="324" spans="1:9">
      <c r="A324" s="106">
        <v>2023</v>
      </c>
      <c r="B324" s="106" t="s">
        <v>23</v>
      </c>
      <c r="C324" s="106" t="s">
        <v>66</v>
      </c>
      <c r="D324" s="106" t="s">
        <v>13</v>
      </c>
      <c r="E324" s="106" t="s">
        <v>89</v>
      </c>
      <c r="F324" s="106" t="s">
        <v>103</v>
      </c>
      <c r="G324" s="106">
        <v>107508.20999999999</v>
      </c>
      <c r="H324" s="106" t="str">
        <f t="shared" si="5"/>
        <v>2023SNACKSSNACKS FRZBaseCore NWSINGLE FUNDING</v>
      </c>
      <c r="I324" s="106" cm="1">
        <f t="array" ref="I324">_xlfn.IFS(A324=2021,G324/Sheet1!$B$2,A324=2022,G324/Sheet1!$B$3,A324=2023,G324/Sheet1!$B$4,A324=2024,G324/Sheet1!$B$5,A324=2025,G324/Sheet1!$B$6)</f>
        <v>1.1175165432259302E-2</v>
      </c>
    </row>
    <row r="325" spans="1:9">
      <c r="A325" s="106">
        <v>2023</v>
      </c>
      <c r="B325" s="106" t="s">
        <v>23</v>
      </c>
      <c r="C325" s="106" t="s">
        <v>66</v>
      </c>
      <c r="D325" s="106" t="s">
        <v>13</v>
      </c>
      <c r="E325" s="106" t="s">
        <v>112</v>
      </c>
      <c r="G325" s="106">
        <v>234369.50999999998</v>
      </c>
      <c r="H325" s="106" t="str">
        <f t="shared" si="5"/>
        <v>2023SNACKSSNACKS FRZBaseCore NW Total</v>
      </c>
      <c r="I325" s="106" cm="1">
        <f t="array" ref="I325">_xlfn.IFS(A325=2021,G325/Sheet1!$B$2,A325=2022,G325/Sheet1!$B$3,A325=2023,G325/Sheet1!$B$4,A325=2024,G325/Sheet1!$B$5,A325=2025,G325/Sheet1!$B$6)</f>
        <v>2.436202822582155E-2</v>
      </c>
    </row>
    <row r="326" spans="1:9">
      <c r="A326" s="106">
        <v>2023</v>
      </c>
      <c r="B326" s="106" t="s">
        <v>23</v>
      </c>
      <c r="C326" s="106" t="s">
        <v>66</v>
      </c>
      <c r="D326" s="106" t="s">
        <v>13</v>
      </c>
      <c r="E326" s="106" t="s">
        <v>37</v>
      </c>
      <c r="F326" s="106" t="s">
        <v>37</v>
      </c>
      <c r="G326" s="106">
        <v>0</v>
      </c>
      <c r="H326" s="106" t="str">
        <f t="shared" si="5"/>
        <v>2023SNACKSSNACKS FRZBaseEDLPEDLP</v>
      </c>
      <c r="I326" s="106" cm="1">
        <f t="array" ref="I326">_xlfn.IFS(A326=2021,G326/Sheet1!$B$2,A326=2022,G326/Sheet1!$B$3,A326=2023,G326/Sheet1!$B$4,A326=2024,G326/Sheet1!$B$5,A326=2025,G326/Sheet1!$B$6)</f>
        <v>0</v>
      </c>
    </row>
    <row r="327" spans="1:9">
      <c r="A327" s="106">
        <v>2023</v>
      </c>
      <c r="B327" s="106" t="s">
        <v>23</v>
      </c>
      <c r="C327" s="106" t="s">
        <v>66</v>
      </c>
      <c r="D327" s="106" t="s">
        <v>13</v>
      </c>
      <c r="E327" s="106" t="s">
        <v>113</v>
      </c>
      <c r="G327" s="106">
        <v>0</v>
      </c>
      <c r="H327" s="106" t="str">
        <f t="shared" si="5"/>
        <v>2023SNACKSSNACKS FRZBaseEDLP Total</v>
      </c>
      <c r="I327" s="106" cm="1">
        <f t="array" ref="I327">_xlfn.IFS(A327=2021,G327/Sheet1!$B$2,A327=2022,G327/Sheet1!$B$3,A327=2023,G327/Sheet1!$B$4,A327=2024,G327/Sheet1!$B$5,A327=2025,G327/Sheet1!$B$6)</f>
        <v>0</v>
      </c>
    </row>
    <row r="328" spans="1:9">
      <c r="A328" s="106">
        <v>2023</v>
      </c>
      <c r="B328" s="106" t="s">
        <v>23</v>
      </c>
      <c r="C328" s="106" t="s">
        <v>66</v>
      </c>
      <c r="D328" s="106" t="s">
        <v>13</v>
      </c>
      <c r="E328" s="106" t="s">
        <v>99</v>
      </c>
      <c r="F328" s="106" t="s">
        <v>99</v>
      </c>
      <c r="G328" s="106">
        <v>15956.130000000001</v>
      </c>
      <c r="H328" s="106" t="str">
        <f t="shared" si="5"/>
        <v>2023SNACKSSNACKS FRZBaseMERCH MENUMERCH MENU</v>
      </c>
      <c r="I328" s="106" cm="1">
        <f t="array" ref="I328">_xlfn.IFS(A328=2021,G328/Sheet1!$B$2,A328=2022,G328/Sheet1!$B$3,A328=2023,G328/Sheet1!$B$4,A328=2024,G328/Sheet1!$B$5,A328=2025,G328/Sheet1!$B$6)</f>
        <v>1.658593259143982E-3</v>
      </c>
    </row>
    <row r="329" spans="1:9">
      <c r="A329" s="106">
        <v>2023</v>
      </c>
      <c r="B329" s="106" t="s">
        <v>23</v>
      </c>
      <c r="C329" s="106" t="s">
        <v>66</v>
      </c>
      <c r="D329" s="106" t="s">
        <v>13</v>
      </c>
      <c r="E329" s="106" t="s">
        <v>114</v>
      </c>
      <c r="G329" s="106">
        <v>15956.130000000001</v>
      </c>
      <c r="H329" s="106" t="str">
        <f t="shared" si="5"/>
        <v>2023SNACKSSNACKS FRZBaseMERCH MENU Total</v>
      </c>
      <c r="I329" s="106" cm="1">
        <f t="array" ref="I329">_xlfn.IFS(A329=2021,G329/Sheet1!$B$2,A329=2022,G329/Sheet1!$B$3,A329=2023,G329/Sheet1!$B$4,A329=2024,G329/Sheet1!$B$5,A329=2025,G329/Sheet1!$B$6)</f>
        <v>1.658593259143982E-3</v>
      </c>
    </row>
    <row r="330" spans="1:9">
      <c r="A330" s="106">
        <v>2023</v>
      </c>
      <c r="B330" s="106" t="s">
        <v>23</v>
      </c>
      <c r="C330" s="106" t="s">
        <v>66</v>
      </c>
      <c r="D330" s="106" t="s">
        <v>115</v>
      </c>
      <c r="G330" s="106">
        <v>250325.63999999998</v>
      </c>
      <c r="H330" s="106" t="str">
        <f t="shared" si="5"/>
        <v>2023SNACKSSNACKS FRZBase Total</v>
      </c>
      <c r="I330" s="106" cm="1">
        <f t="array" ref="I330">_xlfn.IFS(A330=2021,G330/Sheet1!$B$2,A330=2022,G330/Sheet1!$B$3,A330=2023,G330/Sheet1!$B$4,A330=2024,G330/Sheet1!$B$5,A330=2025,G330/Sheet1!$B$6)</f>
        <v>2.6020621484965534E-2</v>
      </c>
    </row>
    <row r="331" spans="1:9">
      <c r="A331" s="106">
        <v>2023</v>
      </c>
      <c r="B331" s="106" t="s">
        <v>23</v>
      </c>
      <c r="C331" s="106" t="s">
        <v>130</v>
      </c>
      <c r="G331" s="106">
        <v>250325.63999999998</v>
      </c>
      <c r="H331" s="106" t="str">
        <f t="shared" si="5"/>
        <v>2023SNACKSSNACKS FRZ Total</v>
      </c>
      <c r="I331" s="106" cm="1">
        <f t="array" ref="I331">_xlfn.IFS(A331=2021,G331/Sheet1!$B$2,A331=2022,G331/Sheet1!$B$3,A331=2023,G331/Sheet1!$B$4,A331=2024,G331/Sheet1!$B$5,A331=2025,G331/Sheet1!$B$6)</f>
        <v>2.6020621484965534E-2</v>
      </c>
    </row>
    <row r="332" spans="1:9">
      <c r="A332" s="106">
        <v>2023</v>
      </c>
      <c r="B332" s="106" t="s">
        <v>125</v>
      </c>
      <c r="G332" s="106">
        <v>1962594.5399999998</v>
      </c>
      <c r="H332" s="106" t="str">
        <f t="shared" si="5"/>
        <v>2023SNACKS Total</v>
      </c>
      <c r="I332" s="106" cm="1">
        <f t="array" ref="I332">_xlfn.IFS(A332=2021,G332/Sheet1!$B$2,A332=2022,G332/Sheet1!$B$3,A332=2023,G332/Sheet1!$B$4,A332=2024,G332/Sheet1!$B$5,A332=2025,G332/Sheet1!$B$6)</f>
        <v>0.2040059885747223</v>
      </c>
    </row>
    <row r="333" spans="1:9">
      <c r="A333" s="106">
        <v>2024</v>
      </c>
      <c r="B333" s="106" t="s">
        <v>16</v>
      </c>
      <c r="C333" s="106" t="s">
        <v>71</v>
      </c>
      <c r="D333" s="106" t="s">
        <v>13</v>
      </c>
      <c r="E333" s="106" t="s">
        <v>89</v>
      </c>
      <c r="F333" s="106" t="s">
        <v>90</v>
      </c>
      <c r="G333" s="106">
        <v>28000.06</v>
      </c>
      <c r="H333" s="106" t="str">
        <f t="shared" si="5"/>
        <v>2024MEALS-BAKINGMBS FRZBaseCore NWADMIN</v>
      </c>
      <c r="I333" s="106" cm="1">
        <f t="array" ref="I333">_xlfn.IFS(A333=2021,G333/Sheet1!$B$2,A333=2022,G333/Sheet1!$B$3,A333=2023,G333/Sheet1!$B$4,A333=2024,G333/Sheet1!$B$5,A333=2025,G333/Sheet1!$B$6)</f>
        <v>3.2541497351488069E-3</v>
      </c>
    </row>
    <row r="334" spans="1:9">
      <c r="A334" s="106">
        <v>2024</v>
      </c>
      <c r="B334" s="106" t="s">
        <v>16</v>
      </c>
      <c r="C334" s="106" t="s">
        <v>71</v>
      </c>
      <c r="D334" s="106" t="s">
        <v>13</v>
      </c>
      <c r="E334" s="106" t="s">
        <v>89</v>
      </c>
      <c r="F334" s="106" t="s">
        <v>91</v>
      </c>
      <c r="G334" s="106">
        <v>229306.68999999994</v>
      </c>
      <c r="H334" s="106" t="str">
        <f t="shared" si="5"/>
        <v>2024MEALS-BAKINGMBS FRZBaseCore NWOTHER</v>
      </c>
      <c r="I334" s="106" cm="1">
        <f t="array" ref="I334">_xlfn.IFS(A334=2021,G334/Sheet1!$B$2,A334=2022,G334/Sheet1!$B$3,A334=2023,G334/Sheet1!$B$4,A334=2024,G334/Sheet1!$B$5,A334=2025,G334/Sheet1!$B$6)</f>
        <v>2.664988234065746E-2</v>
      </c>
    </row>
    <row r="335" spans="1:9">
      <c r="A335" s="106">
        <v>2024</v>
      </c>
      <c r="B335" s="106" t="s">
        <v>16</v>
      </c>
      <c r="C335" s="106" t="s">
        <v>71</v>
      </c>
      <c r="D335" s="106" t="s">
        <v>13</v>
      </c>
      <c r="E335" s="106" t="s">
        <v>89</v>
      </c>
      <c r="F335" s="106" t="s">
        <v>100</v>
      </c>
      <c r="G335" s="106">
        <v>50000.02</v>
      </c>
      <c r="H335" s="106" t="str">
        <f t="shared" si="5"/>
        <v>2024MEALS-BAKINGMBS FRZBaseCore NWPVA/JBP</v>
      </c>
      <c r="I335" s="106" cm="1">
        <f t="array" ref="I335">_xlfn.IFS(A335=2021,G335/Sheet1!$B$2,A335=2022,G335/Sheet1!$B$3,A335=2023,G335/Sheet1!$B$4,A335=2024,G335/Sheet1!$B$5,A335=2025,G335/Sheet1!$B$6)</f>
        <v>5.8109715422193743E-3</v>
      </c>
    </row>
    <row r="336" spans="1:9">
      <c r="A336" s="106">
        <v>2024</v>
      </c>
      <c r="B336" s="106" t="s">
        <v>16</v>
      </c>
      <c r="C336" s="106" t="s">
        <v>71</v>
      </c>
      <c r="D336" s="106" t="s">
        <v>13</v>
      </c>
      <c r="E336" s="106" t="s">
        <v>89</v>
      </c>
      <c r="F336" s="106" t="s">
        <v>103</v>
      </c>
      <c r="G336" s="106">
        <v>20203.300000000007</v>
      </c>
      <c r="H336" s="106" t="str">
        <f t="shared" si="5"/>
        <v>2024MEALS-BAKINGMBS FRZBaseCore NWSINGLE FUNDING</v>
      </c>
      <c r="I336" s="106" cm="1">
        <f t="array" ref="I336">_xlfn.IFS(A336=2021,G336/Sheet1!$B$2,A336=2022,G336/Sheet1!$B$3,A336=2023,G336/Sheet1!$B$4,A336=2024,G336/Sheet1!$B$5,A336=2025,G336/Sheet1!$B$6)</f>
        <v>2.3480150879723796E-3</v>
      </c>
    </row>
    <row r="337" spans="1:9">
      <c r="A337" s="106">
        <v>2024</v>
      </c>
      <c r="B337" s="106" t="s">
        <v>16</v>
      </c>
      <c r="C337" s="106" t="s">
        <v>71</v>
      </c>
      <c r="D337" s="106" t="s">
        <v>13</v>
      </c>
      <c r="E337" s="106" t="s">
        <v>112</v>
      </c>
      <c r="G337" s="106">
        <v>327510.06999999995</v>
      </c>
      <c r="H337" s="106" t="str">
        <f t="shared" si="5"/>
        <v>2024MEALS-BAKINGMBS FRZBaseCore NW Total</v>
      </c>
      <c r="I337" s="106" cm="1">
        <f t="array" ref="I337">_xlfn.IFS(A337=2021,G337/Sheet1!$B$2,A337=2022,G337/Sheet1!$B$3,A337=2023,G337/Sheet1!$B$4,A337=2024,G337/Sheet1!$B$5,A337=2025,G337/Sheet1!$B$6)</f>
        <v>3.8063018705998021E-2</v>
      </c>
    </row>
    <row r="338" spans="1:9">
      <c r="A338" s="106">
        <v>2024</v>
      </c>
      <c r="B338" s="106" t="s">
        <v>16</v>
      </c>
      <c r="C338" s="106" t="s">
        <v>71</v>
      </c>
      <c r="D338" s="106" t="s">
        <v>13</v>
      </c>
      <c r="E338" s="106" t="s">
        <v>37</v>
      </c>
      <c r="F338" s="106" t="s">
        <v>37</v>
      </c>
      <c r="G338" s="106">
        <v>1261.98</v>
      </c>
      <c r="H338" s="106" t="str">
        <f t="shared" si="5"/>
        <v>2024MEALS-BAKINGMBS FRZBaseEDLPEDLP</v>
      </c>
      <c r="I338" s="106" cm="1">
        <f t="array" ref="I338">_xlfn.IFS(A338=2021,G338/Sheet1!$B$2,A338=2022,G338/Sheet1!$B$3,A338=2023,G338/Sheet1!$B$4,A338=2024,G338/Sheet1!$B$5,A338=2025,G338/Sheet1!$B$6)</f>
        <v>1.4666653867038466E-4</v>
      </c>
    </row>
    <row r="339" spans="1:9">
      <c r="A339" s="106">
        <v>2024</v>
      </c>
      <c r="B339" s="106" t="s">
        <v>16</v>
      </c>
      <c r="C339" s="106" t="s">
        <v>71</v>
      </c>
      <c r="D339" s="106" t="s">
        <v>13</v>
      </c>
      <c r="E339" s="106" t="s">
        <v>113</v>
      </c>
      <c r="G339" s="106">
        <v>1261.98</v>
      </c>
      <c r="H339" s="106" t="str">
        <f t="shared" si="5"/>
        <v>2024MEALS-BAKINGMBS FRZBaseEDLP Total</v>
      </c>
      <c r="I339" s="106" cm="1">
        <f t="array" ref="I339">_xlfn.IFS(A339=2021,G339/Sheet1!$B$2,A339=2022,G339/Sheet1!$B$3,A339=2023,G339/Sheet1!$B$4,A339=2024,G339/Sheet1!$B$5,A339=2025,G339/Sheet1!$B$6)</f>
        <v>1.4666653867038466E-4</v>
      </c>
    </row>
    <row r="340" spans="1:9">
      <c r="A340" s="106">
        <v>2024</v>
      </c>
      <c r="B340" s="106" t="s">
        <v>16</v>
      </c>
      <c r="C340" s="106" t="s">
        <v>71</v>
      </c>
      <c r="D340" s="106" t="s">
        <v>13</v>
      </c>
      <c r="E340" s="106" t="s">
        <v>99</v>
      </c>
      <c r="F340" s="106" t="s">
        <v>99</v>
      </c>
      <c r="G340" s="106">
        <v>20360</v>
      </c>
      <c r="H340" s="106" t="str">
        <f t="shared" si="5"/>
        <v>2024MEALS-BAKINGMBS FRZBaseMERCH MENUMERCH MENU</v>
      </c>
      <c r="I340" s="106" cm="1">
        <f t="array" ref="I340">_xlfn.IFS(A340=2021,G340/Sheet1!$B$2,A340=2022,G340/Sheet1!$B$3,A340=2023,G340/Sheet1!$B$4,A340=2024,G340/Sheet1!$B$5,A340=2025,G340/Sheet1!$B$6)</f>
        <v>2.3662266655010635E-3</v>
      </c>
    </row>
    <row r="341" spans="1:9">
      <c r="A341" s="106">
        <v>2024</v>
      </c>
      <c r="B341" s="106" t="s">
        <v>16</v>
      </c>
      <c r="C341" s="106" t="s">
        <v>71</v>
      </c>
      <c r="D341" s="106" t="s">
        <v>13</v>
      </c>
      <c r="E341" s="106" t="s">
        <v>114</v>
      </c>
      <c r="G341" s="106">
        <v>20360</v>
      </c>
      <c r="H341" s="106" t="str">
        <f t="shared" si="5"/>
        <v>2024MEALS-BAKINGMBS FRZBaseMERCH MENU Total</v>
      </c>
      <c r="I341" s="106" cm="1">
        <f t="array" ref="I341">_xlfn.IFS(A341=2021,G341/Sheet1!$B$2,A341=2022,G341/Sheet1!$B$3,A341=2023,G341/Sheet1!$B$4,A341=2024,G341/Sheet1!$B$5,A341=2025,G341/Sheet1!$B$6)</f>
        <v>2.3662266655010635E-3</v>
      </c>
    </row>
    <row r="342" spans="1:9">
      <c r="A342" s="106">
        <v>2024</v>
      </c>
      <c r="B342" s="106" t="s">
        <v>16</v>
      </c>
      <c r="C342" s="106" t="s">
        <v>71</v>
      </c>
      <c r="D342" s="106" t="s">
        <v>115</v>
      </c>
      <c r="G342" s="106">
        <v>349132.04999999993</v>
      </c>
      <c r="H342" s="106" t="str">
        <f t="shared" si="5"/>
        <v>2024MEALS-BAKINGMBS FRZBase Total</v>
      </c>
      <c r="I342" s="106" cm="1">
        <f t="array" ref="I342">_xlfn.IFS(A342=2021,G342/Sheet1!$B$2,A342=2022,G342/Sheet1!$B$3,A342=2023,G342/Sheet1!$B$4,A342=2024,G342/Sheet1!$B$5,A342=2025,G342/Sheet1!$B$6)</f>
        <v>4.0575911910169467E-2</v>
      </c>
    </row>
    <row r="343" spans="1:9">
      <c r="A343" s="106">
        <v>2024</v>
      </c>
      <c r="B343" s="106" t="s">
        <v>16</v>
      </c>
      <c r="C343" s="106" t="s">
        <v>131</v>
      </c>
      <c r="G343" s="106">
        <v>349132.04999999993</v>
      </c>
      <c r="H343" s="106" t="str">
        <f t="shared" si="5"/>
        <v>2024MEALS-BAKINGMBS FRZ Total</v>
      </c>
      <c r="I343" s="106" cm="1">
        <f t="array" ref="I343">_xlfn.IFS(A343=2021,G343/Sheet1!$B$2,A343=2022,G343/Sheet1!$B$3,A343=2023,G343/Sheet1!$B$4,A343=2024,G343/Sheet1!$B$5,A343=2025,G343/Sheet1!$B$6)</f>
        <v>4.0575911910169467E-2</v>
      </c>
    </row>
    <row r="344" spans="1:9">
      <c r="A344" s="106">
        <v>2024</v>
      </c>
      <c r="B344" s="106" t="s">
        <v>16</v>
      </c>
      <c r="C344" s="106" t="s">
        <v>72</v>
      </c>
      <c r="D344" s="106" t="s">
        <v>13</v>
      </c>
      <c r="E344" s="106" t="s">
        <v>89</v>
      </c>
      <c r="F344" s="106" t="s">
        <v>90</v>
      </c>
      <c r="G344" s="106">
        <v>39999.79</v>
      </c>
      <c r="H344" s="106" t="str">
        <f t="shared" si="5"/>
        <v>2024MEALS-BAKINGMBS REFBaseCore NWADMIN</v>
      </c>
      <c r="I344" s="106" cm="1">
        <f t="array" ref="I344">_xlfn.IFS(A344=2021,G344/Sheet1!$B$2,A344=2022,G344/Sheet1!$B$3,A344=2023,G344/Sheet1!$B$4,A344=2024,G344/Sheet1!$B$5,A344=2025,G344/Sheet1!$B$6)</f>
        <v>4.6487509681946357E-3</v>
      </c>
    </row>
    <row r="345" spans="1:9">
      <c r="A345" s="106">
        <v>2024</v>
      </c>
      <c r="B345" s="106" t="s">
        <v>16</v>
      </c>
      <c r="C345" s="106" t="s">
        <v>72</v>
      </c>
      <c r="D345" s="106" t="s">
        <v>13</v>
      </c>
      <c r="E345" s="106" t="s">
        <v>89</v>
      </c>
      <c r="F345" s="106" t="s">
        <v>91</v>
      </c>
      <c r="G345" s="106">
        <v>255572.33000000002</v>
      </c>
      <c r="H345" s="106" t="str">
        <f t="shared" si="5"/>
        <v>2024MEALS-BAKINGMBS REFBaseCore NWOTHER</v>
      </c>
      <c r="I345" s="106" cm="1">
        <f t="array" ref="I345">_xlfn.IFS(A345=2021,G345/Sheet1!$B$2,A345=2022,G345/Sheet1!$B$3,A345=2023,G345/Sheet1!$B$4,A345=2024,G345/Sheet1!$B$5,A345=2025,G345/Sheet1!$B$6)</f>
        <v>2.9702458851190442E-2</v>
      </c>
    </row>
    <row r="346" spans="1:9">
      <c r="A346" s="106">
        <v>2024</v>
      </c>
      <c r="B346" s="106" t="s">
        <v>16</v>
      </c>
      <c r="C346" s="106" t="s">
        <v>72</v>
      </c>
      <c r="D346" s="106" t="s">
        <v>13</v>
      </c>
      <c r="E346" s="106" t="s">
        <v>89</v>
      </c>
      <c r="F346" s="106" t="s">
        <v>100</v>
      </c>
      <c r="G346" s="106">
        <v>220000</v>
      </c>
      <c r="H346" s="106" t="str">
        <f t="shared" si="5"/>
        <v>2024MEALS-BAKINGMBS REFBaseCore NWPVA/JBP</v>
      </c>
      <c r="I346" s="106" cm="1">
        <f t="array" ref="I346">_xlfn.IFS(A346=2021,G346/Sheet1!$B$2,A346=2022,G346/Sheet1!$B$3,A346=2023,G346/Sheet1!$B$4,A346=2024,G346/Sheet1!$B$5,A346=2025,G346/Sheet1!$B$6)</f>
        <v>2.5568264558459428E-2</v>
      </c>
    </row>
    <row r="347" spans="1:9">
      <c r="A347" s="106">
        <v>2024</v>
      </c>
      <c r="B347" s="106" t="s">
        <v>16</v>
      </c>
      <c r="C347" s="106" t="s">
        <v>72</v>
      </c>
      <c r="D347" s="106" t="s">
        <v>13</v>
      </c>
      <c r="E347" s="106" t="s">
        <v>89</v>
      </c>
      <c r="F347" s="106" t="s">
        <v>103</v>
      </c>
      <c r="G347" s="106">
        <v>166160.03999999998</v>
      </c>
      <c r="H347" s="106" t="str">
        <f t="shared" si="5"/>
        <v>2024MEALS-BAKINGMBS REFBaseCore NWSINGLE FUNDING</v>
      </c>
      <c r="I347" s="106" cm="1">
        <f t="array" ref="I347">_xlfn.IFS(A347=2021,G347/Sheet1!$B$2,A347=2022,G347/Sheet1!$B$3,A347=2023,G347/Sheet1!$B$4,A347=2024,G347/Sheet1!$B$5,A347=2025,G347/Sheet1!$B$6)</f>
        <v>1.9311017553473638E-2</v>
      </c>
    </row>
    <row r="348" spans="1:9">
      <c r="A348" s="106">
        <v>2024</v>
      </c>
      <c r="B348" s="106" t="s">
        <v>16</v>
      </c>
      <c r="C348" s="106" t="s">
        <v>72</v>
      </c>
      <c r="D348" s="106" t="s">
        <v>13</v>
      </c>
      <c r="E348" s="106" t="s">
        <v>112</v>
      </c>
      <c r="G348" s="106">
        <v>681732.15999999992</v>
      </c>
      <c r="H348" s="106" t="str">
        <f t="shared" si="5"/>
        <v>2024MEALS-BAKINGMBS REFBaseCore NW Total</v>
      </c>
      <c r="I348" s="106" cm="1">
        <f t="array" ref="I348">_xlfn.IFS(A348=2021,G348/Sheet1!$B$2,A348=2022,G348/Sheet1!$B$3,A348=2023,G348/Sheet1!$B$4,A348=2024,G348/Sheet1!$B$5,A348=2025,G348/Sheet1!$B$6)</f>
        <v>7.9230491931318134E-2</v>
      </c>
    </row>
    <row r="349" spans="1:9">
      <c r="A349" s="106">
        <v>2024</v>
      </c>
      <c r="B349" s="106" t="s">
        <v>16</v>
      </c>
      <c r="C349" s="106" t="s">
        <v>72</v>
      </c>
      <c r="D349" s="106" t="s">
        <v>13</v>
      </c>
      <c r="E349" s="106" t="s">
        <v>37</v>
      </c>
      <c r="F349" s="106" t="s">
        <v>37</v>
      </c>
      <c r="G349" s="106">
        <v>0</v>
      </c>
      <c r="H349" s="106" t="str">
        <f t="shared" si="5"/>
        <v>2024MEALS-BAKINGMBS REFBaseEDLPEDLP</v>
      </c>
      <c r="I349" s="106" cm="1">
        <f t="array" ref="I349">_xlfn.IFS(A349=2021,G349/Sheet1!$B$2,A349=2022,G349/Sheet1!$B$3,A349=2023,G349/Sheet1!$B$4,A349=2024,G349/Sheet1!$B$5,A349=2025,G349/Sheet1!$B$6)</f>
        <v>0</v>
      </c>
    </row>
    <row r="350" spans="1:9">
      <c r="A350" s="106">
        <v>2024</v>
      </c>
      <c r="B350" s="106" t="s">
        <v>16</v>
      </c>
      <c r="C350" s="106" t="s">
        <v>72</v>
      </c>
      <c r="D350" s="106" t="s">
        <v>13</v>
      </c>
      <c r="E350" s="106" t="s">
        <v>113</v>
      </c>
      <c r="G350" s="106">
        <v>0</v>
      </c>
      <c r="H350" s="106" t="str">
        <f t="shared" si="5"/>
        <v>2024MEALS-BAKINGMBS REFBaseEDLP Total</v>
      </c>
      <c r="I350" s="106" cm="1">
        <f t="array" ref="I350">_xlfn.IFS(A350=2021,G350/Sheet1!$B$2,A350=2022,G350/Sheet1!$B$3,A350=2023,G350/Sheet1!$B$4,A350=2024,G350/Sheet1!$B$5,A350=2025,G350/Sheet1!$B$6)</f>
        <v>0</v>
      </c>
    </row>
    <row r="351" spans="1:9">
      <c r="A351" s="106">
        <v>2024</v>
      </c>
      <c r="B351" s="106" t="s">
        <v>16</v>
      </c>
      <c r="C351" s="106" t="s">
        <v>72</v>
      </c>
      <c r="D351" s="106" t="s">
        <v>13</v>
      </c>
      <c r="E351" s="106" t="s">
        <v>99</v>
      </c>
      <c r="F351" s="106" t="s">
        <v>99</v>
      </c>
      <c r="G351" s="106">
        <v>161804.68</v>
      </c>
      <c r="H351" s="106" t="str">
        <f t="shared" si="5"/>
        <v>2024MEALS-BAKINGMBS REFBaseMERCH MENUMERCH MENU</v>
      </c>
      <c r="I351" s="106" cm="1">
        <f t="array" ref="I351">_xlfn.IFS(A351=2021,G351/Sheet1!$B$2,A351=2022,G351/Sheet1!$B$3,A351=2023,G351/Sheet1!$B$4,A351=2024,G351/Sheet1!$B$5,A351=2025,G351/Sheet1!$B$6)</f>
        <v>1.8804840295622131E-2</v>
      </c>
    </row>
    <row r="352" spans="1:9">
      <c r="A352" s="106">
        <v>2024</v>
      </c>
      <c r="B352" s="106" t="s">
        <v>16</v>
      </c>
      <c r="C352" s="106" t="s">
        <v>72</v>
      </c>
      <c r="D352" s="106" t="s">
        <v>13</v>
      </c>
      <c r="E352" s="106" t="s">
        <v>114</v>
      </c>
      <c r="G352" s="106">
        <v>161804.68</v>
      </c>
      <c r="H352" s="106" t="str">
        <f t="shared" si="5"/>
        <v>2024MEALS-BAKINGMBS REFBaseMERCH MENU Total</v>
      </c>
      <c r="I352" s="106" cm="1">
        <f t="array" ref="I352">_xlfn.IFS(A352=2021,G352/Sheet1!$B$2,A352=2022,G352/Sheet1!$B$3,A352=2023,G352/Sheet1!$B$4,A352=2024,G352/Sheet1!$B$5,A352=2025,G352/Sheet1!$B$6)</f>
        <v>1.8804840295622131E-2</v>
      </c>
    </row>
    <row r="353" spans="1:9">
      <c r="A353" s="106">
        <v>2024</v>
      </c>
      <c r="B353" s="106" t="s">
        <v>16</v>
      </c>
      <c r="C353" s="106" t="s">
        <v>72</v>
      </c>
      <c r="D353" s="106" t="s">
        <v>115</v>
      </c>
      <c r="G353" s="106">
        <v>843536.83999999985</v>
      </c>
      <c r="H353" s="106" t="str">
        <f t="shared" si="5"/>
        <v>2024MEALS-BAKINGMBS REFBase Total</v>
      </c>
      <c r="I353" s="106" cm="1">
        <f t="array" ref="I353">_xlfn.IFS(A353=2021,G353/Sheet1!$B$2,A353=2022,G353/Sheet1!$B$3,A353=2023,G353/Sheet1!$B$4,A353=2024,G353/Sheet1!$B$5,A353=2025,G353/Sheet1!$B$6)</f>
        <v>9.8035332226940261E-2</v>
      </c>
    </row>
    <row r="354" spans="1:9">
      <c r="A354" s="106">
        <v>2024</v>
      </c>
      <c r="B354" s="106" t="s">
        <v>16</v>
      </c>
      <c r="C354" s="106" t="s">
        <v>132</v>
      </c>
      <c r="G354" s="106">
        <v>843536.83999999985</v>
      </c>
      <c r="H354" s="106" t="str">
        <f t="shared" si="5"/>
        <v>2024MEALS-BAKINGMBS REF Total</v>
      </c>
      <c r="I354" s="106" cm="1">
        <f t="array" ref="I354">_xlfn.IFS(A354=2021,G354/Sheet1!$B$2,A354=2022,G354/Sheet1!$B$3,A354=2023,G354/Sheet1!$B$4,A354=2024,G354/Sheet1!$B$5,A354=2025,G354/Sheet1!$B$6)</f>
        <v>9.8035332226940261E-2</v>
      </c>
    </row>
    <row r="355" spans="1:9">
      <c r="A355" s="106">
        <v>2024</v>
      </c>
      <c r="B355" s="106" t="s">
        <v>16</v>
      </c>
      <c r="C355" s="106" t="s">
        <v>73</v>
      </c>
      <c r="D355" s="106" t="s">
        <v>13</v>
      </c>
      <c r="E355" s="106" t="s">
        <v>89</v>
      </c>
      <c r="F355" s="106" t="s">
        <v>90</v>
      </c>
      <c r="G355" s="106">
        <v>50550.2</v>
      </c>
      <c r="H355" s="106" t="str">
        <f t="shared" si="5"/>
        <v>2024MEALS-BAKINGMBS SOUP-SIDESBaseCore NWADMIN</v>
      </c>
      <c r="I355" s="106" cm="1">
        <f t="array" ref="I355">_xlfn.IFS(A355=2021,G355/Sheet1!$B$2,A355=2022,G355/Sheet1!$B$3,A355=2023,G355/Sheet1!$B$4,A355=2024,G355/Sheet1!$B$5,A355=2025,G355/Sheet1!$B$6)</f>
        <v>5.8749131231047077E-3</v>
      </c>
    </row>
    <row r="356" spans="1:9">
      <c r="A356" s="106">
        <v>2024</v>
      </c>
      <c r="B356" s="106" t="s">
        <v>16</v>
      </c>
      <c r="C356" s="106" t="s">
        <v>73</v>
      </c>
      <c r="D356" s="106" t="s">
        <v>13</v>
      </c>
      <c r="E356" s="106" t="s">
        <v>89</v>
      </c>
      <c r="F356" s="106" t="s">
        <v>91</v>
      </c>
      <c r="G356" s="106">
        <v>324569.77999999997</v>
      </c>
      <c r="H356" s="106" t="str">
        <f t="shared" si="5"/>
        <v>2024MEALS-BAKINGMBS SOUP-SIDESBaseCore NWOTHER</v>
      </c>
      <c r="I356" s="106" cm="1">
        <f t="array" ref="I356">_xlfn.IFS(A356=2021,G356/Sheet1!$B$2,A356=2022,G356/Sheet1!$B$3,A356=2023,G356/Sheet1!$B$4,A356=2024,G356/Sheet1!$B$5,A356=2025,G356/Sheet1!$B$6)</f>
        <v>3.7721300012368057E-2</v>
      </c>
    </row>
    <row r="357" spans="1:9">
      <c r="A357" s="106">
        <v>2024</v>
      </c>
      <c r="B357" s="106" t="s">
        <v>16</v>
      </c>
      <c r="C357" s="106" t="s">
        <v>73</v>
      </c>
      <c r="D357" s="106" t="s">
        <v>13</v>
      </c>
      <c r="E357" s="106" t="s">
        <v>89</v>
      </c>
      <c r="F357" s="106" t="s">
        <v>100</v>
      </c>
      <c r="G357" s="106">
        <v>200000</v>
      </c>
      <c r="H357" s="106" t="str">
        <f t="shared" si="5"/>
        <v>2024MEALS-BAKINGMBS SOUP-SIDESBaseCore NWPVA/JBP</v>
      </c>
      <c r="I357" s="106" cm="1">
        <f t="array" ref="I357">_xlfn.IFS(A357=2021,G357/Sheet1!$B$2,A357=2022,G357/Sheet1!$B$3,A357=2023,G357/Sheet1!$B$4,A357=2024,G357/Sheet1!$B$5,A357=2025,G357/Sheet1!$B$6)</f>
        <v>2.324387687132675E-2</v>
      </c>
    </row>
    <row r="358" spans="1:9">
      <c r="A358" s="106">
        <v>2024</v>
      </c>
      <c r="B358" s="106" t="s">
        <v>16</v>
      </c>
      <c r="C358" s="106" t="s">
        <v>73</v>
      </c>
      <c r="D358" s="106" t="s">
        <v>13</v>
      </c>
      <c r="E358" s="106" t="s">
        <v>89</v>
      </c>
      <c r="F358" s="106" t="s">
        <v>103</v>
      </c>
      <c r="G358" s="106">
        <v>311071.83999999997</v>
      </c>
      <c r="H358" s="106" t="str">
        <f t="shared" si="5"/>
        <v>2024MEALS-BAKINGMBS SOUP-SIDESBaseCore NWSINGLE FUNDING</v>
      </c>
      <c r="I358" s="106" cm="1">
        <f t="array" ref="I358">_xlfn.IFS(A358=2021,G358/Sheet1!$B$2,A358=2022,G358/Sheet1!$B$3,A358=2023,G358/Sheet1!$B$4,A358=2024,G358/Sheet1!$B$5,A358=2025,G358/Sheet1!$B$6)</f>
        <v>3.6152577735485275E-2</v>
      </c>
    </row>
    <row r="359" spans="1:9">
      <c r="A359" s="106">
        <v>2024</v>
      </c>
      <c r="B359" s="106" t="s">
        <v>16</v>
      </c>
      <c r="C359" s="106" t="s">
        <v>73</v>
      </c>
      <c r="D359" s="106" t="s">
        <v>13</v>
      </c>
      <c r="E359" s="106" t="s">
        <v>112</v>
      </c>
      <c r="G359" s="106">
        <v>886191.82</v>
      </c>
      <c r="H359" s="106" t="str">
        <f t="shared" si="5"/>
        <v>2024MEALS-BAKINGMBS SOUP-SIDESBaseCore NW Total</v>
      </c>
      <c r="I359" s="106" cm="1">
        <f t="array" ref="I359">_xlfn.IFS(A359=2021,G359/Sheet1!$B$2,A359=2022,G359/Sheet1!$B$3,A359=2023,G359/Sheet1!$B$4,A359=2024,G359/Sheet1!$B$5,A359=2025,G359/Sheet1!$B$6)</f>
        <v>0.1029926677422848</v>
      </c>
    </row>
    <row r="360" spans="1:9">
      <c r="A360" s="106">
        <v>2024</v>
      </c>
      <c r="B360" s="106" t="s">
        <v>16</v>
      </c>
      <c r="C360" s="106" t="s">
        <v>73</v>
      </c>
      <c r="D360" s="106" t="s">
        <v>13</v>
      </c>
      <c r="E360" s="106" t="s">
        <v>37</v>
      </c>
      <c r="F360" s="106" t="s">
        <v>37</v>
      </c>
      <c r="G360" s="106">
        <v>0</v>
      </c>
      <c r="H360" s="106" t="str">
        <f t="shared" si="5"/>
        <v>2024MEALS-BAKINGMBS SOUP-SIDESBaseEDLPEDLP</v>
      </c>
      <c r="I360" s="106" cm="1">
        <f t="array" ref="I360">_xlfn.IFS(A360=2021,G360/Sheet1!$B$2,A360=2022,G360/Sheet1!$B$3,A360=2023,G360/Sheet1!$B$4,A360=2024,G360/Sheet1!$B$5,A360=2025,G360/Sheet1!$B$6)</f>
        <v>0</v>
      </c>
    </row>
    <row r="361" spans="1:9">
      <c r="A361" s="106">
        <v>2024</v>
      </c>
      <c r="B361" s="106" t="s">
        <v>16</v>
      </c>
      <c r="C361" s="106" t="s">
        <v>73</v>
      </c>
      <c r="D361" s="106" t="s">
        <v>13</v>
      </c>
      <c r="E361" s="106" t="s">
        <v>113</v>
      </c>
      <c r="G361" s="106">
        <v>0</v>
      </c>
      <c r="H361" s="106" t="str">
        <f t="shared" si="5"/>
        <v>2024MEALS-BAKINGMBS SOUP-SIDESBaseEDLP Total</v>
      </c>
      <c r="I361" s="106" cm="1">
        <f t="array" ref="I361">_xlfn.IFS(A361=2021,G361/Sheet1!$B$2,A361=2022,G361/Sheet1!$B$3,A361=2023,G361/Sheet1!$B$4,A361=2024,G361/Sheet1!$B$5,A361=2025,G361/Sheet1!$B$6)</f>
        <v>0</v>
      </c>
    </row>
    <row r="362" spans="1:9">
      <c r="A362" s="106">
        <v>2024</v>
      </c>
      <c r="B362" s="106" t="s">
        <v>16</v>
      </c>
      <c r="C362" s="106" t="s">
        <v>73</v>
      </c>
      <c r="D362" s="106" t="s">
        <v>13</v>
      </c>
      <c r="E362" s="106" t="s">
        <v>99</v>
      </c>
      <c r="F362" s="106" t="s">
        <v>99</v>
      </c>
      <c r="G362" s="106">
        <v>55047.3</v>
      </c>
      <c r="H362" s="106" t="str">
        <f t="shared" si="5"/>
        <v>2024MEALS-BAKINGMBS SOUP-SIDESBaseMERCH MENUMERCH MENU</v>
      </c>
      <c r="I362" s="106" cm="1">
        <f t="array" ref="I362">_xlfn.IFS(A362=2021,G362/Sheet1!$B$2,A362=2022,G362/Sheet1!$B$3,A362=2023,G362/Sheet1!$B$4,A362=2024,G362/Sheet1!$B$5,A362=2025,G362/Sheet1!$B$6)</f>
        <v>6.397563316494926E-3</v>
      </c>
    </row>
    <row r="363" spans="1:9">
      <c r="A363" s="106">
        <v>2024</v>
      </c>
      <c r="B363" s="106" t="s">
        <v>16</v>
      </c>
      <c r="C363" s="106" t="s">
        <v>73</v>
      </c>
      <c r="D363" s="106" t="s">
        <v>13</v>
      </c>
      <c r="E363" s="106" t="s">
        <v>114</v>
      </c>
      <c r="G363" s="106">
        <v>55047.3</v>
      </c>
      <c r="H363" s="106" t="str">
        <f t="shared" si="5"/>
        <v>2024MEALS-BAKINGMBS SOUP-SIDESBaseMERCH MENU Total</v>
      </c>
      <c r="I363" s="106" cm="1">
        <f t="array" ref="I363">_xlfn.IFS(A363=2021,G363/Sheet1!$B$2,A363=2022,G363/Sheet1!$B$3,A363=2023,G363/Sheet1!$B$4,A363=2024,G363/Sheet1!$B$5,A363=2025,G363/Sheet1!$B$6)</f>
        <v>6.397563316494926E-3</v>
      </c>
    </row>
    <row r="364" spans="1:9">
      <c r="A364" s="106">
        <v>2024</v>
      </c>
      <c r="B364" s="106" t="s">
        <v>16</v>
      </c>
      <c r="C364" s="106" t="s">
        <v>73</v>
      </c>
      <c r="D364" s="106" t="s">
        <v>115</v>
      </c>
      <c r="G364" s="106">
        <v>941239.12</v>
      </c>
      <c r="H364" s="106" t="str">
        <f t="shared" si="5"/>
        <v>2024MEALS-BAKINGMBS SOUP-SIDESBase Total</v>
      </c>
      <c r="I364" s="106" cm="1">
        <f t="array" ref="I364">_xlfn.IFS(A364=2021,G364/Sheet1!$B$2,A364=2022,G364/Sheet1!$B$3,A364=2023,G364/Sheet1!$B$4,A364=2024,G364/Sheet1!$B$5,A364=2025,G364/Sheet1!$B$6)</f>
        <v>0.10939023105877972</v>
      </c>
    </row>
    <row r="365" spans="1:9">
      <c r="A365" s="106">
        <v>2024</v>
      </c>
      <c r="B365" s="106" t="s">
        <v>16</v>
      </c>
      <c r="C365" s="106" t="s">
        <v>73</v>
      </c>
      <c r="D365" s="106" t="s">
        <v>83</v>
      </c>
      <c r="E365" s="106" t="s">
        <v>89</v>
      </c>
      <c r="F365" s="106" t="s">
        <v>90</v>
      </c>
      <c r="G365" s="106">
        <v>0</v>
      </c>
      <c r="H365" s="106" t="str">
        <f t="shared" si="5"/>
        <v>2024MEALS-BAKINGMBS SOUP-SIDESIncr CappedCore NWADMIN</v>
      </c>
      <c r="I365" s="106" cm="1">
        <f t="array" ref="I365">_xlfn.IFS(A365=2021,G365/Sheet1!$B$2,A365=2022,G365/Sheet1!$B$3,A365=2023,G365/Sheet1!$B$4,A365=2024,G365/Sheet1!$B$5,A365=2025,G365/Sheet1!$B$6)</f>
        <v>0</v>
      </c>
    </row>
    <row r="366" spans="1:9">
      <c r="A366" s="106">
        <v>2024</v>
      </c>
      <c r="B366" s="106" t="s">
        <v>16</v>
      </c>
      <c r="C366" s="106" t="s">
        <v>73</v>
      </c>
      <c r="D366" s="106" t="s">
        <v>83</v>
      </c>
      <c r="E366" s="106" t="s">
        <v>112</v>
      </c>
      <c r="G366" s="106">
        <v>0</v>
      </c>
      <c r="H366" s="106" t="str">
        <f t="shared" si="5"/>
        <v>2024MEALS-BAKINGMBS SOUP-SIDESIncr CappedCore NW Total</v>
      </c>
      <c r="I366" s="106" cm="1">
        <f t="array" ref="I366">_xlfn.IFS(A366=2021,G366/Sheet1!$B$2,A366=2022,G366/Sheet1!$B$3,A366=2023,G366/Sheet1!$B$4,A366=2024,G366/Sheet1!$B$5,A366=2025,G366/Sheet1!$B$6)</f>
        <v>0</v>
      </c>
    </row>
    <row r="367" spans="1:9">
      <c r="A367" s="106">
        <v>2024</v>
      </c>
      <c r="B367" s="106" t="s">
        <v>16</v>
      </c>
      <c r="C367" s="106" t="s">
        <v>73</v>
      </c>
      <c r="D367" s="106" t="s">
        <v>133</v>
      </c>
      <c r="G367" s="106">
        <v>0</v>
      </c>
      <c r="H367" s="106" t="str">
        <f t="shared" si="5"/>
        <v>2024MEALS-BAKINGMBS SOUP-SIDESIncr Capped Total</v>
      </c>
      <c r="I367" s="106" cm="1">
        <f t="array" ref="I367">_xlfn.IFS(A367=2021,G367/Sheet1!$B$2,A367=2022,G367/Sheet1!$B$3,A367=2023,G367/Sheet1!$B$4,A367=2024,G367/Sheet1!$B$5,A367=2025,G367/Sheet1!$B$6)</f>
        <v>0</v>
      </c>
    </row>
    <row r="368" spans="1:9">
      <c r="A368" s="106">
        <v>2024</v>
      </c>
      <c r="B368" s="106" t="s">
        <v>16</v>
      </c>
      <c r="C368" s="106" t="s">
        <v>134</v>
      </c>
      <c r="G368" s="106">
        <v>941239.12</v>
      </c>
      <c r="H368" s="106" t="str">
        <f t="shared" si="5"/>
        <v>2024MEALS-BAKINGMBS SOUP-SIDES Total</v>
      </c>
      <c r="I368" s="106" cm="1">
        <f t="array" ref="I368">_xlfn.IFS(A368=2021,G368/Sheet1!$B$2,A368=2022,G368/Sheet1!$B$3,A368=2023,G368/Sheet1!$B$4,A368=2024,G368/Sheet1!$B$5,A368=2025,G368/Sheet1!$B$6)</f>
        <v>0.10939023105877972</v>
      </c>
    </row>
    <row r="369" spans="1:9">
      <c r="A369" s="106">
        <v>2024</v>
      </c>
      <c r="B369" s="106" t="s">
        <v>16</v>
      </c>
      <c r="C369" s="106" t="s">
        <v>74</v>
      </c>
      <c r="D369" s="106" t="s">
        <v>13</v>
      </c>
      <c r="E369" s="106" t="s">
        <v>89</v>
      </c>
      <c r="F369" s="106" t="s">
        <v>90</v>
      </c>
      <c r="G369" s="106">
        <v>24999.94</v>
      </c>
      <c r="H369" s="106" t="str">
        <f t="shared" si="5"/>
        <v>2024MEALS-BAKINGMBS TACOS-TREATSBaseCore NWADMIN</v>
      </c>
      <c r="I369" s="106" cm="1">
        <f t="array" ref="I369">_xlfn.IFS(A369=2021,G369/Sheet1!$B$2,A369=2022,G369/Sheet1!$B$3,A369=2023,G369/Sheet1!$B$4,A369=2024,G369/Sheet1!$B$5,A369=2025,G369/Sheet1!$B$6)</f>
        <v>2.9054776357527825E-3</v>
      </c>
    </row>
    <row r="370" spans="1:9">
      <c r="A370" s="106">
        <v>2024</v>
      </c>
      <c r="B370" s="106" t="s">
        <v>16</v>
      </c>
      <c r="C370" s="106" t="s">
        <v>74</v>
      </c>
      <c r="D370" s="106" t="s">
        <v>13</v>
      </c>
      <c r="E370" s="106" t="s">
        <v>89</v>
      </c>
      <c r="F370" s="106" t="s">
        <v>91</v>
      </c>
      <c r="G370" s="106">
        <v>593806.52</v>
      </c>
      <c r="H370" s="106" t="str">
        <f t="shared" si="5"/>
        <v>2024MEALS-BAKINGMBS TACOS-TREATSBaseCore NWOTHER</v>
      </c>
      <c r="I370" s="106" cm="1">
        <f t="array" ref="I370">_xlfn.IFS(A370=2021,G370/Sheet1!$B$2,A370=2022,G370/Sheet1!$B$3,A370=2023,G370/Sheet1!$B$4,A370=2024,G370/Sheet1!$B$5,A370=2025,G370/Sheet1!$B$6)</f>
        <v>6.9011828181355137E-2</v>
      </c>
    </row>
    <row r="371" spans="1:9">
      <c r="A371" s="106">
        <v>2024</v>
      </c>
      <c r="B371" s="106" t="s">
        <v>16</v>
      </c>
      <c r="C371" s="106" t="s">
        <v>74</v>
      </c>
      <c r="D371" s="106" t="s">
        <v>13</v>
      </c>
      <c r="E371" s="106" t="s">
        <v>89</v>
      </c>
      <c r="F371" s="106" t="s">
        <v>100</v>
      </c>
      <c r="G371" s="106">
        <v>125000</v>
      </c>
      <c r="H371" s="106" t="str">
        <f t="shared" si="5"/>
        <v>2024MEALS-BAKINGMBS TACOS-TREATSBaseCore NWPVA/JBP</v>
      </c>
      <c r="I371" s="106" cm="1">
        <f t="array" ref="I371">_xlfn.IFS(A371=2021,G371/Sheet1!$B$2,A371=2022,G371/Sheet1!$B$3,A371=2023,G371/Sheet1!$B$4,A371=2024,G371/Sheet1!$B$5,A371=2025,G371/Sheet1!$B$6)</f>
        <v>1.452742304457922E-2</v>
      </c>
    </row>
    <row r="372" spans="1:9">
      <c r="A372" s="106">
        <v>2024</v>
      </c>
      <c r="B372" s="106" t="s">
        <v>16</v>
      </c>
      <c r="C372" s="106" t="s">
        <v>74</v>
      </c>
      <c r="D372" s="106" t="s">
        <v>13</v>
      </c>
      <c r="E372" s="106" t="s">
        <v>89</v>
      </c>
      <c r="F372" s="106" t="s">
        <v>103</v>
      </c>
      <c r="G372" s="106">
        <v>93294.56</v>
      </c>
      <c r="H372" s="106" t="str">
        <f t="shared" si="5"/>
        <v>2024MEALS-BAKINGMBS TACOS-TREATSBaseCore NWSINGLE FUNDING</v>
      </c>
      <c r="I372" s="106" cm="1">
        <f t="array" ref="I372">_xlfn.IFS(A372=2021,G372/Sheet1!$B$2,A372=2022,G372/Sheet1!$B$3,A372=2023,G372/Sheet1!$B$4,A372=2024,G372/Sheet1!$B$5,A372=2025,G372/Sheet1!$B$6)</f>
        <v>1.0842636327023029E-2</v>
      </c>
    </row>
    <row r="373" spans="1:9">
      <c r="A373" s="106">
        <v>2024</v>
      </c>
      <c r="B373" s="106" t="s">
        <v>16</v>
      </c>
      <c r="C373" s="106" t="s">
        <v>74</v>
      </c>
      <c r="D373" s="106" t="s">
        <v>13</v>
      </c>
      <c r="E373" s="106" t="s">
        <v>112</v>
      </c>
      <c r="G373" s="106">
        <v>837101.02</v>
      </c>
      <c r="H373" s="106" t="str">
        <f t="shared" si="5"/>
        <v>2024MEALS-BAKINGMBS TACOS-TREATSBaseCore NW Total</v>
      </c>
      <c r="I373" s="106" cm="1">
        <f t="array" ref="I373">_xlfn.IFS(A373=2021,G373/Sheet1!$B$2,A373=2022,G373/Sheet1!$B$3,A373=2023,G373/Sheet1!$B$4,A373=2024,G373/Sheet1!$B$5,A373=2025,G373/Sheet1!$B$6)</f>
        <v>9.7287365188710159E-2</v>
      </c>
    </row>
    <row r="374" spans="1:9">
      <c r="A374" s="106">
        <v>2024</v>
      </c>
      <c r="B374" s="106" t="s">
        <v>16</v>
      </c>
      <c r="C374" s="106" t="s">
        <v>74</v>
      </c>
      <c r="D374" s="106" t="s">
        <v>13</v>
      </c>
      <c r="E374" s="106" t="s">
        <v>37</v>
      </c>
      <c r="F374" s="106" t="s">
        <v>37</v>
      </c>
      <c r="G374" s="106">
        <v>2837.24</v>
      </c>
      <c r="H374" s="106" t="str">
        <f t="shared" si="5"/>
        <v>2024MEALS-BAKINGMBS TACOS-TREATSBaseEDLPEDLP</v>
      </c>
      <c r="I374" s="106" cm="1">
        <f t="array" ref="I374">_xlfn.IFS(A374=2021,G374/Sheet1!$B$2,A374=2022,G374/Sheet1!$B$3,A374=2023,G374/Sheet1!$B$4,A374=2024,G374/Sheet1!$B$5,A374=2025,G374/Sheet1!$B$6)</f>
        <v>3.2974228607201552E-4</v>
      </c>
    </row>
    <row r="375" spans="1:9">
      <c r="A375" s="106">
        <v>2024</v>
      </c>
      <c r="B375" s="106" t="s">
        <v>16</v>
      </c>
      <c r="C375" s="106" t="s">
        <v>74</v>
      </c>
      <c r="D375" s="106" t="s">
        <v>13</v>
      </c>
      <c r="E375" s="106" t="s">
        <v>113</v>
      </c>
      <c r="G375" s="106">
        <v>2837.24</v>
      </c>
      <c r="H375" s="106" t="str">
        <f t="shared" si="5"/>
        <v>2024MEALS-BAKINGMBS TACOS-TREATSBaseEDLP Total</v>
      </c>
      <c r="I375" s="106" cm="1">
        <f t="array" ref="I375">_xlfn.IFS(A375=2021,G375/Sheet1!$B$2,A375=2022,G375/Sheet1!$B$3,A375=2023,G375/Sheet1!$B$4,A375=2024,G375/Sheet1!$B$5,A375=2025,G375/Sheet1!$B$6)</f>
        <v>3.2974228607201552E-4</v>
      </c>
    </row>
    <row r="376" spans="1:9">
      <c r="A376" s="106">
        <v>2024</v>
      </c>
      <c r="B376" s="106" t="s">
        <v>16</v>
      </c>
      <c r="C376" s="106" t="s">
        <v>74</v>
      </c>
      <c r="D376" s="106" t="s">
        <v>13</v>
      </c>
      <c r="E376" s="106" t="s">
        <v>99</v>
      </c>
      <c r="F376" s="106" t="s">
        <v>99</v>
      </c>
      <c r="G376" s="106">
        <v>86088.77</v>
      </c>
      <c r="H376" s="106" t="str">
        <f t="shared" si="5"/>
        <v>2024MEALS-BAKINGMBS TACOS-TREATSBaseMERCH MENUMERCH MENU</v>
      </c>
      <c r="I376" s="106" cm="1">
        <f t="array" ref="I376">_xlfn.IFS(A376=2021,G376/Sheet1!$B$2,A376=2022,G376/Sheet1!$B$3,A376=2023,G376/Sheet1!$B$4,A376=2024,G376/Sheet1!$B$5,A376=2025,G376/Sheet1!$B$6)</f>
        <v>1.0005183849419843E-2</v>
      </c>
    </row>
    <row r="377" spans="1:9">
      <c r="A377" s="106">
        <v>2024</v>
      </c>
      <c r="B377" s="106" t="s">
        <v>16</v>
      </c>
      <c r="C377" s="106" t="s">
        <v>74</v>
      </c>
      <c r="D377" s="106" t="s">
        <v>13</v>
      </c>
      <c r="E377" s="106" t="s">
        <v>114</v>
      </c>
      <c r="G377" s="106">
        <v>86088.77</v>
      </c>
      <c r="H377" s="106" t="str">
        <f t="shared" si="5"/>
        <v>2024MEALS-BAKINGMBS TACOS-TREATSBaseMERCH MENU Total</v>
      </c>
      <c r="I377" s="106" cm="1">
        <f t="array" ref="I377">_xlfn.IFS(A377=2021,G377/Sheet1!$B$2,A377=2022,G377/Sheet1!$B$3,A377=2023,G377/Sheet1!$B$4,A377=2024,G377/Sheet1!$B$5,A377=2025,G377/Sheet1!$B$6)</f>
        <v>1.0005183849419843E-2</v>
      </c>
    </row>
    <row r="378" spans="1:9">
      <c r="A378" s="106">
        <v>2024</v>
      </c>
      <c r="B378" s="106" t="s">
        <v>16</v>
      </c>
      <c r="C378" s="106" t="s">
        <v>74</v>
      </c>
      <c r="D378" s="106" t="s">
        <v>115</v>
      </c>
      <c r="G378" s="106">
        <v>926027.03</v>
      </c>
      <c r="H378" s="106" t="str">
        <f t="shared" si="5"/>
        <v>2024MEALS-BAKINGMBS TACOS-TREATSBase Total</v>
      </c>
      <c r="I378" s="106" cm="1">
        <f t="array" ref="I378">_xlfn.IFS(A378=2021,G378/Sheet1!$B$2,A378=2022,G378/Sheet1!$B$3,A378=2023,G378/Sheet1!$B$4,A378=2024,G378/Sheet1!$B$5,A378=2025,G378/Sheet1!$B$6)</f>
        <v>0.10762229132420202</v>
      </c>
    </row>
    <row r="379" spans="1:9">
      <c r="A379" s="106">
        <v>2024</v>
      </c>
      <c r="B379" s="106" t="s">
        <v>16</v>
      </c>
      <c r="C379" s="106" t="s">
        <v>135</v>
      </c>
      <c r="G379" s="106">
        <v>926027.03</v>
      </c>
      <c r="H379" s="106" t="str">
        <f t="shared" si="5"/>
        <v>2024MEALS-BAKINGMBS TACOS-TREATS Total</v>
      </c>
      <c r="I379" s="106" cm="1">
        <f t="array" ref="I379">_xlfn.IFS(A379=2021,G379/Sheet1!$B$2,A379=2022,G379/Sheet1!$B$3,A379=2023,G379/Sheet1!$B$4,A379=2024,G379/Sheet1!$B$5,A379=2025,G379/Sheet1!$B$6)</f>
        <v>0.10762229132420202</v>
      </c>
    </row>
    <row r="380" spans="1:9">
      <c r="A380" s="106">
        <v>2024</v>
      </c>
      <c r="B380" s="106" t="s">
        <v>16</v>
      </c>
      <c r="C380" s="106" t="s">
        <v>75</v>
      </c>
      <c r="D380" s="106" t="s">
        <v>13</v>
      </c>
      <c r="E380" s="106" t="s">
        <v>89</v>
      </c>
      <c r="F380" s="106" t="s">
        <v>90</v>
      </c>
      <c r="G380" s="106">
        <v>0</v>
      </c>
      <c r="H380" s="106" t="str">
        <f t="shared" si="5"/>
        <v>2024MEALS-BAKINGNOBU DRYBaseCore NWADMIN</v>
      </c>
      <c r="I380" s="106" cm="1">
        <f t="array" ref="I380">_xlfn.IFS(A380=2021,G380/Sheet1!$B$2,A380=2022,G380/Sheet1!$B$3,A380=2023,G380/Sheet1!$B$4,A380=2024,G380/Sheet1!$B$5,A380=2025,G380/Sheet1!$B$6)</f>
        <v>0</v>
      </c>
    </row>
    <row r="381" spans="1:9">
      <c r="A381" s="106">
        <v>2024</v>
      </c>
      <c r="B381" s="106" t="s">
        <v>16</v>
      </c>
      <c r="C381" s="106" t="s">
        <v>75</v>
      </c>
      <c r="D381" s="106" t="s">
        <v>13</v>
      </c>
      <c r="E381" s="106" t="s">
        <v>89</v>
      </c>
      <c r="F381" s="106" t="s">
        <v>91</v>
      </c>
      <c r="G381" s="106">
        <v>120014.44</v>
      </c>
      <c r="H381" s="106" t="str">
        <f t="shared" si="5"/>
        <v>2024MEALS-BAKINGNOBU DRYBaseCore NWOTHER</v>
      </c>
      <c r="I381" s="106" cm="1">
        <f t="array" ref="I381">_xlfn.IFS(A381=2021,G381/Sheet1!$B$2,A381=2022,G381/Sheet1!$B$3,A381=2023,G381/Sheet1!$B$4,A381=2024,G381/Sheet1!$B$5,A381=2025,G381/Sheet1!$B$6)</f>
        <v>1.394800433070616E-2</v>
      </c>
    </row>
    <row r="382" spans="1:9">
      <c r="A382" s="106">
        <v>2024</v>
      </c>
      <c r="B382" s="106" t="s">
        <v>16</v>
      </c>
      <c r="C382" s="106" t="s">
        <v>75</v>
      </c>
      <c r="D382" s="106" t="s">
        <v>13</v>
      </c>
      <c r="E382" s="106" t="s">
        <v>89</v>
      </c>
      <c r="F382" s="106" t="s">
        <v>100</v>
      </c>
      <c r="G382" s="106">
        <v>50000.02</v>
      </c>
      <c r="H382" s="106" t="str">
        <f t="shared" si="5"/>
        <v>2024MEALS-BAKINGNOBU DRYBaseCore NWPVA/JBP</v>
      </c>
      <c r="I382" s="106" cm="1">
        <f t="array" ref="I382">_xlfn.IFS(A382=2021,G382/Sheet1!$B$2,A382=2022,G382/Sheet1!$B$3,A382=2023,G382/Sheet1!$B$4,A382=2024,G382/Sheet1!$B$5,A382=2025,G382/Sheet1!$B$6)</f>
        <v>5.8109715422193743E-3</v>
      </c>
    </row>
    <row r="383" spans="1:9">
      <c r="A383" s="106">
        <v>2024</v>
      </c>
      <c r="B383" s="106" t="s">
        <v>16</v>
      </c>
      <c r="C383" s="106" t="s">
        <v>75</v>
      </c>
      <c r="D383" s="106" t="s">
        <v>13</v>
      </c>
      <c r="E383" s="106" t="s">
        <v>89</v>
      </c>
      <c r="F383" s="106" t="s">
        <v>103</v>
      </c>
      <c r="G383" s="106">
        <v>7824.39</v>
      </c>
      <c r="H383" s="106" t="str">
        <f t="shared" si="5"/>
        <v>2024MEALS-BAKINGNOBU DRYBaseCore NWSINGLE FUNDING</v>
      </c>
      <c r="I383" s="106" cm="1">
        <f t="array" ref="I383">_xlfn.IFS(A383=2021,G383/Sheet1!$B$2,A383=2022,G383/Sheet1!$B$3,A383=2023,G383/Sheet1!$B$4,A383=2024,G383/Sheet1!$B$5,A383=2025,G383/Sheet1!$B$6)</f>
        <v>9.0934578876620165E-4</v>
      </c>
    </row>
    <row r="384" spans="1:9">
      <c r="A384" s="106">
        <v>2024</v>
      </c>
      <c r="B384" s="106" t="s">
        <v>16</v>
      </c>
      <c r="C384" s="106" t="s">
        <v>75</v>
      </c>
      <c r="D384" s="106" t="s">
        <v>13</v>
      </c>
      <c r="E384" s="106" t="s">
        <v>112</v>
      </c>
      <c r="G384" s="106">
        <v>177838.85</v>
      </c>
      <c r="H384" s="106" t="str">
        <f t="shared" si="5"/>
        <v>2024MEALS-BAKINGNOBU DRYBaseCore NW Total</v>
      </c>
      <c r="I384" s="106" cm="1">
        <f t="array" ref="I384">_xlfn.IFS(A384=2021,G384/Sheet1!$B$2,A384=2022,G384/Sheet1!$B$3,A384=2023,G384/Sheet1!$B$4,A384=2024,G384/Sheet1!$B$5,A384=2025,G384/Sheet1!$B$6)</f>
        <v>2.066832166169174E-2</v>
      </c>
    </row>
    <row r="385" spans="1:9">
      <c r="A385" s="106">
        <v>2024</v>
      </c>
      <c r="B385" s="106" t="s">
        <v>16</v>
      </c>
      <c r="C385" s="106" t="s">
        <v>75</v>
      </c>
      <c r="D385" s="106" t="s">
        <v>13</v>
      </c>
      <c r="E385" s="106" t="s">
        <v>37</v>
      </c>
      <c r="F385" s="106" t="s">
        <v>37</v>
      </c>
      <c r="G385" s="106">
        <v>550</v>
      </c>
      <c r="H385" s="106" t="str">
        <f t="shared" si="5"/>
        <v>2024MEALS-BAKINGNOBU DRYBaseEDLPEDLP</v>
      </c>
      <c r="I385" s="106" cm="1">
        <f t="array" ref="I385">_xlfn.IFS(A385=2021,G385/Sheet1!$B$2,A385=2022,G385/Sheet1!$B$3,A385=2023,G385/Sheet1!$B$4,A385=2024,G385/Sheet1!$B$5,A385=2025,G385/Sheet1!$B$6)</f>
        <v>6.3920661396148567E-5</v>
      </c>
    </row>
    <row r="386" spans="1:9">
      <c r="A386" s="106">
        <v>2024</v>
      </c>
      <c r="B386" s="106" t="s">
        <v>16</v>
      </c>
      <c r="C386" s="106" t="s">
        <v>75</v>
      </c>
      <c r="D386" s="106" t="s">
        <v>13</v>
      </c>
      <c r="E386" s="106" t="s">
        <v>113</v>
      </c>
      <c r="G386" s="106">
        <v>550</v>
      </c>
      <c r="H386" s="106" t="str">
        <f t="shared" ref="H386:H449" si="6">A386&amp;B386&amp;C386&amp;D386&amp;E386&amp;F386</f>
        <v>2024MEALS-BAKINGNOBU DRYBaseEDLP Total</v>
      </c>
      <c r="I386" s="106" cm="1">
        <f t="array" ref="I386">_xlfn.IFS(A386=2021,G386/Sheet1!$B$2,A386=2022,G386/Sheet1!$B$3,A386=2023,G386/Sheet1!$B$4,A386=2024,G386/Sheet1!$B$5,A386=2025,G386/Sheet1!$B$6)</f>
        <v>6.3920661396148567E-5</v>
      </c>
    </row>
    <row r="387" spans="1:9">
      <c r="A387" s="106">
        <v>2024</v>
      </c>
      <c r="B387" s="106" t="s">
        <v>16</v>
      </c>
      <c r="C387" s="106" t="s">
        <v>75</v>
      </c>
      <c r="D387" s="106" t="s">
        <v>13</v>
      </c>
      <c r="E387" s="106" t="s">
        <v>99</v>
      </c>
      <c r="F387" s="106" t="s">
        <v>99</v>
      </c>
      <c r="G387" s="106">
        <v>23973.99</v>
      </c>
      <c r="H387" s="106" t="str">
        <f t="shared" si="6"/>
        <v>2024MEALS-BAKINGNOBU DRYBaseMERCH MENUMERCH MENU</v>
      </c>
      <c r="I387" s="106" cm="1">
        <f t="array" ref="I387">_xlfn.IFS(A387=2021,G387/Sheet1!$B$2,A387=2022,G387/Sheet1!$B$3,A387=2023,G387/Sheet1!$B$4,A387=2024,G387/Sheet1!$B$5,A387=2025,G387/Sheet1!$B$6)</f>
        <v>2.7862423583720941E-3</v>
      </c>
    </row>
    <row r="388" spans="1:9">
      <c r="A388" s="106">
        <v>2024</v>
      </c>
      <c r="B388" s="106" t="s">
        <v>16</v>
      </c>
      <c r="C388" s="106" t="s">
        <v>75</v>
      </c>
      <c r="D388" s="106" t="s">
        <v>13</v>
      </c>
      <c r="E388" s="106" t="s">
        <v>114</v>
      </c>
      <c r="G388" s="106">
        <v>23973.99</v>
      </c>
      <c r="H388" s="106" t="str">
        <f t="shared" si="6"/>
        <v>2024MEALS-BAKINGNOBU DRYBaseMERCH MENU Total</v>
      </c>
      <c r="I388" s="106" cm="1">
        <f t="array" ref="I388">_xlfn.IFS(A388=2021,G388/Sheet1!$B$2,A388=2022,G388/Sheet1!$B$3,A388=2023,G388/Sheet1!$B$4,A388=2024,G388/Sheet1!$B$5,A388=2025,G388/Sheet1!$B$6)</f>
        <v>2.7862423583720941E-3</v>
      </c>
    </row>
    <row r="389" spans="1:9">
      <c r="A389" s="106">
        <v>2024</v>
      </c>
      <c r="B389" s="106" t="s">
        <v>16</v>
      </c>
      <c r="C389" s="106" t="s">
        <v>75</v>
      </c>
      <c r="D389" s="106" t="s">
        <v>115</v>
      </c>
      <c r="G389" s="106">
        <v>202362.84</v>
      </c>
      <c r="H389" s="106" t="str">
        <f t="shared" si="6"/>
        <v>2024MEALS-BAKINGNOBU DRYBase Total</v>
      </c>
      <c r="I389" s="106" cm="1">
        <f t="array" ref="I389">_xlfn.IFS(A389=2021,G389/Sheet1!$B$2,A389=2022,G389/Sheet1!$B$3,A389=2023,G389/Sheet1!$B$4,A389=2024,G389/Sheet1!$B$5,A389=2025,G389/Sheet1!$B$6)</f>
        <v>2.3518484681459981E-2</v>
      </c>
    </row>
    <row r="390" spans="1:9">
      <c r="A390" s="106">
        <v>2024</v>
      </c>
      <c r="B390" s="106" t="s">
        <v>16</v>
      </c>
      <c r="C390" s="106" t="s">
        <v>136</v>
      </c>
      <c r="G390" s="106">
        <v>202362.84</v>
      </c>
      <c r="H390" s="106" t="str">
        <f t="shared" si="6"/>
        <v>2024MEALS-BAKINGNOBU DRY Total</v>
      </c>
      <c r="I390" s="106" cm="1">
        <f t="array" ref="I390">_xlfn.IFS(A390=2021,G390/Sheet1!$B$2,A390=2022,G390/Sheet1!$B$3,A390=2023,G390/Sheet1!$B$4,A390=2024,G390/Sheet1!$B$5,A390=2025,G390/Sheet1!$B$6)</f>
        <v>2.3518484681459981E-2</v>
      </c>
    </row>
    <row r="391" spans="1:9">
      <c r="A391" s="106">
        <v>2024</v>
      </c>
      <c r="B391" s="106" t="s">
        <v>16</v>
      </c>
      <c r="C391" s="106" t="s">
        <v>76</v>
      </c>
      <c r="D391" s="106" t="s">
        <v>13</v>
      </c>
      <c r="E391" s="106" t="s">
        <v>89</v>
      </c>
      <c r="F391" s="106" t="s">
        <v>90</v>
      </c>
      <c r="G391" s="106">
        <v>0</v>
      </c>
      <c r="H391" s="106" t="str">
        <f t="shared" si="6"/>
        <v>2024MEALS-BAKINGNOBU FRZBaseCore NWADMIN</v>
      </c>
      <c r="I391" s="106" cm="1">
        <f t="array" ref="I391">_xlfn.IFS(A391=2021,G391/Sheet1!$B$2,A391=2022,G391/Sheet1!$B$3,A391=2023,G391/Sheet1!$B$4,A391=2024,G391/Sheet1!$B$5,A391=2025,G391/Sheet1!$B$6)</f>
        <v>0</v>
      </c>
    </row>
    <row r="392" spans="1:9">
      <c r="A392" s="106">
        <v>2024</v>
      </c>
      <c r="B392" s="106" t="s">
        <v>16</v>
      </c>
      <c r="C392" s="106" t="s">
        <v>76</v>
      </c>
      <c r="D392" s="106" t="s">
        <v>13</v>
      </c>
      <c r="E392" s="106" t="s">
        <v>89</v>
      </c>
      <c r="F392" s="106" t="s">
        <v>91</v>
      </c>
      <c r="G392" s="106">
        <v>367.90000000000003</v>
      </c>
      <c r="H392" s="106" t="str">
        <f t="shared" si="6"/>
        <v>2024MEALS-BAKINGNOBU FRZBaseCore NWOTHER</v>
      </c>
      <c r="I392" s="106" cm="1">
        <f t="array" ref="I392">_xlfn.IFS(A392=2021,G392/Sheet1!$B$2,A392=2022,G392/Sheet1!$B$3,A392=2023,G392/Sheet1!$B$4,A392=2024,G392/Sheet1!$B$5,A392=2025,G392/Sheet1!$B$6)</f>
        <v>4.2757111504805563E-5</v>
      </c>
    </row>
    <row r="393" spans="1:9">
      <c r="A393" s="106">
        <v>2024</v>
      </c>
      <c r="B393" s="106" t="s">
        <v>16</v>
      </c>
      <c r="C393" s="106" t="s">
        <v>76</v>
      </c>
      <c r="D393" s="106" t="s">
        <v>13</v>
      </c>
      <c r="E393" s="106" t="s">
        <v>89</v>
      </c>
      <c r="F393" s="106" t="s">
        <v>100</v>
      </c>
      <c r="G393" s="106">
        <v>0</v>
      </c>
      <c r="H393" s="106" t="str">
        <f t="shared" si="6"/>
        <v>2024MEALS-BAKINGNOBU FRZBaseCore NWPVA/JBP</v>
      </c>
      <c r="I393" s="106" cm="1">
        <f t="array" ref="I393">_xlfn.IFS(A393=2021,G393/Sheet1!$B$2,A393=2022,G393/Sheet1!$B$3,A393=2023,G393/Sheet1!$B$4,A393=2024,G393/Sheet1!$B$5,A393=2025,G393/Sheet1!$B$6)</f>
        <v>0</v>
      </c>
    </row>
    <row r="394" spans="1:9">
      <c r="A394" s="106">
        <v>2024</v>
      </c>
      <c r="B394" s="106" t="s">
        <v>16</v>
      </c>
      <c r="C394" s="106" t="s">
        <v>76</v>
      </c>
      <c r="D394" s="106" t="s">
        <v>13</v>
      </c>
      <c r="E394" s="106" t="s">
        <v>89</v>
      </c>
      <c r="F394" s="106" t="s">
        <v>103</v>
      </c>
      <c r="G394" s="106">
        <v>177.40999999999997</v>
      </c>
      <c r="H394" s="106" t="str">
        <f t="shared" si="6"/>
        <v>2024MEALS-BAKINGNOBU FRZBaseCore NWSINGLE FUNDING</v>
      </c>
      <c r="I394" s="106" cm="1">
        <f t="array" ref="I394">_xlfn.IFS(A394=2021,G394/Sheet1!$B$2,A394=2022,G394/Sheet1!$B$3,A394=2023,G394/Sheet1!$B$4,A394=2024,G394/Sheet1!$B$5,A394=2025,G394/Sheet1!$B$6)</f>
        <v>2.061848097871039E-5</v>
      </c>
    </row>
    <row r="395" spans="1:9">
      <c r="A395" s="106">
        <v>2024</v>
      </c>
      <c r="B395" s="106" t="s">
        <v>16</v>
      </c>
      <c r="C395" s="106" t="s">
        <v>76</v>
      </c>
      <c r="D395" s="106" t="s">
        <v>13</v>
      </c>
      <c r="E395" s="106" t="s">
        <v>112</v>
      </c>
      <c r="G395" s="106">
        <v>545.30999999999995</v>
      </c>
      <c r="H395" s="106" t="str">
        <f t="shared" si="6"/>
        <v>2024MEALS-BAKINGNOBU FRZBaseCore NW Total</v>
      </c>
      <c r="I395" s="106" cm="1">
        <f t="array" ref="I395">_xlfn.IFS(A395=2021,G395/Sheet1!$B$2,A395=2022,G395/Sheet1!$B$3,A395=2023,G395/Sheet1!$B$4,A395=2024,G395/Sheet1!$B$5,A395=2025,G395/Sheet1!$B$6)</f>
        <v>6.3375592483515952E-5</v>
      </c>
    </row>
    <row r="396" spans="1:9">
      <c r="A396" s="106">
        <v>2024</v>
      </c>
      <c r="B396" s="106" t="s">
        <v>16</v>
      </c>
      <c r="C396" s="106" t="s">
        <v>76</v>
      </c>
      <c r="D396" s="106" t="s">
        <v>13</v>
      </c>
      <c r="E396" s="106" t="s">
        <v>37</v>
      </c>
      <c r="F396" s="106" t="s">
        <v>37</v>
      </c>
      <c r="G396" s="106">
        <v>0</v>
      </c>
      <c r="H396" s="106" t="str">
        <f t="shared" si="6"/>
        <v>2024MEALS-BAKINGNOBU FRZBaseEDLPEDLP</v>
      </c>
      <c r="I396" s="106" cm="1">
        <f t="array" ref="I396">_xlfn.IFS(A396=2021,G396/Sheet1!$B$2,A396=2022,G396/Sheet1!$B$3,A396=2023,G396/Sheet1!$B$4,A396=2024,G396/Sheet1!$B$5,A396=2025,G396/Sheet1!$B$6)</f>
        <v>0</v>
      </c>
    </row>
    <row r="397" spans="1:9">
      <c r="A397" s="106">
        <v>2024</v>
      </c>
      <c r="B397" s="106" t="s">
        <v>16</v>
      </c>
      <c r="C397" s="106" t="s">
        <v>76</v>
      </c>
      <c r="D397" s="106" t="s">
        <v>13</v>
      </c>
      <c r="E397" s="106" t="s">
        <v>113</v>
      </c>
      <c r="G397" s="106">
        <v>0</v>
      </c>
      <c r="H397" s="106" t="str">
        <f t="shared" si="6"/>
        <v>2024MEALS-BAKINGNOBU FRZBaseEDLP Total</v>
      </c>
      <c r="I397" s="106" cm="1">
        <f t="array" ref="I397">_xlfn.IFS(A397=2021,G397/Sheet1!$B$2,A397=2022,G397/Sheet1!$B$3,A397=2023,G397/Sheet1!$B$4,A397=2024,G397/Sheet1!$B$5,A397=2025,G397/Sheet1!$B$6)</f>
        <v>0</v>
      </c>
    </row>
    <row r="398" spans="1:9">
      <c r="A398" s="106">
        <v>2024</v>
      </c>
      <c r="B398" s="106" t="s">
        <v>16</v>
      </c>
      <c r="C398" s="106" t="s">
        <v>76</v>
      </c>
      <c r="D398" s="106" t="s">
        <v>13</v>
      </c>
      <c r="E398" s="106" t="s">
        <v>99</v>
      </c>
      <c r="F398" s="106" t="s">
        <v>99</v>
      </c>
      <c r="G398" s="106">
        <v>7450</v>
      </c>
      <c r="H398" s="106" t="str">
        <f t="shared" si="6"/>
        <v>2024MEALS-BAKINGNOBU FRZBaseMERCH MENUMERCH MENU</v>
      </c>
      <c r="I398" s="106" cm="1">
        <f t="array" ref="I398">_xlfn.IFS(A398=2021,G398/Sheet1!$B$2,A398=2022,G398/Sheet1!$B$3,A398=2023,G398/Sheet1!$B$4,A398=2024,G398/Sheet1!$B$5,A398=2025,G398/Sheet1!$B$6)</f>
        <v>8.6583441345692148E-4</v>
      </c>
    </row>
    <row r="399" spans="1:9">
      <c r="A399" s="106">
        <v>2024</v>
      </c>
      <c r="B399" s="106" t="s">
        <v>16</v>
      </c>
      <c r="C399" s="106" t="s">
        <v>76</v>
      </c>
      <c r="D399" s="106" t="s">
        <v>13</v>
      </c>
      <c r="E399" s="106" t="s">
        <v>114</v>
      </c>
      <c r="G399" s="106">
        <v>7450</v>
      </c>
      <c r="H399" s="106" t="str">
        <f t="shared" si="6"/>
        <v>2024MEALS-BAKINGNOBU FRZBaseMERCH MENU Total</v>
      </c>
      <c r="I399" s="106" cm="1">
        <f t="array" ref="I399">_xlfn.IFS(A399=2021,G399/Sheet1!$B$2,A399=2022,G399/Sheet1!$B$3,A399=2023,G399/Sheet1!$B$4,A399=2024,G399/Sheet1!$B$5,A399=2025,G399/Sheet1!$B$6)</f>
        <v>8.6583441345692148E-4</v>
      </c>
    </row>
    <row r="400" spans="1:9">
      <c r="A400" s="106">
        <v>2024</v>
      </c>
      <c r="B400" s="106" t="s">
        <v>16</v>
      </c>
      <c r="C400" s="106" t="s">
        <v>76</v>
      </c>
      <c r="D400" s="106" t="s">
        <v>115</v>
      </c>
      <c r="G400" s="106">
        <v>7995.3099999999995</v>
      </c>
      <c r="H400" s="106" t="str">
        <f t="shared" si="6"/>
        <v>2024MEALS-BAKINGNOBU FRZBase Total</v>
      </c>
      <c r="I400" s="106" cm="1">
        <f t="array" ref="I400">_xlfn.IFS(A400=2021,G400/Sheet1!$B$2,A400=2022,G400/Sheet1!$B$3,A400=2023,G400/Sheet1!$B$4,A400=2024,G400/Sheet1!$B$5,A400=2025,G400/Sheet1!$B$6)</f>
        <v>9.2921000594043735E-4</v>
      </c>
    </row>
    <row r="401" spans="1:9">
      <c r="A401" s="106">
        <v>2024</v>
      </c>
      <c r="B401" s="106" t="s">
        <v>16</v>
      </c>
      <c r="C401" s="106" t="s">
        <v>137</v>
      </c>
      <c r="G401" s="106">
        <v>7995.3099999999995</v>
      </c>
      <c r="H401" s="106" t="str">
        <f t="shared" si="6"/>
        <v>2024MEALS-BAKINGNOBU FRZ Total</v>
      </c>
      <c r="I401" s="106" cm="1">
        <f t="array" ref="I401">_xlfn.IFS(A401=2021,G401/Sheet1!$B$2,A401=2022,G401/Sheet1!$B$3,A401=2023,G401/Sheet1!$B$4,A401=2024,G401/Sheet1!$B$5,A401=2025,G401/Sheet1!$B$6)</f>
        <v>9.2921000594043735E-4</v>
      </c>
    </row>
    <row r="402" spans="1:9">
      <c r="A402" s="106">
        <v>2024</v>
      </c>
      <c r="B402" s="106" t="s">
        <v>121</v>
      </c>
      <c r="G402" s="106">
        <v>3270293.1900000004</v>
      </c>
      <c r="H402" s="106" t="str">
        <f t="shared" si="6"/>
        <v>2024MEALS-BAKING Total</v>
      </c>
      <c r="I402" s="106" cm="1">
        <f t="array" ref="I402">_xlfn.IFS(A402=2021,G402/Sheet1!$B$2,A402=2022,G402/Sheet1!$B$3,A402=2023,G402/Sheet1!$B$4,A402=2024,G402/Sheet1!$B$5,A402=2025,G402/Sheet1!$B$6)</f>
        <v>0.38007146120749197</v>
      </c>
    </row>
    <row r="403" spans="1:9">
      <c r="A403" s="106">
        <v>2024</v>
      </c>
      <c r="B403" s="106" t="s">
        <v>21</v>
      </c>
      <c r="C403" s="106" t="s">
        <v>22</v>
      </c>
      <c r="D403" s="106" t="s">
        <v>13</v>
      </c>
      <c r="E403" s="106" t="s">
        <v>89</v>
      </c>
      <c r="F403" s="106" t="s">
        <v>90</v>
      </c>
      <c r="G403" s="106">
        <v>86191.040000000008</v>
      </c>
      <c r="H403" s="106" t="str">
        <f t="shared" si="6"/>
        <v>2024MORNING FOODSBIG GBaseCore NWADMIN</v>
      </c>
      <c r="I403" s="106" cm="1">
        <f t="array" ref="I403">_xlfn.IFS(A403=2021,G403/Sheet1!$B$2,A403=2022,G403/Sheet1!$B$3,A403=2023,G403/Sheet1!$B$4,A403=2024,G403/Sheet1!$B$5,A403=2025,G403/Sheet1!$B$6)</f>
        <v>1.0017069605857996E-2</v>
      </c>
    </row>
    <row r="404" spans="1:9">
      <c r="A404" s="106">
        <v>2024</v>
      </c>
      <c r="B404" s="106" t="s">
        <v>21</v>
      </c>
      <c r="C404" s="106" t="s">
        <v>22</v>
      </c>
      <c r="D404" s="106" t="s">
        <v>13</v>
      </c>
      <c r="E404" s="106" t="s">
        <v>89</v>
      </c>
      <c r="F404" s="106" t="s">
        <v>91</v>
      </c>
      <c r="G404" s="106">
        <v>793322.46</v>
      </c>
      <c r="H404" s="106" t="str">
        <f t="shared" si="6"/>
        <v>2024MORNING FOODSBIG GBaseCore NWOTHER</v>
      </c>
      <c r="I404" s="106" cm="1">
        <f t="array" ref="I404">_xlfn.IFS(A404=2021,G404/Sheet1!$B$2,A404=2022,G404/Sheet1!$B$3,A404=2023,G404/Sheet1!$B$4,A404=2024,G404/Sheet1!$B$5,A404=2025,G404/Sheet1!$B$6)</f>
        <v>9.2199447897490211E-2</v>
      </c>
    </row>
    <row r="405" spans="1:9">
      <c r="A405" s="106">
        <v>2024</v>
      </c>
      <c r="B405" s="106" t="s">
        <v>21</v>
      </c>
      <c r="C405" s="106" t="s">
        <v>22</v>
      </c>
      <c r="D405" s="106" t="s">
        <v>13</v>
      </c>
      <c r="E405" s="106" t="s">
        <v>89</v>
      </c>
      <c r="F405" s="106" t="s">
        <v>100</v>
      </c>
      <c r="G405" s="106">
        <v>347000</v>
      </c>
      <c r="H405" s="106" t="str">
        <f t="shared" si="6"/>
        <v>2024MORNING FOODSBIG GBaseCore NWPVA/JBP</v>
      </c>
      <c r="I405" s="106" cm="1">
        <f t="array" ref="I405">_xlfn.IFS(A405=2021,G405/Sheet1!$B$2,A405=2022,G405/Sheet1!$B$3,A405=2023,G405/Sheet1!$B$4,A405=2024,G405/Sheet1!$B$5,A405=2025,G405/Sheet1!$B$6)</f>
        <v>4.0328126371751913E-2</v>
      </c>
    </row>
    <row r="406" spans="1:9">
      <c r="A406" s="106">
        <v>2024</v>
      </c>
      <c r="B406" s="106" t="s">
        <v>21</v>
      </c>
      <c r="C406" s="106" t="s">
        <v>22</v>
      </c>
      <c r="D406" s="106" t="s">
        <v>13</v>
      </c>
      <c r="E406" s="106" t="s">
        <v>89</v>
      </c>
      <c r="F406" s="106" t="s">
        <v>103</v>
      </c>
      <c r="G406" s="106">
        <v>416925.48</v>
      </c>
      <c r="H406" s="106" t="str">
        <f t="shared" si="6"/>
        <v>2024MORNING FOODSBIG GBaseCore NWSINGLE FUNDING</v>
      </c>
      <c r="I406" s="106" cm="1">
        <f t="array" ref="I406">_xlfn.IFS(A406=2021,G406/Sheet1!$B$2,A406=2022,G406/Sheet1!$B$3,A406=2023,G406/Sheet1!$B$4,A406=2024,G406/Sheet1!$B$5,A406=2025,G406/Sheet1!$B$6)</f>
        <v>4.8454822608194018E-2</v>
      </c>
    </row>
    <row r="407" spans="1:9">
      <c r="A407" s="106">
        <v>2024</v>
      </c>
      <c r="B407" s="106" t="s">
        <v>21</v>
      </c>
      <c r="C407" s="106" t="s">
        <v>22</v>
      </c>
      <c r="D407" s="106" t="s">
        <v>13</v>
      </c>
      <c r="E407" s="106" t="s">
        <v>112</v>
      </c>
      <c r="G407" s="106">
        <v>1643438.98</v>
      </c>
      <c r="H407" s="106" t="str">
        <f t="shared" si="6"/>
        <v>2024MORNING FOODSBIG GBaseCore NW Total</v>
      </c>
      <c r="I407" s="106" cm="1">
        <f t="array" ref="I407">_xlfn.IFS(A407=2021,G407/Sheet1!$B$2,A407=2022,G407/Sheet1!$B$3,A407=2023,G407/Sheet1!$B$4,A407=2024,G407/Sheet1!$B$5,A407=2025,G407/Sheet1!$B$6)</f>
        <v>0.19099946648329413</v>
      </c>
    </row>
    <row r="408" spans="1:9">
      <c r="A408" s="106">
        <v>2024</v>
      </c>
      <c r="B408" s="106" t="s">
        <v>21</v>
      </c>
      <c r="C408" s="106" t="s">
        <v>22</v>
      </c>
      <c r="D408" s="106" t="s">
        <v>13</v>
      </c>
      <c r="E408" s="106" t="s">
        <v>37</v>
      </c>
      <c r="F408" s="106" t="s">
        <v>37</v>
      </c>
      <c r="G408" s="106">
        <v>92.12</v>
      </c>
      <c r="H408" s="106" t="str">
        <f t="shared" si="6"/>
        <v>2024MORNING FOODSBIG GBaseEDLPEDLP</v>
      </c>
      <c r="I408" s="106" cm="1">
        <f t="array" ref="I408">_xlfn.IFS(A408=2021,G408/Sheet1!$B$2,A408=2022,G408/Sheet1!$B$3,A408=2023,G408/Sheet1!$B$4,A408=2024,G408/Sheet1!$B$5,A408=2025,G408/Sheet1!$B$6)</f>
        <v>1.0706129686933102E-5</v>
      </c>
    </row>
    <row r="409" spans="1:9">
      <c r="A409" s="106">
        <v>2024</v>
      </c>
      <c r="B409" s="106" t="s">
        <v>21</v>
      </c>
      <c r="C409" s="106" t="s">
        <v>22</v>
      </c>
      <c r="D409" s="106" t="s">
        <v>13</v>
      </c>
      <c r="E409" s="106" t="s">
        <v>113</v>
      </c>
      <c r="G409" s="106">
        <v>92.12</v>
      </c>
      <c r="H409" s="106" t="str">
        <f t="shared" si="6"/>
        <v>2024MORNING FOODSBIG GBaseEDLP Total</v>
      </c>
      <c r="I409" s="106" cm="1">
        <f t="array" ref="I409">_xlfn.IFS(A409=2021,G409/Sheet1!$B$2,A409=2022,G409/Sheet1!$B$3,A409=2023,G409/Sheet1!$B$4,A409=2024,G409/Sheet1!$B$5,A409=2025,G409/Sheet1!$B$6)</f>
        <v>1.0706129686933102E-5</v>
      </c>
    </row>
    <row r="410" spans="1:9">
      <c r="A410" s="106">
        <v>2024</v>
      </c>
      <c r="B410" s="106" t="s">
        <v>21</v>
      </c>
      <c r="C410" s="106" t="s">
        <v>22</v>
      </c>
      <c r="D410" s="106" t="s">
        <v>13</v>
      </c>
      <c r="E410" s="106" t="s">
        <v>99</v>
      </c>
      <c r="F410" s="106" t="s">
        <v>99</v>
      </c>
      <c r="G410" s="106">
        <v>425816.02999999997</v>
      </c>
      <c r="H410" s="106" t="str">
        <f t="shared" si="6"/>
        <v>2024MORNING FOODSBIG GBaseMERCH MENUMERCH MENU</v>
      </c>
      <c r="I410" s="106" cm="1">
        <f t="array" ref="I410">_xlfn.IFS(A410=2021,G410/Sheet1!$B$2,A410=2022,G410/Sheet1!$B$3,A410=2023,G410/Sheet1!$B$4,A410=2024,G410/Sheet1!$B$5,A410=2025,G410/Sheet1!$B$6)</f>
        <v>4.9488076855785885E-2</v>
      </c>
    </row>
    <row r="411" spans="1:9">
      <c r="A411" s="106">
        <v>2024</v>
      </c>
      <c r="B411" s="106" t="s">
        <v>21</v>
      </c>
      <c r="C411" s="106" t="s">
        <v>22</v>
      </c>
      <c r="D411" s="106" t="s">
        <v>13</v>
      </c>
      <c r="E411" s="106" t="s">
        <v>114</v>
      </c>
      <c r="G411" s="106">
        <v>425816.02999999997</v>
      </c>
      <c r="H411" s="106" t="str">
        <f t="shared" si="6"/>
        <v>2024MORNING FOODSBIG GBaseMERCH MENU Total</v>
      </c>
      <c r="I411" s="106" cm="1">
        <f t="array" ref="I411">_xlfn.IFS(A411=2021,G411/Sheet1!$B$2,A411=2022,G411/Sheet1!$B$3,A411=2023,G411/Sheet1!$B$4,A411=2024,G411/Sheet1!$B$5,A411=2025,G411/Sheet1!$B$6)</f>
        <v>4.9488076855785885E-2</v>
      </c>
    </row>
    <row r="412" spans="1:9">
      <c r="A412" s="106">
        <v>2024</v>
      </c>
      <c r="B412" s="106" t="s">
        <v>21</v>
      </c>
      <c r="C412" s="106" t="s">
        <v>22</v>
      </c>
      <c r="D412" s="106" t="s">
        <v>115</v>
      </c>
      <c r="G412" s="106">
        <v>2069347.1300000001</v>
      </c>
      <c r="H412" s="106" t="str">
        <f t="shared" si="6"/>
        <v>2024MORNING FOODSBIG GBase Total</v>
      </c>
      <c r="I412" s="106" cm="1">
        <f t="array" ref="I412">_xlfn.IFS(A412=2021,G412/Sheet1!$B$2,A412=2022,G412/Sheet1!$B$3,A412=2023,G412/Sheet1!$B$4,A412=2024,G412/Sheet1!$B$5,A412=2025,G412/Sheet1!$B$6)</f>
        <v>0.24049824946876697</v>
      </c>
    </row>
    <row r="413" spans="1:9">
      <c r="A413" s="106">
        <v>2024</v>
      </c>
      <c r="B413" s="106" t="s">
        <v>21</v>
      </c>
      <c r="C413" s="106" t="s">
        <v>22</v>
      </c>
      <c r="D413" s="106" t="s">
        <v>83</v>
      </c>
      <c r="E413" s="106" t="s">
        <v>99</v>
      </c>
      <c r="F413" s="106" t="s">
        <v>99</v>
      </c>
      <c r="G413" s="106">
        <v>0</v>
      </c>
      <c r="H413" s="106" t="str">
        <f t="shared" si="6"/>
        <v>2024MORNING FOODSBIG GIncr CappedMERCH MENUMERCH MENU</v>
      </c>
      <c r="I413" s="106" cm="1">
        <f t="array" ref="I413">_xlfn.IFS(A413=2021,G413/Sheet1!$B$2,A413=2022,G413/Sheet1!$B$3,A413=2023,G413/Sheet1!$B$4,A413=2024,G413/Sheet1!$B$5,A413=2025,G413/Sheet1!$B$6)</f>
        <v>0</v>
      </c>
    </row>
    <row r="414" spans="1:9">
      <c r="A414" s="106">
        <v>2024</v>
      </c>
      <c r="B414" s="106" t="s">
        <v>21</v>
      </c>
      <c r="C414" s="106" t="s">
        <v>22</v>
      </c>
      <c r="D414" s="106" t="s">
        <v>83</v>
      </c>
      <c r="E414" s="106" t="s">
        <v>114</v>
      </c>
      <c r="G414" s="106">
        <v>0</v>
      </c>
      <c r="H414" s="106" t="str">
        <f t="shared" si="6"/>
        <v>2024MORNING FOODSBIG GIncr CappedMERCH MENU Total</v>
      </c>
      <c r="I414" s="106" cm="1">
        <f t="array" ref="I414">_xlfn.IFS(A414=2021,G414/Sheet1!$B$2,A414=2022,G414/Sheet1!$B$3,A414=2023,G414/Sheet1!$B$4,A414=2024,G414/Sheet1!$B$5,A414=2025,G414/Sheet1!$B$6)</f>
        <v>0</v>
      </c>
    </row>
    <row r="415" spans="1:9">
      <c r="A415" s="106">
        <v>2024</v>
      </c>
      <c r="B415" s="106" t="s">
        <v>21</v>
      </c>
      <c r="C415" s="106" t="s">
        <v>22</v>
      </c>
      <c r="D415" s="106" t="s">
        <v>133</v>
      </c>
      <c r="G415" s="106">
        <v>0</v>
      </c>
      <c r="H415" s="106" t="str">
        <f t="shared" si="6"/>
        <v>2024MORNING FOODSBIG GIncr Capped Total</v>
      </c>
      <c r="I415" s="106" cm="1">
        <f t="array" ref="I415">_xlfn.IFS(A415=2021,G415/Sheet1!$B$2,A415=2022,G415/Sheet1!$B$3,A415=2023,G415/Sheet1!$B$4,A415=2024,G415/Sheet1!$B$5,A415=2025,G415/Sheet1!$B$6)</f>
        <v>0</v>
      </c>
    </row>
    <row r="416" spans="1:9">
      <c r="A416" s="106">
        <v>2024</v>
      </c>
      <c r="B416" s="106" t="s">
        <v>21</v>
      </c>
      <c r="C416" s="106" t="s">
        <v>122</v>
      </c>
      <c r="G416" s="106">
        <v>2069347.1300000001</v>
      </c>
      <c r="H416" s="106" t="str">
        <f t="shared" si="6"/>
        <v>2024MORNING FOODSBIG G Total</v>
      </c>
      <c r="I416" s="106" cm="1">
        <f t="array" ref="I416">_xlfn.IFS(A416=2021,G416/Sheet1!$B$2,A416=2022,G416/Sheet1!$B$3,A416=2023,G416/Sheet1!$B$4,A416=2024,G416/Sheet1!$B$5,A416=2025,G416/Sheet1!$B$6)</f>
        <v>0.24049824946876697</v>
      </c>
    </row>
    <row r="417" spans="1:9">
      <c r="A417" s="106">
        <v>2024</v>
      </c>
      <c r="B417" s="106" t="s">
        <v>21</v>
      </c>
      <c r="C417" s="106" t="s">
        <v>65</v>
      </c>
      <c r="D417" s="106" t="s">
        <v>13</v>
      </c>
      <c r="E417" s="106" t="s">
        <v>89</v>
      </c>
      <c r="F417" s="106" t="s">
        <v>90</v>
      </c>
      <c r="G417" s="106">
        <v>40000.17</v>
      </c>
      <c r="H417" s="106" t="str">
        <f t="shared" si="6"/>
        <v>2024MORNING FOODSYOGURTBaseCore NWADMIN</v>
      </c>
      <c r="I417" s="106" cm="1">
        <f t="array" ref="I417">_xlfn.IFS(A417=2021,G417/Sheet1!$B$2,A417=2022,G417/Sheet1!$B$3,A417=2023,G417/Sheet1!$B$4,A417=2024,G417/Sheet1!$B$5,A417=2025,G417/Sheet1!$B$6)</f>
        <v>4.648795131560691E-3</v>
      </c>
    </row>
    <row r="418" spans="1:9">
      <c r="A418" s="106">
        <v>2024</v>
      </c>
      <c r="B418" s="106" t="s">
        <v>21</v>
      </c>
      <c r="C418" s="106" t="s">
        <v>65</v>
      </c>
      <c r="D418" s="106" t="s">
        <v>13</v>
      </c>
      <c r="E418" s="106" t="s">
        <v>89</v>
      </c>
      <c r="F418" s="106" t="s">
        <v>91</v>
      </c>
      <c r="G418" s="106">
        <v>780698.15</v>
      </c>
      <c r="H418" s="106" t="str">
        <f t="shared" si="6"/>
        <v>2024MORNING FOODSYOGURTBaseCore NWOTHER</v>
      </c>
      <c r="I418" s="106" cm="1">
        <f t="array" ref="I418">_xlfn.IFS(A418=2021,G418/Sheet1!$B$2,A418=2022,G418/Sheet1!$B$3,A418=2023,G418/Sheet1!$B$4,A418=2024,G418/Sheet1!$B$5,A418=2025,G418/Sheet1!$B$6)</f>
        <v>9.0732258361362922E-2</v>
      </c>
    </row>
    <row r="419" spans="1:9">
      <c r="A419" s="106">
        <v>2024</v>
      </c>
      <c r="B419" s="106" t="s">
        <v>21</v>
      </c>
      <c r="C419" s="106" t="s">
        <v>65</v>
      </c>
      <c r="D419" s="106" t="s">
        <v>13</v>
      </c>
      <c r="E419" s="106" t="s">
        <v>89</v>
      </c>
      <c r="F419" s="106" t="s">
        <v>100</v>
      </c>
      <c r="G419" s="106">
        <v>100000.04</v>
      </c>
      <c r="H419" s="106" t="str">
        <f t="shared" si="6"/>
        <v>2024MORNING FOODSYOGURTBaseCore NWPVA/JBP</v>
      </c>
      <c r="I419" s="106" cm="1">
        <f t="array" ref="I419">_xlfn.IFS(A419=2021,G419/Sheet1!$B$2,A419=2022,G419/Sheet1!$B$3,A419=2023,G419/Sheet1!$B$4,A419=2024,G419/Sheet1!$B$5,A419=2025,G419/Sheet1!$B$6)</f>
        <v>1.1621943084438749E-2</v>
      </c>
    </row>
    <row r="420" spans="1:9">
      <c r="A420" s="106">
        <v>2024</v>
      </c>
      <c r="B420" s="106" t="s">
        <v>21</v>
      </c>
      <c r="C420" s="106" t="s">
        <v>65</v>
      </c>
      <c r="D420" s="106" t="s">
        <v>13</v>
      </c>
      <c r="E420" s="106" t="s">
        <v>89</v>
      </c>
      <c r="F420" s="106" t="s">
        <v>103</v>
      </c>
      <c r="G420" s="106">
        <v>57657.72</v>
      </c>
      <c r="H420" s="106" t="str">
        <f t="shared" si="6"/>
        <v>2024MORNING FOODSYOGURTBaseCore NWSINGLE FUNDING</v>
      </c>
      <c r="I420" s="106" cm="1">
        <f t="array" ref="I420">_xlfn.IFS(A420=2021,G420/Sheet1!$B$2,A420=2022,G420/Sheet1!$B$3,A420=2023,G420/Sheet1!$B$4,A420=2024,G420/Sheet1!$B$5,A420=2025,G420/Sheet1!$B$6)</f>
        <v>6.7009447218071691E-3</v>
      </c>
    </row>
    <row r="421" spans="1:9">
      <c r="A421" s="106">
        <v>2024</v>
      </c>
      <c r="B421" s="106" t="s">
        <v>21</v>
      </c>
      <c r="C421" s="106" t="s">
        <v>65</v>
      </c>
      <c r="D421" s="106" t="s">
        <v>13</v>
      </c>
      <c r="E421" s="106" t="s">
        <v>112</v>
      </c>
      <c r="G421" s="106">
        <v>978356.08000000007</v>
      </c>
      <c r="H421" s="106" t="str">
        <f t="shared" si="6"/>
        <v>2024MORNING FOODSYOGURTBaseCore NW Total</v>
      </c>
      <c r="I421" s="106" cm="1">
        <f t="array" ref="I421">_xlfn.IFS(A421=2021,G421/Sheet1!$B$2,A421=2022,G421/Sheet1!$B$3,A421=2023,G421/Sheet1!$B$4,A421=2024,G421/Sheet1!$B$5,A421=2025,G421/Sheet1!$B$6)</f>
        <v>0.11370394129916954</v>
      </c>
    </row>
    <row r="422" spans="1:9">
      <c r="A422" s="106">
        <v>2024</v>
      </c>
      <c r="B422" s="106" t="s">
        <v>21</v>
      </c>
      <c r="C422" s="106" t="s">
        <v>65</v>
      </c>
      <c r="D422" s="106" t="s">
        <v>13</v>
      </c>
      <c r="E422" s="106" t="s">
        <v>37</v>
      </c>
      <c r="F422" s="106" t="s">
        <v>37</v>
      </c>
      <c r="G422" s="106">
        <v>0</v>
      </c>
      <c r="H422" s="106" t="str">
        <f t="shared" si="6"/>
        <v>2024MORNING FOODSYOGURTBaseEDLPEDLP</v>
      </c>
      <c r="I422" s="106" cm="1">
        <f t="array" ref="I422">_xlfn.IFS(A422=2021,G422/Sheet1!$B$2,A422=2022,G422/Sheet1!$B$3,A422=2023,G422/Sheet1!$B$4,A422=2024,G422/Sheet1!$B$5,A422=2025,G422/Sheet1!$B$6)</f>
        <v>0</v>
      </c>
    </row>
    <row r="423" spans="1:9">
      <c r="A423" s="106">
        <v>2024</v>
      </c>
      <c r="B423" s="106" t="s">
        <v>21</v>
      </c>
      <c r="C423" s="106" t="s">
        <v>65</v>
      </c>
      <c r="D423" s="106" t="s">
        <v>13</v>
      </c>
      <c r="E423" s="106" t="s">
        <v>113</v>
      </c>
      <c r="G423" s="106">
        <v>0</v>
      </c>
      <c r="H423" s="106" t="str">
        <f t="shared" si="6"/>
        <v>2024MORNING FOODSYOGURTBaseEDLP Total</v>
      </c>
      <c r="I423" s="106" cm="1">
        <f t="array" ref="I423">_xlfn.IFS(A423=2021,G423/Sheet1!$B$2,A423=2022,G423/Sheet1!$B$3,A423=2023,G423/Sheet1!$B$4,A423=2024,G423/Sheet1!$B$5,A423=2025,G423/Sheet1!$B$6)</f>
        <v>0</v>
      </c>
    </row>
    <row r="424" spans="1:9">
      <c r="A424" s="106">
        <v>2024</v>
      </c>
      <c r="B424" s="106" t="s">
        <v>21</v>
      </c>
      <c r="C424" s="106" t="s">
        <v>65</v>
      </c>
      <c r="D424" s="106" t="s">
        <v>13</v>
      </c>
      <c r="E424" s="106" t="s">
        <v>99</v>
      </c>
      <c r="F424" s="106" t="s">
        <v>99</v>
      </c>
      <c r="G424" s="106">
        <v>150996.66</v>
      </c>
      <c r="H424" s="106" t="str">
        <f t="shared" si="6"/>
        <v>2024MORNING FOODSYOGURTBaseMERCH MENUMERCH MENU</v>
      </c>
      <c r="I424" s="106" cm="1">
        <f t="array" ref="I424">_xlfn.IFS(A424=2021,G424/Sheet1!$B$2,A424=2022,G424/Sheet1!$B$3,A424=2023,G424/Sheet1!$B$4,A424=2024,G424/Sheet1!$B$5,A424=2025,G424/Sheet1!$B$6)</f>
        <v>1.7548738865107948E-2</v>
      </c>
    </row>
    <row r="425" spans="1:9">
      <c r="A425" s="106">
        <v>2024</v>
      </c>
      <c r="B425" s="106" t="s">
        <v>21</v>
      </c>
      <c r="C425" s="106" t="s">
        <v>65</v>
      </c>
      <c r="D425" s="106" t="s">
        <v>13</v>
      </c>
      <c r="E425" s="106" t="s">
        <v>114</v>
      </c>
      <c r="G425" s="106">
        <v>150996.66</v>
      </c>
      <c r="H425" s="106" t="str">
        <f t="shared" si="6"/>
        <v>2024MORNING FOODSYOGURTBaseMERCH MENU Total</v>
      </c>
      <c r="I425" s="106" cm="1">
        <f t="array" ref="I425">_xlfn.IFS(A425=2021,G425/Sheet1!$B$2,A425=2022,G425/Sheet1!$B$3,A425=2023,G425/Sheet1!$B$4,A425=2024,G425/Sheet1!$B$5,A425=2025,G425/Sheet1!$B$6)</f>
        <v>1.7548738865107948E-2</v>
      </c>
    </row>
    <row r="426" spans="1:9">
      <c r="A426" s="106">
        <v>2024</v>
      </c>
      <c r="B426" s="106" t="s">
        <v>21</v>
      </c>
      <c r="C426" s="106" t="s">
        <v>65</v>
      </c>
      <c r="D426" s="106" t="s">
        <v>115</v>
      </c>
      <c r="G426" s="106">
        <v>1129352.74</v>
      </c>
      <c r="H426" s="106" t="str">
        <f t="shared" si="6"/>
        <v>2024MORNING FOODSYOGURTBase Total</v>
      </c>
      <c r="I426" s="106" cm="1">
        <f t="array" ref="I426">_xlfn.IFS(A426=2021,G426/Sheet1!$B$2,A426=2022,G426/Sheet1!$B$3,A426=2023,G426/Sheet1!$B$4,A426=2024,G426/Sheet1!$B$5,A426=2025,G426/Sheet1!$B$6)</f>
        <v>0.13125268016427746</v>
      </c>
    </row>
    <row r="427" spans="1:9">
      <c r="A427" s="106">
        <v>2024</v>
      </c>
      <c r="B427" s="106" t="s">
        <v>21</v>
      </c>
      <c r="C427" s="106" t="s">
        <v>129</v>
      </c>
      <c r="G427" s="106">
        <v>1129352.74</v>
      </c>
      <c r="H427" s="106" t="str">
        <f t="shared" si="6"/>
        <v>2024MORNING FOODSYOGURT Total</v>
      </c>
      <c r="I427" s="106" cm="1">
        <f t="array" ref="I427">_xlfn.IFS(A427=2021,G427/Sheet1!$B$2,A427=2022,G427/Sheet1!$B$3,A427=2023,G427/Sheet1!$B$4,A427=2024,G427/Sheet1!$B$5,A427=2025,G427/Sheet1!$B$6)</f>
        <v>0.13125268016427746</v>
      </c>
    </row>
    <row r="428" spans="1:9">
      <c r="A428" s="106">
        <v>2024</v>
      </c>
      <c r="B428" s="106" t="s">
        <v>123</v>
      </c>
      <c r="G428" s="106">
        <v>3198699.8700000006</v>
      </c>
      <c r="H428" s="106" t="str">
        <f t="shared" si="6"/>
        <v>2024MORNING FOODS Total</v>
      </c>
      <c r="I428" s="106" cm="1">
        <f t="array" ref="I428">_xlfn.IFS(A428=2021,G428/Sheet1!$B$2,A428=2022,G428/Sheet1!$B$3,A428=2023,G428/Sheet1!$B$4,A428=2024,G428/Sheet1!$B$5,A428=2025,G428/Sheet1!$B$6)</f>
        <v>0.37175092963304451</v>
      </c>
    </row>
    <row r="429" spans="1:9">
      <c r="A429" s="106">
        <v>2024</v>
      </c>
      <c r="B429" s="106" t="s">
        <v>23</v>
      </c>
      <c r="C429" s="106" t="s">
        <v>24</v>
      </c>
      <c r="D429" s="106" t="s">
        <v>13</v>
      </c>
      <c r="E429" s="106" t="s">
        <v>89</v>
      </c>
      <c r="F429" s="106" t="s">
        <v>90</v>
      </c>
      <c r="G429" s="106">
        <v>122356.06</v>
      </c>
      <c r="H429" s="106" t="str">
        <f t="shared" si="6"/>
        <v>2024SNACKSSNACKS DRYBaseCore NWADMIN</v>
      </c>
      <c r="I429" s="106" cm="1">
        <f t="array" ref="I429">_xlfn.IFS(A429=2021,G429/Sheet1!$B$2,A429=2022,G429/Sheet1!$B$3,A429=2023,G429/Sheet1!$B$4,A429=2024,G429/Sheet1!$B$5,A429=2025,G429/Sheet1!$B$6)</f>
        <v>1.422014596550334E-2</v>
      </c>
    </row>
    <row r="430" spans="1:9">
      <c r="A430" s="106">
        <v>2024</v>
      </c>
      <c r="B430" s="106" t="s">
        <v>23</v>
      </c>
      <c r="C430" s="106" t="s">
        <v>24</v>
      </c>
      <c r="D430" s="106" t="s">
        <v>13</v>
      </c>
      <c r="E430" s="106" t="s">
        <v>89</v>
      </c>
      <c r="F430" s="106" t="s">
        <v>91</v>
      </c>
      <c r="G430" s="106">
        <v>603173.25</v>
      </c>
      <c r="H430" s="106" t="str">
        <f t="shared" si="6"/>
        <v>2024SNACKSSNACKS DRYBaseCore NWOTHER</v>
      </c>
      <c r="I430" s="106" cm="1">
        <f t="array" ref="I430">_xlfn.IFS(A430=2021,G430/Sheet1!$B$2,A430=2022,G430/Sheet1!$B$3,A430=2023,G430/Sheet1!$B$4,A430=2024,G430/Sheet1!$B$5,A430=2025,G430/Sheet1!$B$6)</f>
        <v>7.0100423775389942E-2</v>
      </c>
    </row>
    <row r="431" spans="1:9">
      <c r="A431" s="106">
        <v>2024</v>
      </c>
      <c r="B431" s="106" t="s">
        <v>23</v>
      </c>
      <c r="C431" s="106" t="s">
        <v>24</v>
      </c>
      <c r="D431" s="106" t="s">
        <v>13</v>
      </c>
      <c r="E431" s="106" t="s">
        <v>89</v>
      </c>
      <c r="F431" s="106" t="s">
        <v>100</v>
      </c>
      <c r="G431" s="106">
        <v>555000</v>
      </c>
      <c r="H431" s="106" t="str">
        <f t="shared" si="6"/>
        <v>2024SNACKSSNACKS DRYBaseCore NWPVA/JBP</v>
      </c>
      <c r="I431" s="106" cm="1">
        <f t="array" ref="I431">_xlfn.IFS(A431=2021,G431/Sheet1!$B$2,A431=2022,G431/Sheet1!$B$3,A431=2023,G431/Sheet1!$B$4,A431=2024,G431/Sheet1!$B$5,A431=2025,G431/Sheet1!$B$6)</f>
        <v>6.4501758317931729E-2</v>
      </c>
    </row>
    <row r="432" spans="1:9">
      <c r="A432" s="106">
        <v>2024</v>
      </c>
      <c r="B432" s="106" t="s">
        <v>23</v>
      </c>
      <c r="C432" s="106" t="s">
        <v>24</v>
      </c>
      <c r="D432" s="106" t="s">
        <v>13</v>
      </c>
      <c r="E432" s="106" t="s">
        <v>89</v>
      </c>
      <c r="F432" s="106" t="s">
        <v>103</v>
      </c>
      <c r="G432" s="106">
        <v>283957.13999999996</v>
      </c>
      <c r="H432" s="106" t="str">
        <f t="shared" si="6"/>
        <v>2024SNACKSSNACKS DRYBaseCore NWSINGLE FUNDING</v>
      </c>
      <c r="I432" s="106" cm="1">
        <f t="array" ref="I432">_xlfn.IFS(A432=2021,G432/Sheet1!$B$2,A432=2022,G432/Sheet1!$B$3,A432=2023,G432/Sheet1!$B$4,A432=2024,G432/Sheet1!$B$5,A432=2025,G432/Sheet1!$B$6)</f>
        <v>3.3001323994470456E-2</v>
      </c>
    </row>
    <row r="433" spans="1:9">
      <c r="A433" s="106">
        <v>2024</v>
      </c>
      <c r="B433" s="106" t="s">
        <v>23</v>
      </c>
      <c r="C433" s="106" t="s">
        <v>24</v>
      </c>
      <c r="D433" s="106" t="s">
        <v>13</v>
      </c>
      <c r="E433" s="106" t="s">
        <v>112</v>
      </c>
      <c r="G433" s="106">
        <v>1564486.45</v>
      </c>
      <c r="H433" s="106" t="str">
        <f t="shared" si="6"/>
        <v>2024SNACKSSNACKS DRYBaseCore NW Total</v>
      </c>
      <c r="I433" s="106" cm="1">
        <f t="array" ref="I433">_xlfn.IFS(A433=2021,G433/Sheet1!$B$2,A433=2022,G433/Sheet1!$B$3,A433=2023,G433/Sheet1!$B$4,A433=2024,G433/Sheet1!$B$5,A433=2025,G433/Sheet1!$B$6)</f>
        <v>0.18182365205329548</v>
      </c>
    </row>
    <row r="434" spans="1:9">
      <c r="A434" s="106">
        <v>2024</v>
      </c>
      <c r="B434" s="106" t="s">
        <v>23</v>
      </c>
      <c r="C434" s="106" t="s">
        <v>24</v>
      </c>
      <c r="D434" s="106" t="s">
        <v>13</v>
      </c>
      <c r="E434" s="106" t="s">
        <v>37</v>
      </c>
      <c r="F434" s="106" t="s">
        <v>37</v>
      </c>
      <c r="G434" s="106">
        <v>555.77</v>
      </c>
      <c r="H434" s="106" t="str">
        <f t="shared" si="6"/>
        <v>2024SNACKSSNACKS DRYBaseEDLPEDLP</v>
      </c>
      <c r="I434" s="106" cm="1">
        <f t="array" ref="I434">_xlfn.IFS(A434=2021,G434/Sheet1!$B$2,A434=2022,G434/Sheet1!$B$3,A434=2023,G434/Sheet1!$B$4,A434=2024,G434/Sheet1!$B$5,A434=2025,G434/Sheet1!$B$6)</f>
        <v>6.459124724388634E-5</v>
      </c>
    </row>
    <row r="435" spans="1:9">
      <c r="A435" s="106">
        <v>2024</v>
      </c>
      <c r="B435" s="106" t="s">
        <v>23</v>
      </c>
      <c r="C435" s="106" t="s">
        <v>24</v>
      </c>
      <c r="D435" s="106" t="s">
        <v>13</v>
      </c>
      <c r="E435" s="106" t="s">
        <v>113</v>
      </c>
      <c r="G435" s="106">
        <v>555.77</v>
      </c>
      <c r="H435" s="106" t="str">
        <f t="shared" si="6"/>
        <v>2024SNACKSSNACKS DRYBaseEDLP Total</v>
      </c>
      <c r="I435" s="106" cm="1">
        <f t="array" ref="I435">_xlfn.IFS(A435=2021,G435/Sheet1!$B$2,A435=2022,G435/Sheet1!$B$3,A435=2023,G435/Sheet1!$B$4,A435=2024,G435/Sheet1!$B$5,A435=2025,G435/Sheet1!$B$6)</f>
        <v>6.459124724388634E-5</v>
      </c>
    </row>
    <row r="436" spans="1:9">
      <c r="A436" s="106">
        <v>2024</v>
      </c>
      <c r="B436" s="106" t="s">
        <v>23</v>
      </c>
      <c r="C436" s="106" t="s">
        <v>24</v>
      </c>
      <c r="D436" s="106" t="s">
        <v>13</v>
      </c>
      <c r="E436" s="106" t="s">
        <v>99</v>
      </c>
      <c r="F436" s="106" t="s">
        <v>99</v>
      </c>
      <c r="G436" s="106">
        <v>116761.94</v>
      </c>
      <c r="H436" s="106" t="str">
        <f t="shared" si="6"/>
        <v>2024SNACKSSNACKS DRYBaseMERCH MENUMERCH MENU</v>
      </c>
      <c r="I436" s="106" cm="1">
        <f t="array" ref="I436">_xlfn.IFS(A436=2021,G436/Sheet1!$B$2,A436=2022,G436/Sheet1!$B$3,A436=2023,G436/Sheet1!$B$4,A436=2024,G436/Sheet1!$B$5,A436=2025,G436/Sheet1!$B$6)</f>
        <v>1.3570000783086209E-2</v>
      </c>
    </row>
    <row r="437" spans="1:9">
      <c r="A437" s="106">
        <v>2024</v>
      </c>
      <c r="B437" s="106" t="s">
        <v>23</v>
      </c>
      <c r="C437" s="106" t="s">
        <v>24</v>
      </c>
      <c r="D437" s="106" t="s">
        <v>13</v>
      </c>
      <c r="E437" s="106" t="s">
        <v>114</v>
      </c>
      <c r="G437" s="106">
        <v>116761.94</v>
      </c>
      <c r="H437" s="106" t="str">
        <f t="shared" si="6"/>
        <v>2024SNACKSSNACKS DRYBaseMERCH MENU Total</v>
      </c>
      <c r="I437" s="106" cm="1">
        <f t="array" ref="I437">_xlfn.IFS(A437=2021,G437/Sheet1!$B$2,A437=2022,G437/Sheet1!$B$3,A437=2023,G437/Sheet1!$B$4,A437=2024,G437/Sheet1!$B$5,A437=2025,G437/Sheet1!$B$6)</f>
        <v>1.3570000783086209E-2</v>
      </c>
    </row>
    <row r="438" spans="1:9">
      <c r="A438" s="106">
        <v>2024</v>
      </c>
      <c r="B438" s="106" t="s">
        <v>23</v>
      </c>
      <c r="C438" s="106" t="s">
        <v>24</v>
      </c>
      <c r="D438" s="106" t="s">
        <v>115</v>
      </c>
      <c r="G438" s="106">
        <v>1681804.16</v>
      </c>
      <c r="H438" s="106" t="str">
        <f t="shared" si="6"/>
        <v>2024SNACKSSNACKS DRYBase Total</v>
      </c>
      <c r="I438" s="106" cm="1">
        <f t="array" ref="I438">_xlfn.IFS(A438=2021,G438/Sheet1!$B$2,A438=2022,G438/Sheet1!$B$3,A438=2023,G438/Sheet1!$B$4,A438=2024,G438/Sheet1!$B$5,A438=2025,G438/Sheet1!$B$6)</f>
        <v>0.19545824408362555</v>
      </c>
    </row>
    <row r="439" spans="1:9">
      <c r="A439" s="106">
        <v>2024</v>
      </c>
      <c r="B439" s="106" t="s">
        <v>23</v>
      </c>
      <c r="C439" s="106" t="s">
        <v>124</v>
      </c>
      <c r="G439" s="106">
        <v>1681804.16</v>
      </c>
      <c r="H439" s="106" t="str">
        <f t="shared" si="6"/>
        <v>2024SNACKSSNACKS DRY Total</v>
      </c>
      <c r="I439" s="106" cm="1">
        <f t="array" ref="I439">_xlfn.IFS(A439=2021,G439/Sheet1!$B$2,A439=2022,G439/Sheet1!$B$3,A439=2023,G439/Sheet1!$B$4,A439=2024,G439/Sheet1!$B$5,A439=2025,G439/Sheet1!$B$6)</f>
        <v>0.19545824408362555</v>
      </c>
    </row>
    <row r="440" spans="1:9">
      <c r="A440" s="106">
        <v>2024</v>
      </c>
      <c r="B440" s="106" t="s">
        <v>23</v>
      </c>
      <c r="C440" s="106" t="s">
        <v>66</v>
      </c>
      <c r="D440" s="106" t="s">
        <v>13</v>
      </c>
      <c r="E440" s="106" t="s">
        <v>89</v>
      </c>
      <c r="F440" s="106" t="s">
        <v>90</v>
      </c>
      <c r="G440" s="106">
        <v>46334.29</v>
      </c>
      <c r="H440" s="106" t="str">
        <f t="shared" si="6"/>
        <v>2024SNACKSSNACKS FRZBaseCore NWADMIN</v>
      </c>
      <c r="I440" s="106" cm="1">
        <f t="array" ref="I440">_xlfn.IFS(A440=2021,G440/Sheet1!$B$2,A440=2022,G440/Sheet1!$B$3,A440=2023,G440/Sheet1!$B$4,A440=2024,G440/Sheet1!$B$5,A440=2025,G440/Sheet1!$B$6)</f>
        <v>5.3849426584017318E-3</v>
      </c>
    </row>
    <row r="441" spans="1:9">
      <c r="A441" s="106">
        <v>2024</v>
      </c>
      <c r="B441" s="106" t="s">
        <v>23</v>
      </c>
      <c r="C441" s="106" t="s">
        <v>66</v>
      </c>
      <c r="D441" s="106" t="s">
        <v>13</v>
      </c>
      <c r="E441" s="106" t="s">
        <v>89</v>
      </c>
      <c r="F441" s="106" t="s">
        <v>91</v>
      </c>
      <c r="G441" s="106">
        <v>288066.41000000003</v>
      </c>
      <c r="H441" s="106" t="str">
        <f t="shared" si="6"/>
        <v>2024SNACKSSNACKS FRZBaseCore NWOTHER</v>
      </c>
      <c r="I441" s="106" cm="1">
        <f t="array" ref="I441">_xlfn.IFS(A441=2021,G441/Sheet1!$B$2,A441=2022,G441/Sheet1!$B$3,A441=2023,G441/Sheet1!$B$4,A441=2024,G441/Sheet1!$B$5,A441=2025,G441/Sheet1!$B$6)</f>
        <v>3.3478900824025652E-2</v>
      </c>
    </row>
    <row r="442" spans="1:9">
      <c r="A442" s="106">
        <v>2024</v>
      </c>
      <c r="B442" s="106" t="s">
        <v>23</v>
      </c>
      <c r="C442" s="106" t="s">
        <v>66</v>
      </c>
      <c r="D442" s="106" t="s">
        <v>13</v>
      </c>
      <c r="E442" s="106" t="s">
        <v>89</v>
      </c>
      <c r="F442" s="106" t="s">
        <v>103</v>
      </c>
      <c r="G442" s="106">
        <v>61113.759999999995</v>
      </c>
      <c r="H442" s="106" t="str">
        <f t="shared" si="6"/>
        <v>2024SNACKSSNACKS FRZBaseCore NWSINGLE FUNDING</v>
      </c>
      <c r="I442" s="106" cm="1">
        <f t="array" ref="I442">_xlfn.IFS(A442=2021,G442/Sheet1!$B$2,A442=2022,G442/Sheet1!$B$3,A442=2023,G442/Sheet1!$B$4,A442=2024,G442/Sheet1!$B$5,A442=2025,G442/Sheet1!$B$6)</f>
        <v>7.1026035629190689E-3</v>
      </c>
    </row>
    <row r="443" spans="1:9">
      <c r="A443" s="106">
        <v>2024</v>
      </c>
      <c r="B443" s="106" t="s">
        <v>23</v>
      </c>
      <c r="C443" s="106" t="s">
        <v>66</v>
      </c>
      <c r="D443" s="106" t="s">
        <v>13</v>
      </c>
      <c r="E443" s="106" t="s">
        <v>112</v>
      </c>
      <c r="G443" s="106">
        <v>395514.46</v>
      </c>
      <c r="H443" s="106" t="str">
        <f t="shared" si="6"/>
        <v>2024SNACKSSNACKS FRZBaseCore NW Total</v>
      </c>
      <c r="I443" s="106" cm="1">
        <f t="array" ref="I443">_xlfn.IFS(A443=2021,G443/Sheet1!$B$2,A443=2022,G443/Sheet1!$B$3,A443=2023,G443/Sheet1!$B$4,A443=2024,G443/Sheet1!$B$5,A443=2025,G443/Sheet1!$B$6)</f>
        <v>4.5966447045346449E-2</v>
      </c>
    </row>
    <row r="444" spans="1:9">
      <c r="A444" s="106">
        <v>2024</v>
      </c>
      <c r="B444" s="106" t="s">
        <v>23</v>
      </c>
      <c r="C444" s="106" t="s">
        <v>66</v>
      </c>
      <c r="D444" s="106" t="s">
        <v>13</v>
      </c>
      <c r="E444" s="106" t="s">
        <v>37</v>
      </c>
      <c r="F444" s="106" t="s">
        <v>37</v>
      </c>
      <c r="G444" s="106">
        <v>0</v>
      </c>
      <c r="H444" s="106" t="str">
        <f t="shared" si="6"/>
        <v>2024SNACKSSNACKS FRZBaseEDLPEDLP</v>
      </c>
      <c r="I444" s="106" cm="1">
        <f t="array" ref="I444">_xlfn.IFS(A444=2021,G444/Sheet1!$B$2,A444=2022,G444/Sheet1!$B$3,A444=2023,G444/Sheet1!$B$4,A444=2024,G444/Sheet1!$B$5,A444=2025,G444/Sheet1!$B$6)</f>
        <v>0</v>
      </c>
    </row>
    <row r="445" spans="1:9">
      <c r="A445" s="106">
        <v>2024</v>
      </c>
      <c r="B445" s="106" t="s">
        <v>23</v>
      </c>
      <c r="C445" s="106" t="s">
        <v>66</v>
      </c>
      <c r="D445" s="106" t="s">
        <v>13</v>
      </c>
      <c r="E445" s="106" t="s">
        <v>113</v>
      </c>
      <c r="G445" s="106">
        <v>0</v>
      </c>
      <c r="H445" s="106" t="str">
        <f t="shared" si="6"/>
        <v>2024SNACKSSNACKS FRZBaseEDLP Total</v>
      </c>
      <c r="I445" s="106" cm="1">
        <f t="array" ref="I445">_xlfn.IFS(A445=2021,G445/Sheet1!$B$2,A445=2022,G445/Sheet1!$B$3,A445=2023,G445/Sheet1!$B$4,A445=2024,G445/Sheet1!$B$5,A445=2025,G445/Sheet1!$B$6)</f>
        <v>0</v>
      </c>
    </row>
    <row r="446" spans="1:9">
      <c r="A446" s="106">
        <v>2024</v>
      </c>
      <c r="B446" s="106" t="s">
        <v>23</v>
      </c>
      <c r="C446" s="106" t="s">
        <v>66</v>
      </c>
      <c r="D446" s="106" t="s">
        <v>13</v>
      </c>
      <c r="E446" s="106" t="s">
        <v>99</v>
      </c>
      <c r="F446" s="106" t="s">
        <v>99</v>
      </c>
      <c r="G446" s="106">
        <v>58104.92</v>
      </c>
      <c r="H446" s="106" t="str">
        <f t="shared" si="6"/>
        <v>2024SNACKSSNACKS FRZBaseMERCH MENUMERCH MENU</v>
      </c>
      <c r="I446" s="106" cm="1">
        <f t="array" ref="I446">_xlfn.IFS(A446=2021,G446/Sheet1!$B$2,A446=2022,G446/Sheet1!$B$3,A446=2023,G446/Sheet1!$B$4,A446=2024,G446/Sheet1!$B$5,A446=2025,G446/Sheet1!$B$6)</f>
        <v>6.7529180304914558E-3</v>
      </c>
    </row>
    <row r="447" spans="1:9">
      <c r="A447" s="106">
        <v>2024</v>
      </c>
      <c r="B447" s="106" t="s">
        <v>23</v>
      </c>
      <c r="C447" s="106" t="s">
        <v>66</v>
      </c>
      <c r="D447" s="106" t="s">
        <v>13</v>
      </c>
      <c r="E447" s="106" t="s">
        <v>114</v>
      </c>
      <c r="G447" s="106">
        <v>58104.92</v>
      </c>
      <c r="H447" s="106" t="str">
        <f t="shared" si="6"/>
        <v>2024SNACKSSNACKS FRZBaseMERCH MENU Total</v>
      </c>
      <c r="I447" s="106" cm="1">
        <f t="array" ref="I447">_xlfn.IFS(A447=2021,G447/Sheet1!$B$2,A447=2022,G447/Sheet1!$B$3,A447=2023,G447/Sheet1!$B$4,A447=2024,G447/Sheet1!$B$5,A447=2025,G447/Sheet1!$B$6)</f>
        <v>6.7529180304914558E-3</v>
      </c>
    </row>
    <row r="448" spans="1:9">
      <c r="A448" s="106">
        <v>2024</v>
      </c>
      <c r="B448" s="106" t="s">
        <v>23</v>
      </c>
      <c r="C448" s="106" t="s">
        <v>66</v>
      </c>
      <c r="D448" s="106" t="s">
        <v>115</v>
      </c>
      <c r="G448" s="106">
        <v>453619.38</v>
      </c>
      <c r="H448" s="106" t="str">
        <f t="shared" si="6"/>
        <v>2024SNACKSSNACKS FRZBase Total</v>
      </c>
      <c r="I448" s="106" cm="1">
        <f t="array" ref="I448">_xlfn.IFS(A448=2021,G448/Sheet1!$B$2,A448=2022,G448/Sheet1!$B$3,A448=2023,G448/Sheet1!$B$4,A448=2024,G448/Sheet1!$B$5,A448=2025,G448/Sheet1!$B$6)</f>
        <v>5.2719365075837903E-2</v>
      </c>
    </row>
    <row r="449" spans="1:9">
      <c r="A449" s="106">
        <v>2024</v>
      </c>
      <c r="B449" s="106" t="s">
        <v>23</v>
      </c>
      <c r="C449" s="106" t="s">
        <v>130</v>
      </c>
      <c r="G449" s="106">
        <v>453619.38</v>
      </c>
      <c r="H449" s="106" t="str">
        <f t="shared" si="6"/>
        <v>2024SNACKSSNACKS FRZ Total</v>
      </c>
      <c r="I449" s="106" cm="1">
        <f t="array" ref="I449">_xlfn.IFS(A449=2021,G449/Sheet1!$B$2,A449=2022,G449/Sheet1!$B$3,A449=2023,G449/Sheet1!$B$4,A449=2024,G449/Sheet1!$B$5,A449=2025,G449/Sheet1!$B$6)</f>
        <v>5.2719365075837903E-2</v>
      </c>
    </row>
    <row r="450" spans="1:9">
      <c r="A450" s="106">
        <v>2024</v>
      </c>
      <c r="B450" s="106" t="s">
        <v>125</v>
      </c>
      <c r="G450" s="106">
        <v>2135423.54</v>
      </c>
      <c r="H450" s="106" t="str">
        <f t="shared" ref="H450:H513" si="7">A450&amp;B450&amp;C450&amp;D450&amp;E450&amp;F450</f>
        <v>2024SNACKS Total</v>
      </c>
      <c r="I450" s="106" cm="1">
        <f t="array" ref="I450">_xlfn.IFS(A450=2021,G450/Sheet1!$B$2,A450=2022,G450/Sheet1!$B$3,A450=2023,G450/Sheet1!$B$4,A450=2024,G450/Sheet1!$B$5,A450=2025,G450/Sheet1!$B$6)</f>
        <v>0.24817760915946349</v>
      </c>
    </row>
    <row r="451" spans="1:9">
      <c r="A451" s="106">
        <v>2025</v>
      </c>
      <c r="B451" s="106" t="s">
        <v>16</v>
      </c>
      <c r="C451" s="106" t="s">
        <v>71</v>
      </c>
      <c r="D451" s="106" t="s">
        <v>13</v>
      </c>
      <c r="E451" s="106" t="s">
        <v>89</v>
      </c>
      <c r="F451" s="106" t="s">
        <v>90</v>
      </c>
      <c r="G451" s="106">
        <v>25000.04</v>
      </c>
      <c r="H451" s="106" t="str">
        <f t="shared" si="7"/>
        <v>2025MEALS-BAKINGMBS FRZBaseCore NWADMIN</v>
      </c>
      <c r="I451" s="106" cm="1">
        <f t="array" ref="I451">_xlfn.IFS(A451=2021,G451/Sheet1!$B$2,A451=2022,G451/Sheet1!$B$3,A451=2023,G451/Sheet1!$B$4,A451=2024,G451/Sheet1!$B$5,A451=2025,G451/Sheet1!$B$6)</f>
        <v>4.4903623291993686E-3</v>
      </c>
    </row>
    <row r="452" spans="1:9">
      <c r="A452" s="106">
        <v>2025</v>
      </c>
      <c r="B452" s="106" t="s">
        <v>16</v>
      </c>
      <c r="C452" s="106" t="s">
        <v>71</v>
      </c>
      <c r="D452" s="106" t="s">
        <v>13</v>
      </c>
      <c r="E452" s="106" t="s">
        <v>89</v>
      </c>
      <c r="F452" s="106" t="s">
        <v>91</v>
      </c>
      <c r="G452" s="106">
        <v>114505.78999999998</v>
      </c>
      <c r="H452" s="106" t="str">
        <f t="shared" si="7"/>
        <v>2025MEALS-BAKINGMBS FRZBaseCore NWOTHER</v>
      </c>
      <c r="I452" s="106" cm="1">
        <f t="array" ref="I452">_xlfn.IFS(A452=2021,G452/Sheet1!$B$2,A452=2022,G452/Sheet1!$B$3,A452=2023,G452/Sheet1!$B$4,A452=2024,G452/Sheet1!$B$5,A452=2025,G452/Sheet1!$B$6)</f>
        <v>2.0566866528662103E-2</v>
      </c>
    </row>
    <row r="453" spans="1:9">
      <c r="A453" s="106">
        <v>2025</v>
      </c>
      <c r="B453" s="106" t="s">
        <v>16</v>
      </c>
      <c r="C453" s="106" t="s">
        <v>71</v>
      </c>
      <c r="D453" s="106" t="s">
        <v>13</v>
      </c>
      <c r="E453" s="106" t="s">
        <v>89</v>
      </c>
      <c r="F453" s="106" t="s">
        <v>100</v>
      </c>
      <c r="G453" s="106">
        <v>50000</v>
      </c>
      <c r="H453" s="106" t="str">
        <f t="shared" si="7"/>
        <v>2025MEALS-BAKINGMBS FRZBaseCore NWPVA/JBP</v>
      </c>
      <c r="I453" s="106" cm="1">
        <f t="array" ref="I453">_xlfn.IFS(A453=2021,G453/Sheet1!$B$2,A453=2022,G453/Sheet1!$B$3,A453=2023,G453/Sheet1!$B$4,A453=2024,G453/Sheet1!$B$5,A453=2025,G453/Sheet1!$B$6)</f>
        <v>8.980710289262275E-3</v>
      </c>
    </row>
    <row r="454" spans="1:9">
      <c r="A454" s="106">
        <v>2025</v>
      </c>
      <c r="B454" s="106" t="s">
        <v>16</v>
      </c>
      <c r="C454" s="106" t="s">
        <v>71</v>
      </c>
      <c r="D454" s="106" t="s">
        <v>13</v>
      </c>
      <c r="E454" s="106" t="s">
        <v>89</v>
      </c>
      <c r="F454" s="106" t="s">
        <v>103</v>
      </c>
      <c r="G454" s="106">
        <v>2015.5199999999998</v>
      </c>
      <c r="H454" s="106" t="str">
        <f t="shared" si="7"/>
        <v>2025MEALS-BAKINGMBS FRZBaseCore NWSINGLE FUNDING</v>
      </c>
      <c r="I454" s="106" cm="1">
        <f t="array" ref="I454">_xlfn.IFS(A454=2021,G454/Sheet1!$B$2,A454=2022,G454/Sheet1!$B$3,A454=2023,G454/Sheet1!$B$4,A454=2024,G454/Sheet1!$B$5,A454=2025,G454/Sheet1!$B$6)</f>
        <v>3.6201602404427796E-4</v>
      </c>
    </row>
    <row r="455" spans="1:9">
      <c r="A455" s="106">
        <v>2025</v>
      </c>
      <c r="B455" s="106" t="s">
        <v>16</v>
      </c>
      <c r="C455" s="106" t="s">
        <v>71</v>
      </c>
      <c r="D455" s="106" t="s">
        <v>13</v>
      </c>
      <c r="E455" s="106" t="s">
        <v>112</v>
      </c>
      <c r="G455" s="106">
        <v>191521.34999999998</v>
      </c>
      <c r="H455" s="106" t="str">
        <f t="shared" si="7"/>
        <v>2025MEALS-BAKINGMBS FRZBaseCore NW Total</v>
      </c>
      <c r="I455" s="106" cm="1">
        <f t="array" ref="I455">_xlfn.IFS(A455=2021,G455/Sheet1!$B$2,A455=2022,G455/Sheet1!$B$3,A455=2023,G455/Sheet1!$B$4,A455=2024,G455/Sheet1!$B$5,A455=2025,G455/Sheet1!$B$6)</f>
        <v>3.439995517116802E-2</v>
      </c>
    </row>
    <row r="456" spans="1:9">
      <c r="A456" s="106">
        <v>2025</v>
      </c>
      <c r="B456" s="106" t="s">
        <v>16</v>
      </c>
      <c r="C456" s="106" t="s">
        <v>71</v>
      </c>
      <c r="D456" s="106" t="s">
        <v>13</v>
      </c>
      <c r="E456" s="106" t="s">
        <v>37</v>
      </c>
      <c r="F456" s="106" t="s">
        <v>37</v>
      </c>
      <c r="G456" s="106">
        <v>0</v>
      </c>
      <c r="H456" s="106" t="str">
        <f t="shared" si="7"/>
        <v>2025MEALS-BAKINGMBS FRZBaseEDLPEDLP</v>
      </c>
      <c r="I456" s="106" cm="1">
        <f t="array" ref="I456">_xlfn.IFS(A456=2021,G456/Sheet1!$B$2,A456=2022,G456/Sheet1!$B$3,A456=2023,G456/Sheet1!$B$4,A456=2024,G456/Sheet1!$B$5,A456=2025,G456/Sheet1!$B$6)</f>
        <v>0</v>
      </c>
    </row>
    <row r="457" spans="1:9">
      <c r="A457" s="106">
        <v>2025</v>
      </c>
      <c r="B457" s="106" t="s">
        <v>16</v>
      </c>
      <c r="C457" s="106" t="s">
        <v>71</v>
      </c>
      <c r="D457" s="106" t="s">
        <v>13</v>
      </c>
      <c r="E457" s="106" t="s">
        <v>113</v>
      </c>
      <c r="G457" s="106">
        <v>0</v>
      </c>
      <c r="H457" s="106" t="str">
        <f t="shared" si="7"/>
        <v>2025MEALS-BAKINGMBS FRZBaseEDLP Total</v>
      </c>
      <c r="I457" s="106" cm="1">
        <f t="array" ref="I457">_xlfn.IFS(A457=2021,G457/Sheet1!$B$2,A457=2022,G457/Sheet1!$B$3,A457=2023,G457/Sheet1!$B$4,A457=2024,G457/Sheet1!$B$5,A457=2025,G457/Sheet1!$B$6)</f>
        <v>0</v>
      </c>
    </row>
    <row r="458" spans="1:9">
      <c r="A458" s="106">
        <v>2025</v>
      </c>
      <c r="B458" s="106" t="s">
        <v>16</v>
      </c>
      <c r="C458" s="106" t="s">
        <v>71</v>
      </c>
      <c r="D458" s="106" t="s">
        <v>13</v>
      </c>
      <c r="E458" s="106" t="s">
        <v>99</v>
      </c>
      <c r="F458" s="106" t="s">
        <v>99</v>
      </c>
      <c r="G458" s="106">
        <v>22632</v>
      </c>
      <c r="H458" s="106" t="str">
        <f t="shared" si="7"/>
        <v>2025MEALS-BAKINGMBS FRZBaseMERCH MENUMERCH MENU</v>
      </c>
      <c r="I458" s="106" cm="1">
        <f t="array" ref="I458">_xlfn.IFS(A458=2021,G458/Sheet1!$B$2,A458=2022,G458/Sheet1!$B$3,A458=2023,G458/Sheet1!$B$4,A458=2024,G458/Sheet1!$B$5,A458=2025,G458/Sheet1!$B$6)</f>
        <v>4.0650287053316759E-3</v>
      </c>
    </row>
    <row r="459" spans="1:9">
      <c r="A459" s="106">
        <v>2025</v>
      </c>
      <c r="B459" s="106" t="s">
        <v>16</v>
      </c>
      <c r="C459" s="106" t="s">
        <v>71</v>
      </c>
      <c r="D459" s="106" t="s">
        <v>13</v>
      </c>
      <c r="E459" s="106" t="s">
        <v>114</v>
      </c>
      <c r="G459" s="106">
        <v>22632</v>
      </c>
      <c r="H459" s="106" t="str">
        <f t="shared" si="7"/>
        <v>2025MEALS-BAKINGMBS FRZBaseMERCH MENU Total</v>
      </c>
      <c r="I459" s="106" cm="1">
        <f t="array" ref="I459">_xlfn.IFS(A459=2021,G459/Sheet1!$B$2,A459=2022,G459/Sheet1!$B$3,A459=2023,G459/Sheet1!$B$4,A459=2024,G459/Sheet1!$B$5,A459=2025,G459/Sheet1!$B$6)</f>
        <v>4.0650287053316759E-3</v>
      </c>
    </row>
    <row r="460" spans="1:9">
      <c r="A460" s="106">
        <v>2025</v>
      </c>
      <c r="B460" s="106" t="s">
        <v>16</v>
      </c>
      <c r="C460" s="106" t="s">
        <v>71</v>
      </c>
      <c r="D460" s="106" t="s">
        <v>115</v>
      </c>
      <c r="G460" s="106">
        <v>214153.34999999998</v>
      </c>
      <c r="H460" s="106" t="str">
        <f t="shared" si="7"/>
        <v>2025MEALS-BAKINGMBS FRZBase Total</v>
      </c>
      <c r="I460" s="106" cm="1">
        <f t="array" ref="I460">_xlfn.IFS(A460=2021,G460/Sheet1!$B$2,A460=2022,G460/Sheet1!$B$3,A460=2023,G460/Sheet1!$B$4,A460=2024,G460/Sheet1!$B$5,A460=2025,G460/Sheet1!$B$6)</f>
        <v>3.84649838764997E-2</v>
      </c>
    </row>
    <row r="461" spans="1:9">
      <c r="A461" s="106">
        <v>2025</v>
      </c>
      <c r="B461" s="106" t="s">
        <v>16</v>
      </c>
      <c r="C461" s="106" t="s">
        <v>131</v>
      </c>
      <c r="G461" s="106">
        <v>214153.34999999998</v>
      </c>
      <c r="H461" s="106" t="str">
        <f t="shared" si="7"/>
        <v>2025MEALS-BAKINGMBS FRZ Total</v>
      </c>
      <c r="I461" s="106" cm="1">
        <f t="array" ref="I461">_xlfn.IFS(A461=2021,G461/Sheet1!$B$2,A461=2022,G461/Sheet1!$B$3,A461=2023,G461/Sheet1!$B$4,A461=2024,G461/Sheet1!$B$5,A461=2025,G461/Sheet1!$B$6)</f>
        <v>3.84649838764997E-2</v>
      </c>
    </row>
    <row r="462" spans="1:9">
      <c r="A462" s="106">
        <v>2025</v>
      </c>
      <c r="B462" s="106" t="s">
        <v>16</v>
      </c>
      <c r="C462" s="106" t="s">
        <v>87</v>
      </c>
      <c r="D462" s="106" t="s">
        <v>13</v>
      </c>
      <c r="E462" s="106" t="s">
        <v>89</v>
      </c>
      <c r="F462" s="106" t="s">
        <v>90</v>
      </c>
      <c r="G462" s="106">
        <v>12000</v>
      </c>
      <c r="H462" s="106" t="str">
        <f t="shared" si="7"/>
        <v>2025MEALS-BAKINGMBS MEXICANBaseCore NWADMIN</v>
      </c>
      <c r="I462" s="106" cm="1">
        <f t="array" ref="I462">_xlfn.IFS(A462=2021,G462/Sheet1!$B$2,A462=2022,G462/Sheet1!$B$3,A462=2023,G462/Sheet1!$B$4,A462=2024,G462/Sheet1!$B$5,A462=2025,G462/Sheet1!$B$6)</f>
        <v>2.155370469422946E-3</v>
      </c>
    </row>
    <row r="463" spans="1:9">
      <c r="A463" s="106">
        <v>2025</v>
      </c>
      <c r="B463" s="106" t="s">
        <v>16</v>
      </c>
      <c r="C463" s="106" t="s">
        <v>87</v>
      </c>
      <c r="D463" s="106" t="s">
        <v>13</v>
      </c>
      <c r="E463" s="106" t="s">
        <v>89</v>
      </c>
      <c r="F463" s="106" t="s">
        <v>91</v>
      </c>
      <c r="G463" s="106">
        <v>57883.280000000006</v>
      </c>
      <c r="H463" s="106" t="str">
        <f t="shared" si="7"/>
        <v>2025MEALS-BAKINGMBS MEXICANBaseCore NWOTHER</v>
      </c>
      <c r="I463" s="106" cm="1">
        <f t="array" ref="I463">_xlfn.IFS(A463=2021,G463/Sheet1!$B$2,A463=2022,G463/Sheet1!$B$3,A463=2023,G463/Sheet1!$B$4,A463=2024,G463/Sheet1!$B$5,A463=2025,G463/Sheet1!$B$6)</f>
        <v>1.0396659365444986E-2</v>
      </c>
    </row>
    <row r="464" spans="1:9">
      <c r="A464" s="106">
        <v>2025</v>
      </c>
      <c r="B464" s="106" t="s">
        <v>16</v>
      </c>
      <c r="C464" s="106" t="s">
        <v>87</v>
      </c>
      <c r="D464" s="106" t="s">
        <v>13</v>
      </c>
      <c r="E464" s="106" t="s">
        <v>89</v>
      </c>
      <c r="F464" s="106" t="s">
        <v>100</v>
      </c>
      <c r="G464" s="106">
        <v>150000</v>
      </c>
      <c r="H464" s="106" t="str">
        <f t="shared" si="7"/>
        <v>2025MEALS-BAKINGMBS MEXICANBaseCore NWPVA/JBP</v>
      </c>
      <c r="I464" s="106" cm="1">
        <f t="array" ref="I464">_xlfn.IFS(A464=2021,G464/Sheet1!$B$2,A464=2022,G464/Sheet1!$B$3,A464=2023,G464/Sheet1!$B$4,A464=2024,G464/Sheet1!$B$5,A464=2025,G464/Sheet1!$B$6)</f>
        <v>2.6942130867786823E-2</v>
      </c>
    </row>
    <row r="465" spans="1:9">
      <c r="A465" s="106">
        <v>2025</v>
      </c>
      <c r="B465" s="106" t="s">
        <v>16</v>
      </c>
      <c r="C465" s="106" t="s">
        <v>87</v>
      </c>
      <c r="D465" s="106" t="s">
        <v>13</v>
      </c>
      <c r="E465" s="106" t="s">
        <v>89</v>
      </c>
      <c r="F465" s="106" t="s">
        <v>103</v>
      </c>
      <c r="G465" s="106">
        <v>16.639999999999993</v>
      </c>
      <c r="H465" s="106" t="str">
        <f t="shared" si="7"/>
        <v>2025MEALS-BAKINGMBS MEXICANBaseCore NWSINGLE FUNDING</v>
      </c>
      <c r="I465" s="106" cm="1">
        <f t="array" ref="I465">_xlfn.IFS(A465=2021,G465/Sheet1!$B$2,A465=2022,G465/Sheet1!$B$3,A465=2023,G465/Sheet1!$B$4,A465=2024,G465/Sheet1!$B$5,A465=2025,G465/Sheet1!$B$6)</f>
        <v>2.9887803842664838E-6</v>
      </c>
    </row>
    <row r="466" spans="1:9">
      <c r="A466" s="106">
        <v>2025</v>
      </c>
      <c r="B466" s="106" t="s">
        <v>16</v>
      </c>
      <c r="C466" s="106" t="s">
        <v>87</v>
      </c>
      <c r="D466" s="106" t="s">
        <v>13</v>
      </c>
      <c r="E466" s="106" t="s">
        <v>112</v>
      </c>
      <c r="G466" s="106">
        <v>219899.92</v>
      </c>
      <c r="H466" s="106" t="str">
        <f t="shared" si="7"/>
        <v>2025MEALS-BAKINGMBS MEXICANBaseCore NW Total</v>
      </c>
      <c r="I466" s="106" cm="1">
        <f t="array" ref="I466">_xlfn.IFS(A466=2021,G466/Sheet1!$B$2,A466=2022,G466/Sheet1!$B$3,A466=2023,G466/Sheet1!$B$4,A466=2024,G466/Sheet1!$B$5,A466=2025,G466/Sheet1!$B$6)</f>
        <v>3.9497149483039021E-2</v>
      </c>
    </row>
    <row r="467" spans="1:9">
      <c r="A467" s="106">
        <v>2025</v>
      </c>
      <c r="B467" s="106" t="s">
        <v>16</v>
      </c>
      <c r="C467" s="106" t="s">
        <v>87</v>
      </c>
      <c r="D467" s="106" t="s">
        <v>13</v>
      </c>
      <c r="E467" s="106" t="s">
        <v>37</v>
      </c>
      <c r="F467" s="106" t="s">
        <v>37</v>
      </c>
      <c r="G467" s="106">
        <v>0</v>
      </c>
      <c r="H467" s="106" t="str">
        <f t="shared" si="7"/>
        <v>2025MEALS-BAKINGMBS MEXICANBaseEDLPEDLP</v>
      </c>
      <c r="I467" s="106" cm="1">
        <f t="array" ref="I467">_xlfn.IFS(A467=2021,G467/Sheet1!$B$2,A467=2022,G467/Sheet1!$B$3,A467=2023,G467/Sheet1!$B$4,A467=2024,G467/Sheet1!$B$5,A467=2025,G467/Sheet1!$B$6)</f>
        <v>0</v>
      </c>
    </row>
    <row r="468" spans="1:9">
      <c r="A468" s="106">
        <v>2025</v>
      </c>
      <c r="B468" s="106" t="s">
        <v>16</v>
      </c>
      <c r="C468" s="106" t="s">
        <v>87</v>
      </c>
      <c r="D468" s="106" t="s">
        <v>13</v>
      </c>
      <c r="E468" s="106" t="s">
        <v>113</v>
      </c>
      <c r="G468" s="106">
        <v>0</v>
      </c>
      <c r="H468" s="106" t="str">
        <f t="shared" si="7"/>
        <v>2025MEALS-BAKINGMBS MEXICANBaseEDLP Total</v>
      </c>
      <c r="I468" s="106" cm="1">
        <f t="array" ref="I468">_xlfn.IFS(A468=2021,G468/Sheet1!$B$2,A468=2022,G468/Sheet1!$B$3,A468=2023,G468/Sheet1!$B$4,A468=2024,G468/Sheet1!$B$5,A468=2025,G468/Sheet1!$B$6)</f>
        <v>0</v>
      </c>
    </row>
    <row r="469" spans="1:9">
      <c r="A469" s="106">
        <v>2025</v>
      </c>
      <c r="B469" s="106" t="s">
        <v>16</v>
      </c>
      <c r="C469" s="106" t="s">
        <v>87</v>
      </c>
      <c r="D469" s="106" t="s">
        <v>13</v>
      </c>
      <c r="E469" s="106" t="s">
        <v>99</v>
      </c>
      <c r="F469" s="106" t="s">
        <v>99</v>
      </c>
      <c r="G469" s="106">
        <v>30725</v>
      </c>
      <c r="H469" s="106" t="str">
        <f t="shared" si="7"/>
        <v>2025MEALS-BAKINGMBS MEXICANBaseMERCH MENUMERCH MENU</v>
      </c>
      <c r="I469" s="106" cm="1">
        <f t="array" ref="I469">_xlfn.IFS(A469=2021,G469/Sheet1!$B$2,A469=2022,G469/Sheet1!$B$3,A469=2023,G469/Sheet1!$B$4,A469=2024,G469/Sheet1!$B$5,A469=2025,G469/Sheet1!$B$6)</f>
        <v>5.518646472751668E-3</v>
      </c>
    </row>
    <row r="470" spans="1:9">
      <c r="A470" s="106">
        <v>2025</v>
      </c>
      <c r="B470" s="106" t="s">
        <v>16</v>
      </c>
      <c r="C470" s="106" t="s">
        <v>87</v>
      </c>
      <c r="D470" s="106" t="s">
        <v>13</v>
      </c>
      <c r="E470" s="106" t="s">
        <v>114</v>
      </c>
      <c r="G470" s="106">
        <v>30725</v>
      </c>
      <c r="H470" s="106" t="str">
        <f t="shared" si="7"/>
        <v>2025MEALS-BAKINGMBS MEXICANBaseMERCH MENU Total</v>
      </c>
      <c r="I470" s="106" cm="1">
        <f t="array" ref="I470">_xlfn.IFS(A470=2021,G470/Sheet1!$B$2,A470=2022,G470/Sheet1!$B$3,A470=2023,G470/Sheet1!$B$4,A470=2024,G470/Sheet1!$B$5,A470=2025,G470/Sheet1!$B$6)</f>
        <v>5.518646472751668E-3</v>
      </c>
    </row>
    <row r="471" spans="1:9">
      <c r="A471" s="106">
        <v>2025</v>
      </c>
      <c r="B471" s="106" t="s">
        <v>16</v>
      </c>
      <c r="C471" s="106" t="s">
        <v>87</v>
      </c>
      <c r="D471" s="106" t="s">
        <v>115</v>
      </c>
      <c r="G471" s="106">
        <v>250624.92</v>
      </c>
      <c r="H471" s="106" t="str">
        <f t="shared" si="7"/>
        <v>2025MEALS-BAKINGMBS MEXICANBase Total</v>
      </c>
      <c r="I471" s="106" cm="1">
        <f t="array" ref="I471">_xlfn.IFS(A471=2021,G471/Sheet1!$B$2,A471=2022,G471/Sheet1!$B$3,A471=2023,G471/Sheet1!$B$4,A471=2024,G471/Sheet1!$B$5,A471=2025,G471/Sheet1!$B$6)</f>
        <v>4.5015795955790694E-2</v>
      </c>
    </row>
    <row r="472" spans="1:9">
      <c r="A472" s="106">
        <v>2025</v>
      </c>
      <c r="B472" s="106" t="s">
        <v>16</v>
      </c>
      <c r="C472" s="106" t="s">
        <v>138</v>
      </c>
      <c r="G472" s="106">
        <v>250624.92</v>
      </c>
      <c r="H472" s="106" t="str">
        <f t="shared" si="7"/>
        <v>2025MEALS-BAKINGMBS MEXICAN Total</v>
      </c>
      <c r="I472" s="106" cm="1">
        <f t="array" ref="I472">_xlfn.IFS(A472=2021,G472/Sheet1!$B$2,A472=2022,G472/Sheet1!$B$3,A472=2023,G472/Sheet1!$B$4,A472=2024,G472/Sheet1!$B$5,A472=2025,G472/Sheet1!$B$6)</f>
        <v>4.5015795955790694E-2</v>
      </c>
    </row>
    <row r="473" spans="1:9">
      <c r="A473" s="106">
        <v>2025</v>
      </c>
      <c r="B473" s="106" t="s">
        <v>16</v>
      </c>
      <c r="C473" s="106" t="s">
        <v>72</v>
      </c>
      <c r="D473" s="106" t="s">
        <v>13</v>
      </c>
      <c r="E473" s="106" t="s">
        <v>89</v>
      </c>
      <c r="F473" s="106" t="s">
        <v>90</v>
      </c>
      <c r="G473" s="106">
        <v>39999.96</v>
      </c>
      <c r="H473" s="106" t="str">
        <f t="shared" si="7"/>
        <v>2025MEALS-BAKINGMBS REFBaseCore NWADMIN</v>
      </c>
      <c r="I473" s="106" cm="1">
        <f t="array" ref="I473">_xlfn.IFS(A473=2021,G473/Sheet1!$B$2,A473=2022,G473/Sheet1!$B$3,A473=2023,G473/Sheet1!$B$4,A473=2024,G473/Sheet1!$B$5,A473=2025,G473/Sheet1!$B$6)</f>
        <v>7.1845610468415878E-3</v>
      </c>
    </row>
    <row r="474" spans="1:9">
      <c r="A474" s="106">
        <v>2025</v>
      </c>
      <c r="B474" s="106" t="s">
        <v>16</v>
      </c>
      <c r="C474" s="106" t="s">
        <v>72</v>
      </c>
      <c r="D474" s="106" t="s">
        <v>13</v>
      </c>
      <c r="E474" s="106" t="s">
        <v>89</v>
      </c>
      <c r="F474" s="106" t="s">
        <v>91</v>
      </c>
      <c r="G474" s="106">
        <v>193384.36000000002</v>
      </c>
      <c r="H474" s="106" t="str">
        <f t="shared" si="7"/>
        <v>2025MEALS-BAKINGMBS REFBaseCore NWOTHER</v>
      </c>
      <c r="I474" s="106" cm="1">
        <f t="array" ref="I474">_xlfn.IFS(A474=2021,G474/Sheet1!$B$2,A474=2022,G474/Sheet1!$B$3,A474=2023,G474/Sheet1!$B$4,A474=2024,G474/Sheet1!$B$5,A474=2025,G474/Sheet1!$B$6)</f>
        <v>3.4734578232688003E-2</v>
      </c>
    </row>
    <row r="475" spans="1:9">
      <c r="A475" s="106">
        <v>2025</v>
      </c>
      <c r="B475" s="106" t="s">
        <v>16</v>
      </c>
      <c r="C475" s="106" t="s">
        <v>72</v>
      </c>
      <c r="D475" s="106" t="s">
        <v>13</v>
      </c>
      <c r="E475" s="106" t="s">
        <v>89</v>
      </c>
      <c r="F475" s="106" t="s">
        <v>100</v>
      </c>
      <c r="G475" s="106">
        <v>250000</v>
      </c>
      <c r="H475" s="106" t="str">
        <f t="shared" si="7"/>
        <v>2025MEALS-BAKINGMBS REFBaseCore NWPVA/JBP</v>
      </c>
      <c r="I475" s="106" cm="1">
        <f t="array" ref="I475">_xlfn.IFS(A475=2021,G475/Sheet1!$B$2,A475=2022,G475/Sheet1!$B$3,A475=2023,G475/Sheet1!$B$4,A475=2024,G475/Sheet1!$B$5,A475=2025,G475/Sheet1!$B$6)</f>
        <v>4.490355144631137E-2</v>
      </c>
    </row>
    <row r="476" spans="1:9">
      <c r="A476" s="106">
        <v>2025</v>
      </c>
      <c r="B476" s="106" t="s">
        <v>16</v>
      </c>
      <c r="C476" s="106" t="s">
        <v>72</v>
      </c>
      <c r="D476" s="106" t="s">
        <v>13</v>
      </c>
      <c r="E476" s="106" t="s">
        <v>89</v>
      </c>
      <c r="F476" s="106" t="s">
        <v>103</v>
      </c>
      <c r="G476" s="106">
        <v>16.639999999999993</v>
      </c>
      <c r="H476" s="106" t="str">
        <f t="shared" si="7"/>
        <v>2025MEALS-BAKINGMBS REFBaseCore NWSINGLE FUNDING</v>
      </c>
      <c r="I476" s="106" cm="1">
        <f t="array" ref="I476">_xlfn.IFS(A476=2021,G476/Sheet1!$B$2,A476=2022,G476/Sheet1!$B$3,A476=2023,G476/Sheet1!$B$4,A476=2024,G476/Sheet1!$B$5,A476=2025,G476/Sheet1!$B$6)</f>
        <v>2.9887803842664838E-6</v>
      </c>
    </row>
    <row r="477" spans="1:9">
      <c r="A477" s="106">
        <v>2025</v>
      </c>
      <c r="B477" s="106" t="s">
        <v>16</v>
      </c>
      <c r="C477" s="106" t="s">
        <v>72</v>
      </c>
      <c r="D477" s="106" t="s">
        <v>13</v>
      </c>
      <c r="E477" s="106" t="s">
        <v>112</v>
      </c>
      <c r="G477" s="106">
        <v>483400.96000000002</v>
      </c>
      <c r="H477" s="106" t="str">
        <f t="shared" si="7"/>
        <v>2025MEALS-BAKINGMBS REFBaseCore NW Total</v>
      </c>
      <c r="I477" s="106" cm="1">
        <f t="array" ref="I477">_xlfn.IFS(A477=2021,G477/Sheet1!$B$2,A477=2022,G477/Sheet1!$B$3,A477=2023,G477/Sheet1!$B$4,A477=2024,G477/Sheet1!$B$5,A477=2025,G477/Sheet1!$B$6)</f>
        <v>8.6825679506225231E-2</v>
      </c>
    </row>
    <row r="478" spans="1:9">
      <c r="A478" s="106">
        <v>2025</v>
      </c>
      <c r="B478" s="106" t="s">
        <v>16</v>
      </c>
      <c r="C478" s="106" t="s">
        <v>72</v>
      </c>
      <c r="D478" s="106" t="s">
        <v>13</v>
      </c>
      <c r="E478" s="106" t="s">
        <v>37</v>
      </c>
      <c r="F478" s="106" t="s">
        <v>37</v>
      </c>
      <c r="G478" s="106">
        <v>0</v>
      </c>
      <c r="H478" s="106" t="str">
        <f t="shared" si="7"/>
        <v>2025MEALS-BAKINGMBS REFBaseEDLPEDLP</v>
      </c>
      <c r="I478" s="106" cm="1">
        <f t="array" ref="I478">_xlfn.IFS(A478=2021,G478/Sheet1!$B$2,A478=2022,G478/Sheet1!$B$3,A478=2023,G478/Sheet1!$B$4,A478=2024,G478/Sheet1!$B$5,A478=2025,G478/Sheet1!$B$6)</f>
        <v>0</v>
      </c>
    </row>
    <row r="479" spans="1:9">
      <c r="A479" s="106">
        <v>2025</v>
      </c>
      <c r="B479" s="106" t="s">
        <v>16</v>
      </c>
      <c r="C479" s="106" t="s">
        <v>72</v>
      </c>
      <c r="D479" s="106" t="s">
        <v>13</v>
      </c>
      <c r="E479" s="106" t="s">
        <v>113</v>
      </c>
      <c r="G479" s="106">
        <v>0</v>
      </c>
      <c r="H479" s="106" t="str">
        <f t="shared" si="7"/>
        <v>2025MEALS-BAKINGMBS REFBaseEDLP Total</v>
      </c>
      <c r="I479" s="106" cm="1">
        <f t="array" ref="I479">_xlfn.IFS(A479=2021,G479/Sheet1!$B$2,A479=2022,G479/Sheet1!$B$3,A479=2023,G479/Sheet1!$B$4,A479=2024,G479/Sheet1!$B$5,A479=2025,G479/Sheet1!$B$6)</f>
        <v>0</v>
      </c>
    </row>
    <row r="480" spans="1:9">
      <c r="A480" s="106">
        <v>2025</v>
      </c>
      <c r="B480" s="106" t="s">
        <v>16</v>
      </c>
      <c r="C480" s="106" t="s">
        <v>72</v>
      </c>
      <c r="D480" s="106" t="s">
        <v>13</v>
      </c>
      <c r="E480" s="106" t="s">
        <v>99</v>
      </c>
      <c r="F480" s="106" t="s">
        <v>99</v>
      </c>
      <c r="G480" s="106">
        <v>248605.52000000002</v>
      </c>
      <c r="H480" s="106" t="str">
        <f t="shared" si="7"/>
        <v>2025MEALS-BAKINGMBS REFBaseMERCH MENUMERCH MENU</v>
      </c>
      <c r="I480" s="106" cm="1">
        <f t="array" ref="I480">_xlfn.IFS(A480=2021,G480/Sheet1!$B$2,A480=2022,G480/Sheet1!$B$3,A480=2023,G480/Sheet1!$B$4,A480=2024,G480/Sheet1!$B$5,A480=2025,G480/Sheet1!$B$6)</f>
        <v>4.4653083028627964E-2</v>
      </c>
    </row>
    <row r="481" spans="1:9">
      <c r="A481" s="106">
        <v>2025</v>
      </c>
      <c r="B481" s="106" t="s">
        <v>16</v>
      </c>
      <c r="C481" s="106" t="s">
        <v>72</v>
      </c>
      <c r="D481" s="106" t="s">
        <v>13</v>
      </c>
      <c r="E481" s="106" t="s">
        <v>114</v>
      </c>
      <c r="G481" s="106">
        <v>248605.52000000002</v>
      </c>
      <c r="H481" s="106" t="str">
        <f t="shared" si="7"/>
        <v>2025MEALS-BAKINGMBS REFBaseMERCH MENU Total</v>
      </c>
      <c r="I481" s="106" cm="1">
        <f t="array" ref="I481">_xlfn.IFS(A481=2021,G481/Sheet1!$B$2,A481=2022,G481/Sheet1!$B$3,A481=2023,G481/Sheet1!$B$4,A481=2024,G481/Sheet1!$B$5,A481=2025,G481/Sheet1!$B$6)</f>
        <v>4.4653083028627964E-2</v>
      </c>
    </row>
    <row r="482" spans="1:9">
      <c r="A482" s="106">
        <v>2025</v>
      </c>
      <c r="B482" s="106" t="s">
        <v>16</v>
      </c>
      <c r="C482" s="106" t="s">
        <v>72</v>
      </c>
      <c r="D482" s="106" t="s">
        <v>115</v>
      </c>
      <c r="G482" s="106">
        <v>732006.48</v>
      </c>
      <c r="H482" s="106" t="str">
        <f t="shared" si="7"/>
        <v>2025MEALS-BAKINGMBS REFBase Total</v>
      </c>
      <c r="I482" s="106" cm="1">
        <f t="array" ref="I482">_xlfn.IFS(A482=2021,G482/Sheet1!$B$2,A482=2022,G482/Sheet1!$B$3,A482=2023,G482/Sheet1!$B$4,A482=2024,G482/Sheet1!$B$5,A482=2025,G482/Sheet1!$B$6)</f>
        <v>0.13147876253485319</v>
      </c>
    </row>
    <row r="483" spans="1:9">
      <c r="A483" s="106">
        <v>2025</v>
      </c>
      <c r="B483" s="106" t="s">
        <v>16</v>
      </c>
      <c r="C483" s="106" t="s">
        <v>132</v>
      </c>
      <c r="G483" s="106">
        <v>732006.48</v>
      </c>
      <c r="H483" s="106" t="str">
        <f t="shared" si="7"/>
        <v>2025MEALS-BAKINGMBS REF Total</v>
      </c>
      <c r="I483" s="106" cm="1">
        <f t="array" ref="I483">_xlfn.IFS(A483=2021,G483/Sheet1!$B$2,A483=2022,G483/Sheet1!$B$3,A483=2023,G483/Sheet1!$B$4,A483=2024,G483/Sheet1!$B$5,A483=2025,G483/Sheet1!$B$6)</f>
        <v>0.13147876253485319</v>
      </c>
    </row>
    <row r="484" spans="1:9">
      <c r="A484" s="106">
        <v>2025</v>
      </c>
      <c r="B484" s="106" t="s">
        <v>16</v>
      </c>
      <c r="C484" s="106" t="s">
        <v>73</v>
      </c>
      <c r="D484" s="106" t="s">
        <v>13</v>
      </c>
      <c r="E484" s="106" t="s">
        <v>89</v>
      </c>
      <c r="F484" s="106" t="s">
        <v>90</v>
      </c>
      <c r="G484" s="106">
        <v>69151.520000000004</v>
      </c>
      <c r="H484" s="106" t="str">
        <f t="shared" si="7"/>
        <v>2025MEALS-BAKINGMBS SOUP-SIDESBaseCore NWADMIN</v>
      </c>
      <c r="I484" s="106" cm="1">
        <f t="array" ref="I484">_xlfn.IFS(A484=2021,G484/Sheet1!$B$2,A484=2022,G484/Sheet1!$B$3,A484=2023,G484/Sheet1!$B$4,A484=2024,G484/Sheet1!$B$5,A484=2025,G484/Sheet1!$B$6)</f>
        <v>1.242059534364252E-2</v>
      </c>
    </row>
    <row r="485" spans="1:9">
      <c r="A485" s="106">
        <v>2025</v>
      </c>
      <c r="B485" s="106" t="s">
        <v>16</v>
      </c>
      <c r="C485" s="106" t="s">
        <v>73</v>
      </c>
      <c r="D485" s="106" t="s">
        <v>13</v>
      </c>
      <c r="E485" s="106" t="s">
        <v>89</v>
      </c>
      <c r="F485" s="106" t="s">
        <v>91</v>
      </c>
      <c r="G485" s="106">
        <v>226362.36000000004</v>
      </c>
      <c r="H485" s="106" t="str">
        <f t="shared" si="7"/>
        <v>2025MEALS-BAKINGMBS SOUP-SIDESBaseCore NWOTHER</v>
      </c>
      <c r="I485" s="106" cm="1">
        <f t="array" ref="I485">_xlfn.IFS(A485=2021,G485/Sheet1!$B$2,A485=2022,G485/Sheet1!$B$3,A485=2023,G485/Sheet1!$B$4,A485=2024,G485/Sheet1!$B$5,A485=2025,G485/Sheet1!$B$6)</f>
        <v>4.0657895511073829E-2</v>
      </c>
    </row>
    <row r="486" spans="1:9">
      <c r="A486" s="106">
        <v>2025</v>
      </c>
      <c r="B486" s="106" t="s">
        <v>16</v>
      </c>
      <c r="C486" s="106" t="s">
        <v>73</v>
      </c>
      <c r="D486" s="106" t="s">
        <v>13</v>
      </c>
      <c r="E486" s="106" t="s">
        <v>89</v>
      </c>
      <c r="F486" s="106" t="s">
        <v>100</v>
      </c>
      <c r="G486" s="106">
        <v>150000</v>
      </c>
      <c r="H486" s="106" t="str">
        <f t="shared" si="7"/>
        <v>2025MEALS-BAKINGMBS SOUP-SIDESBaseCore NWPVA/JBP</v>
      </c>
      <c r="I486" s="106" cm="1">
        <f t="array" ref="I486">_xlfn.IFS(A486=2021,G486/Sheet1!$B$2,A486=2022,G486/Sheet1!$B$3,A486=2023,G486/Sheet1!$B$4,A486=2024,G486/Sheet1!$B$5,A486=2025,G486/Sheet1!$B$6)</f>
        <v>2.6942130867786823E-2</v>
      </c>
    </row>
    <row r="487" spans="1:9">
      <c r="A487" s="106">
        <v>2025</v>
      </c>
      <c r="B487" s="106" t="s">
        <v>16</v>
      </c>
      <c r="C487" s="106" t="s">
        <v>73</v>
      </c>
      <c r="D487" s="106" t="s">
        <v>13</v>
      </c>
      <c r="E487" s="106" t="s">
        <v>89</v>
      </c>
      <c r="F487" s="106" t="s">
        <v>103</v>
      </c>
      <c r="G487" s="106">
        <v>352013.47999999986</v>
      </c>
      <c r="H487" s="106" t="str">
        <f t="shared" si="7"/>
        <v>2025MEALS-BAKINGMBS SOUP-SIDESBaseCore NWSINGLE FUNDING</v>
      </c>
      <c r="I487" s="106" cm="1">
        <f t="array" ref="I487">_xlfn.IFS(A487=2021,G487/Sheet1!$B$2,A487=2022,G487/Sheet1!$B$3,A487=2023,G487/Sheet1!$B$4,A487=2024,G487/Sheet1!$B$5,A487=2025,G487/Sheet1!$B$6)</f>
        <v>6.3226621635900371E-2</v>
      </c>
    </row>
    <row r="488" spans="1:9">
      <c r="A488" s="106">
        <v>2025</v>
      </c>
      <c r="B488" s="106" t="s">
        <v>16</v>
      </c>
      <c r="C488" s="106" t="s">
        <v>73</v>
      </c>
      <c r="D488" s="106" t="s">
        <v>13</v>
      </c>
      <c r="E488" s="106" t="s">
        <v>112</v>
      </c>
      <c r="G488" s="106">
        <v>797527.35999999987</v>
      </c>
      <c r="H488" s="106" t="str">
        <f t="shared" si="7"/>
        <v>2025MEALS-BAKINGMBS SOUP-SIDESBaseCore NW Total</v>
      </c>
      <c r="I488" s="106" cm="1">
        <f t="array" ref="I488">_xlfn.IFS(A488=2021,G488/Sheet1!$B$2,A488=2022,G488/Sheet1!$B$3,A488=2023,G488/Sheet1!$B$4,A488=2024,G488/Sheet1!$B$5,A488=2025,G488/Sheet1!$B$6)</f>
        <v>0.14324724335840355</v>
      </c>
    </row>
    <row r="489" spans="1:9">
      <c r="A489" s="106">
        <v>2025</v>
      </c>
      <c r="B489" s="106" t="s">
        <v>16</v>
      </c>
      <c r="C489" s="106" t="s">
        <v>73</v>
      </c>
      <c r="D489" s="106" t="s">
        <v>13</v>
      </c>
      <c r="E489" s="106" t="s">
        <v>37</v>
      </c>
      <c r="F489" s="106" t="s">
        <v>37</v>
      </c>
      <c r="G489" s="106">
        <v>0</v>
      </c>
      <c r="H489" s="106" t="str">
        <f t="shared" si="7"/>
        <v>2025MEALS-BAKINGMBS SOUP-SIDESBaseEDLPEDLP</v>
      </c>
      <c r="I489" s="106" cm="1">
        <f t="array" ref="I489">_xlfn.IFS(A489=2021,G489/Sheet1!$B$2,A489=2022,G489/Sheet1!$B$3,A489=2023,G489/Sheet1!$B$4,A489=2024,G489/Sheet1!$B$5,A489=2025,G489/Sheet1!$B$6)</f>
        <v>0</v>
      </c>
    </row>
    <row r="490" spans="1:9">
      <c r="A490" s="106">
        <v>2025</v>
      </c>
      <c r="B490" s="106" t="s">
        <v>16</v>
      </c>
      <c r="C490" s="106" t="s">
        <v>73</v>
      </c>
      <c r="D490" s="106" t="s">
        <v>13</v>
      </c>
      <c r="E490" s="106" t="s">
        <v>113</v>
      </c>
      <c r="G490" s="106">
        <v>0</v>
      </c>
      <c r="H490" s="106" t="str">
        <f t="shared" si="7"/>
        <v>2025MEALS-BAKINGMBS SOUP-SIDESBaseEDLP Total</v>
      </c>
      <c r="I490" s="106" cm="1">
        <f t="array" ref="I490">_xlfn.IFS(A490=2021,G490/Sheet1!$B$2,A490=2022,G490/Sheet1!$B$3,A490=2023,G490/Sheet1!$B$4,A490=2024,G490/Sheet1!$B$5,A490=2025,G490/Sheet1!$B$6)</f>
        <v>0</v>
      </c>
    </row>
    <row r="491" spans="1:9">
      <c r="A491" s="106">
        <v>2025</v>
      </c>
      <c r="B491" s="106" t="s">
        <v>16</v>
      </c>
      <c r="C491" s="106" t="s">
        <v>73</v>
      </c>
      <c r="D491" s="106" t="s">
        <v>13</v>
      </c>
      <c r="E491" s="106" t="s">
        <v>99</v>
      </c>
      <c r="F491" s="106" t="s">
        <v>99</v>
      </c>
      <c r="G491" s="106">
        <v>44555.5</v>
      </c>
      <c r="H491" s="106" t="str">
        <f t="shared" si="7"/>
        <v>2025MEALS-BAKINGMBS SOUP-SIDESBaseMERCH MENUMERCH MENU</v>
      </c>
      <c r="I491" s="106" cm="1">
        <f t="array" ref="I491">_xlfn.IFS(A491=2021,G491/Sheet1!$B$2,A491=2022,G491/Sheet1!$B$3,A491=2023,G491/Sheet1!$B$4,A491=2024,G491/Sheet1!$B$5,A491=2025,G491/Sheet1!$B$6)</f>
        <v>8.0028007458645047E-3</v>
      </c>
    </row>
    <row r="492" spans="1:9">
      <c r="A492" s="106">
        <v>2025</v>
      </c>
      <c r="B492" s="106" t="s">
        <v>16</v>
      </c>
      <c r="C492" s="106" t="s">
        <v>73</v>
      </c>
      <c r="D492" s="106" t="s">
        <v>13</v>
      </c>
      <c r="E492" s="106" t="s">
        <v>114</v>
      </c>
      <c r="G492" s="106">
        <v>44555.5</v>
      </c>
      <c r="H492" s="106" t="str">
        <f t="shared" si="7"/>
        <v>2025MEALS-BAKINGMBS SOUP-SIDESBaseMERCH MENU Total</v>
      </c>
      <c r="I492" s="106" cm="1">
        <f t="array" ref="I492">_xlfn.IFS(A492=2021,G492/Sheet1!$B$2,A492=2022,G492/Sheet1!$B$3,A492=2023,G492/Sheet1!$B$4,A492=2024,G492/Sheet1!$B$5,A492=2025,G492/Sheet1!$B$6)</f>
        <v>8.0028007458645047E-3</v>
      </c>
    </row>
    <row r="493" spans="1:9">
      <c r="A493" s="106">
        <v>2025</v>
      </c>
      <c r="B493" s="106" t="s">
        <v>16</v>
      </c>
      <c r="C493" s="106" t="s">
        <v>73</v>
      </c>
      <c r="D493" s="106" t="s">
        <v>115</v>
      </c>
      <c r="G493" s="106">
        <v>842082.85999999987</v>
      </c>
      <c r="H493" s="106" t="str">
        <f t="shared" si="7"/>
        <v>2025MEALS-BAKINGMBS SOUP-SIDESBase Total</v>
      </c>
      <c r="I493" s="106" cm="1">
        <f t="array" ref="I493">_xlfn.IFS(A493=2021,G493/Sheet1!$B$2,A493=2022,G493/Sheet1!$B$3,A493=2023,G493/Sheet1!$B$4,A493=2024,G493/Sheet1!$B$5,A493=2025,G493/Sheet1!$B$6)</f>
        <v>0.15125004410426804</v>
      </c>
    </row>
    <row r="494" spans="1:9">
      <c r="A494" s="106">
        <v>2025</v>
      </c>
      <c r="B494" s="106" t="s">
        <v>16</v>
      </c>
      <c r="C494" s="106" t="s">
        <v>134</v>
      </c>
      <c r="G494" s="106">
        <v>842082.85999999987</v>
      </c>
      <c r="H494" s="106" t="str">
        <f t="shared" si="7"/>
        <v>2025MEALS-BAKINGMBS SOUP-SIDES Total</v>
      </c>
      <c r="I494" s="106" cm="1">
        <f t="array" ref="I494">_xlfn.IFS(A494=2021,G494/Sheet1!$B$2,A494=2022,G494/Sheet1!$B$3,A494=2023,G494/Sheet1!$B$4,A494=2024,G494/Sheet1!$B$5,A494=2025,G494/Sheet1!$B$6)</f>
        <v>0.15125004410426804</v>
      </c>
    </row>
    <row r="495" spans="1:9">
      <c r="A495" s="106">
        <v>2025</v>
      </c>
      <c r="B495" s="106" t="s">
        <v>16</v>
      </c>
      <c r="C495" s="106" t="s">
        <v>74</v>
      </c>
      <c r="D495" s="106" t="s">
        <v>13</v>
      </c>
      <c r="E495" s="106" t="s">
        <v>89</v>
      </c>
      <c r="F495" s="106" t="s">
        <v>90</v>
      </c>
      <c r="G495" s="106">
        <v>12000.04</v>
      </c>
      <c r="H495" s="106" t="str">
        <f t="shared" si="7"/>
        <v>2025MEALS-BAKINGMBS TACOS-TREATSBaseCore NWADMIN</v>
      </c>
      <c r="I495" s="106" cm="1">
        <f t="array" ref="I495">_xlfn.IFS(A495=2021,G495/Sheet1!$B$2,A495=2022,G495/Sheet1!$B$3,A495=2023,G495/Sheet1!$B$4,A495=2024,G495/Sheet1!$B$5,A495=2025,G495/Sheet1!$B$6)</f>
        <v>2.1553776539911776E-3</v>
      </c>
    </row>
    <row r="496" spans="1:9">
      <c r="A496" s="106">
        <v>2025</v>
      </c>
      <c r="B496" s="106" t="s">
        <v>16</v>
      </c>
      <c r="C496" s="106" t="s">
        <v>74</v>
      </c>
      <c r="D496" s="106" t="s">
        <v>13</v>
      </c>
      <c r="E496" s="106" t="s">
        <v>89</v>
      </c>
      <c r="F496" s="106" t="s">
        <v>91</v>
      </c>
      <c r="G496" s="106">
        <v>72910.760000000009</v>
      </c>
      <c r="H496" s="106" t="str">
        <f t="shared" si="7"/>
        <v>2025MEALS-BAKINGMBS TACOS-TREATSBaseCore NWOTHER</v>
      </c>
      <c r="I496" s="106" cm="1">
        <f t="array" ref="I496">_xlfn.IFS(A496=2021,G496/Sheet1!$B$2,A496=2022,G496/Sheet1!$B$3,A496=2023,G496/Sheet1!$B$4,A496=2024,G496/Sheet1!$B$5,A496=2025,G496/Sheet1!$B$6)</f>
        <v>1.3095808250598646E-2</v>
      </c>
    </row>
    <row r="497" spans="1:9">
      <c r="A497" s="106">
        <v>2025</v>
      </c>
      <c r="B497" s="106" t="s">
        <v>16</v>
      </c>
      <c r="C497" s="106" t="s">
        <v>74</v>
      </c>
      <c r="D497" s="106" t="s">
        <v>13</v>
      </c>
      <c r="E497" s="106" t="s">
        <v>89</v>
      </c>
      <c r="F497" s="106" t="s">
        <v>100</v>
      </c>
      <c r="G497" s="106">
        <v>125000</v>
      </c>
      <c r="H497" s="106" t="str">
        <f t="shared" si="7"/>
        <v>2025MEALS-BAKINGMBS TACOS-TREATSBaseCore NWPVA/JBP</v>
      </c>
      <c r="I497" s="106" cm="1">
        <f t="array" ref="I497">_xlfn.IFS(A497=2021,G497/Sheet1!$B$2,A497=2022,G497/Sheet1!$B$3,A497=2023,G497/Sheet1!$B$4,A497=2024,G497/Sheet1!$B$5,A497=2025,G497/Sheet1!$B$6)</f>
        <v>2.2451775723155685E-2</v>
      </c>
    </row>
    <row r="498" spans="1:9">
      <c r="A498" s="106">
        <v>2025</v>
      </c>
      <c r="B498" s="106" t="s">
        <v>16</v>
      </c>
      <c r="C498" s="106" t="s">
        <v>74</v>
      </c>
      <c r="D498" s="106" t="s">
        <v>13</v>
      </c>
      <c r="E498" s="106" t="s">
        <v>89</v>
      </c>
      <c r="F498" s="106" t="s">
        <v>103</v>
      </c>
      <c r="G498" s="106">
        <v>27014.520000000008</v>
      </c>
      <c r="H498" s="106" t="str">
        <f t="shared" si="7"/>
        <v>2025MEALS-BAKINGMBS TACOS-TREATSBaseCore NWSINGLE FUNDING</v>
      </c>
      <c r="I498" s="106" cm="1">
        <f t="array" ref="I498">_xlfn.IFS(A498=2021,G498/Sheet1!$B$2,A498=2022,G498/Sheet1!$B$3,A498=2023,G498/Sheet1!$B$4,A498=2024,G498/Sheet1!$B$5,A498=2025,G498/Sheet1!$B$6)</f>
        <v>4.8521915544696313E-3</v>
      </c>
    </row>
    <row r="499" spans="1:9">
      <c r="A499" s="106">
        <v>2025</v>
      </c>
      <c r="B499" s="106" t="s">
        <v>16</v>
      </c>
      <c r="C499" s="106" t="s">
        <v>74</v>
      </c>
      <c r="D499" s="106" t="s">
        <v>13</v>
      </c>
      <c r="E499" s="106" t="s">
        <v>112</v>
      </c>
      <c r="G499" s="106">
        <v>236925.32000000004</v>
      </c>
      <c r="H499" s="106" t="str">
        <f t="shared" si="7"/>
        <v>2025MEALS-BAKINGMBS TACOS-TREATSBaseCore NW Total</v>
      </c>
      <c r="I499" s="106" cm="1">
        <f t="array" ref="I499">_xlfn.IFS(A499=2021,G499/Sheet1!$B$2,A499=2022,G499/Sheet1!$B$3,A499=2023,G499/Sheet1!$B$4,A499=2024,G499/Sheet1!$B$5,A499=2025,G499/Sheet1!$B$6)</f>
        <v>4.2555153182215144E-2</v>
      </c>
    </row>
    <row r="500" spans="1:9">
      <c r="A500" s="106">
        <v>2025</v>
      </c>
      <c r="B500" s="106" t="s">
        <v>16</v>
      </c>
      <c r="C500" s="106" t="s">
        <v>74</v>
      </c>
      <c r="D500" s="106" t="s">
        <v>13</v>
      </c>
      <c r="E500" s="106" t="s">
        <v>37</v>
      </c>
      <c r="F500" s="106" t="s">
        <v>37</v>
      </c>
      <c r="G500" s="106">
        <v>0</v>
      </c>
      <c r="H500" s="106" t="str">
        <f t="shared" si="7"/>
        <v>2025MEALS-BAKINGMBS TACOS-TREATSBaseEDLPEDLP</v>
      </c>
      <c r="I500" s="106" cm="1">
        <f t="array" ref="I500">_xlfn.IFS(A500=2021,G500/Sheet1!$B$2,A500=2022,G500/Sheet1!$B$3,A500=2023,G500/Sheet1!$B$4,A500=2024,G500/Sheet1!$B$5,A500=2025,G500/Sheet1!$B$6)</f>
        <v>0</v>
      </c>
    </row>
    <row r="501" spans="1:9">
      <c r="A501" s="106">
        <v>2025</v>
      </c>
      <c r="B501" s="106" t="s">
        <v>16</v>
      </c>
      <c r="C501" s="106" t="s">
        <v>74</v>
      </c>
      <c r="D501" s="106" t="s">
        <v>13</v>
      </c>
      <c r="E501" s="106" t="s">
        <v>113</v>
      </c>
      <c r="G501" s="106">
        <v>0</v>
      </c>
      <c r="H501" s="106" t="str">
        <f t="shared" si="7"/>
        <v>2025MEALS-BAKINGMBS TACOS-TREATSBaseEDLP Total</v>
      </c>
      <c r="I501" s="106" cm="1">
        <f t="array" ref="I501">_xlfn.IFS(A501=2021,G501/Sheet1!$B$2,A501=2022,G501/Sheet1!$B$3,A501=2023,G501/Sheet1!$B$4,A501=2024,G501/Sheet1!$B$5,A501=2025,G501/Sheet1!$B$6)</f>
        <v>0</v>
      </c>
    </row>
    <row r="502" spans="1:9">
      <c r="A502" s="106">
        <v>2025</v>
      </c>
      <c r="B502" s="106" t="s">
        <v>16</v>
      </c>
      <c r="C502" s="106" t="s">
        <v>74</v>
      </c>
      <c r="D502" s="106" t="s">
        <v>13</v>
      </c>
      <c r="E502" s="106" t="s">
        <v>99</v>
      </c>
      <c r="F502" s="106" t="s">
        <v>99</v>
      </c>
      <c r="G502" s="106">
        <v>44882.3</v>
      </c>
      <c r="H502" s="106" t="str">
        <f t="shared" si="7"/>
        <v>2025MEALS-BAKINGMBS TACOS-TREATSBaseMERCH MENUMERCH MENU</v>
      </c>
      <c r="I502" s="106" cm="1">
        <f t="array" ref="I502">_xlfn.IFS(A502=2021,G502/Sheet1!$B$2,A502=2022,G502/Sheet1!$B$3,A502=2023,G502/Sheet1!$B$4,A502=2024,G502/Sheet1!$B$5,A502=2025,G502/Sheet1!$B$6)</f>
        <v>8.061498668315124E-3</v>
      </c>
    </row>
    <row r="503" spans="1:9">
      <c r="A503" s="106">
        <v>2025</v>
      </c>
      <c r="B503" s="106" t="s">
        <v>16</v>
      </c>
      <c r="C503" s="106" t="s">
        <v>74</v>
      </c>
      <c r="D503" s="106" t="s">
        <v>13</v>
      </c>
      <c r="E503" s="106" t="s">
        <v>114</v>
      </c>
      <c r="G503" s="106">
        <v>44882.3</v>
      </c>
      <c r="H503" s="106" t="str">
        <f t="shared" si="7"/>
        <v>2025MEALS-BAKINGMBS TACOS-TREATSBaseMERCH MENU Total</v>
      </c>
      <c r="I503" s="106" cm="1">
        <f t="array" ref="I503">_xlfn.IFS(A503=2021,G503/Sheet1!$B$2,A503=2022,G503/Sheet1!$B$3,A503=2023,G503/Sheet1!$B$4,A503=2024,G503/Sheet1!$B$5,A503=2025,G503/Sheet1!$B$6)</f>
        <v>8.061498668315124E-3</v>
      </c>
    </row>
    <row r="504" spans="1:9">
      <c r="A504" s="106">
        <v>2025</v>
      </c>
      <c r="B504" s="106" t="s">
        <v>16</v>
      </c>
      <c r="C504" s="106" t="s">
        <v>74</v>
      </c>
      <c r="D504" s="106" t="s">
        <v>115</v>
      </c>
      <c r="G504" s="106">
        <v>281807.62000000005</v>
      </c>
      <c r="H504" s="106" t="str">
        <f t="shared" si="7"/>
        <v>2025MEALS-BAKINGMBS TACOS-TREATSBase Total</v>
      </c>
      <c r="I504" s="106" cm="1">
        <f t="array" ref="I504">_xlfn.IFS(A504=2021,G504/Sheet1!$B$2,A504=2022,G504/Sheet1!$B$3,A504=2023,G504/Sheet1!$B$4,A504=2024,G504/Sheet1!$B$5,A504=2025,G504/Sheet1!$B$6)</f>
        <v>5.061665185053027E-2</v>
      </c>
    </row>
    <row r="505" spans="1:9">
      <c r="A505" s="106">
        <v>2025</v>
      </c>
      <c r="B505" s="106" t="s">
        <v>16</v>
      </c>
      <c r="C505" s="106" t="s">
        <v>135</v>
      </c>
      <c r="G505" s="106">
        <v>281807.62000000005</v>
      </c>
      <c r="H505" s="106" t="str">
        <f t="shared" si="7"/>
        <v>2025MEALS-BAKINGMBS TACOS-TREATS Total</v>
      </c>
      <c r="I505" s="106" cm="1">
        <f t="array" ref="I505">_xlfn.IFS(A505=2021,G505/Sheet1!$B$2,A505=2022,G505/Sheet1!$B$3,A505=2023,G505/Sheet1!$B$4,A505=2024,G505/Sheet1!$B$5,A505=2025,G505/Sheet1!$B$6)</f>
        <v>5.061665185053027E-2</v>
      </c>
    </row>
    <row r="506" spans="1:9">
      <c r="A506" s="106">
        <v>2025</v>
      </c>
      <c r="B506" s="106" t="s">
        <v>16</v>
      </c>
      <c r="C506" s="106" t="s">
        <v>75</v>
      </c>
      <c r="D506" s="106" t="s">
        <v>13</v>
      </c>
      <c r="E506" s="106" t="s">
        <v>89</v>
      </c>
      <c r="F506" s="106" t="s">
        <v>91</v>
      </c>
      <c r="G506" s="106">
        <v>25004.200000000004</v>
      </c>
      <c r="H506" s="106" t="str">
        <f t="shared" si="7"/>
        <v>2025MEALS-BAKINGNOBU DRYBaseCore NWOTHER</v>
      </c>
      <c r="I506" s="106" cm="1">
        <f t="array" ref="I506">_xlfn.IFS(A506=2021,G506/Sheet1!$B$2,A506=2022,G506/Sheet1!$B$3,A506=2023,G506/Sheet1!$B$4,A506=2024,G506/Sheet1!$B$5,A506=2025,G506/Sheet1!$B$6)</f>
        <v>4.4911095242954361E-3</v>
      </c>
    </row>
    <row r="507" spans="1:9">
      <c r="A507" s="106">
        <v>2025</v>
      </c>
      <c r="B507" s="106" t="s">
        <v>16</v>
      </c>
      <c r="C507" s="106" t="s">
        <v>75</v>
      </c>
      <c r="D507" s="106" t="s">
        <v>13</v>
      </c>
      <c r="E507" s="106" t="s">
        <v>89</v>
      </c>
      <c r="F507" s="106" t="s">
        <v>100</v>
      </c>
      <c r="G507" s="106">
        <v>0</v>
      </c>
      <c r="H507" s="106" t="str">
        <f t="shared" si="7"/>
        <v>2025MEALS-BAKINGNOBU DRYBaseCore NWPVA/JBP</v>
      </c>
      <c r="I507" s="106" cm="1">
        <f t="array" ref="I507">_xlfn.IFS(A507=2021,G507/Sheet1!$B$2,A507=2022,G507/Sheet1!$B$3,A507=2023,G507/Sheet1!$B$4,A507=2024,G507/Sheet1!$B$5,A507=2025,G507/Sheet1!$B$6)</f>
        <v>0</v>
      </c>
    </row>
    <row r="508" spans="1:9">
      <c r="A508" s="106">
        <v>2025</v>
      </c>
      <c r="B508" s="106" t="s">
        <v>16</v>
      </c>
      <c r="C508" s="106" t="s">
        <v>75</v>
      </c>
      <c r="D508" s="106" t="s">
        <v>13</v>
      </c>
      <c r="E508" s="106" t="s">
        <v>89</v>
      </c>
      <c r="F508" s="106" t="s">
        <v>103</v>
      </c>
      <c r="G508" s="106">
        <v>3515.72</v>
      </c>
      <c r="H508" s="106" t="str">
        <f t="shared" si="7"/>
        <v>2025MEALS-BAKINGNOBU DRYBaseCore NWSINGLE FUNDING</v>
      </c>
      <c r="I508" s="106" cm="1">
        <f t="array" ref="I508">_xlfn.IFS(A508=2021,G508/Sheet1!$B$2,A508=2022,G508/Sheet1!$B$3,A508=2023,G508/Sheet1!$B$4,A508=2024,G508/Sheet1!$B$5,A508=2025,G508/Sheet1!$B$6)</f>
        <v>6.3147325556330328E-4</v>
      </c>
    </row>
    <row r="509" spans="1:9">
      <c r="A509" s="106">
        <v>2025</v>
      </c>
      <c r="B509" s="106" t="s">
        <v>16</v>
      </c>
      <c r="C509" s="106" t="s">
        <v>75</v>
      </c>
      <c r="D509" s="106" t="s">
        <v>13</v>
      </c>
      <c r="E509" s="106" t="s">
        <v>112</v>
      </c>
      <c r="G509" s="106">
        <v>28519.920000000006</v>
      </c>
      <c r="H509" s="106" t="str">
        <f t="shared" si="7"/>
        <v>2025MEALS-BAKINGNOBU DRYBaseCore NW Total</v>
      </c>
      <c r="I509" s="106" cm="1">
        <f t="array" ref="I509">_xlfn.IFS(A509=2021,G509/Sheet1!$B$2,A509=2022,G509/Sheet1!$B$3,A509=2023,G509/Sheet1!$B$4,A509=2024,G509/Sheet1!$B$5,A509=2025,G509/Sheet1!$B$6)</f>
        <v>5.1225827798587397E-3</v>
      </c>
    </row>
    <row r="510" spans="1:9">
      <c r="A510" s="106">
        <v>2025</v>
      </c>
      <c r="B510" s="106" t="s">
        <v>16</v>
      </c>
      <c r="C510" s="106" t="s">
        <v>75</v>
      </c>
      <c r="D510" s="106" t="s">
        <v>13</v>
      </c>
      <c r="E510" s="106" t="s">
        <v>37</v>
      </c>
      <c r="F510" s="106" t="s">
        <v>37</v>
      </c>
      <c r="G510" s="106">
        <v>600.04999999999995</v>
      </c>
      <c r="H510" s="106" t="str">
        <f t="shared" si="7"/>
        <v>2025MEALS-BAKINGNOBU DRYBaseEDLPEDLP</v>
      </c>
      <c r="I510" s="106" cm="1">
        <f t="array" ref="I510">_xlfn.IFS(A510=2021,G510/Sheet1!$B$2,A510=2022,G510/Sheet1!$B$3,A510=2023,G510/Sheet1!$B$4,A510=2024,G510/Sheet1!$B$5,A510=2025,G510/Sheet1!$B$6)</f>
        <v>1.0777750418143654E-4</v>
      </c>
    </row>
    <row r="511" spans="1:9">
      <c r="A511" s="106">
        <v>2025</v>
      </c>
      <c r="B511" s="106" t="s">
        <v>16</v>
      </c>
      <c r="C511" s="106" t="s">
        <v>75</v>
      </c>
      <c r="D511" s="106" t="s">
        <v>13</v>
      </c>
      <c r="E511" s="106" t="s">
        <v>113</v>
      </c>
      <c r="G511" s="106">
        <v>600.04999999999995</v>
      </c>
      <c r="H511" s="106" t="str">
        <f t="shared" si="7"/>
        <v>2025MEALS-BAKINGNOBU DRYBaseEDLP Total</v>
      </c>
      <c r="I511" s="106" cm="1">
        <f t="array" ref="I511">_xlfn.IFS(A511=2021,G511/Sheet1!$B$2,A511=2022,G511/Sheet1!$B$3,A511=2023,G511/Sheet1!$B$4,A511=2024,G511/Sheet1!$B$5,A511=2025,G511/Sheet1!$B$6)</f>
        <v>1.0777750418143654E-4</v>
      </c>
    </row>
    <row r="512" spans="1:9">
      <c r="A512" s="106">
        <v>2025</v>
      </c>
      <c r="B512" s="106" t="s">
        <v>16</v>
      </c>
      <c r="C512" s="106" t="s">
        <v>75</v>
      </c>
      <c r="D512" s="106" t="s">
        <v>13</v>
      </c>
      <c r="E512" s="106" t="s">
        <v>99</v>
      </c>
      <c r="F512" s="106" t="s">
        <v>99</v>
      </c>
      <c r="G512" s="106">
        <v>13782</v>
      </c>
      <c r="H512" s="106" t="str">
        <f t="shared" si="7"/>
        <v>2025MEALS-BAKINGNOBU DRYBaseMERCH MENUMERCH MENU</v>
      </c>
      <c r="I512" s="106" cm="1">
        <f t="array" ref="I512">_xlfn.IFS(A512=2021,G512/Sheet1!$B$2,A512=2022,G512/Sheet1!$B$3,A512=2023,G512/Sheet1!$B$4,A512=2024,G512/Sheet1!$B$5,A512=2025,G512/Sheet1!$B$6)</f>
        <v>2.4754429841322536E-3</v>
      </c>
    </row>
    <row r="513" spans="1:9">
      <c r="A513" s="106">
        <v>2025</v>
      </c>
      <c r="B513" s="106" t="s">
        <v>16</v>
      </c>
      <c r="C513" s="106" t="s">
        <v>75</v>
      </c>
      <c r="D513" s="106" t="s">
        <v>13</v>
      </c>
      <c r="E513" s="106" t="s">
        <v>114</v>
      </c>
      <c r="G513" s="106">
        <v>13782</v>
      </c>
      <c r="H513" s="106" t="str">
        <f t="shared" si="7"/>
        <v>2025MEALS-BAKINGNOBU DRYBaseMERCH MENU Total</v>
      </c>
      <c r="I513" s="106" cm="1">
        <f t="array" ref="I513">_xlfn.IFS(A513=2021,G513/Sheet1!$B$2,A513=2022,G513/Sheet1!$B$3,A513=2023,G513/Sheet1!$B$4,A513=2024,G513/Sheet1!$B$5,A513=2025,G513/Sheet1!$B$6)</f>
        <v>2.4754429841322536E-3</v>
      </c>
    </row>
    <row r="514" spans="1:9">
      <c r="A514" s="106">
        <v>2025</v>
      </c>
      <c r="B514" s="106" t="s">
        <v>16</v>
      </c>
      <c r="C514" s="106" t="s">
        <v>75</v>
      </c>
      <c r="D514" s="106" t="s">
        <v>115</v>
      </c>
      <c r="G514" s="106">
        <v>42901.97</v>
      </c>
      <c r="H514" s="106" t="str">
        <f t="shared" ref="H514:H571" si="8">A514&amp;B514&amp;C514&amp;D514&amp;E514&amp;F514</f>
        <v>2025MEALS-BAKINGNOBU DRYBase Total</v>
      </c>
      <c r="I514" s="106" cm="1">
        <f t="array" ref="I514">_xlfn.IFS(A514=2021,G514/Sheet1!$B$2,A514=2022,G514/Sheet1!$B$3,A514=2023,G514/Sheet1!$B$4,A514=2024,G514/Sheet1!$B$5,A514=2025,G514/Sheet1!$B$6)</f>
        <v>7.7058032681724285E-3</v>
      </c>
    </row>
    <row r="515" spans="1:9">
      <c r="A515" s="106">
        <v>2025</v>
      </c>
      <c r="B515" s="106" t="s">
        <v>16</v>
      </c>
      <c r="C515" s="106" t="s">
        <v>136</v>
      </c>
      <c r="G515" s="106">
        <v>42901.97</v>
      </c>
      <c r="H515" s="106" t="str">
        <f t="shared" si="8"/>
        <v>2025MEALS-BAKINGNOBU DRY Total</v>
      </c>
      <c r="I515" s="106" cm="1">
        <f t="array" ref="I515">_xlfn.IFS(A515=2021,G515/Sheet1!$B$2,A515=2022,G515/Sheet1!$B$3,A515=2023,G515/Sheet1!$B$4,A515=2024,G515/Sheet1!$B$5,A515=2025,G515/Sheet1!$B$6)</f>
        <v>7.7058032681724285E-3</v>
      </c>
    </row>
    <row r="516" spans="1:9">
      <c r="A516" s="106">
        <v>2025</v>
      </c>
      <c r="B516" s="106" t="s">
        <v>16</v>
      </c>
      <c r="C516" s="106" t="s">
        <v>76</v>
      </c>
      <c r="D516" s="106" t="s">
        <v>13</v>
      </c>
      <c r="E516" s="106" t="s">
        <v>89</v>
      </c>
      <c r="F516" s="106" t="s">
        <v>91</v>
      </c>
      <c r="G516" s="106">
        <v>4.16</v>
      </c>
      <c r="H516" s="106" t="str">
        <f t="shared" si="8"/>
        <v>2025MEALS-BAKINGNOBU FRZBaseCore NWOTHER</v>
      </c>
      <c r="I516" s="106" cm="1">
        <f t="array" ref="I516">_xlfn.IFS(A516=2021,G516/Sheet1!$B$2,A516=2022,G516/Sheet1!$B$3,A516=2023,G516/Sheet1!$B$4,A516=2024,G516/Sheet1!$B$5,A516=2025,G516/Sheet1!$B$6)</f>
        <v>7.4719509606662128E-7</v>
      </c>
    </row>
    <row r="517" spans="1:9">
      <c r="A517" s="106">
        <v>2025</v>
      </c>
      <c r="B517" s="106" t="s">
        <v>16</v>
      </c>
      <c r="C517" s="106" t="s">
        <v>76</v>
      </c>
      <c r="D517" s="106" t="s">
        <v>13</v>
      </c>
      <c r="E517" s="106" t="s">
        <v>89</v>
      </c>
      <c r="F517" s="106" t="s">
        <v>103</v>
      </c>
      <c r="G517" s="106">
        <v>16.639999999999993</v>
      </c>
      <c r="H517" s="106" t="str">
        <f t="shared" si="8"/>
        <v>2025MEALS-BAKINGNOBU FRZBaseCore NWSINGLE FUNDING</v>
      </c>
      <c r="I517" s="106" cm="1">
        <f t="array" ref="I517">_xlfn.IFS(A517=2021,G517/Sheet1!$B$2,A517=2022,G517/Sheet1!$B$3,A517=2023,G517/Sheet1!$B$4,A517=2024,G517/Sheet1!$B$5,A517=2025,G517/Sheet1!$B$6)</f>
        <v>2.9887803842664838E-6</v>
      </c>
    </row>
    <row r="518" spans="1:9">
      <c r="A518" s="106">
        <v>2025</v>
      </c>
      <c r="B518" s="106" t="s">
        <v>16</v>
      </c>
      <c r="C518" s="106" t="s">
        <v>76</v>
      </c>
      <c r="D518" s="106" t="s">
        <v>13</v>
      </c>
      <c r="E518" s="106" t="s">
        <v>112</v>
      </c>
      <c r="G518" s="106">
        <v>20.799999999999994</v>
      </c>
      <c r="H518" s="106" t="str">
        <f t="shared" si="8"/>
        <v>2025MEALS-BAKINGNOBU FRZBaseCore NW Total</v>
      </c>
      <c r="I518" s="106" cm="1">
        <f t="array" ref="I518">_xlfn.IFS(A518=2021,G518/Sheet1!$B$2,A518=2022,G518/Sheet1!$B$3,A518=2023,G518/Sheet1!$B$4,A518=2024,G518/Sheet1!$B$5,A518=2025,G518/Sheet1!$B$6)</f>
        <v>3.7359754803331049E-6</v>
      </c>
    </row>
    <row r="519" spans="1:9">
      <c r="A519" s="106">
        <v>2025</v>
      </c>
      <c r="B519" s="106" t="s">
        <v>16</v>
      </c>
      <c r="C519" s="106" t="s">
        <v>76</v>
      </c>
      <c r="D519" s="106" t="s">
        <v>13</v>
      </c>
      <c r="E519" s="106" t="s">
        <v>37</v>
      </c>
      <c r="F519" s="106" t="s">
        <v>37</v>
      </c>
      <c r="G519" s="106">
        <v>0</v>
      </c>
      <c r="H519" s="106" t="str">
        <f t="shared" si="8"/>
        <v>2025MEALS-BAKINGNOBU FRZBaseEDLPEDLP</v>
      </c>
      <c r="I519" s="106" cm="1">
        <f t="array" ref="I519">_xlfn.IFS(A519=2021,G519/Sheet1!$B$2,A519=2022,G519/Sheet1!$B$3,A519=2023,G519/Sheet1!$B$4,A519=2024,G519/Sheet1!$B$5,A519=2025,G519/Sheet1!$B$6)</f>
        <v>0</v>
      </c>
    </row>
    <row r="520" spans="1:9">
      <c r="A520" s="106">
        <v>2025</v>
      </c>
      <c r="B520" s="106" t="s">
        <v>16</v>
      </c>
      <c r="C520" s="106" t="s">
        <v>76</v>
      </c>
      <c r="D520" s="106" t="s">
        <v>13</v>
      </c>
      <c r="E520" s="106" t="s">
        <v>113</v>
      </c>
      <c r="G520" s="106">
        <v>0</v>
      </c>
      <c r="H520" s="106" t="str">
        <f t="shared" si="8"/>
        <v>2025MEALS-BAKINGNOBU FRZBaseEDLP Total</v>
      </c>
      <c r="I520" s="106" cm="1">
        <f t="array" ref="I520">_xlfn.IFS(A520=2021,G520/Sheet1!$B$2,A520=2022,G520/Sheet1!$B$3,A520=2023,G520/Sheet1!$B$4,A520=2024,G520/Sheet1!$B$5,A520=2025,G520/Sheet1!$B$6)</f>
        <v>0</v>
      </c>
    </row>
    <row r="521" spans="1:9">
      <c r="A521" s="106">
        <v>2025</v>
      </c>
      <c r="B521" s="106" t="s">
        <v>16</v>
      </c>
      <c r="C521" s="106" t="s">
        <v>76</v>
      </c>
      <c r="D521" s="106" t="s">
        <v>13</v>
      </c>
      <c r="E521" s="106" t="s">
        <v>99</v>
      </c>
      <c r="F521" s="106" t="s">
        <v>99</v>
      </c>
      <c r="G521" s="106">
        <v>9500</v>
      </c>
      <c r="H521" s="106" t="str">
        <f t="shared" si="8"/>
        <v>2025MEALS-BAKINGNOBU FRZBaseMERCH MENUMERCH MENU</v>
      </c>
      <c r="I521" s="106" cm="1">
        <f t="array" ref="I521">_xlfn.IFS(A521=2021,G521/Sheet1!$B$2,A521=2022,G521/Sheet1!$B$3,A521=2023,G521/Sheet1!$B$4,A521=2024,G521/Sheet1!$B$5,A521=2025,G521/Sheet1!$B$6)</f>
        <v>1.7063349549598322E-3</v>
      </c>
    </row>
    <row r="522" spans="1:9">
      <c r="A522" s="106">
        <v>2025</v>
      </c>
      <c r="B522" s="106" t="s">
        <v>16</v>
      </c>
      <c r="C522" s="106" t="s">
        <v>76</v>
      </c>
      <c r="D522" s="106" t="s">
        <v>13</v>
      </c>
      <c r="E522" s="106" t="s">
        <v>114</v>
      </c>
      <c r="G522" s="106">
        <v>9500</v>
      </c>
      <c r="H522" s="106" t="str">
        <f t="shared" si="8"/>
        <v>2025MEALS-BAKINGNOBU FRZBaseMERCH MENU Total</v>
      </c>
      <c r="I522" s="106" cm="1">
        <f t="array" ref="I522">_xlfn.IFS(A522=2021,G522/Sheet1!$B$2,A522=2022,G522/Sheet1!$B$3,A522=2023,G522/Sheet1!$B$4,A522=2024,G522/Sheet1!$B$5,A522=2025,G522/Sheet1!$B$6)</f>
        <v>1.7063349549598322E-3</v>
      </c>
    </row>
    <row r="523" spans="1:9">
      <c r="A523" s="106">
        <v>2025</v>
      </c>
      <c r="B523" s="106" t="s">
        <v>16</v>
      </c>
      <c r="C523" s="106" t="s">
        <v>76</v>
      </c>
      <c r="D523" s="106" t="s">
        <v>115</v>
      </c>
      <c r="G523" s="106">
        <v>9520.7999999999993</v>
      </c>
      <c r="H523" s="106" t="str">
        <f t="shared" si="8"/>
        <v>2025MEALS-BAKINGNOBU FRZBase Total</v>
      </c>
      <c r="I523" s="106" cm="1">
        <f t="array" ref="I523">_xlfn.IFS(A523=2021,G523/Sheet1!$B$2,A523=2022,G523/Sheet1!$B$3,A523=2023,G523/Sheet1!$B$4,A523=2024,G523/Sheet1!$B$5,A523=2025,G523/Sheet1!$B$6)</f>
        <v>1.7100709304401652E-3</v>
      </c>
    </row>
    <row r="524" spans="1:9">
      <c r="A524" s="106">
        <v>2025</v>
      </c>
      <c r="B524" s="106" t="s">
        <v>16</v>
      </c>
      <c r="C524" s="106" t="s">
        <v>137</v>
      </c>
      <c r="G524" s="106">
        <v>9520.7999999999993</v>
      </c>
      <c r="H524" s="106" t="str">
        <f t="shared" si="8"/>
        <v>2025MEALS-BAKINGNOBU FRZ Total</v>
      </c>
      <c r="I524" s="106" cm="1">
        <f t="array" ref="I524">_xlfn.IFS(A524=2021,G524/Sheet1!$B$2,A524=2022,G524/Sheet1!$B$3,A524=2023,G524/Sheet1!$B$4,A524=2024,G524/Sheet1!$B$5,A524=2025,G524/Sheet1!$B$6)</f>
        <v>1.7100709304401652E-3</v>
      </c>
    </row>
    <row r="525" spans="1:9">
      <c r="A525" s="106">
        <v>2025</v>
      </c>
      <c r="B525" s="106" t="s">
        <v>121</v>
      </c>
      <c r="G525" s="106">
        <v>2373098.0000000005</v>
      </c>
      <c r="H525" s="106" t="str">
        <f t="shared" si="8"/>
        <v>2025MEALS-BAKING Total</v>
      </c>
      <c r="I525" s="106" cm="1">
        <f t="array" ref="I525">_xlfn.IFS(A525=2021,G525/Sheet1!$B$2,A525=2022,G525/Sheet1!$B$3,A525=2023,G525/Sheet1!$B$4,A525=2024,G525/Sheet1!$B$5,A525=2025,G525/Sheet1!$B$6)</f>
        <v>0.42624211252055461</v>
      </c>
    </row>
    <row r="526" spans="1:9">
      <c r="A526" s="106">
        <v>2025</v>
      </c>
      <c r="B526" s="106" t="s">
        <v>21</v>
      </c>
      <c r="C526" s="106" t="s">
        <v>22</v>
      </c>
      <c r="D526" s="106" t="s">
        <v>13</v>
      </c>
      <c r="E526" s="106" t="s">
        <v>89</v>
      </c>
      <c r="F526" s="106" t="s">
        <v>90</v>
      </c>
      <c r="G526" s="106">
        <v>55000</v>
      </c>
      <c r="H526" s="106" t="str">
        <f t="shared" si="8"/>
        <v>2025MORNING FOODSBIG GBaseCore NWADMIN</v>
      </c>
      <c r="I526" s="106" cm="1">
        <f t="array" ref="I526">_xlfn.IFS(A526=2021,G526/Sheet1!$B$2,A526=2022,G526/Sheet1!$B$3,A526=2023,G526/Sheet1!$B$4,A526=2024,G526/Sheet1!$B$5,A526=2025,G526/Sheet1!$B$6)</f>
        <v>9.8787813181885013E-3</v>
      </c>
    </row>
    <row r="527" spans="1:9">
      <c r="A527" s="106">
        <v>2025</v>
      </c>
      <c r="B527" s="106" t="s">
        <v>21</v>
      </c>
      <c r="C527" s="106" t="s">
        <v>22</v>
      </c>
      <c r="D527" s="106" t="s">
        <v>13</v>
      </c>
      <c r="E527" s="106" t="s">
        <v>89</v>
      </c>
      <c r="F527" s="106" t="s">
        <v>91</v>
      </c>
      <c r="G527" s="106">
        <v>133441.88000000003</v>
      </c>
      <c r="H527" s="106" t="str">
        <f t="shared" si="8"/>
        <v>2025MORNING FOODSBIG GBaseCore NWOTHER</v>
      </c>
      <c r="I527" s="106" cm="1">
        <f t="array" ref="I527">_xlfn.IFS(A527=2021,G527/Sheet1!$B$2,A527=2022,G527/Sheet1!$B$3,A527=2023,G527/Sheet1!$B$4,A527=2024,G527/Sheet1!$B$5,A527=2025,G527/Sheet1!$B$6)</f>
        <v>2.3968057294690041E-2</v>
      </c>
    </row>
    <row r="528" spans="1:9">
      <c r="A528" s="106">
        <v>2025</v>
      </c>
      <c r="B528" s="106" t="s">
        <v>21</v>
      </c>
      <c r="C528" s="106" t="s">
        <v>22</v>
      </c>
      <c r="D528" s="106" t="s">
        <v>13</v>
      </c>
      <c r="E528" s="106" t="s">
        <v>89</v>
      </c>
      <c r="F528" s="106" t="s">
        <v>100</v>
      </c>
      <c r="G528" s="106">
        <v>350000</v>
      </c>
      <c r="H528" s="106" t="str">
        <f t="shared" si="8"/>
        <v>2025MORNING FOODSBIG GBaseCore NWPVA/JBP</v>
      </c>
      <c r="I528" s="106" cm="1">
        <f t="array" ref="I528">_xlfn.IFS(A528=2021,G528/Sheet1!$B$2,A528=2022,G528/Sheet1!$B$3,A528=2023,G528/Sheet1!$B$4,A528=2024,G528/Sheet1!$B$5,A528=2025,G528/Sheet1!$B$6)</f>
        <v>6.2864972024835916E-2</v>
      </c>
    </row>
    <row r="529" spans="1:9">
      <c r="A529" s="106">
        <v>2025</v>
      </c>
      <c r="B529" s="106" t="s">
        <v>21</v>
      </c>
      <c r="C529" s="106" t="s">
        <v>22</v>
      </c>
      <c r="D529" s="106" t="s">
        <v>13</v>
      </c>
      <c r="E529" s="106" t="s">
        <v>89</v>
      </c>
      <c r="F529" s="106" t="s">
        <v>103</v>
      </c>
      <c r="G529" s="106">
        <v>600014.48</v>
      </c>
      <c r="H529" s="106" t="str">
        <f t="shared" si="8"/>
        <v>2025MORNING FOODSBIG GBaseCore NWSINGLE FUNDING</v>
      </c>
      <c r="I529" s="106" cm="1">
        <f t="array" ref="I529">_xlfn.IFS(A529=2021,G529/Sheet1!$B$2,A529=2022,G529/Sheet1!$B$3,A529=2023,G529/Sheet1!$B$4,A529=2024,G529/Sheet1!$B$5,A529=2025,G529/Sheet1!$B$6)</f>
        <v>0.10777112428484706</v>
      </c>
    </row>
    <row r="530" spans="1:9">
      <c r="A530" s="106">
        <v>2025</v>
      </c>
      <c r="B530" s="106" t="s">
        <v>21</v>
      </c>
      <c r="C530" s="106" t="s">
        <v>22</v>
      </c>
      <c r="D530" s="106" t="s">
        <v>13</v>
      </c>
      <c r="E530" s="106" t="s">
        <v>112</v>
      </c>
      <c r="G530" s="106">
        <v>1138456.3599999999</v>
      </c>
      <c r="H530" s="106" t="str">
        <f t="shared" si="8"/>
        <v>2025MORNING FOODSBIG GBaseCore NW Total</v>
      </c>
      <c r="I530" s="106" cm="1">
        <f t="array" ref="I530">_xlfn.IFS(A530=2021,G530/Sheet1!$B$2,A530=2022,G530/Sheet1!$B$3,A530=2023,G530/Sheet1!$B$4,A530=2024,G530/Sheet1!$B$5,A530=2025,G530/Sheet1!$B$6)</f>
        <v>0.2044829349225615</v>
      </c>
    </row>
    <row r="531" spans="1:9">
      <c r="A531" s="106">
        <v>2025</v>
      </c>
      <c r="B531" s="106" t="s">
        <v>21</v>
      </c>
      <c r="C531" s="106" t="s">
        <v>22</v>
      </c>
      <c r="D531" s="106" t="s">
        <v>13</v>
      </c>
      <c r="E531" s="106" t="s">
        <v>37</v>
      </c>
      <c r="F531" s="106" t="s">
        <v>37</v>
      </c>
      <c r="G531" s="106">
        <v>0</v>
      </c>
      <c r="H531" s="106" t="str">
        <f t="shared" si="8"/>
        <v>2025MORNING FOODSBIG GBaseEDLPEDLP</v>
      </c>
      <c r="I531" s="106" cm="1">
        <f t="array" ref="I531">_xlfn.IFS(A531=2021,G531/Sheet1!$B$2,A531=2022,G531/Sheet1!$B$3,A531=2023,G531/Sheet1!$B$4,A531=2024,G531/Sheet1!$B$5,A531=2025,G531/Sheet1!$B$6)</f>
        <v>0</v>
      </c>
    </row>
    <row r="532" spans="1:9">
      <c r="A532" s="106">
        <v>2025</v>
      </c>
      <c r="B532" s="106" t="s">
        <v>21</v>
      </c>
      <c r="C532" s="106" t="s">
        <v>22</v>
      </c>
      <c r="D532" s="106" t="s">
        <v>13</v>
      </c>
      <c r="E532" s="106" t="s">
        <v>113</v>
      </c>
      <c r="G532" s="106">
        <v>0</v>
      </c>
      <c r="H532" s="106" t="str">
        <f t="shared" si="8"/>
        <v>2025MORNING FOODSBIG GBaseEDLP Total</v>
      </c>
      <c r="I532" s="106" cm="1">
        <f t="array" ref="I532">_xlfn.IFS(A532=2021,G532/Sheet1!$B$2,A532=2022,G532/Sheet1!$B$3,A532=2023,G532/Sheet1!$B$4,A532=2024,G532/Sheet1!$B$5,A532=2025,G532/Sheet1!$B$6)</f>
        <v>0</v>
      </c>
    </row>
    <row r="533" spans="1:9">
      <c r="A533" s="106">
        <v>2025</v>
      </c>
      <c r="B533" s="106" t="s">
        <v>21</v>
      </c>
      <c r="C533" s="106" t="s">
        <v>22</v>
      </c>
      <c r="D533" s="106" t="s">
        <v>13</v>
      </c>
      <c r="E533" s="106" t="s">
        <v>99</v>
      </c>
      <c r="F533" s="106" t="s">
        <v>99</v>
      </c>
      <c r="G533" s="106">
        <v>285913.52</v>
      </c>
      <c r="H533" s="106" t="str">
        <f t="shared" si="8"/>
        <v>2025MORNING FOODSBIG GBaseMERCH MENUMERCH MENU</v>
      </c>
      <c r="I533" s="106" cm="1">
        <f t="array" ref="I533">_xlfn.IFS(A533=2021,G533/Sheet1!$B$2,A533=2022,G533/Sheet1!$B$3,A533=2023,G533/Sheet1!$B$4,A533=2024,G533/Sheet1!$B$5,A533=2025,G533/Sheet1!$B$6)</f>
        <v>5.1354129818063907E-2</v>
      </c>
    </row>
    <row r="534" spans="1:9">
      <c r="A534" s="106">
        <v>2025</v>
      </c>
      <c r="B534" s="106" t="s">
        <v>21</v>
      </c>
      <c r="C534" s="106" t="s">
        <v>22</v>
      </c>
      <c r="D534" s="106" t="s">
        <v>13</v>
      </c>
      <c r="E534" s="106" t="s">
        <v>114</v>
      </c>
      <c r="G534" s="106">
        <v>285913.52</v>
      </c>
      <c r="H534" s="106" t="str">
        <f t="shared" si="8"/>
        <v>2025MORNING FOODSBIG GBaseMERCH MENU Total</v>
      </c>
      <c r="I534" s="106" cm="1">
        <f t="array" ref="I534">_xlfn.IFS(A534=2021,G534/Sheet1!$B$2,A534=2022,G534/Sheet1!$B$3,A534=2023,G534/Sheet1!$B$4,A534=2024,G534/Sheet1!$B$5,A534=2025,G534/Sheet1!$B$6)</f>
        <v>5.1354129818063907E-2</v>
      </c>
    </row>
    <row r="535" spans="1:9">
      <c r="A535" s="106">
        <v>2025</v>
      </c>
      <c r="B535" s="106" t="s">
        <v>21</v>
      </c>
      <c r="C535" s="106" t="s">
        <v>22</v>
      </c>
      <c r="D535" s="106" t="s">
        <v>115</v>
      </c>
      <c r="G535" s="106">
        <v>1424369.88</v>
      </c>
      <c r="H535" s="106" t="str">
        <f t="shared" si="8"/>
        <v>2025MORNING FOODSBIG GBase Total</v>
      </c>
      <c r="I535" s="106" cm="1">
        <f t="array" ref="I535">_xlfn.IFS(A535=2021,G535/Sheet1!$B$2,A535=2022,G535/Sheet1!$B$3,A535=2023,G535/Sheet1!$B$4,A535=2024,G535/Sheet1!$B$5,A535=2025,G535/Sheet1!$B$6)</f>
        <v>0.2558370647406254</v>
      </c>
    </row>
    <row r="536" spans="1:9">
      <c r="A536" s="106">
        <v>2025</v>
      </c>
      <c r="B536" s="106" t="s">
        <v>21</v>
      </c>
      <c r="C536" s="106" t="s">
        <v>122</v>
      </c>
      <c r="G536" s="106">
        <v>1424369.88</v>
      </c>
      <c r="H536" s="106" t="str">
        <f t="shared" si="8"/>
        <v>2025MORNING FOODSBIG G Total</v>
      </c>
      <c r="I536" s="106" cm="1">
        <f t="array" ref="I536">_xlfn.IFS(A536=2021,G536/Sheet1!$B$2,A536=2022,G536/Sheet1!$B$3,A536=2023,G536/Sheet1!$B$4,A536=2024,G536/Sheet1!$B$5,A536=2025,G536/Sheet1!$B$6)</f>
        <v>0.2558370647406254</v>
      </c>
    </row>
    <row r="537" spans="1:9">
      <c r="A537" s="106">
        <v>2025</v>
      </c>
      <c r="B537" s="106" t="s">
        <v>21</v>
      </c>
      <c r="C537" s="106" t="s">
        <v>65</v>
      </c>
      <c r="D537" s="106" t="s">
        <v>13</v>
      </c>
      <c r="E537" s="106" t="s">
        <v>89</v>
      </c>
      <c r="F537" s="106" t="s">
        <v>90</v>
      </c>
      <c r="G537" s="106">
        <v>39999.96</v>
      </c>
      <c r="H537" s="106" t="str">
        <f t="shared" si="8"/>
        <v>2025MORNING FOODSYOGURTBaseCore NWADMIN</v>
      </c>
      <c r="I537" s="106" cm="1">
        <f t="array" ref="I537">_xlfn.IFS(A537=2021,G537/Sheet1!$B$2,A537=2022,G537/Sheet1!$B$3,A537=2023,G537/Sheet1!$B$4,A537=2024,G537/Sheet1!$B$5,A537=2025,G537/Sheet1!$B$6)</f>
        <v>7.1845610468415878E-3</v>
      </c>
    </row>
    <row r="538" spans="1:9">
      <c r="A538" s="106">
        <v>2025</v>
      </c>
      <c r="B538" s="106" t="s">
        <v>21</v>
      </c>
      <c r="C538" s="106" t="s">
        <v>65</v>
      </c>
      <c r="D538" s="106" t="s">
        <v>13</v>
      </c>
      <c r="E538" s="106" t="s">
        <v>89</v>
      </c>
      <c r="F538" s="106" t="s">
        <v>91</v>
      </c>
      <c r="G538" s="106">
        <v>210242.24000000002</v>
      </c>
      <c r="H538" s="106" t="str">
        <f t="shared" si="8"/>
        <v>2025MORNING FOODSYOGURTBaseCore NWOTHER</v>
      </c>
      <c r="I538" s="106" cm="1">
        <f t="array" ref="I538">_xlfn.IFS(A538=2021,G538/Sheet1!$B$2,A538=2022,G538/Sheet1!$B$3,A538=2023,G538/Sheet1!$B$4,A538=2024,G538/Sheet1!$B$5,A538=2025,G538/Sheet1!$B$6)</f>
        <v>3.7762492960110972E-2</v>
      </c>
    </row>
    <row r="539" spans="1:9">
      <c r="A539" s="106">
        <v>2025</v>
      </c>
      <c r="B539" s="106" t="s">
        <v>21</v>
      </c>
      <c r="C539" s="106" t="s">
        <v>65</v>
      </c>
      <c r="D539" s="106" t="s">
        <v>13</v>
      </c>
      <c r="E539" s="106" t="s">
        <v>89</v>
      </c>
      <c r="F539" s="106" t="s">
        <v>100</v>
      </c>
      <c r="G539" s="106">
        <v>150000</v>
      </c>
      <c r="H539" s="106" t="str">
        <f t="shared" si="8"/>
        <v>2025MORNING FOODSYOGURTBaseCore NWPVA/JBP</v>
      </c>
      <c r="I539" s="106" cm="1">
        <f t="array" ref="I539">_xlfn.IFS(A539=2021,G539/Sheet1!$B$2,A539=2022,G539/Sheet1!$B$3,A539=2023,G539/Sheet1!$B$4,A539=2024,G539/Sheet1!$B$5,A539=2025,G539/Sheet1!$B$6)</f>
        <v>2.6942130867786823E-2</v>
      </c>
    </row>
    <row r="540" spans="1:9">
      <c r="A540" s="106">
        <v>2025</v>
      </c>
      <c r="B540" s="106" t="s">
        <v>21</v>
      </c>
      <c r="C540" s="106" t="s">
        <v>65</v>
      </c>
      <c r="D540" s="106" t="s">
        <v>13</v>
      </c>
      <c r="E540" s="106" t="s">
        <v>89</v>
      </c>
      <c r="F540" s="106" t="s">
        <v>103</v>
      </c>
      <c r="G540" s="106">
        <v>35012.12000000001</v>
      </c>
      <c r="H540" s="106" t="str">
        <f t="shared" si="8"/>
        <v>2025MORNING FOODSYOGURTBaseCore NWSINGLE FUNDING</v>
      </c>
      <c r="I540" s="106" cm="1">
        <f t="array" ref="I540">_xlfn.IFS(A540=2021,G540/Sheet1!$B$2,A540=2022,G540/Sheet1!$B$3,A540=2023,G540/Sheet1!$B$4,A540=2024,G540/Sheet1!$B$5,A540=2025,G540/Sheet1!$B$6)</f>
        <v>6.2886741266577114E-3</v>
      </c>
    </row>
    <row r="541" spans="1:9">
      <c r="A541" s="106">
        <v>2025</v>
      </c>
      <c r="B541" s="106" t="s">
        <v>21</v>
      </c>
      <c r="C541" s="106" t="s">
        <v>65</v>
      </c>
      <c r="D541" s="106" t="s">
        <v>13</v>
      </c>
      <c r="E541" s="106" t="s">
        <v>112</v>
      </c>
      <c r="G541" s="106">
        <v>435254.32</v>
      </c>
      <c r="H541" s="106" t="str">
        <f t="shared" si="8"/>
        <v>2025MORNING FOODSYOGURTBaseCore NW Total</v>
      </c>
      <c r="I541" s="106" cm="1">
        <f t="array" ref="I541">_xlfn.IFS(A541=2021,G541/Sheet1!$B$2,A541=2022,G541/Sheet1!$B$3,A541=2023,G541/Sheet1!$B$4,A541=2024,G541/Sheet1!$B$5,A541=2025,G541/Sheet1!$B$6)</f>
        <v>7.8177859001397093E-2</v>
      </c>
    </row>
    <row r="542" spans="1:9">
      <c r="A542" s="106">
        <v>2025</v>
      </c>
      <c r="B542" s="106" t="s">
        <v>21</v>
      </c>
      <c r="C542" s="106" t="s">
        <v>65</v>
      </c>
      <c r="D542" s="106" t="s">
        <v>13</v>
      </c>
      <c r="E542" s="106" t="s">
        <v>37</v>
      </c>
      <c r="F542" s="106" t="s">
        <v>37</v>
      </c>
      <c r="G542" s="106">
        <v>0</v>
      </c>
      <c r="H542" s="106" t="str">
        <f t="shared" si="8"/>
        <v>2025MORNING FOODSYOGURTBaseEDLPEDLP</v>
      </c>
      <c r="I542" s="106" cm="1">
        <f t="array" ref="I542">_xlfn.IFS(A542=2021,G542/Sheet1!$B$2,A542=2022,G542/Sheet1!$B$3,A542=2023,G542/Sheet1!$B$4,A542=2024,G542/Sheet1!$B$5,A542=2025,G542/Sheet1!$B$6)</f>
        <v>0</v>
      </c>
    </row>
    <row r="543" spans="1:9">
      <c r="A543" s="106">
        <v>2025</v>
      </c>
      <c r="B543" s="106" t="s">
        <v>21</v>
      </c>
      <c r="C543" s="106" t="s">
        <v>65</v>
      </c>
      <c r="D543" s="106" t="s">
        <v>13</v>
      </c>
      <c r="E543" s="106" t="s">
        <v>113</v>
      </c>
      <c r="G543" s="106">
        <v>0</v>
      </c>
      <c r="H543" s="106" t="str">
        <f t="shared" si="8"/>
        <v>2025MORNING FOODSYOGURTBaseEDLP Total</v>
      </c>
      <c r="I543" s="106" cm="1">
        <f t="array" ref="I543">_xlfn.IFS(A543=2021,G543/Sheet1!$B$2,A543=2022,G543/Sheet1!$B$3,A543=2023,G543/Sheet1!$B$4,A543=2024,G543/Sheet1!$B$5,A543=2025,G543/Sheet1!$B$6)</f>
        <v>0</v>
      </c>
    </row>
    <row r="544" spans="1:9">
      <c r="A544" s="106">
        <v>2025</v>
      </c>
      <c r="B544" s="106" t="s">
        <v>21</v>
      </c>
      <c r="C544" s="106" t="s">
        <v>65</v>
      </c>
      <c r="D544" s="106" t="s">
        <v>13</v>
      </c>
      <c r="E544" s="106" t="s">
        <v>99</v>
      </c>
      <c r="F544" s="106" t="s">
        <v>99</v>
      </c>
      <c r="G544" s="106">
        <v>83915.44</v>
      </c>
      <c r="H544" s="106" t="str">
        <f t="shared" si="8"/>
        <v>2025MORNING FOODSYOGURTBaseMERCH MENUMERCH MENU</v>
      </c>
      <c r="I544" s="106" cm="1">
        <f t="array" ref="I544">_xlfn.IFS(A544=2021,G544/Sheet1!$B$2,A544=2022,G544/Sheet1!$B$3,A544=2023,G544/Sheet1!$B$4,A544=2024,G544/Sheet1!$B$5,A544=2025,G544/Sheet1!$B$6)</f>
        <v>1.5072405108719421E-2</v>
      </c>
    </row>
    <row r="545" spans="1:9">
      <c r="A545" s="106">
        <v>2025</v>
      </c>
      <c r="B545" s="106" t="s">
        <v>21</v>
      </c>
      <c r="C545" s="106" t="s">
        <v>65</v>
      </c>
      <c r="D545" s="106" t="s">
        <v>13</v>
      </c>
      <c r="E545" s="106" t="s">
        <v>114</v>
      </c>
      <c r="G545" s="106">
        <v>83915.44</v>
      </c>
      <c r="H545" s="106" t="str">
        <f t="shared" si="8"/>
        <v>2025MORNING FOODSYOGURTBaseMERCH MENU Total</v>
      </c>
      <c r="I545" s="106" cm="1">
        <f t="array" ref="I545">_xlfn.IFS(A545=2021,G545/Sheet1!$B$2,A545=2022,G545/Sheet1!$B$3,A545=2023,G545/Sheet1!$B$4,A545=2024,G545/Sheet1!$B$5,A545=2025,G545/Sheet1!$B$6)</f>
        <v>1.5072405108719421E-2</v>
      </c>
    </row>
    <row r="546" spans="1:9">
      <c r="A546" s="106">
        <v>2025</v>
      </c>
      <c r="B546" s="106" t="s">
        <v>21</v>
      </c>
      <c r="C546" s="106" t="s">
        <v>65</v>
      </c>
      <c r="D546" s="106" t="s">
        <v>115</v>
      </c>
      <c r="G546" s="106">
        <v>519169.76</v>
      </c>
      <c r="H546" s="106" t="str">
        <f t="shared" si="8"/>
        <v>2025MORNING FOODSYOGURTBase Total</v>
      </c>
      <c r="I546" s="106" cm="1">
        <f t="array" ref="I546">_xlfn.IFS(A546=2021,G546/Sheet1!$B$2,A546=2022,G546/Sheet1!$B$3,A546=2023,G546/Sheet1!$B$4,A546=2024,G546/Sheet1!$B$5,A546=2025,G546/Sheet1!$B$6)</f>
        <v>9.3250264110116513E-2</v>
      </c>
    </row>
    <row r="547" spans="1:9">
      <c r="A547" s="106">
        <v>2025</v>
      </c>
      <c r="B547" s="106" t="s">
        <v>21</v>
      </c>
      <c r="C547" s="106" t="s">
        <v>129</v>
      </c>
      <c r="G547" s="106">
        <v>519169.76</v>
      </c>
      <c r="H547" s="106" t="str">
        <f t="shared" si="8"/>
        <v>2025MORNING FOODSYOGURT Total</v>
      </c>
      <c r="I547" s="106" cm="1">
        <f t="array" ref="I547">_xlfn.IFS(A547=2021,G547/Sheet1!$B$2,A547=2022,G547/Sheet1!$B$3,A547=2023,G547/Sheet1!$B$4,A547=2024,G547/Sheet1!$B$5,A547=2025,G547/Sheet1!$B$6)</f>
        <v>9.3250264110116513E-2</v>
      </c>
    </row>
    <row r="548" spans="1:9">
      <c r="A548" s="106">
        <v>2025</v>
      </c>
      <c r="B548" s="106" t="s">
        <v>123</v>
      </c>
      <c r="G548" s="106">
        <v>1943539.64</v>
      </c>
      <c r="H548" s="106" t="str">
        <f t="shared" si="8"/>
        <v>2025MORNING FOODS Total</v>
      </c>
      <c r="I548" s="106" cm="1">
        <f t="array" ref="I548">_xlfn.IFS(A548=2021,G548/Sheet1!$B$2,A548=2022,G548/Sheet1!$B$3,A548=2023,G548/Sheet1!$B$4,A548=2024,G548/Sheet1!$B$5,A548=2025,G548/Sheet1!$B$6)</f>
        <v>0.3490873288507419</v>
      </c>
    </row>
    <row r="549" spans="1:9">
      <c r="A549" s="106">
        <v>2025</v>
      </c>
      <c r="B549" s="106" t="s">
        <v>23</v>
      </c>
      <c r="C549" s="106" t="s">
        <v>24</v>
      </c>
      <c r="D549" s="106" t="s">
        <v>13</v>
      </c>
      <c r="E549" s="106" t="s">
        <v>89</v>
      </c>
      <c r="F549" s="106" t="s">
        <v>90</v>
      </c>
      <c r="G549" s="106">
        <v>50000</v>
      </c>
      <c r="H549" s="106" t="str">
        <f t="shared" si="8"/>
        <v>2025SNACKSSNACKS DRYBaseCore NWADMIN</v>
      </c>
      <c r="I549" s="106" cm="1">
        <f t="array" ref="I549">_xlfn.IFS(A549=2021,G549/Sheet1!$B$2,A549=2022,G549/Sheet1!$B$3,A549=2023,G549/Sheet1!$B$4,A549=2024,G549/Sheet1!$B$5,A549=2025,G549/Sheet1!$B$6)</f>
        <v>8.980710289262275E-3</v>
      </c>
    </row>
    <row r="550" spans="1:9">
      <c r="A550" s="106">
        <v>2025</v>
      </c>
      <c r="B550" s="106" t="s">
        <v>23</v>
      </c>
      <c r="C550" s="106" t="s">
        <v>24</v>
      </c>
      <c r="D550" s="106" t="s">
        <v>13</v>
      </c>
      <c r="E550" s="106" t="s">
        <v>89</v>
      </c>
      <c r="F550" s="106" t="s">
        <v>91</v>
      </c>
      <c r="G550" s="106">
        <v>97546.279999999984</v>
      </c>
      <c r="H550" s="106" t="str">
        <f t="shared" si="8"/>
        <v>2025SNACKSSNACKS DRYBaseCore NWOTHER</v>
      </c>
      <c r="I550" s="106" cm="1">
        <f t="array" ref="I550">_xlfn.IFS(A550=2021,G550/Sheet1!$B$2,A550=2022,G550/Sheet1!$B$3,A550=2023,G550/Sheet1!$B$4,A550=2024,G550/Sheet1!$B$5,A550=2025,G550/Sheet1!$B$6)</f>
        <v>1.7520697609505174E-2</v>
      </c>
    </row>
    <row r="551" spans="1:9">
      <c r="A551" s="106">
        <v>2025</v>
      </c>
      <c r="B551" s="106" t="s">
        <v>23</v>
      </c>
      <c r="C551" s="106" t="s">
        <v>24</v>
      </c>
      <c r="D551" s="106" t="s">
        <v>13</v>
      </c>
      <c r="E551" s="106" t="s">
        <v>89</v>
      </c>
      <c r="F551" s="106" t="s">
        <v>100</v>
      </c>
      <c r="G551" s="106">
        <v>250000</v>
      </c>
      <c r="H551" s="106" t="str">
        <f t="shared" si="8"/>
        <v>2025SNACKSSNACKS DRYBaseCore NWPVA/JBP</v>
      </c>
      <c r="I551" s="106" cm="1">
        <f t="array" ref="I551">_xlfn.IFS(A551=2021,G551/Sheet1!$B$2,A551=2022,G551/Sheet1!$B$3,A551=2023,G551/Sheet1!$B$4,A551=2024,G551/Sheet1!$B$5,A551=2025,G551/Sheet1!$B$6)</f>
        <v>4.490355144631137E-2</v>
      </c>
    </row>
    <row r="552" spans="1:9">
      <c r="A552" s="106">
        <v>2025</v>
      </c>
      <c r="B552" s="106" t="s">
        <v>23</v>
      </c>
      <c r="C552" s="106" t="s">
        <v>24</v>
      </c>
      <c r="D552" s="106" t="s">
        <v>13</v>
      </c>
      <c r="E552" s="106" t="s">
        <v>89</v>
      </c>
      <c r="F552" s="106" t="s">
        <v>103</v>
      </c>
      <c r="G552" s="106">
        <v>475014.28000000009</v>
      </c>
      <c r="H552" s="106" t="str">
        <f t="shared" si="8"/>
        <v>2025SNACKSSNACKS DRYBaseCore NWSINGLE FUNDING</v>
      </c>
      <c r="I552" s="106" cm="1">
        <f t="array" ref="I552">_xlfn.IFS(A552=2021,G552/Sheet1!$B$2,A552=2022,G552/Sheet1!$B$3,A552=2023,G552/Sheet1!$B$4,A552=2024,G552/Sheet1!$B$5,A552=2025,G552/Sheet1!$B$6)</f>
        <v>8.5319312638850231E-2</v>
      </c>
    </row>
    <row r="553" spans="1:9">
      <c r="A553" s="106">
        <v>2025</v>
      </c>
      <c r="B553" s="106" t="s">
        <v>23</v>
      </c>
      <c r="C553" s="106" t="s">
        <v>24</v>
      </c>
      <c r="D553" s="106" t="s">
        <v>13</v>
      </c>
      <c r="E553" s="106" t="s">
        <v>112</v>
      </c>
      <c r="G553" s="106">
        <v>872560.56</v>
      </c>
      <c r="H553" s="106" t="str">
        <f t="shared" si="8"/>
        <v>2025SNACKSSNACKS DRYBaseCore NW Total</v>
      </c>
      <c r="I553" s="106" cm="1">
        <f t="array" ref="I553">_xlfn.IFS(A553=2021,G553/Sheet1!$B$2,A553=2022,G553/Sheet1!$B$3,A553=2023,G553/Sheet1!$B$4,A553=2024,G553/Sheet1!$B$5,A553=2025,G553/Sheet1!$B$6)</f>
        <v>0.15672427198392905</v>
      </c>
    </row>
    <row r="554" spans="1:9">
      <c r="A554" s="106">
        <v>2025</v>
      </c>
      <c r="B554" s="106" t="s">
        <v>23</v>
      </c>
      <c r="C554" s="106" t="s">
        <v>24</v>
      </c>
      <c r="D554" s="106" t="s">
        <v>13</v>
      </c>
      <c r="E554" s="106" t="s">
        <v>37</v>
      </c>
      <c r="F554" s="106" t="s">
        <v>37</v>
      </c>
      <c r="G554" s="106">
        <v>63.96</v>
      </c>
      <c r="H554" s="106" t="str">
        <f t="shared" si="8"/>
        <v>2025SNACKSSNACKS DRYBaseEDLPEDLP</v>
      </c>
      <c r="I554" s="106" cm="1">
        <f t="array" ref="I554">_xlfn.IFS(A554=2021,G554/Sheet1!$B$2,A554=2022,G554/Sheet1!$B$3,A554=2023,G554/Sheet1!$B$4,A554=2024,G554/Sheet1!$B$5,A554=2025,G554/Sheet1!$B$6)</f>
        <v>1.1488124602024302E-5</v>
      </c>
    </row>
    <row r="555" spans="1:9">
      <c r="A555" s="106">
        <v>2025</v>
      </c>
      <c r="B555" s="106" t="s">
        <v>23</v>
      </c>
      <c r="C555" s="106" t="s">
        <v>24</v>
      </c>
      <c r="D555" s="106" t="s">
        <v>13</v>
      </c>
      <c r="E555" s="106" t="s">
        <v>113</v>
      </c>
      <c r="G555" s="106">
        <v>63.96</v>
      </c>
      <c r="H555" s="106" t="str">
        <f t="shared" si="8"/>
        <v>2025SNACKSSNACKS DRYBaseEDLP Total</v>
      </c>
      <c r="I555" s="106" cm="1">
        <f t="array" ref="I555">_xlfn.IFS(A555=2021,G555/Sheet1!$B$2,A555=2022,G555/Sheet1!$B$3,A555=2023,G555/Sheet1!$B$4,A555=2024,G555/Sheet1!$B$5,A555=2025,G555/Sheet1!$B$6)</f>
        <v>1.1488124602024302E-5</v>
      </c>
    </row>
    <row r="556" spans="1:9">
      <c r="A556" s="106">
        <v>2025</v>
      </c>
      <c r="B556" s="106" t="s">
        <v>23</v>
      </c>
      <c r="C556" s="106" t="s">
        <v>24</v>
      </c>
      <c r="D556" s="106" t="s">
        <v>13</v>
      </c>
      <c r="E556" s="106" t="s">
        <v>99</v>
      </c>
      <c r="F556" s="106" t="s">
        <v>99</v>
      </c>
      <c r="G556" s="106">
        <v>46751.049999999996</v>
      </c>
      <c r="H556" s="106" t="str">
        <f t="shared" si="8"/>
        <v>2025SNACKSSNACKS DRYBaseMERCH MENUMERCH MENU</v>
      </c>
      <c r="I556" s="106" cm="1">
        <f t="array" ref="I556">_xlfn.IFS(A556=2021,G556/Sheet1!$B$2,A556=2022,G556/Sheet1!$B$3,A556=2023,G556/Sheet1!$B$4,A556=2024,G556/Sheet1!$B$5,A556=2025,G556/Sheet1!$B$6)</f>
        <v>8.3971527153762996E-3</v>
      </c>
    </row>
    <row r="557" spans="1:9">
      <c r="A557" s="106">
        <v>2025</v>
      </c>
      <c r="B557" s="106" t="s">
        <v>23</v>
      </c>
      <c r="C557" s="106" t="s">
        <v>24</v>
      </c>
      <c r="D557" s="106" t="s">
        <v>13</v>
      </c>
      <c r="E557" s="106" t="s">
        <v>114</v>
      </c>
      <c r="G557" s="106">
        <v>46751.049999999996</v>
      </c>
      <c r="H557" s="106" t="str">
        <f t="shared" si="8"/>
        <v>2025SNACKSSNACKS DRYBaseMERCH MENU Total</v>
      </c>
      <c r="I557" s="106" cm="1">
        <f t="array" ref="I557">_xlfn.IFS(A557=2021,G557/Sheet1!$B$2,A557=2022,G557/Sheet1!$B$3,A557=2023,G557/Sheet1!$B$4,A557=2024,G557/Sheet1!$B$5,A557=2025,G557/Sheet1!$B$6)</f>
        <v>8.3971527153762996E-3</v>
      </c>
    </row>
    <row r="558" spans="1:9">
      <c r="A558" s="106">
        <v>2025</v>
      </c>
      <c r="B558" s="106" t="s">
        <v>23</v>
      </c>
      <c r="C558" s="106" t="s">
        <v>24</v>
      </c>
      <c r="D558" s="106" t="s">
        <v>115</v>
      </c>
      <c r="G558" s="106">
        <v>919375.57000000007</v>
      </c>
      <c r="H558" s="106" t="str">
        <f t="shared" si="8"/>
        <v>2025SNACKSSNACKS DRYBase Total</v>
      </c>
      <c r="I558" s="106" cm="1">
        <f t="array" ref="I558">_xlfn.IFS(A558=2021,G558/Sheet1!$B$2,A558=2022,G558/Sheet1!$B$3,A558=2023,G558/Sheet1!$B$4,A558=2024,G558/Sheet1!$B$5,A558=2025,G558/Sheet1!$B$6)</f>
        <v>0.16513291282390738</v>
      </c>
    </row>
    <row r="559" spans="1:9">
      <c r="A559" s="106">
        <v>2025</v>
      </c>
      <c r="B559" s="106" t="s">
        <v>23</v>
      </c>
      <c r="C559" s="106" t="s">
        <v>124</v>
      </c>
      <c r="G559" s="106">
        <v>919375.57000000007</v>
      </c>
      <c r="H559" s="106" t="str">
        <f t="shared" si="8"/>
        <v>2025SNACKSSNACKS DRY Total</v>
      </c>
      <c r="I559" s="106" cm="1">
        <f t="array" ref="I559">_xlfn.IFS(A559=2021,G559/Sheet1!$B$2,A559=2022,G559/Sheet1!$B$3,A559=2023,G559/Sheet1!$B$4,A559=2024,G559/Sheet1!$B$5,A559=2025,G559/Sheet1!$B$6)</f>
        <v>0.16513291282390738</v>
      </c>
    </row>
    <row r="560" spans="1:9">
      <c r="A560" s="106">
        <v>2025</v>
      </c>
      <c r="B560" s="106" t="s">
        <v>23</v>
      </c>
      <c r="C560" s="106" t="s">
        <v>66</v>
      </c>
      <c r="D560" s="106" t="s">
        <v>13</v>
      </c>
      <c r="E560" s="106" t="s">
        <v>89</v>
      </c>
      <c r="F560" s="106" t="s">
        <v>90</v>
      </c>
      <c r="G560" s="106">
        <v>20000.240000000002</v>
      </c>
      <c r="H560" s="106" t="str">
        <f t="shared" si="8"/>
        <v>2025SNACKSSNACKS FRZBaseCore NWADMIN</v>
      </c>
      <c r="I560" s="106" cm="1">
        <f t="array" ref="I560">_xlfn.IFS(A560=2021,G560/Sheet1!$B$2,A560=2022,G560/Sheet1!$B$3,A560=2023,G560/Sheet1!$B$4,A560=2024,G560/Sheet1!$B$5,A560=2025,G560/Sheet1!$B$6)</f>
        <v>3.5923272231142985E-3</v>
      </c>
    </row>
    <row r="561" spans="1:9">
      <c r="A561" s="106">
        <v>2025</v>
      </c>
      <c r="B561" s="106" t="s">
        <v>23</v>
      </c>
      <c r="C561" s="106" t="s">
        <v>66</v>
      </c>
      <c r="D561" s="106" t="s">
        <v>13</v>
      </c>
      <c r="E561" s="106" t="s">
        <v>89</v>
      </c>
      <c r="F561" s="106" t="s">
        <v>91</v>
      </c>
      <c r="G561" s="106">
        <v>89082.239999999976</v>
      </c>
      <c r="H561" s="106" t="str">
        <f t="shared" si="8"/>
        <v>2025SNACKSSNACKS FRZBaseCore NWOTHER</v>
      </c>
      <c r="I561" s="106" cm="1">
        <f t="array" ref="I561">_xlfn.IFS(A561=2021,G561/Sheet1!$B$2,A561=2022,G561/Sheet1!$B$3,A561=2023,G561/Sheet1!$B$4,A561=2024,G561/Sheet1!$B$5,A561=2025,G561/Sheet1!$B$6)</f>
        <v>1.6000435787170624E-2</v>
      </c>
    </row>
    <row r="562" spans="1:9">
      <c r="A562" s="106">
        <v>2025</v>
      </c>
      <c r="B562" s="106" t="s">
        <v>23</v>
      </c>
      <c r="C562" s="106" t="s">
        <v>66</v>
      </c>
      <c r="D562" s="106" t="s">
        <v>13</v>
      </c>
      <c r="E562" s="106" t="s">
        <v>89</v>
      </c>
      <c r="F562" s="106" t="s">
        <v>100</v>
      </c>
      <c r="G562" s="106">
        <v>200000</v>
      </c>
      <c r="H562" s="106" t="str">
        <f t="shared" si="8"/>
        <v>2025SNACKSSNACKS FRZBaseCore NWPVA/JBP</v>
      </c>
      <c r="I562" s="106" cm="1">
        <f t="array" ref="I562">_xlfn.IFS(A562=2021,G562/Sheet1!$B$2,A562=2022,G562/Sheet1!$B$3,A562=2023,G562/Sheet1!$B$4,A562=2024,G562/Sheet1!$B$5,A562=2025,G562/Sheet1!$B$6)</f>
        <v>3.59228411570491E-2</v>
      </c>
    </row>
    <row r="563" spans="1:9">
      <c r="A563" s="106">
        <v>2025</v>
      </c>
      <c r="B563" s="106" t="s">
        <v>23</v>
      </c>
      <c r="C563" s="106" t="s">
        <v>66</v>
      </c>
      <c r="D563" s="106" t="s">
        <v>13</v>
      </c>
      <c r="E563" s="106" t="s">
        <v>89</v>
      </c>
      <c r="F563" s="106" t="s">
        <v>103</v>
      </c>
      <c r="G563" s="106">
        <v>16.639999999999993</v>
      </c>
      <c r="H563" s="106" t="str">
        <f t="shared" si="8"/>
        <v>2025SNACKSSNACKS FRZBaseCore NWSINGLE FUNDING</v>
      </c>
      <c r="I563" s="106" cm="1">
        <f t="array" ref="I563">_xlfn.IFS(A563=2021,G563/Sheet1!$B$2,A563=2022,G563/Sheet1!$B$3,A563=2023,G563/Sheet1!$B$4,A563=2024,G563/Sheet1!$B$5,A563=2025,G563/Sheet1!$B$6)</f>
        <v>2.9887803842664838E-6</v>
      </c>
    </row>
    <row r="564" spans="1:9">
      <c r="A564" s="106">
        <v>2025</v>
      </c>
      <c r="B564" s="106" t="s">
        <v>23</v>
      </c>
      <c r="C564" s="106" t="s">
        <v>66</v>
      </c>
      <c r="D564" s="106" t="s">
        <v>13</v>
      </c>
      <c r="E564" s="106" t="s">
        <v>112</v>
      </c>
      <c r="G564" s="106">
        <v>309099.12</v>
      </c>
      <c r="H564" s="106" t="str">
        <f t="shared" si="8"/>
        <v>2025SNACKSSNACKS FRZBaseCore NW Total</v>
      </c>
      <c r="I564" s="106" cm="1">
        <f t="array" ref="I564">_xlfn.IFS(A564=2021,G564/Sheet1!$B$2,A564=2022,G564/Sheet1!$B$3,A564=2023,G564/Sheet1!$B$4,A564=2024,G564/Sheet1!$B$5,A564=2025,G564/Sheet1!$B$6)</f>
        <v>5.5518592947718291E-2</v>
      </c>
    </row>
    <row r="565" spans="1:9">
      <c r="A565" s="106">
        <v>2025</v>
      </c>
      <c r="B565" s="106" t="s">
        <v>23</v>
      </c>
      <c r="C565" s="106" t="s">
        <v>66</v>
      </c>
      <c r="D565" s="106" t="s">
        <v>13</v>
      </c>
      <c r="E565" s="106" t="s">
        <v>37</v>
      </c>
      <c r="F565" s="106" t="s">
        <v>37</v>
      </c>
      <c r="G565" s="106">
        <v>0</v>
      </c>
      <c r="H565" s="106" t="str">
        <f t="shared" si="8"/>
        <v>2025SNACKSSNACKS FRZBaseEDLPEDLP</v>
      </c>
      <c r="I565" s="106" cm="1">
        <f t="array" ref="I565">_xlfn.IFS(A565=2021,G565/Sheet1!$B$2,A565=2022,G565/Sheet1!$B$3,A565=2023,G565/Sheet1!$B$4,A565=2024,G565/Sheet1!$B$5,A565=2025,G565/Sheet1!$B$6)</f>
        <v>0</v>
      </c>
    </row>
    <row r="566" spans="1:9">
      <c r="A566" s="106">
        <v>2025</v>
      </c>
      <c r="B566" s="106" t="s">
        <v>23</v>
      </c>
      <c r="C566" s="106" t="s">
        <v>66</v>
      </c>
      <c r="D566" s="106" t="s">
        <v>13</v>
      </c>
      <c r="E566" s="106" t="s">
        <v>113</v>
      </c>
      <c r="G566" s="106">
        <v>0</v>
      </c>
      <c r="H566" s="106" t="str">
        <f t="shared" si="8"/>
        <v>2025SNACKSSNACKS FRZBaseEDLP Total</v>
      </c>
      <c r="I566" s="106" cm="1">
        <f t="array" ref="I566">_xlfn.IFS(A566=2021,G566/Sheet1!$B$2,A566=2022,G566/Sheet1!$B$3,A566=2023,G566/Sheet1!$B$4,A566=2024,G566/Sheet1!$B$5,A566=2025,G566/Sheet1!$B$6)</f>
        <v>0</v>
      </c>
    </row>
    <row r="567" spans="1:9">
      <c r="A567" s="106">
        <v>2025</v>
      </c>
      <c r="B567" s="106" t="s">
        <v>23</v>
      </c>
      <c r="C567" s="106" t="s">
        <v>66</v>
      </c>
      <c r="D567" s="106" t="s">
        <v>13</v>
      </c>
      <c r="E567" s="106" t="s">
        <v>99</v>
      </c>
      <c r="F567" s="106" t="s">
        <v>99</v>
      </c>
      <c r="G567" s="106">
        <v>22376.03</v>
      </c>
      <c r="H567" s="106" t="str">
        <f t="shared" si="8"/>
        <v>2025SNACKSSNACKS FRZBaseMERCH MENUMERCH MENU</v>
      </c>
      <c r="I567" s="106" cm="1">
        <f t="array" ref="I567">_xlfn.IFS(A567=2021,G567/Sheet1!$B$2,A567=2022,G567/Sheet1!$B$3,A567=2023,G567/Sheet1!$B$4,A567=2024,G567/Sheet1!$B$5,A567=2025,G567/Sheet1!$B$6)</f>
        <v>4.0190528570768266E-3</v>
      </c>
    </row>
    <row r="568" spans="1:9">
      <c r="A568" s="106">
        <v>2025</v>
      </c>
      <c r="B568" s="106" t="s">
        <v>23</v>
      </c>
      <c r="C568" s="106" t="s">
        <v>66</v>
      </c>
      <c r="D568" s="106" t="s">
        <v>13</v>
      </c>
      <c r="E568" s="106" t="s">
        <v>114</v>
      </c>
      <c r="G568" s="106">
        <v>22376.03</v>
      </c>
      <c r="H568" s="106" t="str">
        <f t="shared" si="8"/>
        <v>2025SNACKSSNACKS FRZBaseMERCH MENU Total</v>
      </c>
      <c r="I568" s="106" cm="1">
        <f t="array" ref="I568">_xlfn.IFS(A568=2021,G568/Sheet1!$B$2,A568=2022,G568/Sheet1!$B$3,A568=2023,G568/Sheet1!$B$4,A568=2024,G568/Sheet1!$B$5,A568=2025,G568/Sheet1!$B$6)</f>
        <v>4.0190528570768266E-3</v>
      </c>
    </row>
    <row r="569" spans="1:9">
      <c r="A569" s="106">
        <v>2025</v>
      </c>
      <c r="B569" s="106" t="s">
        <v>23</v>
      </c>
      <c r="C569" s="106" t="s">
        <v>66</v>
      </c>
      <c r="D569" s="106" t="s">
        <v>115</v>
      </c>
      <c r="G569" s="106">
        <v>331475.15000000002</v>
      </c>
      <c r="H569" s="106" t="str">
        <f t="shared" si="8"/>
        <v>2025SNACKSSNACKS FRZBase Total</v>
      </c>
      <c r="I569" s="106" cm="1">
        <f t="array" ref="I569">_xlfn.IFS(A569=2021,G569/Sheet1!$B$2,A569=2022,G569/Sheet1!$B$3,A569=2023,G569/Sheet1!$B$4,A569=2024,G569/Sheet1!$B$5,A569=2025,G569/Sheet1!$B$6)</f>
        <v>5.953764580479512E-2</v>
      </c>
    </row>
    <row r="570" spans="1:9">
      <c r="A570" s="106">
        <v>2025</v>
      </c>
      <c r="B570" s="106" t="s">
        <v>23</v>
      </c>
      <c r="C570" s="106" t="s">
        <v>130</v>
      </c>
      <c r="G570" s="106">
        <v>331475.15000000002</v>
      </c>
      <c r="H570" s="106" t="str">
        <f t="shared" si="8"/>
        <v>2025SNACKSSNACKS FRZ Total</v>
      </c>
      <c r="I570" s="106" cm="1">
        <f t="array" ref="I570">_xlfn.IFS(A570=2021,G570/Sheet1!$B$2,A570=2022,G570/Sheet1!$B$3,A570=2023,G570/Sheet1!$B$4,A570=2024,G570/Sheet1!$B$5,A570=2025,G570/Sheet1!$B$6)</f>
        <v>5.953764580479512E-2</v>
      </c>
    </row>
    <row r="571" spans="1:9">
      <c r="A571" s="106">
        <v>2025</v>
      </c>
      <c r="B571" s="106" t="s">
        <v>125</v>
      </c>
      <c r="G571" s="106">
        <v>1250850.72</v>
      </c>
      <c r="H571" s="106" t="str">
        <f t="shared" si="8"/>
        <v>2025SNACKS Total</v>
      </c>
      <c r="I571" s="106" cm="1">
        <f t="array" ref="I571">_xlfn.IFS(A571=2021,G571/Sheet1!$B$2,A571=2022,G571/Sheet1!$B$3,A571=2023,G571/Sheet1!$B$4,A571=2024,G571/Sheet1!$B$5,A571=2025,G571/Sheet1!$B$6)</f>
        <v>0.22467055862870247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58ED-F153-44F7-9736-171768E5A763}">
  <sheetPr>
    <tabColor theme="9" tint="0.79998168889431442"/>
  </sheetPr>
  <dimension ref="A2:L1893"/>
  <sheetViews>
    <sheetView showGridLines="0" zoomScale="95" zoomScaleNormal="95" workbookViewId="0">
      <selection activeCell="E686" sqref="E686"/>
    </sheetView>
  </sheetViews>
  <sheetFormatPr defaultRowHeight="12.75"/>
  <cols>
    <col min="1" max="1" width="22" bestFit="1" customWidth="1"/>
    <col min="2" max="2" width="20.7109375" bestFit="1" customWidth="1"/>
    <col min="3" max="3" width="21" bestFit="1" customWidth="1"/>
    <col min="4" max="4" width="20.7109375" bestFit="1" customWidth="1"/>
    <col min="5" max="5" width="16.28515625" bestFit="1" customWidth="1"/>
    <col min="6" max="6" width="18" bestFit="1" customWidth="1"/>
    <col min="7" max="7" width="19.140625" bestFit="1" customWidth="1"/>
    <col min="8" max="8" width="31.5703125" bestFit="1" customWidth="1"/>
    <col min="9" max="9" width="18.42578125" style="95" bestFit="1" customWidth="1"/>
    <col min="10" max="10" width="18.42578125" bestFit="1" customWidth="1"/>
    <col min="11" max="11" width="6.140625" bestFit="1" customWidth="1"/>
    <col min="12" max="12" width="12.85546875" bestFit="1" customWidth="1"/>
    <col min="13" max="14" width="7.42578125" bestFit="1" customWidth="1"/>
    <col min="15" max="15" width="6.42578125" bestFit="1" customWidth="1"/>
    <col min="16" max="16" width="7.42578125" bestFit="1" customWidth="1"/>
    <col min="17" max="17" width="6.42578125" bestFit="1" customWidth="1"/>
    <col min="18" max="20" width="7.42578125" bestFit="1" customWidth="1"/>
    <col min="21" max="22" width="6.42578125" bestFit="1" customWidth="1"/>
    <col min="23" max="27" width="7.42578125" bestFit="1" customWidth="1"/>
    <col min="28" max="28" width="6.42578125" bestFit="1" customWidth="1"/>
    <col min="29" max="29" width="7.42578125" bestFit="1" customWidth="1"/>
    <col min="30" max="30" width="6.42578125" bestFit="1" customWidth="1"/>
    <col min="31" max="33" width="7.42578125" bestFit="1" customWidth="1"/>
    <col min="34" max="34" width="6.42578125" bestFit="1" customWidth="1"/>
    <col min="35" max="36" width="7.42578125" bestFit="1" customWidth="1"/>
    <col min="37" max="37" width="6.42578125" bestFit="1" customWidth="1"/>
    <col min="38" max="38" width="12.85546875" bestFit="1" customWidth="1"/>
    <col min="39" max="40" width="8.42578125" bestFit="1" customWidth="1"/>
    <col min="41" max="41" width="6.42578125" bestFit="1" customWidth="1"/>
    <col min="42" max="42" width="8.42578125" bestFit="1" customWidth="1"/>
    <col min="43" max="45" width="6.42578125" bestFit="1" customWidth="1"/>
    <col min="46" max="47" width="8.42578125" bestFit="1" customWidth="1"/>
    <col min="48" max="48" width="12.85546875" bestFit="1" customWidth="1"/>
    <col min="49" max="49" width="6.42578125" bestFit="1" customWidth="1"/>
    <col min="50" max="50" width="12.85546875" bestFit="1" customWidth="1"/>
    <col min="51" max="51" width="8.42578125" bestFit="1" customWidth="1"/>
    <col min="52" max="53" width="12.85546875" bestFit="1" customWidth="1"/>
    <col min="54" max="55" width="8.42578125" bestFit="1" customWidth="1"/>
    <col min="56" max="56" width="7.42578125" bestFit="1" customWidth="1"/>
    <col min="57" max="57" width="8.42578125" bestFit="1" customWidth="1"/>
    <col min="58" max="58" width="6.42578125" bestFit="1" customWidth="1"/>
    <col min="59" max="60" width="12.85546875" bestFit="1" customWidth="1"/>
    <col min="61" max="62" width="8.42578125" bestFit="1" customWidth="1"/>
    <col min="63" max="64" width="12.85546875" bestFit="1" customWidth="1"/>
    <col min="65" max="65" width="6.42578125" bestFit="1" customWidth="1"/>
    <col min="66" max="66" width="12.85546875" bestFit="1" customWidth="1"/>
    <col min="67" max="67" width="7.42578125" bestFit="1" customWidth="1"/>
    <col min="68" max="71" width="12.85546875" bestFit="1" customWidth="1"/>
    <col min="72" max="72" width="6.42578125" bestFit="1" customWidth="1"/>
    <col min="73" max="73" width="8.42578125" bestFit="1" customWidth="1"/>
    <col min="74" max="74" width="7.42578125" bestFit="1" customWidth="1"/>
    <col min="75" max="75" width="8.42578125" bestFit="1" customWidth="1"/>
    <col min="76" max="77" width="12.85546875" bestFit="1" customWidth="1"/>
    <col min="78" max="78" width="8.42578125" bestFit="1" customWidth="1"/>
    <col min="79" max="79" width="12.85546875" bestFit="1" customWidth="1"/>
    <col min="80" max="80" width="8.42578125" bestFit="1" customWidth="1"/>
    <col min="81" max="82" width="6.42578125" bestFit="1" customWidth="1"/>
    <col min="83" max="84" width="8.42578125" bestFit="1" customWidth="1"/>
    <col min="85" max="85" width="12.85546875" bestFit="1" customWidth="1"/>
    <col min="86" max="86" width="6.42578125" bestFit="1" customWidth="1"/>
    <col min="87" max="87" width="12.85546875" bestFit="1" customWidth="1"/>
    <col min="88" max="88" width="8.42578125" bestFit="1" customWidth="1"/>
    <col min="89" max="90" width="12.85546875" bestFit="1" customWidth="1"/>
    <col min="91" max="92" width="8.42578125" bestFit="1" customWidth="1"/>
    <col min="93" max="95" width="12.85546875" bestFit="1" customWidth="1"/>
    <col min="96" max="96" width="7.42578125" bestFit="1" customWidth="1"/>
    <col min="97" max="97" width="8.42578125" bestFit="1" customWidth="1"/>
    <col min="98" max="99" width="6.42578125" bestFit="1" customWidth="1"/>
    <col min="100" max="100" width="12.85546875" bestFit="1" customWidth="1"/>
    <col min="101" max="102" width="7.42578125" bestFit="1" customWidth="1"/>
    <col min="103" max="103" width="8.42578125" bestFit="1" customWidth="1"/>
    <col min="104" max="107" width="12.85546875" bestFit="1" customWidth="1"/>
    <col min="108" max="108" width="7.42578125" bestFit="1" customWidth="1"/>
    <col min="109" max="109" width="8.42578125" bestFit="1" customWidth="1"/>
    <col min="110" max="110" width="12.85546875" bestFit="1" customWidth="1"/>
    <col min="111" max="111" width="8.42578125" bestFit="1" customWidth="1"/>
    <col min="112" max="112" width="12.85546875" bestFit="1" customWidth="1"/>
    <col min="113" max="113" width="6.42578125" bestFit="1" customWidth="1"/>
    <col min="114" max="115" width="12.85546875" bestFit="1" customWidth="1"/>
    <col min="116" max="116" width="7.42578125" bestFit="1" customWidth="1"/>
    <col min="117" max="119" width="12.85546875" bestFit="1" customWidth="1"/>
    <col min="120" max="120" width="6.42578125" bestFit="1" customWidth="1"/>
    <col min="121" max="121" width="8.42578125" bestFit="1" customWidth="1"/>
    <col min="122" max="123" width="12.85546875" bestFit="1" customWidth="1"/>
    <col min="124" max="124" width="8.42578125" bestFit="1" customWidth="1"/>
    <col min="125" max="125" width="7.42578125" bestFit="1" customWidth="1"/>
    <col min="126" max="126" width="8.42578125" bestFit="1" customWidth="1"/>
    <col min="127" max="127" width="7.42578125" bestFit="1" customWidth="1"/>
    <col min="128" max="131" width="12.85546875" bestFit="1" customWidth="1"/>
    <col min="132" max="132" width="7.42578125" bestFit="1" customWidth="1"/>
    <col min="133" max="133" width="6.42578125" bestFit="1" customWidth="1"/>
    <col min="134" max="135" width="12.85546875" bestFit="1" customWidth="1"/>
    <col min="136" max="136" width="8.42578125" bestFit="1" customWidth="1"/>
    <col min="137" max="137" width="12.85546875" bestFit="1" customWidth="1"/>
    <col min="138" max="138" width="6.42578125" bestFit="1" customWidth="1"/>
    <col min="139" max="139" width="8.42578125" bestFit="1" customWidth="1"/>
    <col min="140" max="140" width="6.42578125" bestFit="1" customWidth="1"/>
    <col min="141" max="141" width="12.85546875" bestFit="1" customWidth="1"/>
    <col min="142" max="142" width="6.42578125" bestFit="1" customWidth="1"/>
    <col min="143" max="144" width="9.5703125" bestFit="1" customWidth="1"/>
    <col min="145" max="145" width="12.85546875" bestFit="1" customWidth="1"/>
    <col min="146" max="146" width="8.42578125" bestFit="1" customWidth="1"/>
    <col min="147" max="147" width="12.85546875" bestFit="1" customWidth="1"/>
    <col min="148" max="148" width="6.42578125" bestFit="1" customWidth="1"/>
    <col min="149" max="149" width="12.85546875" bestFit="1" customWidth="1"/>
    <col min="150" max="150" width="9.5703125" bestFit="1" customWidth="1"/>
    <col min="151" max="151" width="12.85546875" bestFit="1" customWidth="1"/>
    <col min="152" max="152" width="9.5703125" bestFit="1" customWidth="1"/>
    <col min="153" max="153" width="6.42578125" bestFit="1" customWidth="1"/>
    <col min="154" max="154" width="12.85546875" bestFit="1" customWidth="1"/>
    <col min="155" max="155" width="9.5703125" bestFit="1" customWidth="1"/>
    <col min="156" max="160" width="12.85546875" bestFit="1" customWidth="1"/>
    <col min="161" max="162" width="9.5703125" bestFit="1" customWidth="1"/>
    <col min="163" max="163" width="12.85546875" bestFit="1" customWidth="1"/>
    <col min="164" max="165" width="9.5703125" bestFit="1" customWidth="1"/>
    <col min="166" max="166" width="11.7109375" bestFit="1" customWidth="1"/>
    <col min="167" max="167" width="12.85546875" bestFit="1" customWidth="1"/>
    <col min="168" max="168" width="9.5703125" bestFit="1" customWidth="1"/>
    <col min="169" max="169" width="8.42578125" bestFit="1" customWidth="1"/>
    <col min="170" max="171" width="12.85546875" bestFit="1" customWidth="1"/>
    <col min="172" max="172" width="9.5703125" bestFit="1" customWidth="1"/>
    <col min="173" max="174" width="12.85546875" bestFit="1" customWidth="1"/>
    <col min="175" max="175" width="6.42578125" bestFit="1" customWidth="1"/>
    <col min="176" max="176" width="9.5703125" bestFit="1" customWidth="1"/>
    <col min="177" max="177" width="12.85546875" bestFit="1" customWidth="1"/>
    <col min="178" max="178" width="9.5703125" bestFit="1" customWidth="1"/>
    <col min="179" max="179" width="12.85546875" bestFit="1" customWidth="1"/>
    <col min="180" max="180" width="9.5703125" bestFit="1" customWidth="1"/>
    <col min="181" max="186" width="12.85546875" bestFit="1" customWidth="1"/>
    <col min="187" max="187" width="11.7109375" bestFit="1" customWidth="1"/>
    <col min="188" max="188" width="6.42578125" bestFit="1" customWidth="1"/>
    <col min="189" max="189" width="12.85546875" bestFit="1" customWidth="1"/>
    <col min="190" max="190" width="9.5703125" bestFit="1" customWidth="1"/>
    <col min="191" max="198" width="12.85546875" bestFit="1" customWidth="1"/>
    <col min="199" max="199" width="8.42578125" bestFit="1" customWidth="1"/>
    <col min="200" max="201" width="12.85546875" bestFit="1" customWidth="1"/>
    <col min="202" max="202" width="9.5703125" bestFit="1" customWidth="1"/>
    <col min="203" max="203" width="8.42578125" bestFit="1" customWidth="1"/>
    <col min="204" max="204" width="9.5703125" bestFit="1" customWidth="1"/>
    <col min="205" max="205" width="12.85546875" bestFit="1" customWidth="1"/>
    <col min="206" max="206" width="6.42578125" bestFit="1" customWidth="1"/>
    <col min="207" max="209" width="12.85546875" bestFit="1" customWidth="1"/>
    <col min="210" max="210" width="6.42578125" bestFit="1" customWidth="1"/>
    <col min="211" max="211" width="12.85546875" bestFit="1" customWidth="1"/>
    <col min="212" max="214" width="6.42578125" bestFit="1" customWidth="1"/>
    <col min="215" max="217" width="12.85546875" bestFit="1" customWidth="1"/>
    <col min="218" max="218" width="6.42578125" bestFit="1" customWidth="1"/>
    <col min="219" max="222" width="12.85546875" bestFit="1" customWidth="1"/>
    <col min="223" max="223" width="9.5703125" bestFit="1" customWidth="1"/>
    <col min="224" max="224" width="12.85546875" bestFit="1" customWidth="1"/>
    <col min="225" max="225" width="9.5703125" bestFit="1" customWidth="1"/>
    <col min="226" max="226" width="6.42578125" bestFit="1" customWidth="1"/>
    <col min="227" max="230" width="12.85546875" bestFit="1" customWidth="1"/>
    <col min="231" max="231" width="6.42578125" bestFit="1" customWidth="1"/>
    <col min="232" max="234" width="12.85546875" bestFit="1" customWidth="1"/>
    <col min="235" max="235" width="6.42578125" bestFit="1" customWidth="1"/>
    <col min="236" max="236" width="9.5703125" bestFit="1" customWidth="1"/>
    <col min="237" max="237" width="12.85546875" bestFit="1" customWidth="1"/>
    <col min="238" max="238" width="9.5703125" bestFit="1" customWidth="1"/>
    <col min="239" max="242" width="12.85546875" bestFit="1" customWidth="1"/>
    <col min="243" max="243" width="8.42578125" bestFit="1" customWidth="1"/>
    <col min="244" max="248" width="12.85546875" bestFit="1" customWidth="1"/>
    <col min="249" max="249" width="9.5703125" bestFit="1" customWidth="1"/>
    <col min="250" max="250" width="12.85546875" bestFit="1" customWidth="1"/>
    <col min="251" max="251" width="6.42578125" bestFit="1" customWidth="1"/>
    <col min="252" max="252" width="12.85546875" bestFit="1" customWidth="1"/>
    <col min="253" max="253" width="8.42578125" bestFit="1" customWidth="1"/>
    <col min="254" max="255" width="12.85546875" bestFit="1" customWidth="1"/>
    <col min="256" max="256" width="9.5703125" bestFit="1" customWidth="1"/>
    <col min="257" max="263" width="12.85546875" bestFit="1" customWidth="1"/>
    <col min="264" max="264" width="9.5703125" bestFit="1" customWidth="1"/>
    <col min="265" max="266" width="12.85546875" bestFit="1" customWidth="1"/>
    <col min="267" max="267" width="6.42578125" bestFit="1" customWidth="1"/>
    <col min="268" max="269" width="9.5703125" bestFit="1" customWidth="1"/>
    <col min="270" max="270" width="12.85546875" bestFit="1" customWidth="1"/>
    <col min="271" max="271" width="8.42578125" bestFit="1" customWidth="1"/>
    <col min="272" max="272" width="9.5703125" bestFit="1" customWidth="1"/>
    <col min="273" max="273" width="12.85546875" bestFit="1" customWidth="1"/>
    <col min="274" max="274" width="6.42578125" bestFit="1" customWidth="1"/>
    <col min="275" max="275" width="12.85546875" bestFit="1" customWidth="1"/>
    <col min="276" max="276" width="6.42578125" bestFit="1" customWidth="1"/>
    <col min="277" max="280" width="12.85546875" bestFit="1" customWidth="1"/>
    <col min="281" max="281" width="9.5703125" bestFit="1" customWidth="1"/>
    <col min="282" max="282" width="6.42578125" bestFit="1" customWidth="1"/>
    <col min="283" max="286" width="12.85546875" bestFit="1" customWidth="1"/>
    <col min="287" max="287" width="8.42578125" bestFit="1" customWidth="1"/>
    <col min="288" max="289" width="12.85546875" bestFit="1" customWidth="1"/>
    <col min="290" max="291" width="9.5703125" bestFit="1" customWidth="1"/>
    <col min="292" max="292" width="12.85546875" bestFit="1" customWidth="1"/>
    <col min="293" max="293" width="6.42578125" bestFit="1" customWidth="1"/>
    <col min="294" max="295" width="12.85546875" bestFit="1" customWidth="1"/>
    <col min="296" max="296" width="8.42578125" bestFit="1" customWidth="1"/>
    <col min="297" max="297" width="6.42578125" bestFit="1" customWidth="1"/>
    <col min="298" max="301" width="12.85546875" bestFit="1" customWidth="1"/>
    <col min="302" max="302" width="9.5703125" bestFit="1" customWidth="1"/>
    <col min="303" max="303" width="6.42578125" bestFit="1" customWidth="1"/>
    <col min="304" max="308" width="12.85546875" bestFit="1" customWidth="1"/>
    <col min="309" max="309" width="11.7109375" bestFit="1" customWidth="1"/>
    <col min="310" max="310" width="9.5703125" bestFit="1" customWidth="1"/>
    <col min="311" max="311" width="12.85546875" bestFit="1" customWidth="1"/>
    <col min="312" max="312" width="10.7109375" bestFit="1" customWidth="1"/>
    <col min="313" max="313" width="11.7109375" bestFit="1" customWidth="1"/>
    <col min="314" max="314" width="12.85546875" bestFit="1" customWidth="1"/>
    <col min="315" max="316" width="10.7109375" bestFit="1" customWidth="1"/>
    <col min="317" max="319" width="12.85546875" bestFit="1" customWidth="1"/>
    <col min="320" max="320" width="10.7109375" bestFit="1" customWidth="1"/>
    <col min="321" max="322" width="12.85546875" bestFit="1" customWidth="1"/>
    <col min="323" max="323" width="10.7109375" bestFit="1" customWidth="1"/>
    <col min="324" max="324" width="12.85546875" bestFit="1" customWidth="1"/>
    <col min="325" max="325" width="11.7109375" bestFit="1" customWidth="1"/>
    <col min="326" max="327" width="12.85546875" bestFit="1" customWidth="1"/>
    <col min="328" max="328" width="9.5703125" bestFit="1" customWidth="1"/>
    <col min="329" max="329" width="12.85546875" bestFit="1" customWidth="1"/>
    <col min="330" max="332" width="10.7109375" bestFit="1" customWidth="1"/>
    <col min="333" max="333" width="9.5703125" bestFit="1" customWidth="1"/>
    <col min="334" max="335" width="10.7109375" bestFit="1" customWidth="1"/>
    <col min="336" max="336" width="9.5703125" bestFit="1" customWidth="1"/>
    <col min="337" max="337" width="12.85546875" bestFit="1" customWidth="1"/>
    <col min="338" max="338" width="9.5703125" bestFit="1" customWidth="1"/>
    <col min="339" max="340" width="10.7109375" bestFit="1" customWidth="1"/>
    <col min="341" max="341" width="11.7109375" bestFit="1" customWidth="1"/>
    <col min="342" max="342" width="9.5703125" bestFit="1" customWidth="1"/>
    <col min="343" max="343" width="10.7109375" bestFit="1" customWidth="1"/>
    <col min="344" max="345" width="7.42578125" bestFit="1" customWidth="1"/>
    <col min="346" max="346" width="11.7109375" bestFit="1" customWidth="1"/>
    <col min="347" max="348" width="10.7109375" bestFit="1" customWidth="1"/>
    <col min="349" max="349" width="12.85546875" bestFit="1" customWidth="1"/>
    <col min="350" max="351" width="10.7109375" bestFit="1" customWidth="1"/>
    <col min="352" max="352" width="9.5703125" bestFit="1" customWidth="1"/>
    <col min="353" max="353" width="10.7109375" bestFit="1" customWidth="1"/>
    <col min="354" max="354" width="11.7109375" bestFit="1" customWidth="1"/>
    <col min="355" max="355" width="10.7109375" bestFit="1" customWidth="1"/>
    <col min="356" max="356" width="7.42578125" bestFit="1" customWidth="1"/>
    <col min="357" max="358" width="10.7109375" bestFit="1" customWidth="1"/>
    <col min="359" max="359" width="9.5703125" bestFit="1" customWidth="1"/>
    <col min="360" max="362" width="10.7109375" bestFit="1" customWidth="1"/>
    <col min="363" max="364" width="12.85546875" bestFit="1" customWidth="1"/>
    <col min="365" max="365" width="8.42578125" bestFit="1" customWidth="1"/>
    <col min="366" max="366" width="12.85546875" bestFit="1" customWidth="1"/>
    <col min="367" max="373" width="11.7109375" bestFit="1" customWidth="1"/>
    <col min="374" max="374" width="12.85546875" bestFit="1" customWidth="1"/>
    <col min="375" max="376" width="11.7109375" bestFit="1" customWidth="1"/>
    <col min="377" max="378" width="12.85546875" bestFit="1" customWidth="1"/>
    <col min="379" max="383" width="11.7109375" bestFit="1" customWidth="1"/>
    <col min="384" max="384" width="12.85546875" bestFit="1" customWidth="1"/>
    <col min="385" max="386" width="11.7109375" bestFit="1" customWidth="1"/>
    <col min="387" max="387" width="12.85546875" bestFit="1" customWidth="1"/>
    <col min="388" max="391" width="11.7109375" bestFit="1" customWidth="1"/>
    <col min="392" max="392" width="20.140625" bestFit="1" customWidth="1"/>
    <col min="393" max="394" width="6.42578125" bestFit="1" customWidth="1"/>
    <col min="395" max="397" width="12.85546875" bestFit="1" customWidth="1"/>
    <col min="398" max="400" width="6.42578125" bestFit="1" customWidth="1"/>
    <col min="401" max="401" width="7.42578125" bestFit="1" customWidth="1"/>
    <col min="402" max="402" width="12.85546875" bestFit="1" customWidth="1"/>
    <col min="403" max="404" width="7.42578125" bestFit="1" customWidth="1"/>
    <col min="405" max="405" width="6.42578125" bestFit="1" customWidth="1"/>
    <col min="406" max="406" width="7.42578125" bestFit="1" customWidth="1"/>
    <col min="407" max="407" width="6.42578125" bestFit="1" customWidth="1"/>
    <col min="408" max="410" width="7.42578125" bestFit="1" customWidth="1"/>
    <col min="411" max="412" width="6.42578125" bestFit="1" customWidth="1"/>
    <col min="413" max="417" width="7.42578125" bestFit="1" customWidth="1"/>
    <col min="418" max="418" width="6.42578125" bestFit="1" customWidth="1"/>
    <col min="419" max="419" width="7.42578125" bestFit="1" customWidth="1"/>
    <col min="420" max="420" width="6.42578125" bestFit="1" customWidth="1"/>
    <col min="421" max="423" width="7.42578125" bestFit="1" customWidth="1"/>
    <col min="424" max="424" width="6.42578125" bestFit="1" customWidth="1"/>
    <col min="425" max="426" width="7.42578125" bestFit="1" customWidth="1"/>
    <col min="427" max="427" width="6.42578125" bestFit="1" customWidth="1"/>
    <col min="428" max="428" width="12.85546875" bestFit="1" customWidth="1"/>
    <col min="429" max="430" width="8.42578125" bestFit="1" customWidth="1"/>
    <col min="431" max="431" width="6.42578125" bestFit="1" customWidth="1"/>
    <col min="432" max="432" width="8.42578125" bestFit="1" customWidth="1"/>
    <col min="433" max="435" width="6.42578125" bestFit="1" customWidth="1"/>
    <col min="436" max="437" width="8.42578125" bestFit="1" customWidth="1"/>
    <col min="438" max="438" width="12.85546875" bestFit="1" customWidth="1"/>
    <col min="439" max="439" width="6.42578125" bestFit="1" customWidth="1"/>
    <col min="440" max="440" width="12.85546875" bestFit="1" customWidth="1"/>
    <col min="441" max="441" width="8.42578125" bestFit="1" customWidth="1"/>
    <col min="442" max="443" width="12.85546875" bestFit="1" customWidth="1"/>
    <col min="444" max="445" width="8.42578125" bestFit="1" customWidth="1"/>
    <col min="446" max="446" width="7.42578125" bestFit="1" customWidth="1"/>
    <col min="447" max="447" width="8.42578125" bestFit="1" customWidth="1"/>
    <col min="448" max="448" width="6.42578125" bestFit="1" customWidth="1"/>
    <col min="449" max="450" width="12.85546875" bestFit="1" customWidth="1"/>
    <col min="451" max="452" width="8.42578125" bestFit="1" customWidth="1"/>
    <col min="453" max="454" width="12.85546875" bestFit="1" customWidth="1"/>
    <col min="455" max="455" width="6.42578125" bestFit="1" customWidth="1"/>
    <col min="456" max="456" width="12.85546875" bestFit="1" customWidth="1"/>
    <col min="457" max="457" width="7.42578125" bestFit="1" customWidth="1"/>
    <col min="458" max="461" width="12.85546875" bestFit="1" customWidth="1"/>
    <col min="462" max="462" width="6.42578125" bestFit="1" customWidth="1"/>
    <col min="463" max="463" width="8.42578125" bestFit="1" customWidth="1"/>
    <col min="464" max="464" width="7.42578125" bestFit="1" customWidth="1"/>
    <col min="465" max="465" width="8.42578125" bestFit="1" customWidth="1"/>
    <col min="466" max="467" width="12.85546875" bestFit="1" customWidth="1"/>
    <col min="468" max="468" width="8.42578125" bestFit="1" customWidth="1"/>
    <col min="469" max="469" width="12.85546875" bestFit="1" customWidth="1"/>
    <col min="470" max="470" width="8.42578125" bestFit="1" customWidth="1"/>
    <col min="471" max="472" width="6.42578125" bestFit="1" customWidth="1"/>
    <col min="473" max="474" width="8.42578125" bestFit="1" customWidth="1"/>
    <col min="475" max="475" width="12.85546875" bestFit="1" customWidth="1"/>
    <col min="476" max="476" width="6.42578125" bestFit="1" customWidth="1"/>
    <col min="477" max="477" width="12.85546875" bestFit="1" customWidth="1"/>
    <col min="478" max="478" width="8.42578125" bestFit="1" customWidth="1"/>
    <col min="479" max="480" width="12.85546875" bestFit="1" customWidth="1"/>
    <col min="481" max="482" width="8.42578125" bestFit="1" customWidth="1"/>
    <col min="483" max="485" width="12.85546875" bestFit="1" customWidth="1"/>
    <col min="486" max="486" width="7.42578125" bestFit="1" customWidth="1"/>
    <col min="487" max="487" width="8.42578125" bestFit="1" customWidth="1"/>
    <col min="488" max="489" width="6.42578125" bestFit="1" customWidth="1"/>
    <col min="490" max="490" width="12.85546875" bestFit="1" customWidth="1"/>
    <col min="491" max="492" width="7.42578125" bestFit="1" customWidth="1"/>
    <col min="493" max="493" width="8.42578125" bestFit="1" customWidth="1"/>
    <col min="494" max="497" width="12.85546875" bestFit="1" customWidth="1"/>
    <col min="498" max="498" width="7.42578125" bestFit="1" customWidth="1"/>
    <col min="499" max="499" width="8.42578125" bestFit="1" customWidth="1"/>
    <col min="500" max="500" width="12.85546875" bestFit="1" customWidth="1"/>
    <col min="501" max="501" width="8.42578125" bestFit="1" customWidth="1"/>
    <col min="502" max="502" width="12.85546875" bestFit="1" customWidth="1"/>
    <col min="503" max="503" width="6.42578125" bestFit="1" customWidth="1"/>
    <col min="504" max="505" width="12.85546875" bestFit="1" customWidth="1"/>
    <col min="506" max="506" width="7.42578125" bestFit="1" customWidth="1"/>
    <col min="507" max="509" width="12.85546875" bestFit="1" customWidth="1"/>
    <col min="510" max="510" width="6.42578125" bestFit="1" customWidth="1"/>
    <col min="511" max="511" width="8.42578125" bestFit="1" customWidth="1"/>
    <col min="512" max="513" width="12.85546875" bestFit="1" customWidth="1"/>
    <col min="514" max="514" width="8.42578125" bestFit="1" customWidth="1"/>
    <col min="515" max="515" width="7.42578125" bestFit="1" customWidth="1"/>
    <col min="516" max="516" width="8.42578125" bestFit="1" customWidth="1"/>
    <col min="517" max="517" width="7.42578125" bestFit="1" customWidth="1"/>
    <col min="518" max="521" width="12.85546875" bestFit="1" customWidth="1"/>
    <col min="522" max="522" width="7.42578125" bestFit="1" customWidth="1"/>
    <col min="523" max="523" width="6.42578125" bestFit="1" customWidth="1"/>
    <col min="524" max="525" width="12.85546875" bestFit="1" customWidth="1"/>
    <col min="526" max="526" width="8.42578125" bestFit="1" customWidth="1"/>
    <col min="527" max="527" width="12.85546875" bestFit="1" customWidth="1"/>
    <col min="528" max="528" width="6.42578125" bestFit="1" customWidth="1"/>
    <col min="529" max="529" width="8.42578125" bestFit="1" customWidth="1"/>
    <col min="530" max="530" width="6.42578125" bestFit="1" customWidth="1"/>
    <col min="531" max="531" width="12.85546875" bestFit="1" customWidth="1"/>
    <col min="532" max="532" width="6.42578125" bestFit="1" customWidth="1"/>
    <col min="533" max="534" width="9.5703125" bestFit="1" customWidth="1"/>
    <col min="535" max="535" width="12.85546875" bestFit="1" customWidth="1"/>
    <col min="536" max="536" width="8.42578125" bestFit="1" customWidth="1"/>
    <col min="537" max="537" width="12.85546875" bestFit="1" customWidth="1"/>
    <col min="538" max="538" width="6.42578125" bestFit="1" customWidth="1"/>
    <col min="539" max="539" width="12.85546875" bestFit="1" customWidth="1"/>
    <col min="540" max="540" width="9.5703125" bestFit="1" customWidth="1"/>
    <col min="541" max="541" width="12.85546875" bestFit="1" customWidth="1"/>
    <col min="542" max="542" width="9.5703125" bestFit="1" customWidth="1"/>
    <col min="543" max="543" width="6.42578125" bestFit="1" customWidth="1"/>
    <col min="544" max="544" width="12.85546875" bestFit="1" customWidth="1"/>
    <col min="545" max="545" width="9.5703125" bestFit="1" customWidth="1"/>
    <col min="546" max="550" width="12.85546875" bestFit="1" customWidth="1"/>
    <col min="551" max="552" width="9.5703125" bestFit="1" customWidth="1"/>
    <col min="553" max="553" width="12.85546875" bestFit="1" customWidth="1"/>
    <col min="554" max="555" width="9.5703125" bestFit="1" customWidth="1"/>
    <col min="556" max="556" width="11.7109375" bestFit="1" customWidth="1"/>
    <col min="557" max="557" width="12.85546875" bestFit="1" customWidth="1"/>
    <col min="558" max="558" width="9.5703125" bestFit="1" customWidth="1"/>
    <col min="559" max="559" width="8.42578125" bestFit="1" customWidth="1"/>
    <col min="560" max="561" width="12.85546875" bestFit="1" customWidth="1"/>
    <col min="562" max="562" width="9.5703125" bestFit="1" customWidth="1"/>
    <col min="563" max="564" width="12.85546875" bestFit="1" customWidth="1"/>
    <col min="565" max="565" width="6.42578125" bestFit="1" customWidth="1"/>
    <col min="566" max="566" width="9.5703125" bestFit="1" customWidth="1"/>
    <col min="567" max="567" width="12.85546875" bestFit="1" customWidth="1"/>
    <col min="568" max="568" width="9.5703125" bestFit="1" customWidth="1"/>
    <col min="569" max="569" width="12.85546875" bestFit="1" customWidth="1"/>
    <col min="570" max="570" width="9.5703125" bestFit="1" customWidth="1"/>
    <col min="571" max="576" width="12.85546875" bestFit="1" customWidth="1"/>
    <col min="577" max="577" width="11.7109375" bestFit="1" customWidth="1"/>
    <col min="578" max="578" width="6.42578125" bestFit="1" customWidth="1"/>
    <col min="579" max="579" width="12.85546875" bestFit="1" customWidth="1"/>
    <col min="580" max="580" width="9.5703125" bestFit="1" customWidth="1"/>
    <col min="581" max="588" width="12.85546875" bestFit="1" customWidth="1"/>
    <col min="589" max="589" width="8.42578125" bestFit="1" customWidth="1"/>
    <col min="590" max="591" width="12.85546875" bestFit="1" customWidth="1"/>
    <col min="592" max="592" width="9.5703125" bestFit="1" customWidth="1"/>
    <col min="593" max="593" width="8.42578125" bestFit="1" customWidth="1"/>
    <col min="594" max="594" width="9.5703125" bestFit="1" customWidth="1"/>
    <col min="595" max="595" width="12.85546875" bestFit="1" customWidth="1"/>
    <col min="596" max="596" width="6.42578125" bestFit="1" customWidth="1"/>
    <col min="597" max="599" width="12.85546875" bestFit="1" customWidth="1"/>
    <col min="600" max="600" width="6.42578125" bestFit="1" customWidth="1"/>
    <col min="601" max="601" width="12.85546875" bestFit="1" customWidth="1"/>
    <col min="602" max="604" width="6.42578125" bestFit="1" customWidth="1"/>
    <col min="605" max="607" width="12.85546875" bestFit="1" customWidth="1"/>
    <col min="608" max="608" width="6.42578125" bestFit="1" customWidth="1"/>
    <col min="609" max="612" width="12.85546875" bestFit="1" customWidth="1"/>
    <col min="613" max="613" width="9.5703125" bestFit="1" customWidth="1"/>
    <col min="614" max="614" width="12.85546875" bestFit="1" customWidth="1"/>
    <col min="615" max="615" width="9.5703125" bestFit="1" customWidth="1"/>
    <col min="616" max="616" width="6.42578125" bestFit="1" customWidth="1"/>
    <col min="617" max="620" width="12.85546875" bestFit="1" customWidth="1"/>
    <col min="621" max="621" width="6.42578125" bestFit="1" customWidth="1"/>
    <col min="622" max="624" width="12.85546875" bestFit="1" customWidth="1"/>
    <col min="625" max="625" width="6.42578125" bestFit="1" customWidth="1"/>
    <col min="626" max="626" width="9.5703125" bestFit="1" customWidth="1"/>
    <col min="627" max="627" width="12.85546875" bestFit="1" customWidth="1"/>
    <col min="628" max="628" width="9.5703125" bestFit="1" customWidth="1"/>
    <col min="629" max="632" width="12.85546875" bestFit="1" customWidth="1"/>
    <col min="633" max="633" width="8.42578125" bestFit="1" customWidth="1"/>
    <col min="634" max="638" width="12.85546875" bestFit="1" customWidth="1"/>
    <col min="639" max="639" width="9.5703125" bestFit="1" customWidth="1"/>
    <col min="640" max="640" width="12.85546875" bestFit="1" customWidth="1"/>
    <col min="641" max="641" width="6.42578125" bestFit="1" customWidth="1"/>
    <col min="642" max="642" width="12.85546875" bestFit="1" customWidth="1"/>
    <col min="643" max="643" width="8.42578125" bestFit="1" customWidth="1"/>
    <col min="644" max="645" width="12.85546875" bestFit="1" customWidth="1"/>
    <col min="646" max="646" width="9.5703125" bestFit="1" customWidth="1"/>
    <col min="647" max="653" width="12.85546875" bestFit="1" customWidth="1"/>
    <col min="654" max="654" width="9.5703125" bestFit="1" customWidth="1"/>
    <col min="655" max="656" width="12.85546875" bestFit="1" customWidth="1"/>
    <col min="657" max="657" width="6.42578125" bestFit="1" customWidth="1"/>
    <col min="658" max="659" width="9.5703125" bestFit="1" customWidth="1"/>
    <col min="660" max="660" width="12.85546875" bestFit="1" customWidth="1"/>
    <col min="661" max="661" width="8.42578125" bestFit="1" customWidth="1"/>
    <col min="662" max="662" width="9.5703125" bestFit="1" customWidth="1"/>
    <col min="663" max="663" width="12.85546875" bestFit="1" customWidth="1"/>
    <col min="664" max="664" width="6.42578125" bestFit="1" customWidth="1"/>
    <col min="665" max="665" width="12.85546875" bestFit="1" customWidth="1"/>
    <col min="666" max="666" width="6.42578125" bestFit="1" customWidth="1"/>
    <col min="667" max="670" width="12.85546875" bestFit="1" customWidth="1"/>
    <col min="671" max="671" width="9.5703125" bestFit="1" customWidth="1"/>
    <col min="672" max="672" width="6.42578125" bestFit="1" customWidth="1"/>
    <col min="673" max="676" width="12.85546875" bestFit="1" customWidth="1"/>
    <col min="677" max="677" width="8.42578125" bestFit="1" customWidth="1"/>
    <col min="678" max="679" width="12.85546875" bestFit="1" customWidth="1"/>
    <col min="680" max="681" width="9.5703125" bestFit="1" customWidth="1"/>
    <col min="682" max="682" width="12.85546875" bestFit="1" customWidth="1"/>
    <col min="683" max="683" width="6.42578125" bestFit="1" customWidth="1"/>
    <col min="684" max="685" width="12.85546875" bestFit="1" customWidth="1"/>
    <col min="686" max="686" width="8.42578125" bestFit="1" customWidth="1"/>
    <col min="687" max="687" width="6.42578125" bestFit="1" customWidth="1"/>
    <col min="688" max="691" width="12.85546875" bestFit="1" customWidth="1"/>
    <col min="692" max="692" width="9.5703125" bestFit="1" customWidth="1"/>
    <col min="693" max="693" width="6.42578125" bestFit="1" customWidth="1"/>
    <col min="694" max="698" width="12.85546875" bestFit="1" customWidth="1"/>
    <col min="699" max="699" width="11.7109375" bestFit="1" customWidth="1"/>
    <col min="700" max="700" width="9.5703125" bestFit="1" customWidth="1"/>
    <col min="701" max="701" width="12.85546875" bestFit="1" customWidth="1"/>
    <col min="702" max="702" width="10.7109375" bestFit="1" customWidth="1"/>
    <col min="703" max="703" width="11.7109375" bestFit="1" customWidth="1"/>
    <col min="704" max="704" width="12.85546875" bestFit="1" customWidth="1"/>
    <col min="705" max="706" width="10.7109375" bestFit="1" customWidth="1"/>
    <col min="707" max="709" width="12.85546875" bestFit="1" customWidth="1"/>
    <col min="710" max="710" width="10.7109375" bestFit="1" customWidth="1"/>
    <col min="711" max="712" width="12.85546875" bestFit="1" customWidth="1"/>
    <col min="713" max="713" width="10.7109375" bestFit="1" customWidth="1"/>
    <col min="714" max="714" width="12.85546875" bestFit="1" customWidth="1"/>
    <col min="715" max="715" width="11.7109375" bestFit="1" customWidth="1"/>
    <col min="716" max="717" width="12.85546875" bestFit="1" customWidth="1"/>
    <col min="718" max="718" width="9.5703125" bestFit="1" customWidth="1"/>
    <col min="719" max="719" width="12.85546875" bestFit="1" customWidth="1"/>
    <col min="720" max="722" width="10.7109375" bestFit="1" customWidth="1"/>
    <col min="723" max="723" width="9.5703125" bestFit="1" customWidth="1"/>
    <col min="724" max="725" width="10.7109375" bestFit="1" customWidth="1"/>
    <col min="726" max="726" width="9.5703125" bestFit="1" customWidth="1"/>
    <col min="727" max="727" width="12.85546875" bestFit="1" customWidth="1"/>
    <col min="728" max="728" width="9.5703125" bestFit="1" customWidth="1"/>
    <col min="729" max="730" width="10.7109375" bestFit="1" customWidth="1"/>
    <col min="731" max="731" width="11.7109375" bestFit="1" customWidth="1"/>
    <col min="732" max="732" width="9.5703125" bestFit="1" customWidth="1"/>
    <col min="733" max="733" width="10.7109375" bestFit="1" customWidth="1"/>
    <col min="734" max="735" width="7.42578125" bestFit="1" customWidth="1"/>
    <col min="736" max="736" width="11.7109375" bestFit="1" customWidth="1"/>
    <col min="737" max="738" width="10.7109375" bestFit="1" customWidth="1"/>
    <col min="739" max="739" width="12.85546875" bestFit="1" customWidth="1"/>
    <col min="740" max="741" width="10.7109375" bestFit="1" customWidth="1"/>
    <col min="742" max="742" width="9.5703125" bestFit="1" customWidth="1"/>
    <col min="743" max="743" width="10.7109375" bestFit="1" customWidth="1"/>
    <col min="744" max="744" width="11.7109375" bestFit="1" customWidth="1"/>
    <col min="745" max="745" width="10.7109375" bestFit="1" customWidth="1"/>
    <col min="746" max="746" width="7.42578125" bestFit="1" customWidth="1"/>
    <col min="747" max="748" width="10.7109375" bestFit="1" customWidth="1"/>
    <col min="749" max="749" width="9.5703125" bestFit="1" customWidth="1"/>
    <col min="750" max="752" width="10.7109375" bestFit="1" customWidth="1"/>
    <col min="753" max="754" width="12.85546875" bestFit="1" customWidth="1"/>
    <col min="755" max="755" width="8.42578125" bestFit="1" customWidth="1"/>
    <col min="756" max="756" width="12.85546875" bestFit="1" customWidth="1"/>
    <col min="757" max="763" width="11.7109375" bestFit="1" customWidth="1"/>
    <col min="764" max="764" width="12.85546875" bestFit="1" customWidth="1"/>
    <col min="765" max="766" width="11.7109375" bestFit="1" customWidth="1"/>
    <col min="767" max="768" width="12.85546875" bestFit="1" customWidth="1"/>
    <col min="769" max="773" width="11.7109375" bestFit="1" customWidth="1"/>
    <col min="774" max="774" width="12.85546875" bestFit="1" customWidth="1"/>
    <col min="775" max="776" width="11.7109375" bestFit="1" customWidth="1"/>
    <col min="777" max="777" width="12.85546875" bestFit="1" customWidth="1"/>
    <col min="778" max="781" width="11.7109375" bestFit="1" customWidth="1"/>
    <col min="782" max="782" width="20.85546875" bestFit="1" customWidth="1"/>
    <col min="783" max="783" width="25.28515625" bestFit="1" customWidth="1"/>
  </cols>
  <sheetData>
    <row r="2" spans="1:9" ht="13.5" hidden="1" customHeight="1"/>
    <row r="3" spans="1:9" ht="13.5" hidden="1" customHeight="1"/>
    <row r="4" spans="1:9" ht="13.5" hidden="1" customHeight="1"/>
    <row r="5" spans="1:9" ht="13.5" hidden="1" customHeight="1"/>
    <row r="7" spans="1:9">
      <c r="A7" s="42" t="s">
        <v>139</v>
      </c>
      <c r="C7" s="42" t="s">
        <v>140</v>
      </c>
      <c r="E7" s="42" t="s">
        <v>141</v>
      </c>
    </row>
    <row r="8" spans="1:9">
      <c r="A8" s="11">
        <f>GETPIVOTDATA("Total Trade",$A$16)</f>
        <v>72253271.763897285</v>
      </c>
      <c r="C8" s="11">
        <f>GETPIVOTDATA("Total Working $",$A$16)</f>
        <v>64057087.823897265</v>
      </c>
      <c r="E8" s="11">
        <f>GETPIVOTDATA("Total Non Working $",$A$16)</f>
        <v>8196183.9400000013</v>
      </c>
    </row>
    <row r="9" spans="1:9" ht="12" customHeight="1">
      <c r="A9" s="120"/>
      <c r="C9" s="120"/>
      <c r="E9" s="120"/>
    </row>
    <row r="10" spans="1:9" hidden="1">
      <c r="A10" s="120"/>
      <c r="C10" s="120"/>
      <c r="E10" s="120"/>
    </row>
    <row r="11" spans="1:9" hidden="1">
      <c r="A11" s="120"/>
      <c r="C11" s="120"/>
      <c r="E11" s="120"/>
    </row>
    <row r="12" spans="1:9" hidden="1">
      <c r="A12" s="120"/>
      <c r="C12" s="120"/>
      <c r="E12" s="120"/>
    </row>
    <row r="13" spans="1:9" hidden="1"/>
    <row r="15" spans="1:9" ht="15">
      <c r="A15" s="145" t="s">
        <v>142</v>
      </c>
      <c r="B15" s="145"/>
    </row>
    <row r="16" spans="1:9">
      <c r="A16" s="22" t="s">
        <v>143</v>
      </c>
      <c r="B16" s="13" t="s">
        <v>139</v>
      </c>
      <c r="C16" s="35" t="s">
        <v>140</v>
      </c>
      <c r="D16" s="14" t="s">
        <v>141</v>
      </c>
      <c r="I16"/>
    </row>
    <row r="17" spans="1:9">
      <c r="A17" s="23">
        <v>2021</v>
      </c>
      <c r="B17" s="18">
        <v>15767780.300985726</v>
      </c>
      <c r="C17" s="28">
        <v>14365161.810985725</v>
      </c>
      <c r="D17" s="19">
        <v>1402618.4900000005</v>
      </c>
      <c r="I17"/>
    </row>
    <row r="18" spans="1:9">
      <c r="A18" s="24">
        <v>2022</v>
      </c>
      <c r="B18" s="20">
        <v>15961904.670674101</v>
      </c>
      <c r="C18" s="29">
        <v>14068953.220674101</v>
      </c>
      <c r="D18" s="15">
        <v>1892951.4499999997</v>
      </c>
      <c r="I18"/>
    </row>
    <row r="19" spans="1:9">
      <c r="A19" s="24">
        <v>2023</v>
      </c>
      <c r="B19" s="20">
        <v>16900091.866130259</v>
      </c>
      <c r="C19" s="29">
        <v>14394584.436130259</v>
      </c>
      <c r="D19" s="15">
        <v>2505507.4300000002</v>
      </c>
      <c r="I19"/>
    </row>
    <row r="20" spans="1:9">
      <c r="A20" s="24">
        <v>2024</v>
      </c>
      <c r="B20" s="20">
        <v>13205524.053187422</v>
      </c>
      <c r="C20" s="29">
        <v>11660069.683187421</v>
      </c>
      <c r="D20" s="15">
        <v>1545454.37</v>
      </c>
      <c r="I20"/>
    </row>
    <row r="21" spans="1:9">
      <c r="A21" s="25">
        <v>2025</v>
      </c>
      <c r="B21" s="20">
        <v>10417970.872919772</v>
      </c>
      <c r="C21" s="29">
        <v>9568318.6729197726</v>
      </c>
      <c r="D21" s="15">
        <v>849652.2</v>
      </c>
      <c r="I21"/>
    </row>
    <row r="22" spans="1:9">
      <c r="A22" s="26" t="s">
        <v>144</v>
      </c>
      <c r="B22" s="39">
        <v>72253271.763897285</v>
      </c>
      <c r="C22" s="10">
        <v>64057087.823897265</v>
      </c>
      <c r="D22" s="40">
        <v>8196183.9400000013</v>
      </c>
      <c r="I22"/>
    </row>
    <row r="23" spans="1:9">
      <c r="I23"/>
    </row>
    <row r="24" spans="1:9" hidden="1">
      <c r="I24"/>
    </row>
    <row r="25" spans="1:9" hidden="1">
      <c r="A25" s="112"/>
      <c r="B25" s="9"/>
      <c r="C25" s="9"/>
      <c r="D25" s="9"/>
    </row>
    <row r="26" spans="1:9" hidden="1">
      <c r="A26" s="112"/>
      <c r="B26" s="9"/>
      <c r="C26" s="9"/>
      <c r="D26" s="9"/>
    </row>
    <row r="27" spans="1:9" hidden="1"/>
    <row r="28" spans="1:9" hidden="1"/>
    <row r="29" spans="1:9" ht="15.75" customHeight="1"/>
    <row r="30" spans="1:9" ht="18.75" customHeight="1">
      <c r="A30" s="145" t="s">
        <v>145</v>
      </c>
      <c r="B30" s="145"/>
    </row>
    <row r="31" spans="1:9">
      <c r="A31" s="22" t="s">
        <v>143</v>
      </c>
      <c r="B31" s="31" t="s">
        <v>141</v>
      </c>
      <c r="C31" s="35" t="s">
        <v>146</v>
      </c>
    </row>
    <row r="32" spans="1:9">
      <c r="A32" s="23">
        <v>2021</v>
      </c>
      <c r="B32" s="18">
        <v>1402618.4900000005</v>
      </c>
      <c r="C32" s="36">
        <v>8.8954720526662562E-2</v>
      </c>
    </row>
    <row r="33" spans="1:4">
      <c r="A33" s="24">
        <v>2022</v>
      </c>
      <c r="B33" s="20">
        <v>1892951.4499999997</v>
      </c>
      <c r="C33" s="37">
        <v>0.11859182779595293</v>
      </c>
    </row>
    <row r="34" spans="1:4">
      <c r="A34" s="24">
        <v>2023</v>
      </c>
      <c r="B34" s="20">
        <v>2505507.4300000002</v>
      </c>
      <c r="C34" s="37">
        <v>0.14825407162557069</v>
      </c>
    </row>
    <row r="35" spans="1:4">
      <c r="A35" s="24">
        <v>2024</v>
      </c>
      <c r="B35" s="20">
        <v>1545454.37</v>
      </c>
      <c r="C35" s="37">
        <v>0.11703090038497739</v>
      </c>
    </row>
    <row r="36" spans="1:4">
      <c r="A36" s="25">
        <v>2025</v>
      </c>
      <c r="B36" s="20">
        <v>849652.2</v>
      </c>
      <c r="C36" s="37">
        <v>8.1556400028777759E-2</v>
      </c>
    </row>
    <row r="37" spans="1:4">
      <c r="A37" s="26" t="s">
        <v>144</v>
      </c>
      <c r="B37" s="39">
        <v>8196183.9400000013</v>
      </c>
      <c r="C37" s="41">
        <v>0.11343685538258744</v>
      </c>
    </row>
    <row r="38" spans="1:4">
      <c r="D38" s="43"/>
    </row>
    <row r="39" spans="1:4" hidden="1">
      <c r="D39" s="43"/>
    </row>
    <row r="40" spans="1:4" hidden="1">
      <c r="D40" s="43"/>
    </row>
    <row r="41" spans="1:4" hidden="1">
      <c r="D41" s="43"/>
    </row>
    <row r="42" spans="1:4" hidden="1">
      <c r="D42" s="43"/>
    </row>
    <row r="43" spans="1:4" hidden="1">
      <c r="D43" s="43"/>
    </row>
    <row r="44" spans="1:4" hidden="1">
      <c r="D44" s="43"/>
    </row>
    <row r="45" spans="1:4" hidden="1"/>
    <row r="48" spans="1:4" ht="15">
      <c r="A48" s="144" t="s">
        <v>147</v>
      </c>
      <c r="B48" s="144"/>
    </row>
    <row r="49" spans="1:8">
      <c r="A49" s="22" t="s">
        <v>1</v>
      </c>
      <c r="B49" s="13" t="s">
        <v>139</v>
      </c>
      <c r="C49" s="68" t="s">
        <v>140</v>
      </c>
      <c r="D49" s="35" t="s">
        <v>141</v>
      </c>
    </row>
    <row r="50" spans="1:8">
      <c r="A50" s="45" t="s">
        <v>13</v>
      </c>
      <c r="B50" s="18">
        <v>72101172.413897276</v>
      </c>
      <c r="C50" s="18">
        <v>64010175.473897278</v>
      </c>
      <c r="D50" s="28">
        <v>8090996.9400000013</v>
      </c>
    </row>
    <row r="51" spans="1:8">
      <c r="A51" s="45" t="s">
        <v>83</v>
      </c>
      <c r="B51" s="48">
        <v>46912.350000001199</v>
      </c>
      <c r="C51" s="48">
        <v>46912.350000001199</v>
      </c>
      <c r="D51" s="49">
        <v>0</v>
      </c>
      <c r="H51" s="9"/>
    </row>
    <row r="52" spans="1:8">
      <c r="A52" s="45" t="s">
        <v>60</v>
      </c>
      <c r="B52" s="48">
        <v>105187</v>
      </c>
      <c r="C52" s="48">
        <v>0</v>
      </c>
      <c r="D52" s="49">
        <v>105187</v>
      </c>
    </row>
    <row r="53" spans="1:8">
      <c r="A53" s="46" t="s">
        <v>144</v>
      </c>
      <c r="B53" s="39">
        <v>72253271.76389727</v>
      </c>
      <c r="C53" s="39">
        <v>64057087.823897272</v>
      </c>
      <c r="D53" s="10">
        <v>8196183.9400000013</v>
      </c>
    </row>
    <row r="55" spans="1:8" ht="15.75" hidden="1" customHeight="1"/>
    <row r="56" spans="1:8" ht="15.75" hidden="1" customHeight="1"/>
    <row r="57" spans="1:8" ht="15.75" hidden="1" customHeight="1"/>
    <row r="58" spans="1:8" ht="15.75" hidden="1" customHeight="1"/>
    <row r="59" spans="1:8" ht="15.75" hidden="1" customHeight="1"/>
    <row r="60" spans="1:8" ht="15.75" hidden="1" customHeight="1"/>
    <row r="61" spans="1:8" ht="15.75" hidden="1" customHeight="1"/>
    <row r="62" spans="1:8" ht="15.75" hidden="1" customHeight="1"/>
    <row r="63" spans="1:8" ht="15.75" hidden="1" customHeight="1"/>
    <row r="64" spans="1:8" ht="15.75" hidden="1" customHeight="1"/>
    <row r="65" spans="1:7" hidden="1"/>
    <row r="67" spans="1:7">
      <c r="G67" s="47"/>
    </row>
    <row r="68" spans="1:7" ht="15">
      <c r="A68" s="144" t="s">
        <v>148</v>
      </c>
      <c r="B68" s="144"/>
    </row>
    <row r="69" spans="1:7">
      <c r="A69" s="22" t="s">
        <v>1</v>
      </c>
      <c r="B69" s="13" t="s">
        <v>141</v>
      </c>
      <c r="C69" s="35" t="s">
        <v>149</v>
      </c>
    </row>
    <row r="70" spans="1:7">
      <c r="A70" s="45" t="s">
        <v>13</v>
      </c>
      <c r="B70" s="18">
        <v>8090996.9400000013</v>
      </c>
      <c r="C70" s="36">
        <v>0.11221727288363048</v>
      </c>
    </row>
    <row r="71" spans="1:7">
      <c r="A71" s="45" t="s">
        <v>83</v>
      </c>
      <c r="B71" s="48">
        <v>0</v>
      </c>
      <c r="C71" s="37">
        <v>0</v>
      </c>
    </row>
    <row r="72" spans="1:7">
      <c r="A72" s="45" t="s">
        <v>60</v>
      </c>
      <c r="B72" s="48">
        <v>105187</v>
      </c>
      <c r="C72" s="37">
        <v>1</v>
      </c>
    </row>
    <row r="73" spans="1:7">
      <c r="A73" s="46" t="s">
        <v>144</v>
      </c>
      <c r="B73" s="39">
        <v>8196183.9400000013</v>
      </c>
      <c r="C73" s="41">
        <v>0.11343685538258741</v>
      </c>
    </row>
    <row r="75" spans="1:7" hidden="1"/>
    <row r="76" spans="1:7" hidden="1"/>
    <row r="77" spans="1:7" hidden="1"/>
    <row r="78" spans="1:7" hidden="1"/>
    <row r="79" spans="1:7" hidden="1"/>
    <row r="80" spans="1:7" hidden="1"/>
    <row r="81" spans="1:4" hidden="1"/>
    <row r="82" spans="1:4" hidden="1"/>
    <row r="84" spans="1:4" ht="15">
      <c r="A84" s="144" t="s">
        <v>150</v>
      </c>
      <c r="B84" s="144"/>
    </row>
    <row r="85" spans="1:4">
      <c r="A85" s="22" t="s">
        <v>0</v>
      </c>
      <c r="B85" s="56" t="s">
        <v>1</v>
      </c>
      <c r="C85" s="13" t="s">
        <v>141</v>
      </c>
      <c r="D85" s="35" t="s">
        <v>149</v>
      </c>
    </row>
    <row r="86" spans="1:4">
      <c r="A86" s="50">
        <v>2021</v>
      </c>
      <c r="C86" s="18">
        <v>1402618.4900000005</v>
      </c>
      <c r="D86" s="36">
        <v>8.8954720526662562E-2</v>
      </c>
    </row>
    <row r="87" spans="1:4">
      <c r="A87" s="51"/>
      <c r="B87" s="51" t="s">
        <v>13</v>
      </c>
      <c r="C87" s="20">
        <v>1297431.4900000005</v>
      </c>
      <c r="D87" s="37">
        <v>8.2836313570010561E-2</v>
      </c>
    </row>
    <row r="88" spans="1:4">
      <c r="A88" s="51"/>
      <c r="B88" s="51" t="s">
        <v>60</v>
      </c>
      <c r="C88" s="48">
        <v>105187</v>
      </c>
      <c r="D88" s="37">
        <v>1</v>
      </c>
    </row>
    <row r="89" spans="1:4">
      <c r="A89" s="50">
        <v>2022</v>
      </c>
      <c r="C89" s="20">
        <v>1892951.4499999997</v>
      </c>
      <c r="D89" s="37">
        <v>0.11859182779595293</v>
      </c>
    </row>
    <row r="90" spans="1:4">
      <c r="A90" s="51"/>
      <c r="B90" s="51" t="s">
        <v>13</v>
      </c>
      <c r="C90" s="20">
        <v>1892951.4499999997</v>
      </c>
      <c r="D90" s="37">
        <v>0.11859182779595293</v>
      </c>
    </row>
    <row r="91" spans="1:4">
      <c r="A91" s="51"/>
      <c r="B91" s="51" t="s">
        <v>60</v>
      </c>
      <c r="C91" s="48">
        <v>0</v>
      </c>
      <c r="D91" s="37">
        <v>0</v>
      </c>
    </row>
    <row r="92" spans="1:4">
      <c r="A92" s="50">
        <v>2023</v>
      </c>
      <c r="C92" s="20">
        <v>2505507.4300000002</v>
      </c>
      <c r="D92" s="37">
        <v>0.14825407162557067</v>
      </c>
    </row>
    <row r="93" spans="1:4">
      <c r="A93" s="51"/>
      <c r="B93" s="51" t="s">
        <v>13</v>
      </c>
      <c r="C93" s="20">
        <v>2505507.4300000002</v>
      </c>
      <c r="D93" s="37">
        <v>0.14866675024745132</v>
      </c>
    </row>
    <row r="94" spans="1:4">
      <c r="A94" s="51"/>
      <c r="B94" s="51" t="s">
        <v>83</v>
      </c>
      <c r="C94" s="48">
        <v>0</v>
      </c>
      <c r="D94" s="37">
        <v>0</v>
      </c>
    </row>
    <row r="95" spans="1:4">
      <c r="A95" s="50">
        <v>2024</v>
      </c>
      <c r="C95" s="20">
        <v>1545454.37</v>
      </c>
      <c r="D95" s="37">
        <v>0.11703090038497739</v>
      </c>
    </row>
    <row r="96" spans="1:4">
      <c r="A96" s="51"/>
      <c r="B96" s="51" t="s">
        <v>13</v>
      </c>
      <c r="C96" s="20">
        <v>1545454.37</v>
      </c>
      <c r="D96" s="37">
        <v>0.11703090038497739</v>
      </c>
    </row>
    <row r="97" spans="1:4">
      <c r="A97" s="51"/>
      <c r="B97" s="51" t="s">
        <v>83</v>
      </c>
      <c r="C97" s="48">
        <v>0</v>
      </c>
      <c r="D97" s="37">
        <v>0</v>
      </c>
    </row>
    <row r="98" spans="1:4">
      <c r="A98" s="50">
        <v>2025</v>
      </c>
      <c r="C98" s="20">
        <v>849652.2</v>
      </c>
      <c r="D98" s="37">
        <v>8.1556400028777759E-2</v>
      </c>
    </row>
    <row r="99" spans="1:4">
      <c r="A99" s="51"/>
      <c r="B99" s="51" t="s">
        <v>13</v>
      </c>
      <c r="C99" s="20">
        <v>849652.2</v>
      </c>
      <c r="D99" s="37">
        <v>8.1556400028777759E-2</v>
      </c>
    </row>
    <row r="100" spans="1:4">
      <c r="A100" s="54" t="s">
        <v>144</v>
      </c>
      <c r="B100" s="31"/>
      <c r="C100" s="39">
        <v>8196183.9400000013</v>
      </c>
      <c r="D100" s="41">
        <v>0.1134368553825874</v>
      </c>
    </row>
    <row r="103" spans="1:4" hidden="1"/>
    <row r="104" spans="1:4" hidden="1"/>
    <row r="105" spans="1:4" hidden="1"/>
    <row r="106" spans="1:4" hidden="1"/>
    <row r="107" spans="1:4" hidden="1"/>
    <row r="108" spans="1:4" hidden="1"/>
    <row r="109" spans="1:4" hidden="1"/>
    <row r="110" spans="1:4" hidden="1"/>
    <row r="111" spans="1:4" hidden="1"/>
    <row r="112" spans="1:4" hidden="1"/>
    <row r="113" spans="1:4" hidden="1"/>
    <row r="114" spans="1:4" hidden="1"/>
    <row r="117" spans="1:4" ht="15">
      <c r="A117" s="67" t="s">
        <v>151</v>
      </c>
    </row>
    <row r="118" spans="1:4">
      <c r="A118" s="22" t="s">
        <v>4</v>
      </c>
      <c r="B118" s="13" t="s">
        <v>139</v>
      </c>
      <c r="C118" s="35" t="s">
        <v>140</v>
      </c>
      <c r="D118" s="14" t="s">
        <v>141</v>
      </c>
    </row>
    <row r="119" spans="1:4">
      <c r="A119" s="63" t="s">
        <v>16</v>
      </c>
      <c r="B119" s="18">
        <v>32705214.961045958</v>
      </c>
      <c r="C119" s="28">
        <v>28724986.02104596</v>
      </c>
      <c r="D119" s="19">
        <v>3980228.9399999995</v>
      </c>
    </row>
    <row r="120" spans="1:4">
      <c r="A120" s="61" t="s">
        <v>21</v>
      </c>
      <c r="B120" s="20">
        <v>24285323.139311448</v>
      </c>
      <c r="C120" s="29">
        <v>21696352.819311447</v>
      </c>
      <c r="D120" s="15">
        <v>2588970.3200000008</v>
      </c>
    </row>
    <row r="121" spans="1:4">
      <c r="A121" s="55" t="s">
        <v>23</v>
      </c>
      <c r="B121" s="21">
        <v>15262733.663539885</v>
      </c>
      <c r="C121" s="30">
        <v>13635748.983539885</v>
      </c>
      <c r="D121" s="16">
        <v>1626984.6799999997</v>
      </c>
    </row>
    <row r="122" spans="1:4">
      <c r="A122" s="46" t="s">
        <v>144</v>
      </c>
      <c r="B122" s="21">
        <v>72253271.763897285</v>
      </c>
      <c r="C122" s="30">
        <v>64057087.823897302</v>
      </c>
      <c r="D122" s="16">
        <v>8196183.9399999995</v>
      </c>
    </row>
    <row r="124" spans="1:4" hidden="1"/>
    <row r="125" spans="1:4" hidden="1"/>
    <row r="126" spans="1:4" hidden="1"/>
    <row r="127" spans="1:4" hidden="1"/>
    <row r="128" spans="1:4" hidden="1"/>
    <row r="129" spans="1:3" hidden="1"/>
    <row r="130" spans="1:3" hidden="1"/>
    <row r="131" spans="1:3" hidden="1"/>
    <row r="132" spans="1:3" hidden="1"/>
    <row r="133" spans="1:3" hidden="1"/>
    <row r="136" spans="1:3" ht="15">
      <c r="A136" s="66" t="s">
        <v>152</v>
      </c>
    </row>
    <row r="137" spans="1:3">
      <c r="A137" s="22" t="s">
        <v>4</v>
      </c>
      <c r="B137" s="31" t="s">
        <v>141</v>
      </c>
      <c r="C137" s="31" t="s">
        <v>149</v>
      </c>
    </row>
    <row r="138" spans="1:3">
      <c r="A138" s="46" t="s">
        <v>16</v>
      </c>
      <c r="B138" s="10">
        <v>3980228.9399999995</v>
      </c>
      <c r="C138" s="41">
        <v>0.1217001308427635</v>
      </c>
    </row>
    <row r="139" spans="1:3">
      <c r="A139" s="46" t="s">
        <v>21</v>
      </c>
      <c r="B139" s="10">
        <v>2588970.3200000008</v>
      </c>
      <c r="C139" s="41">
        <v>0.10660637724062851</v>
      </c>
    </row>
    <row r="140" spans="1:3">
      <c r="A140" s="46" t="s">
        <v>23</v>
      </c>
      <c r="B140" s="10">
        <v>1626984.6799999997</v>
      </c>
      <c r="C140" s="41">
        <v>0.106598510847804</v>
      </c>
    </row>
    <row r="141" spans="1:3">
      <c r="A141" s="46" t="s">
        <v>144</v>
      </c>
      <c r="B141" s="10">
        <v>8196183.9399999995</v>
      </c>
      <c r="C141" s="41">
        <v>0.11343685538258731</v>
      </c>
    </row>
    <row r="143" spans="1:3" hidden="1"/>
    <row r="144" spans="1:3"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6" spans="1:4" ht="15">
      <c r="A196" s="144" t="s">
        <v>153</v>
      </c>
      <c r="B196" s="144"/>
    </row>
    <row r="197" spans="1:4">
      <c r="A197" s="22" t="s">
        <v>0</v>
      </c>
      <c r="B197" s="22" t="s">
        <v>4</v>
      </c>
      <c r="C197" s="31" t="s">
        <v>141</v>
      </c>
      <c r="D197" s="31" t="s">
        <v>149</v>
      </c>
    </row>
    <row r="198" spans="1:4">
      <c r="A198" s="100">
        <v>2021</v>
      </c>
      <c r="B198" s="31"/>
      <c r="C198" s="10">
        <v>1402618.4899999998</v>
      </c>
      <c r="D198" s="41">
        <v>8.8954720526662534E-2</v>
      </c>
    </row>
    <row r="199" spans="1:4">
      <c r="A199" s="122"/>
      <c r="B199" s="31" t="s">
        <v>16</v>
      </c>
      <c r="C199" s="10">
        <v>888969.59999999986</v>
      </c>
      <c r="D199" s="41">
        <v>0.10603345348241278</v>
      </c>
    </row>
    <row r="200" spans="1:4">
      <c r="A200" s="122"/>
      <c r="B200" s="31" t="s">
        <v>21</v>
      </c>
      <c r="C200" s="10">
        <v>309197.87999999995</v>
      </c>
      <c r="D200" s="41">
        <v>6.9670620304958714E-2</v>
      </c>
    </row>
    <row r="201" spans="1:4">
      <c r="A201" s="122"/>
      <c r="B201" s="31" t="s">
        <v>23</v>
      </c>
      <c r="C201" s="10">
        <v>204451.01</v>
      </c>
      <c r="D201" s="41">
        <v>6.9401286626492892E-2</v>
      </c>
    </row>
    <row r="202" spans="1:4">
      <c r="A202" s="100">
        <v>2022</v>
      </c>
      <c r="B202" s="31"/>
      <c r="C202" s="10">
        <v>1892951.4500000002</v>
      </c>
      <c r="D202" s="41">
        <v>0.11859182779595297</v>
      </c>
    </row>
    <row r="203" spans="1:4">
      <c r="A203" s="122"/>
      <c r="B203" s="31" t="s">
        <v>16</v>
      </c>
      <c r="C203" s="10">
        <v>968079.12</v>
      </c>
      <c r="D203" s="41">
        <v>0.13931738063996305</v>
      </c>
    </row>
    <row r="204" spans="1:4">
      <c r="A204" s="122"/>
      <c r="B204" s="31" t="s">
        <v>21</v>
      </c>
      <c r="C204" s="10">
        <v>591213.76000000013</v>
      </c>
      <c r="D204" s="41">
        <v>9.703564486026417E-2</v>
      </c>
    </row>
    <row r="205" spans="1:4">
      <c r="A205" s="122"/>
      <c r="B205" s="31" t="s">
        <v>23</v>
      </c>
      <c r="C205" s="10">
        <v>333658.56999999995</v>
      </c>
      <c r="D205" s="41">
        <v>0.11425002332309606</v>
      </c>
    </row>
    <row r="206" spans="1:4">
      <c r="A206" s="100">
        <v>2023</v>
      </c>
      <c r="B206" s="31"/>
      <c r="C206" s="10">
        <v>2505507.4299999997</v>
      </c>
      <c r="D206" s="41">
        <v>0.14825407162557069</v>
      </c>
    </row>
    <row r="207" spans="1:4">
      <c r="A207" s="122"/>
      <c r="B207" s="31" t="s">
        <v>16</v>
      </c>
      <c r="C207" s="10">
        <v>1127507.3899999999</v>
      </c>
      <c r="D207" s="41">
        <v>0.15891842660959102</v>
      </c>
    </row>
    <row r="208" spans="1:4">
      <c r="A208" s="122"/>
      <c r="B208" s="31" t="s">
        <v>21</v>
      </c>
      <c r="C208" s="10">
        <v>840536.56</v>
      </c>
      <c r="D208" s="41">
        <v>0.14007782281996123</v>
      </c>
    </row>
    <row r="209" spans="1:4">
      <c r="A209" s="122"/>
      <c r="B209" s="31" t="s">
        <v>23</v>
      </c>
      <c r="C209" s="10">
        <v>537463.48</v>
      </c>
      <c r="D209" s="41">
        <v>0.14126253922957274</v>
      </c>
    </row>
    <row r="210" spans="1:4">
      <c r="A210" s="100">
        <v>2024</v>
      </c>
      <c r="B210" s="31"/>
      <c r="C210" s="10">
        <v>1545454.3699999999</v>
      </c>
      <c r="D210" s="41">
        <v>0.1170309003849774</v>
      </c>
    </row>
    <row r="211" spans="1:4">
      <c r="A211" s="122"/>
      <c r="B211" s="31" t="s">
        <v>16</v>
      </c>
      <c r="C211" s="10">
        <v>613421.63</v>
      </c>
      <c r="D211" s="41">
        <v>0.12258655416333941</v>
      </c>
    </row>
    <row r="212" spans="1:4">
      <c r="A212" s="122"/>
      <c r="B212" s="31" t="s">
        <v>21</v>
      </c>
      <c r="C212" s="10">
        <v>566012.48</v>
      </c>
      <c r="D212" s="41">
        <v>0.11384829386717001</v>
      </c>
    </row>
    <row r="213" spans="1:4">
      <c r="A213" s="122"/>
      <c r="B213" s="31" t="s">
        <v>23</v>
      </c>
      <c r="C213" s="10">
        <v>366020.26</v>
      </c>
      <c r="D213" s="41">
        <v>0.11332253070297203</v>
      </c>
    </row>
    <row r="214" spans="1:4">
      <c r="A214" s="122">
        <v>2025</v>
      </c>
      <c r="B214" s="31"/>
      <c r="C214" s="10">
        <v>849652.20000000007</v>
      </c>
      <c r="D214" s="41">
        <v>8.1556400028777773E-2</v>
      </c>
    </row>
    <row r="215" spans="1:4">
      <c r="A215" s="122"/>
      <c r="B215" s="31" t="s">
        <v>16</v>
      </c>
      <c r="C215" s="10">
        <v>382251.2</v>
      </c>
      <c r="D215" s="41">
        <v>7.2481801732764084E-2</v>
      </c>
    </row>
    <row r="216" spans="1:4">
      <c r="A216" s="122"/>
      <c r="B216" s="31" t="s">
        <v>21</v>
      </c>
      <c r="C216" s="10">
        <v>282009.64</v>
      </c>
      <c r="D216" s="41">
        <v>0.10135318407754217</v>
      </c>
    </row>
    <row r="217" spans="1:4">
      <c r="A217" s="122"/>
      <c r="B217" s="31" t="s">
        <v>23</v>
      </c>
      <c r="C217" s="10">
        <v>185391.35999999999</v>
      </c>
      <c r="D217" s="41">
        <v>7.8496723282293512E-2</v>
      </c>
    </row>
    <row r="218" spans="1:4">
      <c r="A218" s="99" t="s">
        <v>144</v>
      </c>
      <c r="B218" s="31"/>
      <c r="C218" s="10">
        <v>8196183.9400000004</v>
      </c>
      <c r="D218" s="41">
        <v>0.11343685538258734</v>
      </c>
    </row>
    <row r="219" spans="1:4" ht="15.75" customHeight="1"/>
    <row r="220" spans="1:4" ht="15.75" hidden="1" customHeight="1"/>
    <row r="221" spans="1:4" ht="15.75" hidden="1" customHeight="1"/>
    <row r="222" spans="1:4" ht="15.75" hidden="1" customHeight="1"/>
    <row r="223" spans="1:4" ht="15.75" customHeight="1"/>
    <row r="224" spans="1:4" ht="15.75" customHeight="1">
      <c r="A224" s="144" t="s">
        <v>154</v>
      </c>
      <c r="B224" s="144"/>
    </row>
    <row r="225" spans="1:4" ht="15.75" customHeight="1">
      <c r="A225" s="22" t="s">
        <v>0</v>
      </c>
      <c r="B225" s="22" t="s">
        <v>4</v>
      </c>
      <c r="C225" s="22" t="s">
        <v>5</v>
      </c>
      <c r="D225" s="31" t="s">
        <v>141</v>
      </c>
    </row>
    <row r="226" spans="1:4" ht="15.75" customHeight="1">
      <c r="A226" s="100">
        <v>2021</v>
      </c>
      <c r="B226" s="31"/>
      <c r="C226" s="31"/>
      <c r="D226" s="94">
        <v>1402618.4899999998</v>
      </c>
    </row>
    <row r="227" spans="1:4" ht="15.75" customHeight="1">
      <c r="A227" s="122"/>
      <c r="B227" s="31" t="s">
        <v>16</v>
      </c>
      <c r="C227" s="31"/>
      <c r="D227" s="94">
        <v>888969.59999999986</v>
      </c>
    </row>
    <row r="228" spans="1:4" ht="15.75" customHeight="1">
      <c r="A228" s="122"/>
      <c r="B228" s="31"/>
      <c r="C228" s="31" t="s">
        <v>17</v>
      </c>
      <c r="D228" s="94">
        <v>382739.36999999994</v>
      </c>
    </row>
    <row r="229" spans="1:4" ht="15.75" customHeight="1">
      <c r="A229" s="122"/>
      <c r="B229" s="31"/>
      <c r="C229" s="31" t="s">
        <v>19</v>
      </c>
      <c r="D229" s="94">
        <v>247259.31</v>
      </c>
    </row>
    <row r="230" spans="1:4" ht="15.75" customHeight="1">
      <c r="A230" s="122"/>
      <c r="B230" s="31"/>
      <c r="C230" s="31" t="s">
        <v>20</v>
      </c>
      <c r="D230" s="94">
        <v>258970.91999999998</v>
      </c>
    </row>
    <row r="231" spans="1:4" ht="15.75" customHeight="1">
      <c r="A231" s="122"/>
      <c r="B231" s="31" t="s">
        <v>21</v>
      </c>
      <c r="C231" s="31"/>
      <c r="D231" s="94">
        <v>309197.87999999995</v>
      </c>
    </row>
    <row r="232" spans="1:4" ht="15.75" customHeight="1">
      <c r="A232" s="122"/>
      <c r="B232" s="31"/>
      <c r="C232" s="31" t="s">
        <v>22</v>
      </c>
      <c r="D232" s="94">
        <v>309197.87999999995</v>
      </c>
    </row>
    <row r="233" spans="1:4" ht="15.75" customHeight="1">
      <c r="A233" s="122"/>
      <c r="B233" s="31" t="s">
        <v>23</v>
      </c>
      <c r="C233" s="31"/>
      <c r="D233" s="94">
        <v>204451.01</v>
      </c>
    </row>
    <row r="234" spans="1:4" ht="15.75" customHeight="1">
      <c r="A234" s="122"/>
      <c r="B234" s="31"/>
      <c r="C234" s="31" t="s">
        <v>24</v>
      </c>
      <c r="D234" s="94">
        <v>204451.01</v>
      </c>
    </row>
    <row r="235" spans="1:4" ht="15.75" customHeight="1">
      <c r="A235" s="100">
        <v>2022</v>
      </c>
      <c r="B235" s="31"/>
      <c r="C235" s="31"/>
      <c r="D235" s="94">
        <v>1892951.45</v>
      </c>
    </row>
    <row r="236" spans="1:4" ht="15.75" customHeight="1">
      <c r="A236" s="122"/>
      <c r="B236" s="31" t="s">
        <v>16</v>
      </c>
      <c r="C236" s="31"/>
      <c r="D236" s="94">
        <v>968079.11999999988</v>
      </c>
    </row>
    <row r="237" spans="1:4" ht="15.75" customHeight="1">
      <c r="A237" s="122"/>
      <c r="B237" s="31"/>
      <c r="C237" s="31" t="s">
        <v>63</v>
      </c>
      <c r="D237" s="94">
        <v>141.96</v>
      </c>
    </row>
    <row r="238" spans="1:4" ht="15.75" customHeight="1">
      <c r="A238" s="122"/>
      <c r="B238" s="31"/>
      <c r="C238" s="31" t="s">
        <v>67</v>
      </c>
      <c r="D238" s="94">
        <v>1.1000000000000001</v>
      </c>
    </row>
    <row r="239" spans="1:4" ht="15.75" customHeight="1">
      <c r="A239" s="122"/>
      <c r="B239" s="31"/>
      <c r="C239" s="31" t="s">
        <v>19</v>
      </c>
      <c r="D239" s="94">
        <v>208054.25</v>
      </c>
    </row>
    <row r="240" spans="1:4" ht="15.75" customHeight="1">
      <c r="A240" s="122"/>
      <c r="B240" s="31"/>
      <c r="C240" s="31" t="s">
        <v>20</v>
      </c>
      <c r="D240" s="94">
        <v>295760.81</v>
      </c>
    </row>
    <row r="241" spans="1:4" ht="15.75" customHeight="1">
      <c r="A241" s="122"/>
      <c r="B241" s="31"/>
      <c r="C241" s="31" t="s">
        <v>64</v>
      </c>
      <c r="D241" s="94">
        <v>464120.99999999994</v>
      </c>
    </row>
    <row r="242" spans="1:4" ht="15.75" customHeight="1">
      <c r="A242" s="122"/>
      <c r="B242" s="31" t="s">
        <v>21</v>
      </c>
      <c r="C242" s="31"/>
      <c r="D242" s="94">
        <v>591213.76</v>
      </c>
    </row>
    <row r="243" spans="1:4" ht="15.75" customHeight="1">
      <c r="A243" s="122"/>
      <c r="B243" s="31"/>
      <c r="C243" s="31" t="s">
        <v>22</v>
      </c>
      <c r="D243" s="94">
        <v>338218.33</v>
      </c>
    </row>
    <row r="244" spans="1:4" ht="15.75" customHeight="1">
      <c r="A244" s="122"/>
      <c r="B244" s="31"/>
      <c r="C244" s="31" t="s">
        <v>65</v>
      </c>
      <c r="D244" s="94">
        <v>252995.42999999996</v>
      </c>
    </row>
    <row r="245" spans="1:4" ht="15.75" customHeight="1">
      <c r="A245" s="122"/>
      <c r="B245" s="31" t="s">
        <v>23</v>
      </c>
      <c r="C245" s="31"/>
      <c r="D245" s="94">
        <v>333658.57</v>
      </c>
    </row>
    <row r="246" spans="1:4" ht="15.75" customHeight="1">
      <c r="A246" s="122"/>
      <c r="B246" s="31"/>
      <c r="C246" s="31" t="s">
        <v>24</v>
      </c>
      <c r="D246" s="94">
        <v>297906.02</v>
      </c>
    </row>
    <row r="247" spans="1:4" ht="15.75" customHeight="1">
      <c r="A247" s="122"/>
      <c r="B247" s="31"/>
      <c r="C247" s="31" t="s">
        <v>66</v>
      </c>
      <c r="D247" s="94">
        <v>35752.549999999996</v>
      </c>
    </row>
    <row r="248" spans="1:4" ht="15.75" customHeight="1">
      <c r="A248" s="100">
        <v>2023</v>
      </c>
      <c r="B248" s="31"/>
      <c r="C248" s="31"/>
      <c r="D248" s="94">
        <v>2505507.4300000002</v>
      </c>
    </row>
    <row r="249" spans="1:4" ht="15.75" customHeight="1">
      <c r="A249" s="122"/>
      <c r="B249" s="31" t="s">
        <v>16</v>
      </c>
      <c r="C249" s="31"/>
      <c r="D249" s="94">
        <v>1127507.3900000001</v>
      </c>
    </row>
    <row r="250" spans="1:4" ht="15.75" customHeight="1">
      <c r="A250" s="122"/>
      <c r="B250" s="31"/>
      <c r="C250" s="31" t="s">
        <v>71</v>
      </c>
      <c r="D250" s="94">
        <v>239603.68</v>
      </c>
    </row>
    <row r="251" spans="1:4" ht="15.75" customHeight="1">
      <c r="A251" s="122"/>
      <c r="B251" s="31"/>
      <c r="C251" s="31" t="s">
        <v>72</v>
      </c>
      <c r="D251" s="94">
        <v>352296.76999999996</v>
      </c>
    </row>
    <row r="252" spans="1:4" ht="15.75" customHeight="1">
      <c r="A252" s="122"/>
      <c r="B252" s="31"/>
      <c r="C252" s="31" t="s">
        <v>73</v>
      </c>
      <c r="D252" s="94">
        <v>302736.82</v>
      </c>
    </row>
    <row r="253" spans="1:4" ht="15.75" customHeight="1">
      <c r="A253" s="122"/>
      <c r="B253" s="31"/>
      <c r="C253" s="31" t="s">
        <v>74</v>
      </c>
      <c r="D253" s="94">
        <v>232868.04000000004</v>
      </c>
    </row>
    <row r="254" spans="1:4" ht="15.75" customHeight="1">
      <c r="A254" s="122"/>
      <c r="B254" s="31"/>
      <c r="C254" s="31" t="s">
        <v>75</v>
      </c>
      <c r="D254" s="94">
        <v>1.04</v>
      </c>
    </row>
    <row r="255" spans="1:4" ht="15.75" customHeight="1">
      <c r="A255" s="122"/>
      <c r="B255" s="31"/>
      <c r="C255" s="31" t="s">
        <v>76</v>
      </c>
      <c r="D255" s="94">
        <v>1.04</v>
      </c>
    </row>
    <row r="256" spans="1:4" ht="15.75" customHeight="1">
      <c r="A256" s="122"/>
      <c r="B256" s="31" t="s">
        <v>21</v>
      </c>
      <c r="C256" s="31"/>
      <c r="D256" s="94">
        <v>840536.55999999994</v>
      </c>
    </row>
    <row r="257" spans="1:4" ht="15.75" customHeight="1">
      <c r="A257" s="122"/>
      <c r="B257" s="31"/>
      <c r="C257" s="31" t="s">
        <v>22</v>
      </c>
      <c r="D257" s="94">
        <v>483130.6</v>
      </c>
    </row>
    <row r="258" spans="1:4" ht="15.75" customHeight="1">
      <c r="A258" s="122"/>
      <c r="B258" s="31"/>
      <c r="C258" s="31" t="s">
        <v>65</v>
      </c>
      <c r="D258" s="94">
        <v>357405.95999999996</v>
      </c>
    </row>
    <row r="259" spans="1:4" ht="15.75" customHeight="1">
      <c r="A259" s="122"/>
      <c r="B259" s="31" t="s">
        <v>23</v>
      </c>
      <c r="C259" s="31"/>
      <c r="D259" s="94">
        <v>537463.4800000001</v>
      </c>
    </row>
    <row r="260" spans="1:4" ht="15.75" customHeight="1">
      <c r="A260" s="122"/>
      <c r="B260" s="31"/>
      <c r="C260" s="31" t="s">
        <v>24</v>
      </c>
      <c r="D260" s="94">
        <v>415697.68000000005</v>
      </c>
    </row>
    <row r="261" spans="1:4" ht="15.75" customHeight="1">
      <c r="A261" s="122"/>
      <c r="B261" s="31"/>
      <c r="C261" s="31" t="s">
        <v>66</v>
      </c>
      <c r="D261" s="94">
        <v>121765.8</v>
      </c>
    </row>
    <row r="262" spans="1:4" ht="15.75" customHeight="1">
      <c r="A262" s="100">
        <v>2024</v>
      </c>
      <c r="B262" s="31"/>
      <c r="C262" s="31"/>
      <c r="D262" s="94">
        <v>1545454.3699999999</v>
      </c>
    </row>
    <row r="263" spans="1:4" ht="15.75" customHeight="1">
      <c r="A263" s="122"/>
      <c r="B263" s="31" t="s">
        <v>16</v>
      </c>
      <c r="C263" s="31"/>
      <c r="D263" s="94">
        <v>613421.62999999989</v>
      </c>
    </row>
    <row r="264" spans="1:4" ht="15.75" customHeight="1">
      <c r="A264" s="122"/>
      <c r="B264" s="31"/>
      <c r="C264" s="31" t="s">
        <v>71</v>
      </c>
      <c r="D264" s="94">
        <v>102160.31</v>
      </c>
    </row>
    <row r="265" spans="1:4" ht="15.75" customHeight="1">
      <c r="A265" s="122"/>
      <c r="B265" s="31"/>
      <c r="C265" s="31" t="s">
        <v>72</v>
      </c>
      <c r="D265" s="94">
        <v>154650.69</v>
      </c>
    </row>
    <row r="266" spans="1:4" ht="15.75" customHeight="1">
      <c r="A266" s="122"/>
      <c r="B266" s="31"/>
      <c r="C266" s="31" t="s">
        <v>73</v>
      </c>
      <c r="D266" s="94">
        <v>160228.79999999999</v>
      </c>
    </row>
    <row r="267" spans="1:4" ht="15.75" customHeight="1">
      <c r="A267" s="122"/>
      <c r="B267" s="31"/>
      <c r="C267" s="31" t="s">
        <v>74</v>
      </c>
      <c r="D267" s="94">
        <v>196371.43</v>
      </c>
    </row>
    <row r="268" spans="1:4" ht="15.75" customHeight="1">
      <c r="A268" s="122"/>
      <c r="B268" s="31"/>
      <c r="C268" s="31" t="s">
        <v>75</v>
      </c>
      <c r="D268" s="94">
        <v>5.2</v>
      </c>
    </row>
    <row r="269" spans="1:4" ht="15.75" customHeight="1">
      <c r="A269" s="122"/>
      <c r="B269" s="31"/>
      <c r="C269" s="31" t="s">
        <v>76</v>
      </c>
      <c r="D269" s="94">
        <v>5.2</v>
      </c>
    </row>
    <row r="270" spans="1:4" ht="15.75" customHeight="1">
      <c r="A270" s="122"/>
      <c r="B270" s="31" t="s">
        <v>21</v>
      </c>
      <c r="C270" s="31"/>
      <c r="D270" s="94">
        <v>566012.48</v>
      </c>
    </row>
    <row r="271" spans="1:4" ht="15.75" customHeight="1">
      <c r="A271" s="122"/>
      <c r="B271" s="31"/>
      <c r="C271" s="31" t="s">
        <v>22</v>
      </c>
      <c r="D271" s="94">
        <v>334168.59000000003</v>
      </c>
    </row>
    <row r="272" spans="1:4" ht="15.75" customHeight="1">
      <c r="A272" s="122"/>
      <c r="B272" s="31"/>
      <c r="C272" s="31" t="s">
        <v>65</v>
      </c>
      <c r="D272" s="94">
        <v>231843.89</v>
      </c>
    </row>
    <row r="273" spans="1:4" ht="15.75" customHeight="1">
      <c r="A273" s="122"/>
      <c r="B273" s="31" t="s">
        <v>23</v>
      </c>
      <c r="C273" s="31"/>
      <c r="D273" s="94">
        <v>366020.26</v>
      </c>
    </row>
    <row r="274" spans="1:4" ht="15.75" customHeight="1">
      <c r="A274" s="122"/>
      <c r="B274" s="31"/>
      <c r="C274" s="31" t="s">
        <v>24</v>
      </c>
      <c r="D274" s="94">
        <v>234258.91999999998</v>
      </c>
    </row>
    <row r="275" spans="1:4" ht="15.75" customHeight="1">
      <c r="A275" s="122"/>
      <c r="B275" s="31"/>
      <c r="C275" s="31" t="s">
        <v>66</v>
      </c>
      <c r="D275" s="94">
        <v>131761.34</v>
      </c>
    </row>
    <row r="276" spans="1:4" ht="15.75" customHeight="1">
      <c r="A276" s="122">
        <v>2025</v>
      </c>
      <c r="B276" s="31"/>
      <c r="C276" s="31"/>
      <c r="D276" s="94">
        <v>849652.2</v>
      </c>
    </row>
    <row r="277" spans="1:4" ht="15.75" customHeight="1">
      <c r="A277" s="122"/>
      <c r="B277" s="31" t="s">
        <v>16</v>
      </c>
      <c r="C277" s="31"/>
      <c r="D277" s="94">
        <v>382251.2</v>
      </c>
    </row>
    <row r="278" spans="1:4" ht="15.75" customHeight="1">
      <c r="A278" s="122"/>
      <c r="B278" s="31"/>
      <c r="C278" s="31" t="s">
        <v>71</v>
      </c>
      <c r="D278" s="94">
        <v>80307.760000000009</v>
      </c>
    </row>
    <row r="279" spans="1:4" ht="15.75" customHeight="1">
      <c r="A279" s="122"/>
      <c r="B279" s="31"/>
      <c r="C279" s="31" t="s">
        <v>87</v>
      </c>
      <c r="D279" s="94">
        <v>50005.240000000005</v>
      </c>
    </row>
    <row r="280" spans="1:4" ht="15.75" customHeight="1">
      <c r="A280" s="122"/>
      <c r="B280" s="31"/>
      <c r="C280" s="31" t="s">
        <v>72</v>
      </c>
      <c r="D280" s="94">
        <v>95728.639999999999</v>
      </c>
    </row>
    <row r="281" spans="1:4" ht="15.75" customHeight="1">
      <c r="A281" s="122"/>
      <c r="B281" s="31"/>
      <c r="C281" s="31" t="s">
        <v>73</v>
      </c>
      <c r="D281" s="94">
        <v>106005.12</v>
      </c>
    </row>
    <row r="282" spans="1:4" ht="15.75" customHeight="1">
      <c r="A282" s="122"/>
      <c r="B282" s="31"/>
      <c r="C282" s="31" t="s">
        <v>74</v>
      </c>
      <c r="D282" s="94">
        <v>50194.04</v>
      </c>
    </row>
    <row r="283" spans="1:4" ht="15.75" customHeight="1">
      <c r="A283" s="122"/>
      <c r="B283" s="31"/>
      <c r="C283" s="31" t="s">
        <v>75</v>
      </c>
      <c r="D283" s="94">
        <v>5.2</v>
      </c>
    </row>
    <row r="284" spans="1:4" ht="15.75" customHeight="1">
      <c r="A284" s="122"/>
      <c r="B284" s="31"/>
      <c r="C284" s="31" t="s">
        <v>76</v>
      </c>
      <c r="D284" s="94">
        <v>5.2</v>
      </c>
    </row>
    <row r="285" spans="1:4" ht="15.75" customHeight="1">
      <c r="A285" s="122"/>
      <c r="B285" s="31" t="s">
        <v>21</v>
      </c>
      <c r="C285" s="31"/>
      <c r="D285" s="94">
        <v>282009.64</v>
      </c>
    </row>
    <row r="286" spans="1:4" ht="15.75" customHeight="1">
      <c r="A286" s="122"/>
      <c r="B286" s="31"/>
      <c r="C286" s="31" t="s">
        <v>22</v>
      </c>
      <c r="D286" s="94">
        <v>143004.79999999999</v>
      </c>
    </row>
    <row r="287" spans="1:4" ht="15.75" customHeight="1">
      <c r="A287" s="122"/>
      <c r="B287" s="31"/>
      <c r="C287" s="31" t="s">
        <v>65</v>
      </c>
      <c r="D287" s="94">
        <v>139004.84</v>
      </c>
    </row>
    <row r="288" spans="1:4" ht="15.75" customHeight="1">
      <c r="A288" s="122"/>
      <c r="B288" s="31" t="s">
        <v>23</v>
      </c>
      <c r="C288" s="31"/>
      <c r="D288" s="94">
        <v>185391.36000000002</v>
      </c>
    </row>
    <row r="289" spans="1:5" ht="15.75" customHeight="1">
      <c r="A289" s="122"/>
      <c r="B289" s="31"/>
      <c r="C289" s="31" t="s">
        <v>24</v>
      </c>
      <c r="D289" s="94">
        <v>110386.04000000001</v>
      </c>
    </row>
    <row r="290" spans="1:5" ht="15.75" customHeight="1">
      <c r="A290" s="122"/>
      <c r="B290" s="31"/>
      <c r="C290" s="31" t="s">
        <v>66</v>
      </c>
      <c r="D290" s="94">
        <v>75005.320000000007</v>
      </c>
    </row>
    <row r="291" spans="1:5" ht="15.75" customHeight="1">
      <c r="A291" s="99" t="s">
        <v>144</v>
      </c>
      <c r="B291" s="31"/>
      <c r="C291" s="31"/>
      <c r="D291" s="94">
        <v>8196183.9399999985</v>
      </c>
    </row>
    <row r="292" spans="1:5" ht="15.75" customHeight="1"/>
    <row r="294" spans="1:5" hidden="1"/>
    <row r="295" spans="1:5" hidden="1"/>
    <row r="296" spans="1:5" hidden="1"/>
    <row r="297" spans="1:5" hidden="1"/>
    <row r="298" spans="1:5" hidden="1"/>
    <row r="299" spans="1:5" hidden="1"/>
    <row r="300" spans="1:5" hidden="1">
      <c r="A300" s="158"/>
      <c r="B300" s="158"/>
    </row>
    <row r="302" spans="1:5" ht="15">
      <c r="A302" s="108" t="s">
        <v>155</v>
      </c>
      <c r="B302" s="108"/>
    </row>
    <row r="303" spans="1:5">
      <c r="A303" s="22" t="s">
        <v>4</v>
      </c>
      <c r="B303" s="44" t="s">
        <v>5</v>
      </c>
      <c r="C303" s="14" t="s">
        <v>139</v>
      </c>
      <c r="D303" s="14" t="s">
        <v>140</v>
      </c>
      <c r="E303" s="14" t="s">
        <v>141</v>
      </c>
    </row>
    <row r="304" spans="1:5">
      <c r="A304" s="27" t="s">
        <v>16</v>
      </c>
      <c r="B304" s="70"/>
      <c r="C304" s="10">
        <v>32705214.961045943</v>
      </c>
      <c r="D304" s="40">
        <v>28724986.021045953</v>
      </c>
      <c r="E304" s="40">
        <v>3980228.9400000004</v>
      </c>
    </row>
    <row r="305" spans="1:5">
      <c r="A305" s="51"/>
      <c r="B305" s="57" t="s">
        <v>63</v>
      </c>
      <c r="C305" s="49">
        <v>5417.498076923076</v>
      </c>
      <c r="D305" s="101">
        <v>5275.538076923076</v>
      </c>
      <c r="E305" s="101">
        <v>141.96</v>
      </c>
    </row>
    <row r="306" spans="1:5">
      <c r="A306" s="51"/>
      <c r="B306" s="57" t="s">
        <v>67</v>
      </c>
      <c r="C306" s="49">
        <v>1.3255769230769201</v>
      </c>
      <c r="D306" s="101">
        <v>0.22557692307692001</v>
      </c>
      <c r="E306" s="101">
        <v>1.1000000000000001</v>
      </c>
    </row>
    <row r="307" spans="1:5">
      <c r="A307" s="51"/>
      <c r="B307" s="57" t="s">
        <v>17</v>
      </c>
      <c r="C307" s="49">
        <v>4339579.6270858431</v>
      </c>
      <c r="D307" s="101">
        <v>3956840.257085843</v>
      </c>
      <c r="E307" s="101">
        <v>382739.36999999994</v>
      </c>
    </row>
    <row r="308" spans="1:5">
      <c r="A308" s="51"/>
      <c r="B308" s="57" t="s">
        <v>19</v>
      </c>
      <c r="C308" s="49">
        <v>2701253.2514072894</v>
      </c>
      <c r="D308" s="101">
        <v>2245939.6914072894</v>
      </c>
      <c r="E308" s="101">
        <v>455313.56</v>
      </c>
    </row>
    <row r="309" spans="1:5">
      <c r="A309" s="51"/>
      <c r="B309" s="57" t="s">
        <v>20</v>
      </c>
      <c r="C309" s="49">
        <v>3866468.9288176517</v>
      </c>
      <c r="D309" s="101">
        <v>3311737.1988176517</v>
      </c>
      <c r="E309" s="101">
        <v>554731.7300000001</v>
      </c>
    </row>
    <row r="310" spans="1:5">
      <c r="A310" s="51"/>
      <c r="B310" s="57" t="s">
        <v>64</v>
      </c>
      <c r="C310" s="49">
        <v>4419870.9417840848</v>
      </c>
      <c r="D310" s="101">
        <v>3955749.9417840848</v>
      </c>
      <c r="E310" s="101">
        <v>464120.99999999994</v>
      </c>
    </row>
    <row r="311" spans="1:5">
      <c r="A311" s="51"/>
      <c r="B311" s="57" t="s">
        <v>71</v>
      </c>
      <c r="C311" s="49">
        <v>1771245.6828819271</v>
      </c>
      <c r="D311" s="101">
        <v>1349173.9328819271</v>
      </c>
      <c r="E311" s="101">
        <v>422071.75</v>
      </c>
    </row>
    <row r="312" spans="1:5">
      <c r="A312" s="51"/>
      <c r="B312" s="57" t="s">
        <v>87</v>
      </c>
      <c r="C312" s="49">
        <v>422308.04499998601</v>
      </c>
      <c r="D312" s="101">
        <v>372302.80499998602</v>
      </c>
      <c r="E312" s="101">
        <v>50005.240000000005</v>
      </c>
    </row>
    <row r="313" spans="1:5">
      <c r="A313" s="51"/>
      <c r="B313" s="57" t="s">
        <v>72</v>
      </c>
      <c r="C313" s="49">
        <v>6921203.1788573693</v>
      </c>
      <c r="D313" s="101">
        <v>6318527.0788573697</v>
      </c>
      <c r="E313" s="101">
        <v>602676.1</v>
      </c>
    </row>
    <row r="314" spans="1:5">
      <c r="A314" s="51"/>
      <c r="B314" s="57" t="s">
        <v>73</v>
      </c>
      <c r="C314" s="49">
        <v>4514276.4070550678</v>
      </c>
      <c r="D314" s="101">
        <v>3945305.6670550676</v>
      </c>
      <c r="E314" s="101">
        <v>568970.74</v>
      </c>
    </row>
    <row r="315" spans="1:5">
      <c r="B315" s="57" t="s">
        <v>74</v>
      </c>
      <c r="C315" s="49">
        <v>3743568.0745028732</v>
      </c>
      <c r="D315" s="101">
        <v>3264134.5645028735</v>
      </c>
      <c r="E315" s="101">
        <v>479433.51</v>
      </c>
    </row>
    <row r="316" spans="1:5">
      <c r="B316" s="57" t="s">
        <v>75</v>
      </c>
      <c r="C316" s="101">
        <v>10.999999999999979</v>
      </c>
      <c r="D316" s="101">
        <v>-0.44000000000001904</v>
      </c>
      <c r="E316" s="101">
        <v>11.439999999999998</v>
      </c>
    </row>
    <row r="317" spans="1:5">
      <c r="A317" s="62"/>
      <c r="B317" s="62" t="s">
        <v>76</v>
      </c>
      <c r="C317" s="102">
        <v>10.999999999999979</v>
      </c>
      <c r="D317" s="102">
        <v>-0.44000000000001904</v>
      </c>
      <c r="E317" s="102">
        <v>11.439999999999998</v>
      </c>
    </row>
    <row r="318" spans="1:5">
      <c r="A318" t="s">
        <v>21</v>
      </c>
      <c r="B318" s="70"/>
      <c r="C318" s="29">
        <v>24285323.139311451</v>
      </c>
      <c r="D318" s="29">
        <v>21696352.819311447</v>
      </c>
      <c r="E318" s="29">
        <v>2588970.3199999994</v>
      </c>
    </row>
    <row r="319" spans="1:5">
      <c r="B319" s="57" t="s">
        <v>22</v>
      </c>
      <c r="C319" s="29">
        <v>18880818.009781126</v>
      </c>
      <c r="D319" s="29">
        <v>17273097.809781127</v>
      </c>
      <c r="E319" s="29">
        <v>1607720.1999999995</v>
      </c>
    </row>
    <row r="320" spans="1:5">
      <c r="A320" s="57"/>
      <c r="B320" s="57" t="s">
        <v>65</v>
      </c>
      <c r="C320" s="29">
        <v>5404505.1295303246</v>
      </c>
      <c r="D320" s="29">
        <v>4423255.0095303245</v>
      </c>
      <c r="E320" s="29">
        <v>981250.12</v>
      </c>
    </row>
    <row r="321" spans="1:5">
      <c r="A321" t="s">
        <v>23</v>
      </c>
      <c r="B321" s="70"/>
      <c r="C321" s="29">
        <v>15262733.663539883</v>
      </c>
      <c r="D321" s="29">
        <v>13635748.983539883</v>
      </c>
      <c r="E321" s="29">
        <v>1626984.6800000004</v>
      </c>
    </row>
    <row r="322" spans="1:5">
      <c r="B322" s="57" t="s">
        <v>24</v>
      </c>
      <c r="C322" s="29">
        <v>10629169.475814441</v>
      </c>
      <c r="D322" s="29">
        <v>9366469.8058144413</v>
      </c>
      <c r="E322" s="29">
        <v>1262699.6700000004</v>
      </c>
    </row>
    <row r="323" spans="1:5">
      <c r="A323" s="57"/>
      <c r="B323" s="62" t="s">
        <v>66</v>
      </c>
      <c r="C323" s="16">
        <v>4633564.1877254406</v>
      </c>
      <c r="D323" s="16">
        <v>4269279.1777254408</v>
      </c>
      <c r="E323" s="16">
        <v>364285.01</v>
      </c>
    </row>
    <row r="324" spans="1:5">
      <c r="A324" s="27" t="s">
        <v>144</v>
      </c>
      <c r="B324" s="31"/>
      <c r="C324" s="30">
        <v>72253271.763897285</v>
      </c>
      <c r="D324" s="16">
        <v>64057087.823897287</v>
      </c>
      <c r="E324" s="16">
        <v>8196183.9399999995</v>
      </c>
    </row>
    <row r="326" spans="1:5" ht="2.25" customHeight="1"/>
    <row r="327" spans="1:5" ht="2.25" hidden="1" customHeight="1"/>
    <row r="328" spans="1:5" ht="2.25" hidden="1" customHeight="1"/>
    <row r="329" spans="1:5" ht="2.25" hidden="1" customHeight="1"/>
    <row r="330" spans="1:5" ht="2.25" hidden="1" customHeight="1"/>
    <row r="331" spans="1:5" ht="2.25" hidden="1" customHeight="1"/>
    <row r="332" spans="1:5" ht="2.25" hidden="1" customHeight="1"/>
    <row r="333" spans="1:5" ht="2.25" hidden="1" customHeight="1"/>
    <row r="334" spans="1:5" ht="2.25" hidden="1" customHeight="1"/>
    <row r="335" spans="1:5" ht="2.25" hidden="1" customHeight="1"/>
    <row r="336" spans="1:5" ht="2.25" hidden="1" customHeight="1"/>
    <row r="337" ht="2.25" hidden="1" customHeight="1"/>
    <row r="338" ht="2.25" hidden="1" customHeight="1"/>
    <row r="339" ht="2.25" hidden="1" customHeight="1"/>
    <row r="340" ht="2.25" hidden="1" customHeight="1"/>
    <row r="341" ht="2.25" hidden="1" customHeight="1"/>
    <row r="342" ht="2.25" hidden="1" customHeight="1"/>
    <row r="343" ht="2.25" hidden="1" customHeight="1"/>
    <row r="344" ht="2.25" hidden="1" customHeight="1"/>
    <row r="345" ht="2.25" hidden="1" customHeight="1"/>
    <row r="346" ht="2.25" hidden="1" customHeight="1"/>
    <row r="347" ht="2.25" hidden="1" customHeight="1"/>
    <row r="348" ht="2.25" hidden="1" customHeight="1"/>
    <row r="349" ht="2.25" hidden="1" customHeight="1"/>
    <row r="350" ht="2.25" hidden="1" customHeight="1"/>
    <row r="351" ht="2.25" hidden="1" customHeight="1"/>
    <row r="352" ht="2.25" hidden="1" customHeight="1"/>
    <row r="353" ht="2.25" hidden="1" customHeight="1"/>
    <row r="354" ht="2.25" hidden="1" customHeight="1"/>
    <row r="355" ht="2.25" hidden="1" customHeight="1"/>
    <row r="356" ht="2.25" hidden="1" customHeight="1"/>
    <row r="357" ht="2.25" hidden="1" customHeight="1"/>
    <row r="358" ht="2.25" hidden="1" customHeight="1"/>
    <row r="359" ht="2.25" hidden="1" customHeight="1"/>
    <row r="360" ht="2.25" hidden="1" customHeight="1"/>
    <row r="361" ht="2.25" hidden="1" customHeight="1"/>
    <row r="362" ht="2.25" hidden="1" customHeight="1"/>
    <row r="363" ht="2.25" hidden="1" customHeight="1"/>
    <row r="364" ht="2.25" hidden="1" customHeight="1"/>
    <row r="365" ht="2.25" hidden="1" customHeight="1"/>
    <row r="366" ht="2.25" hidden="1" customHeight="1"/>
    <row r="367" ht="2.25" hidden="1" customHeight="1"/>
    <row r="368" ht="2.25" hidden="1" customHeight="1"/>
    <row r="369" ht="2.25" hidden="1" customHeight="1"/>
    <row r="370" ht="2.25" hidden="1" customHeight="1"/>
    <row r="371" ht="2.25" hidden="1" customHeight="1"/>
    <row r="372" ht="2.25" hidden="1" customHeight="1"/>
    <row r="373" ht="2.25" hidden="1" customHeight="1"/>
    <row r="374" ht="2.25" hidden="1" customHeight="1"/>
    <row r="375" ht="2.25" hidden="1" customHeight="1"/>
    <row r="376" ht="2.25" hidden="1" customHeight="1"/>
    <row r="377" ht="2.25" hidden="1" customHeight="1"/>
    <row r="378" ht="2.25" hidden="1" customHeight="1"/>
    <row r="379" ht="2.25" hidden="1" customHeight="1"/>
    <row r="380" ht="2.25" hidden="1" customHeight="1"/>
    <row r="381" ht="2.25" hidden="1" customHeight="1"/>
    <row r="382" ht="2.25" hidden="1" customHeight="1"/>
    <row r="383" ht="2.25" hidden="1" customHeight="1"/>
    <row r="384" ht="2.25" hidden="1" customHeight="1"/>
    <row r="385" ht="2.25" hidden="1" customHeight="1"/>
    <row r="386" ht="2.25" hidden="1" customHeight="1"/>
    <row r="387" ht="2.25" hidden="1" customHeight="1"/>
    <row r="388" ht="2.25" hidden="1" customHeight="1"/>
    <row r="389" ht="2.25" hidden="1" customHeight="1"/>
    <row r="390" ht="2.25" hidden="1" customHeight="1"/>
    <row r="391" ht="2.25" hidden="1" customHeight="1"/>
    <row r="392" ht="2.25" hidden="1" customHeight="1"/>
    <row r="393" ht="2.25" hidden="1" customHeight="1"/>
    <row r="394" ht="2.25" hidden="1" customHeight="1"/>
    <row r="395" ht="2.25" hidden="1" customHeight="1"/>
    <row r="396" ht="2.25" hidden="1" customHeight="1"/>
    <row r="397" ht="2.25" hidden="1" customHeight="1"/>
    <row r="398" ht="2.25" hidden="1" customHeight="1"/>
    <row r="399" ht="2.25" hidden="1" customHeight="1"/>
    <row r="400" ht="2.25" hidden="1" customHeight="1"/>
    <row r="401" ht="2.25" hidden="1" customHeight="1"/>
    <row r="402" ht="2.25" hidden="1" customHeight="1"/>
    <row r="403" ht="2.25" hidden="1" customHeight="1"/>
    <row r="404" ht="2.25" hidden="1" customHeight="1"/>
    <row r="405" ht="2.25" hidden="1" customHeight="1"/>
    <row r="406" ht="2.25" hidden="1" customHeight="1"/>
    <row r="407" ht="2.25" hidden="1" customHeight="1"/>
    <row r="408" ht="2.25" hidden="1" customHeight="1"/>
    <row r="409" ht="2.25" hidden="1" customHeight="1"/>
    <row r="410" ht="2.25" hidden="1" customHeight="1"/>
    <row r="411" ht="2.25" hidden="1" customHeight="1"/>
    <row r="412" ht="2.25" hidden="1" customHeight="1"/>
    <row r="413" ht="2.25" hidden="1" customHeight="1"/>
    <row r="414" ht="2.25" hidden="1" customHeight="1"/>
    <row r="415" ht="2.25" hidden="1" customHeight="1"/>
    <row r="416" ht="2.25" hidden="1" customHeight="1"/>
    <row r="417" ht="2.25" hidden="1" customHeight="1"/>
    <row r="418" ht="2.25" hidden="1" customHeight="1"/>
    <row r="419" ht="2.25" hidden="1" customHeight="1"/>
    <row r="420" ht="2.25" hidden="1" customHeight="1"/>
    <row r="421" ht="2.25" hidden="1" customHeight="1"/>
    <row r="422" ht="2.25" hidden="1" customHeight="1"/>
    <row r="423" ht="2.25" hidden="1" customHeight="1"/>
    <row r="424" ht="2.25" hidden="1" customHeight="1"/>
    <row r="425" ht="2.25" hidden="1" customHeight="1"/>
    <row r="426" ht="2.25" hidden="1" customHeight="1"/>
    <row r="427" ht="2.25" hidden="1" customHeight="1"/>
    <row r="428" ht="2.25" hidden="1" customHeight="1"/>
    <row r="429" ht="2.25" hidden="1" customHeight="1"/>
    <row r="430" ht="2.25" hidden="1" customHeight="1"/>
    <row r="431" ht="2.25" hidden="1" customHeight="1"/>
    <row r="432" ht="2.25" hidden="1" customHeight="1"/>
    <row r="433" ht="2.25" hidden="1" customHeight="1"/>
    <row r="434" ht="2.25" hidden="1" customHeight="1"/>
    <row r="435" ht="2.25" hidden="1" customHeight="1"/>
    <row r="436" ht="2.25" hidden="1" customHeight="1"/>
    <row r="437" ht="2.25" hidden="1" customHeight="1"/>
    <row r="438" ht="2.25" hidden="1" customHeight="1"/>
    <row r="439" ht="2.25" hidden="1" customHeight="1"/>
    <row r="440" ht="2.25" hidden="1" customHeight="1"/>
    <row r="441" ht="2.25" hidden="1" customHeight="1"/>
    <row r="442" ht="2.25" hidden="1" customHeight="1"/>
    <row r="443" ht="2.25" hidden="1" customHeight="1"/>
    <row r="444" ht="2.25" hidden="1" customHeight="1"/>
    <row r="445" ht="2.25" hidden="1" customHeight="1"/>
    <row r="446" ht="2.25" hidden="1" customHeight="1"/>
    <row r="447" ht="2.25" hidden="1" customHeight="1"/>
    <row r="448" ht="2.25" hidden="1" customHeight="1"/>
    <row r="449" ht="2.25" hidden="1" customHeight="1"/>
    <row r="450" ht="2.25" hidden="1" customHeight="1"/>
    <row r="451" ht="2.25" hidden="1" customHeight="1"/>
    <row r="452" ht="2.25" hidden="1" customHeight="1"/>
    <row r="453" ht="2.25" hidden="1" customHeight="1"/>
    <row r="454" ht="2.25" hidden="1" customHeight="1"/>
    <row r="455" ht="2.25" hidden="1" customHeight="1"/>
    <row r="456" ht="2.25" hidden="1" customHeight="1"/>
    <row r="457" ht="2.25" hidden="1" customHeight="1"/>
    <row r="458" ht="2.25" hidden="1" customHeight="1"/>
    <row r="459" ht="2.25" hidden="1" customHeight="1"/>
    <row r="460" ht="2.25" hidden="1" customHeight="1"/>
    <row r="461" ht="2.25" hidden="1" customHeight="1"/>
    <row r="462" ht="2.25" hidden="1" customHeight="1"/>
    <row r="463" ht="2.25" hidden="1" customHeight="1"/>
    <row r="464" ht="2.25" hidden="1" customHeight="1"/>
    <row r="465" ht="2.25" hidden="1" customHeight="1"/>
    <row r="466" ht="2.25" hidden="1" customHeight="1"/>
    <row r="467" ht="2.25" hidden="1" customHeight="1"/>
    <row r="468" ht="2.25" hidden="1" customHeight="1"/>
    <row r="469" ht="2.25" hidden="1" customHeight="1"/>
    <row r="470" ht="2.25" hidden="1" customHeight="1"/>
    <row r="471" ht="2.25" hidden="1" customHeight="1"/>
    <row r="472" ht="2.25" hidden="1" customHeight="1"/>
    <row r="473" ht="2.25" hidden="1" customHeight="1"/>
    <row r="474" ht="2.25" hidden="1" customHeight="1"/>
    <row r="475" ht="2.25" hidden="1" customHeight="1"/>
    <row r="476" ht="2.25" hidden="1" customHeight="1"/>
    <row r="477" ht="2.25" hidden="1" customHeight="1"/>
    <row r="478" ht="2.25" hidden="1" customHeight="1"/>
    <row r="479" ht="2.25" hidden="1" customHeight="1"/>
    <row r="480" ht="2.25" hidden="1" customHeight="1"/>
    <row r="481" ht="2.25" hidden="1" customHeight="1"/>
    <row r="482" ht="2.25" hidden="1" customHeight="1"/>
    <row r="483" ht="2.25" hidden="1" customHeight="1"/>
    <row r="484" ht="2.25" hidden="1" customHeight="1"/>
    <row r="485" ht="2.25" hidden="1" customHeight="1"/>
    <row r="486" ht="2.25" hidden="1" customHeight="1"/>
    <row r="487" ht="2.25" hidden="1" customHeight="1"/>
    <row r="488" ht="2.25" hidden="1" customHeight="1"/>
    <row r="489" ht="2.25" hidden="1" customHeight="1"/>
    <row r="490" ht="2.25" hidden="1" customHeight="1"/>
    <row r="491" ht="2.25" hidden="1" customHeight="1"/>
    <row r="492" ht="2.25" hidden="1" customHeight="1"/>
    <row r="493" ht="2.25" hidden="1" customHeight="1"/>
    <row r="494" ht="2.25" hidden="1" customHeight="1"/>
    <row r="495" ht="2.25" hidden="1" customHeight="1"/>
    <row r="496" ht="2.25" hidden="1" customHeight="1"/>
    <row r="497" ht="2.25" hidden="1" customHeight="1"/>
    <row r="498" ht="2.25" hidden="1" customHeight="1"/>
    <row r="499" ht="2.25" hidden="1" customHeight="1"/>
    <row r="500" ht="2.25" hidden="1" customHeight="1"/>
    <row r="501" ht="2.25" hidden="1" customHeight="1"/>
    <row r="502" ht="2.25" hidden="1" customHeight="1"/>
    <row r="503" ht="2.25" hidden="1" customHeight="1"/>
    <row r="504" ht="2.25" hidden="1" customHeight="1"/>
    <row r="505" ht="2.25" hidden="1" customHeight="1"/>
    <row r="506" ht="2.25" hidden="1" customHeight="1"/>
    <row r="507" ht="2.25" hidden="1" customHeight="1"/>
    <row r="508" ht="2.25" hidden="1" customHeight="1"/>
    <row r="509" ht="2.25" hidden="1" customHeight="1"/>
    <row r="510" ht="2.25" hidden="1" customHeight="1"/>
    <row r="511" ht="2.25" hidden="1" customHeight="1"/>
    <row r="512" ht="2.25" hidden="1" customHeight="1"/>
    <row r="513" ht="2.25" hidden="1" customHeight="1"/>
    <row r="514" ht="2.25" hidden="1" customHeight="1"/>
    <row r="515" ht="2.25" hidden="1" customHeight="1"/>
    <row r="516" ht="2.25" hidden="1" customHeight="1"/>
    <row r="517" ht="2.25" hidden="1" customHeight="1"/>
    <row r="518" ht="2.25" hidden="1" customHeight="1"/>
    <row r="519" ht="2.25" hidden="1" customHeight="1"/>
    <row r="520" ht="2.25" hidden="1" customHeight="1"/>
    <row r="521" ht="2.25" hidden="1" customHeight="1"/>
    <row r="522" ht="2.25" hidden="1" customHeight="1"/>
    <row r="523" ht="2.25" hidden="1" customHeight="1"/>
    <row r="524" ht="2.25" hidden="1" customHeight="1"/>
    <row r="525" ht="2.25" hidden="1" customHeight="1"/>
    <row r="526" ht="2.25" hidden="1" customHeight="1"/>
    <row r="527" ht="2.25" hidden="1" customHeight="1"/>
    <row r="528" ht="2.25" hidden="1" customHeight="1"/>
    <row r="529" ht="2.25" hidden="1" customHeight="1"/>
    <row r="530" ht="2.25" hidden="1" customHeight="1"/>
    <row r="531" ht="2.25" hidden="1" customHeight="1"/>
    <row r="532" ht="2.25" hidden="1" customHeight="1"/>
    <row r="533" ht="2.25" hidden="1" customHeight="1"/>
    <row r="534" ht="2.25" hidden="1" customHeight="1"/>
    <row r="535" ht="2.25" hidden="1" customHeight="1"/>
    <row r="536" ht="2.25" hidden="1" customHeight="1"/>
    <row r="537" ht="2.25" hidden="1" customHeight="1"/>
    <row r="538" ht="2.25" hidden="1" customHeight="1"/>
    <row r="539" ht="2.25" hidden="1" customHeight="1"/>
    <row r="540" ht="2.25" hidden="1" customHeight="1"/>
    <row r="541" ht="2.25" hidden="1" customHeight="1"/>
    <row r="542" ht="2.25" hidden="1" customHeight="1"/>
    <row r="543" ht="2.25" hidden="1" customHeight="1"/>
    <row r="544" ht="2.25" hidden="1" customHeight="1"/>
    <row r="545" ht="2.25" hidden="1" customHeight="1"/>
    <row r="546" ht="2.25" hidden="1" customHeight="1"/>
    <row r="547" ht="2.25" hidden="1" customHeight="1"/>
    <row r="548" ht="2.25" hidden="1" customHeight="1"/>
    <row r="549" ht="2.25" hidden="1" customHeight="1"/>
    <row r="550" ht="2.25" hidden="1" customHeight="1"/>
    <row r="551" ht="2.25" hidden="1" customHeight="1"/>
    <row r="552" ht="2.25" hidden="1" customHeight="1"/>
    <row r="553" ht="2.25" hidden="1" customHeight="1"/>
    <row r="554" ht="2.25" hidden="1" customHeight="1"/>
    <row r="555" ht="2.25" hidden="1" customHeight="1"/>
    <row r="556" ht="2.25" hidden="1" customHeight="1"/>
    <row r="557" ht="2.25" hidden="1" customHeight="1"/>
    <row r="558" ht="2.25" hidden="1" customHeight="1"/>
    <row r="559" ht="2.25" hidden="1" customHeight="1"/>
    <row r="560" ht="2.25" hidden="1" customHeight="1"/>
    <row r="561" ht="2.25" hidden="1" customHeight="1"/>
    <row r="562" ht="2.25" hidden="1" customHeight="1"/>
    <row r="563" ht="2.25" hidden="1" customHeight="1"/>
    <row r="564" ht="2.25" hidden="1" customHeight="1"/>
    <row r="565" ht="2.25" hidden="1" customHeight="1"/>
    <row r="566" ht="2.25" hidden="1" customHeight="1"/>
    <row r="567" ht="2.25" hidden="1" customHeight="1"/>
    <row r="568" ht="2.25" hidden="1" customHeight="1"/>
    <row r="569" ht="2.25" hidden="1" customHeight="1"/>
    <row r="570" ht="2.25" hidden="1" customHeight="1"/>
    <row r="571" ht="2.25" hidden="1" customHeight="1"/>
    <row r="572" ht="2.25" hidden="1" customHeight="1"/>
    <row r="573" ht="2.25" hidden="1" customHeight="1"/>
    <row r="574" ht="2.25" hidden="1" customHeight="1"/>
    <row r="575" ht="2.25" hidden="1" customHeight="1"/>
    <row r="576" ht="2.25" hidden="1" customHeight="1"/>
    <row r="577" ht="2.25" hidden="1" customHeight="1"/>
    <row r="578" ht="2.25" hidden="1" customHeight="1"/>
    <row r="579" ht="2.25" hidden="1" customHeight="1"/>
    <row r="580" ht="2.25" hidden="1" customHeight="1"/>
    <row r="581" ht="2.25" hidden="1" customHeight="1"/>
    <row r="582" ht="2.25" hidden="1" customHeight="1"/>
    <row r="583" ht="2.25" hidden="1" customHeight="1"/>
    <row r="584" ht="2.25" hidden="1" customHeight="1"/>
    <row r="585" ht="2.25" hidden="1" customHeight="1"/>
    <row r="586" ht="2.25" hidden="1" customHeight="1"/>
    <row r="587" ht="2.25" hidden="1" customHeight="1"/>
    <row r="588" ht="2.25" hidden="1" customHeight="1"/>
    <row r="589" ht="2.25" hidden="1" customHeight="1"/>
    <row r="590" ht="2.25" hidden="1" customHeight="1"/>
    <row r="591" ht="2.25" hidden="1" customHeight="1"/>
    <row r="592" ht="2.25" hidden="1" customHeight="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spans="1:5" hidden="1"/>
    <row r="611" spans="1:5">
      <c r="A611" s="158"/>
      <c r="B611" s="158"/>
    </row>
    <row r="613" spans="1:5" ht="15">
      <c r="A613" s="108" t="s">
        <v>156</v>
      </c>
      <c r="B613" s="108"/>
    </row>
    <row r="614" spans="1:5">
      <c r="A614" s="12" t="s">
        <v>0</v>
      </c>
      <c r="B614" s="22" t="s">
        <v>4</v>
      </c>
      <c r="C614" s="12" t="s">
        <v>5</v>
      </c>
      <c r="D614" s="35" t="s">
        <v>141</v>
      </c>
      <c r="E614" s="14" t="s">
        <v>146</v>
      </c>
    </row>
    <row r="615" spans="1:5">
      <c r="A615" s="104">
        <v>2021</v>
      </c>
      <c r="D615" s="10">
        <v>1402618.4899999998</v>
      </c>
      <c r="E615" s="103">
        <v>8.8954720526662506E-2</v>
      </c>
    </row>
    <row r="616" spans="1:5">
      <c r="A616" s="57"/>
      <c r="B616" s="31" t="s">
        <v>16</v>
      </c>
      <c r="C616" s="70"/>
      <c r="D616" s="10">
        <v>888969.59999999986</v>
      </c>
      <c r="E616" s="103">
        <v>0.10603345348241275</v>
      </c>
    </row>
    <row r="617" spans="1:5">
      <c r="A617" s="57"/>
      <c r="B617" s="57"/>
      <c r="C617" s="35" t="s">
        <v>17</v>
      </c>
      <c r="D617" s="90">
        <v>382739.36999999994</v>
      </c>
      <c r="E617" s="32">
        <v>8.8197337735457293E-2</v>
      </c>
    </row>
    <row r="618" spans="1:5">
      <c r="A618" s="57"/>
      <c r="B618" s="57"/>
      <c r="C618" s="57" t="s">
        <v>19</v>
      </c>
      <c r="D618" s="49">
        <v>247259.31</v>
      </c>
      <c r="E618" s="33">
        <v>0.11655982464126328</v>
      </c>
    </row>
    <row r="619" spans="1:5">
      <c r="A619" s="57"/>
      <c r="B619" s="57"/>
      <c r="C619" s="62" t="s">
        <v>20</v>
      </c>
      <c r="D619" s="91">
        <v>258970.91999999998</v>
      </c>
      <c r="E619" s="34">
        <v>0.13467223228494526</v>
      </c>
    </row>
    <row r="620" spans="1:5">
      <c r="A620" s="57"/>
      <c r="B620" s="57" t="s">
        <v>21</v>
      </c>
      <c r="C620" s="70"/>
      <c r="D620" s="10">
        <v>309197.87999999995</v>
      </c>
      <c r="E620" s="103">
        <v>6.9670620304958714E-2</v>
      </c>
    </row>
    <row r="621" spans="1:5">
      <c r="A621" s="57"/>
      <c r="B621" s="57"/>
      <c r="C621" s="31" t="s">
        <v>22</v>
      </c>
      <c r="D621" s="10">
        <v>309197.87999999995</v>
      </c>
      <c r="E621" s="103">
        <v>6.9670620304958714E-2</v>
      </c>
    </row>
    <row r="622" spans="1:5">
      <c r="A622" s="57"/>
      <c r="B622" s="57" t="s">
        <v>23</v>
      </c>
      <c r="C622" s="70"/>
      <c r="D622" s="10">
        <v>204451.01</v>
      </c>
      <c r="E622" s="103">
        <v>6.9401286626492892E-2</v>
      </c>
    </row>
    <row r="623" spans="1:5">
      <c r="A623" s="57"/>
      <c r="B623" s="62"/>
      <c r="C623" s="31" t="s">
        <v>24</v>
      </c>
      <c r="D623" s="10">
        <v>204451.01</v>
      </c>
      <c r="E623" s="103">
        <v>6.9401286626492892E-2</v>
      </c>
    </row>
    <row r="624" spans="1:5">
      <c r="A624" s="105">
        <v>2022</v>
      </c>
      <c r="D624" s="10">
        <v>1892951.45</v>
      </c>
      <c r="E624" s="103">
        <v>0.11859182779595297</v>
      </c>
    </row>
    <row r="625" spans="1:5">
      <c r="A625" s="57"/>
      <c r="B625" s="31" t="s">
        <v>16</v>
      </c>
      <c r="C625" s="70"/>
      <c r="D625" s="10">
        <v>968079.11999999988</v>
      </c>
      <c r="E625" s="103">
        <v>0.13931738063996299</v>
      </c>
    </row>
    <row r="626" spans="1:5">
      <c r="A626" s="57"/>
      <c r="B626" s="57"/>
      <c r="C626" s="35" t="s">
        <v>63</v>
      </c>
      <c r="D626" s="90">
        <v>141.96</v>
      </c>
      <c r="E626" s="32">
        <v>2.6203977921968668E-2</v>
      </c>
    </row>
    <row r="627" spans="1:5">
      <c r="A627" s="57"/>
      <c r="B627" s="57"/>
      <c r="C627" s="57" t="s">
        <v>67</v>
      </c>
      <c r="D627" s="49">
        <v>1.1000000000000001</v>
      </c>
      <c r="E627" s="33">
        <v>0.82982736109096378</v>
      </c>
    </row>
    <row r="628" spans="1:5">
      <c r="A628" s="57"/>
      <c r="B628" s="57"/>
      <c r="C628" s="57" t="s">
        <v>19</v>
      </c>
      <c r="D628" s="49">
        <v>208054.25</v>
      </c>
      <c r="E628" s="33">
        <v>0.35874820200415297</v>
      </c>
    </row>
    <row r="629" spans="1:5">
      <c r="A629" s="57"/>
      <c r="B629" s="57"/>
      <c r="C629" s="57" t="s">
        <v>20</v>
      </c>
      <c r="D629" s="49">
        <v>295760.81</v>
      </c>
      <c r="E629" s="33">
        <v>0.15217970875646716</v>
      </c>
    </row>
    <row r="630" spans="1:5">
      <c r="A630" s="57"/>
      <c r="B630" s="57"/>
      <c r="C630" s="62" t="s">
        <v>64</v>
      </c>
      <c r="D630" s="91">
        <v>464120.99999999994</v>
      </c>
      <c r="E630" s="34">
        <v>0.10500781722206963</v>
      </c>
    </row>
    <row r="631" spans="1:5">
      <c r="A631" s="57"/>
      <c r="B631" s="57" t="s">
        <v>21</v>
      </c>
      <c r="C631" s="70"/>
      <c r="D631" s="10">
        <v>591213.76</v>
      </c>
      <c r="E631" s="103">
        <v>9.703564486026417E-2</v>
      </c>
    </row>
    <row r="632" spans="1:5">
      <c r="A632" s="57"/>
      <c r="B632" s="57"/>
      <c r="C632" s="35" t="s">
        <v>22</v>
      </c>
      <c r="D632" s="28">
        <v>338218.33</v>
      </c>
      <c r="E632" s="32">
        <v>7.3799283067301422E-2</v>
      </c>
    </row>
    <row r="633" spans="1:5">
      <c r="A633" s="57"/>
      <c r="B633" s="57"/>
      <c r="C633" s="62" t="s">
        <v>65</v>
      </c>
      <c r="D633" s="30">
        <v>252995.42999999996</v>
      </c>
      <c r="E633" s="34">
        <v>0.16756888404139594</v>
      </c>
    </row>
    <row r="634" spans="1:5">
      <c r="A634" s="57"/>
      <c r="B634" s="57" t="s">
        <v>23</v>
      </c>
      <c r="C634" s="70"/>
      <c r="D634" s="10">
        <v>333658.57</v>
      </c>
      <c r="E634" s="103">
        <v>0.1142500233230961</v>
      </c>
    </row>
    <row r="635" spans="1:5">
      <c r="A635" s="57"/>
      <c r="B635" s="57"/>
      <c r="C635" s="35" t="s">
        <v>24</v>
      </c>
      <c r="D635" s="28">
        <v>297906.02</v>
      </c>
      <c r="E635" s="32">
        <v>0.13305039879974795</v>
      </c>
    </row>
    <row r="636" spans="1:5">
      <c r="A636" s="57"/>
      <c r="B636" s="62"/>
      <c r="C636" s="62" t="s">
        <v>66</v>
      </c>
      <c r="D636" s="30">
        <v>35752.549999999996</v>
      </c>
      <c r="E636" s="34">
        <v>5.2470941069619345E-2</v>
      </c>
    </row>
    <row r="637" spans="1:5">
      <c r="A637" s="105">
        <v>2023</v>
      </c>
      <c r="D637" s="10">
        <v>2505507.4300000002</v>
      </c>
      <c r="E637" s="103">
        <v>0.14825407162557072</v>
      </c>
    </row>
    <row r="638" spans="1:5">
      <c r="A638" s="57"/>
      <c r="B638" s="31" t="s">
        <v>16</v>
      </c>
      <c r="C638" s="70"/>
      <c r="D638" s="10">
        <v>1127507.3900000001</v>
      </c>
      <c r="E638" s="103">
        <v>0.15891842660959105</v>
      </c>
    </row>
    <row r="639" spans="1:5">
      <c r="A639" s="57"/>
      <c r="B639" s="57"/>
      <c r="C639" s="35" t="s">
        <v>71</v>
      </c>
      <c r="D639" s="90">
        <v>239603.68</v>
      </c>
      <c r="E639" s="32">
        <v>0.35169520501795987</v>
      </c>
    </row>
    <row r="640" spans="1:5">
      <c r="A640" s="57"/>
      <c r="B640" s="57"/>
      <c r="C640" s="57" t="s">
        <v>72</v>
      </c>
      <c r="D640" s="49">
        <v>352296.76999999996</v>
      </c>
      <c r="E640" s="33">
        <v>0.1379706839194294</v>
      </c>
    </row>
    <row r="641" spans="1:5">
      <c r="A641" s="57"/>
      <c r="B641" s="57"/>
      <c r="C641" s="57" t="s">
        <v>73</v>
      </c>
      <c r="D641" s="49">
        <v>302736.82</v>
      </c>
      <c r="E641" s="33">
        <v>0.13100593173546146</v>
      </c>
    </row>
    <row r="642" spans="1:5">
      <c r="A642" s="57"/>
      <c r="B642" s="57"/>
      <c r="C642" s="57" t="s">
        <v>74</v>
      </c>
      <c r="D642" s="49">
        <v>232868.04000000004</v>
      </c>
      <c r="E642" s="33">
        <v>0.15030375544082353</v>
      </c>
    </row>
    <row r="643" spans="1:5">
      <c r="A643" s="57"/>
      <c r="B643" s="57"/>
      <c r="C643" s="57" t="s">
        <v>75</v>
      </c>
      <c r="D643" s="49">
        <v>1.04</v>
      </c>
      <c r="E643" s="33">
        <v>1.040000000000002</v>
      </c>
    </row>
    <row r="644" spans="1:5">
      <c r="A644" s="57"/>
      <c r="B644" s="57"/>
      <c r="C644" s="62" t="s">
        <v>76</v>
      </c>
      <c r="D644" s="91">
        <v>1.04</v>
      </c>
      <c r="E644" s="34">
        <v>1.040000000000002</v>
      </c>
    </row>
    <row r="645" spans="1:5">
      <c r="A645" s="57"/>
      <c r="B645" s="57" t="s">
        <v>21</v>
      </c>
      <c r="C645" s="70"/>
      <c r="D645" s="10">
        <v>840536.55999999994</v>
      </c>
      <c r="E645" s="103">
        <v>0.14007782281996117</v>
      </c>
    </row>
    <row r="646" spans="1:5">
      <c r="A646" s="57"/>
      <c r="B646" s="57"/>
      <c r="C646" s="35" t="s">
        <v>22</v>
      </c>
      <c r="D646" s="28">
        <v>483130.6</v>
      </c>
      <c r="E646" s="32">
        <v>0.10961320786520545</v>
      </c>
    </row>
    <row r="647" spans="1:5">
      <c r="A647" s="57"/>
      <c r="B647" s="57"/>
      <c r="C647" s="62" t="s">
        <v>65</v>
      </c>
      <c r="D647" s="30">
        <v>357405.95999999996</v>
      </c>
      <c r="E647" s="34">
        <v>0.22437406560037282</v>
      </c>
    </row>
    <row r="648" spans="1:5">
      <c r="A648" s="57"/>
      <c r="B648" s="57" t="s">
        <v>23</v>
      </c>
      <c r="C648" s="70"/>
      <c r="D648" s="10">
        <v>537463.4800000001</v>
      </c>
      <c r="E648" s="103">
        <v>0.1412625392295728</v>
      </c>
    </row>
    <row r="649" spans="1:5">
      <c r="A649" s="57"/>
      <c r="B649" s="57"/>
      <c r="C649" s="35" t="s">
        <v>24</v>
      </c>
      <c r="D649" s="28">
        <v>415697.68000000005</v>
      </c>
      <c r="E649" s="32">
        <v>0.16009160950555643</v>
      </c>
    </row>
    <row r="650" spans="1:5">
      <c r="A650" s="57"/>
      <c r="B650" s="62"/>
      <c r="C650" s="62" t="s">
        <v>66</v>
      </c>
      <c r="D650" s="30">
        <v>121765.8</v>
      </c>
      <c r="E650" s="34">
        <v>0.1007920231558715</v>
      </c>
    </row>
    <row r="651" spans="1:5">
      <c r="A651" s="105">
        <v>2024</v>
      </c>
      <c r="D651" s="10">
        <v>1545454.3699999999</v>
      </c>
      <c r="E651" s="103">
        <v>0.11703090038497747</v>
      </c>
    </row>
    <row r="652" spans="1:5">
      <c r="A652" s="57"/>
      <c r="B652" s="31" t="s">
        <v>16</v>
      </c>
      <c r="C652" s="70"/>
      <c r="D652" s="10">
        <v>613421.62999999989</v>
      </c>
      <c r="E652" s="103">
        <v>0.12258655416333951</v>
      </c>
    </row>
    <row r="653" spans="1:5">
      <c r="A653" s="57"/>
      <c r="B653" s="57"/>
      <c r="C653" s="35" t="s">
        <v>71</v>
      </c>
      <c r="D653" s="90">
        <v>102160.31</v>
      </c>
      <c r="E653" s="32">
        <v>0.18230350114714997</v>
      </c>
    </row>
    <row r="654" spans="1:5">
      <c r="A654" s="57"/>
      <c r="B654" s="57"/>
      <c r="C654" s="57" t="s">
        <v>72</v>
      </c>
      <c r="D654" s="49">
        <v>154650.69</v>
      </c>
      <c r="E654" s="33">
        <v>7.3874634178723877E-2</v>
      </c>
    </row>
    <row r="655" spans="1:5">
      <c r="A655" s="57"/>
      <c r="B655" s="57"/>
      <c r="C655" s="57" t="s">
        <v>73</v>
      </c>
      <c r="D655" s="49">
        <v>160228.79999999999</v>
      </c>
      <c r="E655" s="33">
        <v>0.15511665297904154</v>
      </c>
    </row>
    <row r="656" spans="1:5">
      <c r="A656" s="57"/>
      <c r="B656" s="57"/>
      <c r="C656" s="57" t="s">
        <v>74</v>
      </c>
      <c r="D656" s="49">
        <v>196371.43</v>
      </c>
      <c r="E656" s="33">
        <v>0.14908083313271611</v>
      </c>
    </row>
    <row r="657" spans="1:5">
      <c r="A657" s="57"/>
      <c r="B657" s="57"/>
      <c r="C657" s="57" t="s">
        <v>75</v>
      </c>
      <c r="D657" s="49">
        <v>5.2</v>
      </c>
      <c r="E657" s="33">
        <v>1.040000000000002</v>
      </c>
    </row>
    <row r="658" spans="1:5">
      <c r="A658" s="57"/>
      <c r="B658" s="57"/>
      <c r="C658" s="62" t="s">
        <v>76</v>
      </c>
      <c r="D658" s="91">
        <v>5.2</v>
      </c>
      <c r="E658" s="34">
        <v>1.040000000000002</v>
      </c>
    </row>
    <row r="659" spans="1:5">
      <c r="A659" s="57"/>
      <c r="B659" s="57" t="s">
        <v>21</v>
      </c>
      <c r="C659" s="70"/>
      <c r="D659" s="10">
        <v>566012.48</v>
      </c>
      <c r="E659" s="103">
        <v>0.11384829386717001</v>
      </c>
    </row>
    <row r="660" spans="1:5">
      <c r="A660" s="57"/>
      <c r="B660" s="57"/>
      <c r="C660" s="35" t="s">
        <v>22</v>
      </c>
      <c r="D660" s="28">
        <v>334168.59000000003</v>
      </c>
      <c r="E660" s="32">
        <v>9.1718999185931016E-2</v>
      </c>
    </row>
    <row r="661" spans="1:5">
      <c r="A661" s="57"/>
      <c r="B661" s="57"/>
      <c r="C661" s="62" t="s">
        <v>65</v>
      </c>
      <c r="D661" s="30">
        <v>231843.89</v>
      </c>
      <c r="E661" s="34">
        <v>0.17454939811896802</v>
      </c>
    </row>
    <row r="662" spans="1:5">
      <c r="A662" s="57"/>
      <c r="B662" s="57" t="s">
        <v>23</v>
      </c>
      <c r="C662" s="70"/>
      <c r="D662" s="10">
        <v>366020.26</v>
      </c>
      <c r="E662" s="103">
        <v>0.11332253070297203</v>
      </c>
    </row>
    <row r="663" spans="1:5">
      <c r="A663" s="57"/>
      <c r="B663" s="57"/>
      <c r="C663" s="35" t="s">
        <v>24</v>
      </c>
      <c r="D663" s="28">
        <v>234258.91999999998</v>
      </c>
      <c r="E663" s="32">
        <v>0.13903306935599882</v>
      </c>
    </row>
    <row r="664" spans="1:5">
      <c r="A664" s="57"/>
      <c r="B664" s="62"/>
      <c r="C664" s="62" t="s">
        <v>66</v>
      </c>
      <c r="D664" s="30">
        <v>131761.34</v>
      </c>
      <c r="E664" s="34">
        <v>8.5283343648876048E-2</v>
      </c>
    </row>
    <row r="665" spans="1:5">
      <c r="A665" s="105">
        <v>2025</v>
      </c>
      <c r="D665" s="10">
        <v>849652.2</v>
      </c>
      <c r="E665" s="103">
        <v>8.1556400028777773E-2</v>
      </c>
    </row>
    <row r="666" spans="1:5">
      <c r="A666" s="57"/>
      <c r="B666" s="31" t="s">
        <v>16</v>
      </c>
      <c r="C666" s="70"/>
      <c r="D666" s="10">
        <v>382251.2</v>
      </c>
      <c r="E666" s="103">
        <v>7.2481801732764015E-2</v>
      </c>
    </row>
    <row r="667" spans="1:5">
      <c r="A667" s="57"/>
      <c r="B667" s="57"/>
      <c r="C667" s="35" t="s">
        <v>71</v>
      </c>
      <c r="D667" s="90">
        <v>80307.760000000009</v>
      </c>
      <c r="E667" s="32">
        <v>0.15164493362257017</v>
      </c>
    </row>
    <row r="668" spans="1:5">
      <c r="A668" s="57"/>
      <c r="B668" s="57"/>
      <c r="C668" s="57" t="s">
        <v>87</v>
      </c>
      <c r="D668" s="49">
        <v>50005.240000000005</v>
      </c>
      <c r="E668" s="33">
        <v>0.11840939473459867</v>
      </c>
    </row>
    <row r="669" spans="1:5">
      <c r="A669" s="57"/>
      <c r="B669" s="57"/>
      <c r="C669" s="57" t="s">
        <v>72</v>
      </c>
      <c r="D669" s="49">
        <v>95728.639999999999</v>
      </c>
      <c r="E669" s="33">
        <v>4.209027364526044E-2</v>
      </c>
    </row>
    <row r="670" spans="1:5">
      <c r="A670" s="57"/>
      <c r="B670" s="57"/>
      <c r="C670" s="57" t="s">
        <v>73</v>
      </c>
      <c r="D670" s="49">
        <v>106005.12</v>
      </c>
      <c r="E670" s="33">
        <v>9.0567356086289491E-2</v>
      </c>
    </row>
    <row r="671" spans="1:5">
      <c r="A671" s="57"/>
      <c r="B671" s="57"/>
      <c r="C671" s="57" t="s">
        <v>74</v>
      </c>
      <c r="D671" s="49">
        <v>50194.04</v>
      </c>
      <c r="E671" s="33">
        <v>5.7231354424633847E-2</v>
      </c>
    </row>
    <row r="672" spans="1:5">
      <c r="A672" s="57"/>
      <c r="B672" s="57"/>
      <c r="C672" s="57" t="s">
        <v>75</v>
      </c>
      <c r="D672" s="49">
        <v>5.2</v>
      </c>
      <c r="E672" s="33">
        <v>1.040000000000002</v>
      </c>
    </row>
    <row r="673" spans="1:5">
      <c r="A673" s="57"/>
      <c r="B673" s="57"/>
      <c r="C673" s="62" t="s">
        <v>76</v>
      </c>
      <c r="D673" s="91">
        <v>5.2</v>
      </c>
      <c r="E673" s="34">
        <v>1.040000000000002</v>
      </c>
    </row>
    <row r="674" spans="1:5">
      <c r="A674" s="57"/>
      <c r="B674" s="57" t="s">
        <v>21</v>
      </c>
      <c r="C674" s="70"/>
      <c r="D674" s="10">
        <v>282009.64</v>
      </c>
      <c r="E674" s="103">
        <v>0.10135318407754217</v>
      </c>
    </row>
    <row r="675" spans="1:5">
      <c r="A675" s="57"/>
      <c r="B675" s="57"/>
      <c r="C675" s="35" t="s">
        <v>22</v>
      </c>
      <c r="D675" s="28">
        <v>143004.79999999999</v>
      </c>
      <c r="E675" s="32">
        <v>7.9056930025024258E-2</v>
      </c>
    </row>
    <row r="676" spans="1:5">
      <c r="A676" s="57"/>
      <c r="B676" s="57"/>
      <c r="C676" s="62" t="s">
        <v>65</v>
      </c>
      <c r="D676" s="30">
        <v>139004.84</v>
      </c>
      <c r="E676" s="34">
        <v>0.14277979500000512</v>
      </c>
    </row>
    <row r="677" spans="1:5">
      <c r="A677" s="57"/>
      <c r="B677" s="57" t="s">
        <v>23</v>
      </c>
      <c r="C677" s="70"/>
      <c r="D677" s="10">
        <v>185391.36000000002</v>
      </c>
      <c r="E677" s="103">
        <v>7.8496723282293512E-2</v>
      </c>
    </row>
    <row r="678" spans="1:5">
      <c r="A678" s="57"/>
      <c r="B678" s="57"/>
      <c r="C678" s="35" t="s">
        <v>24</v>
      </c>
      <c r="D678" s="28">
        <v>110386.04000000001</v>
      </c>
      <c r="E678" s="32">
        <v>9.4942763947600109E-2</v>
      </c>
    </row>
    <row r="679" spans="1:5">
      <c r="A679" s="62"/>
      <c r="B679" s="62"/>
      <c r="C679" s="62" t="s">
        <v>66</v>
      </c>
      <c r="D679" s="30">
        <v>75005.320000000007</v>
      </c>
      <c r="E679" s="34">
        <v>6.25506603563587E-2</v>
      </c>
    </row>
    <row r="680" spans="1:5">
      <c r="A680" s="54" t="s">
        <v>144</v>
      </c>
      <c r="B680" s="31"/>
      <c r="C680" s="31"/>
      <c r="D680" s="30">
        <v>8196183.9399999985</v>
      </c>
      <c r="E680" s="34">
        <v>0.11343685538258738</v>
      </c>
    </row>
    <row r="685" spans="1:5" ht="15">
      <c r="A685" s="81" t="s">
        <v>157</v>
      </c>
    </row>
    <row r="686" spans="1:5">
      <c r="A686" s="60" t="s">
        <v>8</v>
      </c>
      <c r="B686" s="56" t="s">
        <v>9</v>
      </c>
      <c r="C686" s="56" t="s">
        <v>10</v>
      </c>
      <c r="D686" s="68" t="s">
        <v>141</v>
      </c>
      <c r="E686" s="35" t="s">
        <v>146</v>
      </c>
    </row>
    <row r="687" spans="1:5">
      <c r="A687" s="68" t="s">
        <v>89</v>
      </c>
      <c r="D687" s="18">
        <v>8106945.0600000005</v>
      </c>
      <c r="E687" s="36">
        <v>0.98238394240121985</v>
      </c>
    </row>
    <row r="688" spans="1:5">
      <c r="A688" s="51"/>
      <c r="B688" t="s">
        <v>89</v>
      </c>
      <c r="D688" s="20">
        <v>8106945.0600000005</v>
      </c>
      <c r="E688" s="37">
        <v>0.98238394240121985</v>
      </c>
    </row>
    <row r="689" spans="1:5">
      <c r="A689" s="51"/>
      <c r="C689" t="s">
        <v>90</v>
      </c>
      <c r="D689" s="20">
        <v>2671604.2799999998</v>
      </c>
      <c r="E689" s="37">
        <v>0.999533134050542</v>
      </c>
    </row>
    <row r="690" spans="1:5">
      <c r="A690" s="51"/>
      <c r="C690" t="s">
        <v>91</v>
      </c>
      <c r="D690" s="20">
        <v>3391317.3600000008</v>
      </c>
      <c r="E690" s="37">
        <v>0.95923345922646808</v>
      </c>
    </row>
    <row r="691" spans="1:5">
      <c r="A691" s="51"/>
      <c r="C691" t="s">
        <v>103</v>
      </c>
      <c r="D691" s="20">
        <v>2044023.4200000002</v>
      </c>
      <c r="E691" s="37">
        <v>1.0000011839571235</v>
      </c>
    </row>
    <row r="692" spans="1:5">
      <c r="A692" s="51" t="s">
        <v>98</v>
      </c>
      <c r="D692" s="18">
        <v>89238.88</v>
      </c>
      <c r="E692" s="36">
        <v>1.3943367290000588E-3</v>
      </c>
    </row>
    <row r="693" spans="1:5">
      <c r="A693" s="51"/>
      <c r="B693" t="s">
        <v>37</v>
      </c>
      <c r="D693" s="20">
        <v>38778.36</v>
      </c>
      <c r="E693" s="37">
        <v>5.3545572578269501E-3</v>
      </c>
    </row>
    <row r="694" spans="1:5">
      <c r="A694" s="51"/>
      <c r="C694" t="s">
        <v>37</v>
      </c>
      <c r="D694" s="20">
        <v>38778.36</v>
      </c>
      <c r="E694" s="37">
        <v>5.3545572578269501E-3</v>
      </c>
    </row>
    <row r="695" spans="1:5">
      <c r="A695" s="51"/>
      <c r="B695" t="s">
        <v>99</v>
      </c>
      <c r="D695" s="20">
        <v>50460.520000000004</v>
      </c>
      <c r="E695" s="37">
        <v>8.890338169024153E-4</v>
      </c>
    </row>
    <row r="696" spans="1:5">
      <c r="A696" s="51"/>
      <c r="C696" t="s">
        <v>99</v>
      </c>
      <c r="D696" s="20">
        <v>50460.520000000004</v>
      </c>
      <c r="E696" s="37">
        <v>8.890338169024153E-4</v>
      </c>
    </row>
    <row r="697" spans="1:5">
      <c r="A697" s="27" t="s">
        <v>144</v>
      </c>
      <c r="B697" s="69"/>
      <c r="C697" s="70"/>
      <c r="D697" s="39">
        <v>8196183.9400000004</v>
      </c>
      <c r="E697" s="41">
        <v>0.11343685538258737</v>
      </c>
    </row>
    <row r="700" spans="1:5" hidden="1"/>
    <row r="701" spans="1:5" hidden="1"/>
    <row r="702" spans="1:5" hidden="1"/>
    <row r="703" spans="1:5" hidden="1"/>
    <row r="704" spans="1:5"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t="15" hidden="1" customHeight="1"/>
    <row r="794" hidden="1"/>
    <row r="795" hidden="1"/>
    <row r="796" hidden="1"/>
    <row r="797" hidden="1"/>
    <row r="798" hidden="1"/>
    <row r="799" hidden="1"/>
    <row r="800" hidden="1"/>
    <row r="801" spans="6:10" hidden="1"/>
    <row r="802" spans="6:10" hidden="1"/>
    <row r="803" spans="6:10" hidden="1"/>
    <row r="804" spans="6:10" hidden="1"/>
    <row r="805" spans="6:10" hidden="1"/>
    <row r="806" spans="6:10" hidden="1"/>
    <row r="807" spans="6:10" hidden="1"/>
    <row r="808" spans="6:10" hidden="1"/>
    <row r="809" spans="6:10" hidden="1"/>
    <row r="810" spans="6:10" ht="3.75" hidden="1" customHeight="1"/>
    <row r="811" spans="6:10" hidden="1"/>
    <row r="812" spans="6:10" hidden="1"/>
    <row r="813" spans="6:10" hidden="1"/>
    <row r="815" spans="6:10">
      <c r="I815"/>
    </row>
    <row r="816" spans="6:10">
      <c r="F816" s="71" t="s">
        <v>89</v>
      </c>
      <c r="G816" s="10">
        <f>GETPIVOTDATA("Total Non Working $",$A$686,"Core/Non-Core","Core NW")</f>
        <v>8106945.0600000005</v>
      </c>
      <c r="I816" s="71" t="s">
        <v>158</v>
      </c>
      <c r="J816" s="10">
        <f>GETPIVOTDATA("Total Non Working $",$A$686,"Core/Non-Core","Non-Core NW")</f>
        <v>89238.88</v>
      </c>
    </row>
    <row r="817" spans="1:10">
      <c r="I817"/>
    </row>
    <row r="818" spans="1:10" ht="15">
      <c r="A818" s="82" t="s">
        <v>159</v>
      </c>
      <c r="I818"/>
    </row>
    <row r="819" spans="1:10" ht="15.75">
      <c r="A819" s="60" t="s">
        <v>9</v>
      </c>
      <c r="B819" s="60" t="s">
        <v>10</v>
      </c>
      <c r="C819" s="35" t="s">
        <v>141</v>
      </c>
      <c r="F819" s="75" t="s">
        <v>89</v>
      </c>
      <c r="I819"/>
    </row>
    <row r="820" spans="1:10">
      <c r="A820" s="51" t="s">
        <v>89</v>
      </c>
      <c r="C820" s="49">
        <v>8106945.0600000005</v>
      </c>
      <c r="D820" s="47"/>
      <c r="E820" s="9"/>
      <c r="F820" s="71" t="s">
        <v>90</v>
      </c>
      <c r="G820" s="10">
        <f>GETPIVOTDATA("Menu Cost",$A$819,"Classification I","Core NW","Classification II","ADMIN")</f>
        <v>2671604.2799999998</v>
      </c>
      <c r="H820" s="9"/>
      <c r="I820" s="71" t="s">
        <v>100</v>
      </c>
      <c r="J820" s="10"/>
    </row>
    <row r="821" spans="1:10">
      <c r="A821" s="51"/>
      <c r="B821" s="51" t="s">
        <v>90</v>
      </c>
      <c r="C821" s="49">
        <v>2671604.2799999998</v>
      </c>
      <c r="D821" s="47"/>
      <c r="E821" s="9"/>
      <c r="I821"/>
    </row>
    <row r="822" spans="1:10">
      <c r="A822" s="51"/>
      <c r="B822" s="51" t="s">
        <v>91</v>
      </c>
      <c r="C822" s="49">
        <v>3391317.3600000008</v>
      </c>
      <c r="D822" s="47"/>
      <c r="E822" s="9"/>
      <c r="I822"/>
    </row>
    <row r="823" spans="1:10">
      <c r="A823" s="51"/>
      <c r="B823" s="51" t="s">
        <v>103</v>
      </c>
      <c r="C823" s="49">
        <v>2044023.4200000002</v>
      </c>
      <c r="D823" s="47"/>
      <c r="E823" s="9"/>
      <c r="F823" s="71" t="s">
        <v>91</v>
      </c>
      <c r="G823" s="10">
        <f>GETPIVOTDATA("Menu Cost",$A$819,"Classification I","Core NW","Classification II","OTHER")</f>
        <v>3391317.3600000008</v>
      </c>
      <c r="H823" s="9"/>
      <c r="I823" s="71" t="s">
        <v>103</v>
      </c>
      <c r="J823" s="10">
        <f>GETPIVOTDATA("Menu Cost",$A$819,"Classification I","Core NW","Classification II","SINGLE FUNDING")</f>
        <v>2044023.4200000002</v>
      </c>
    </row>
    <row r="824" spans="1:10">
      <c r="A824" s="51" t="s">
        <v>37</v>
      </c>
      <c r="C824" s="49">
        <v>38778.36</v>
      </c>
      <c r="D824" s="47"/>
      <c r="E824" s="9"/>
      <c r="I824"/>
    </row>
    <row r="825" spans="1:10">
      <c r="A825" s="51"/>
      <c r="B825" s="51" t="s">
        <v>37</v>
      </c>
      <c r="C825" s="49">
        <v>38778.36</v>
      </c>
      <c r="D825" s="47"/>
      <c r="E825" s="9"/>
      <c r="I825"/>
    </row>
    <row r="826" spans="1:10">
      <c r="A826" s="51" t="s">
        <v>99</v>
      </c>
      <c r="C826" s="49">
        <v>50460.520000000004</v>
      </c>
      <c r="D826" s="47"/>
      <c r="E826" s="9"/>
      <c r="I826"/>
    </row>
    <row r="827" spans="1:10" ht="15.75">
      <c r="A827" s="51"/>
      <c r="B827" s="51" t="s">
        <v>99</v>
      </c>
      <c r="C827" s="49">
        <v>50460.520000000004</v>
      </c>
      <c r="D827" s="47"/>
      <c r="E827" s="9"/>
      <c r="F827" s="75" t="s">
        <v>158</v>
      </c>
      <c r="I827"/>
    </row>
    <row r="828" spans="1:10">
      <c r="A828" s="27" t="s">
        <v>144</v>
      </c>
      <c r="B828" s="31"/>
      <c r="C828" s="94">
        <v>8196183.9400000004</v>
      </c>
      <c r="D828" s="47"/>
      <c r="E828" s="9"/>
      <c r="F828" s="71" t="s">
        <v>37</v>
      </c>
      <c r="G828" s="94">
        <f>GETPIVOTDATA("Menu Cost",$A$819,"Classification I","EDLP","Classification II","EDLP")</f>
        <v>38778.36</v>
      </c>
      <c r="H828" s="9"/>
      <c r="I828" s="71" t="s">
        <v>99</v>
      </c>
      <c r="J828" s="94">
        <f>GETPIVOTDATA("Menu Cost",$A$819,"Classification I","MERCH MENU","Classification II","MERCH MENU")</f>
        <v>50460.520000000004</v>
      </c>
    </row>
    <row r="829" spans="1:10" ht="15" customHeight="1">
      <c r="E829" s="9"/>
      <c r="I829"/>
    </row>
    <row r="830" spans="1:10" ht="15" customHeight="1">
      <c r="E830" s="9"/>
      <c r="I830"/>
    </row>
    <row r="831" spans="1:10" ht="15" customHeight="1">
      <c r="E831" s="9"/>
      <c r="F831" s="71" t="s">
        <v>89</v>
      </c>
      <c r="G831" s="72">
        <f>GETPIVOTDATA("Total Non Working $",$A$686,"Core/Non-Core","Core NW")/GETPIVOTDATA("Total Non Working $",$A$686)</f>
        <v>0.98911214283948834</v>
      </c>
      <c r="I831" s="71" t="s">
        <v>158</v>
      </c>
      <c r="J831" s="72">
        <f>GETPIVOTDATA("Total Non Working $",$A$686,"Core/Non-Core","Non-Core NW")/GETPIVOTDATA("Total Non Working $",$A$686)</f>
        <v>1.08878571605117E-2</v>
      </c>
    </row>
    <row r="832" spans="1:10" ht="15" customHeight="1">
      <c r="E832" s="9"/>
      <c r="I832"/>
      <c r="J832" s="95"/>
    </row>
    <row r="833" spans="4:4" ht="15" customHeight="1">
      <c r="D833" s="9"/>
    </row>
    <row r="834" spans="4:4" ht="15" hidden="1" customHeight="1">
      <c r="D834" s="9"/>
    </row>
    <row r="835" spans="4:4" ht="15" hidden="1" customHeight="1">
      <c r="D835" s="9"/>
    </row>
    <row r="836" spans="4:4" ht="15" hidden="1" customHeight="1">
      <c r="D836" s="9"/>
    </row>
    <row r="837" spans="4:4" ht="15" hidden="1" customHeight="1">
      <c r="D837" s="9"/>
    </row>
    <row r="838" spans="4:4" ht="15" hidden="1" customHeight="1">
      <c r="D838" s="9"/>
    </row>
    <row r="839" spans="4:4" ht="15" hidden="1" customHeight="1">
      <c r="D839" s="9"/>
    </row>
    <row r="840" spans="4:4" ht="15" hidden="1" customHeight="1">
      <c r="D840" s="9"/>
    </row>
    <row r="841" spans="4:4" ht="15" hidden="1" customHeight="1">
      <c r="D841" s="9"/>
    </row>
    <row r="842" spans="4:4" ht="15" hidden="1" customHeight="1">
      <c r="D842" s="9"/>
    </row>
    <row r="843" spans="4:4" ht="15" hidden="1" customHeight="1">
      <c r="D843" s="9"/>
    </row>
    <row r="844" spans="4:4" ht="15" hidden="1" customHeight="1">
      <c r="D844" s="9"/>
    </row>
    <row r="845" spans="4:4" ht="15" hidden="1" customHeight="1">
      <c r="D845" s="9"/>
    </row>
    <row r="846" spans="4:4" ht="15" hidden="1" customHeight="1">
      <c r="D846" s="9"/>
    </row>
    <row r="847" spans="4:4" ht="15" hidden="1" customHeight="1">
      <c r="D847" s="9"/>
    </row>
    <row r="848" spans="4:4" ht="15" hidden="1" customHeight="1">
      <c r="D848" s="9"/>
    </row>
    <row r="849" spans="4:4" ht="15" hidden="1" customHeight="1">
      <c r="D849" s="9"/>
    </row>
    <row r="850" spans="4:4" ht="15" hidden="1" customHeight="1">
      <c r="D850" s="9"/>
    </row>
    <row r="851" spans="4:4" ht="15" hidden="1" customHeight="1">
      <c r="D851" s="9"/>
    </row>
    <row r="852" spans="4:4" ht="15" hidden="1" customHeight="1">
      <c r="D852" s="9"/>
    </row>
    <row r="853" spans="4:4" ht="15" hidden="1" customHeight="1">
      <c r="D853" s="9"/>
    </row>
    <row r="854" spans="4:4" ht="15" hidden="1" customHeight="1">
      <c r="D854" s="9"/>
    </row>
    <row r="855" spans="4:4" ht="15" hidden="1" customHeight="1">
      <c r="D855" s="9"/>
    </row>
    <row r="856" spans="4:4" ht="15" hidden="1" customHeight="1">
      <c r="D856" s="9"/>
    </row>
    <row r="857" spans="4:4" ht="15" hidden="1" customHeight="1">
      <c r="D857" s="9"/>
    </row>
    <row r="858" spans="4:4" ht="15" hidden="1" customHeight="1">
      <c r="D858" s="9"/>
    </row>
    <row r="859" spans="4:4" ht="15" hidden="1" customHeight="1">
      <c r="D859" s="9"/>
    </row>
    <row r="860" spans="4:4" ht="15" hidden="1" customHeight="1">
      <c r="D860" s="9"/>
    </row>
    <row r="861" spans="4:4" ht="15" hidden="1" customHeight="1">
      <c r="D861" s="9"/>
    </row>
    <row r="862" spans="4:4" ht="15" hidden="1" customHeight="1">
      <c r="D862" s="9"/>
    </row>
    <row r="863" spans="4:4" ht="15" hidden="1" customHeight="1">
      <c r="D863" s="9"/>
    </row>
    <row r="864" spans="4:4" ht="15" hidden="1" customHeight="1">
      <c r="D864" s="9"/>
    </row>
    <row r="865" spans="4:4" ht="15" hidden="1" customHeight="1">
      <c r="D865" s="9"/>
    </row>
    <row r="866" spans="4:4" ht="15" hidden="1" customHeight="1">
      <c r="D866" s="9"/>
    </row>
    <row r="867" spans="4:4" ht="15" hidden="1" customHeight="1">
      <c r="D867" s="9"/>
    </row>
    <row r="868" spans="4:4" ht="15" hidden="1" customHeight="1">
      <c r="D868" s="9"/>
    </row>
    <row r="869" spans="4:4" ht="15" hidden="1" customHeight="1">
      <c r="D869" s="9"/>
    </row>
    <row r="870" spans="4:4" ht="15" hidden="1" customHeight="1">
      <c r="D870" s="9"/>
    </row>
    <row r="871" spans="4:4" ht="15" hidden="1" customHeight="1">
      <c r="D871" s="9"/>
    </row>
    <row r="872" spans="4:4" ht="15" hidden="1" customHeight="1">
      <c r="D872" s="9"/>
    </row>
    <row r="873" spans="4:4" ht="15" hidden="1" customHeight="1">
      <c r="D873" s="9"/>
    </row>
    <row r="874" spans="4:4" ht="15" hidden="1" customHeight="1">
      <c r="D874" s="9"/>
    </row>
    <row r="875" spans="4:4" ht="15" hidden="1" customHeight="1">
      <c r="D875" s="9"/>
    </row>
    <row r="876" spans="4:4" ht="15" hidden="1" customHeight="1">
      <c r="D876" s="9"/>
    </row>
    <row r="877" spans="4:4" ht="15" hidden="1" customHeight="1">
      <c r="D877" s="9"/>
    </row>
    <row r="878" spans="4:4" ht="15" hidden="1" customHeight="1">
      <c r="D878" s="9"/>
    </row>
    <row r="879" spans="4:4" ht="15" hidden="1" customHeight="1">
      <c r="D879" s="9"/>
    </row>
    <row r="880" spans="4:4" ht="15" hidden="1" customHeight="1">
      <c r="D880" s="9"/>
    </row>
    <row r="881" spans="4:4" ht="15" hidden="1" customHeight="1">
      <c r="D881" s="9"/>
    </row>
    <row r="882" spans="4:4" ht="15" hidden="1" customHeight="1">
      <c r="D882" s="9"/>
    </row>
    <row r="883" spans="4:4" ht="15" hidden="1" customHeight="1">
      <c r="D883" s="9"/>
    </row>
    <row r="884" spans="4:4" ht="15" hidden="1" customHeight="1">
      <c r="D884" s="9"/>
    </row>
    <row r="885" spans="4:4" ht="15" hidden="1" customHeight="1">
      <c r="D885" s="9"/>
    </row>
    <row r="886" spans="4:4" ht="15" hidden="1" customHeight="1">
      <c r="D886" s="9"/>
    </row>
    <row r="887" spans="4:4" ht="15" hidden="1" customHeight="1">
      <c r="D887" s="9"/>
    </row>
    <row r="888" spans="4:4" ht="15" hidden="1" customHeight="1">
      <c r="D888" s="9"/>
    </row>
    <row r="889" spans="4:4" ht="15" hidden="1" customHeight="1">
      <c r="D889" s="9"/>
    </row>
    <row r="890" spans="4:4" ht="15" hidden="1" customHeight="1">
      <c r="D890" s="9"/>
    </row>
    <row r="891" spans="4:4" ht="15" hidden="1" customHeight="1">
      <c r="D891" s="9"/>
    </row>
    <row r="892" spans="4:4" ht="15" hidden="1" customHeight="1">
      <c r="D892" s="9"/>
    </row>
    <row r="893" spans="4:4" ht="15" hidden="1" customHeight="1">
      <c r="D893" s="9"/>
    </row>
    <row r="894" spans="4:4" ht="15" hidden="1" customHeight="1">
      <c r="D894" s="9"/>
    </row>
    <row r="895" spans="4:4" ht="18.75" hidden="1" customHeight="1">
      <c r="D895" s="9"/>
    </row>
    <row r="896" spans="4:4" ht="15" hidden="1" customHeight="1">
      <c r="D896" s="9"/>
    </row>
    <row r="897" spans="4:4" ht="15" hidden="1" customHeight="1">
      <c r="D897" s="9"/>
    </row>
    <row r="898" spans="4:4" ht="15" hidden="1" customHeight="1">
      <c r="D898" s="9"/>
    </row>
    <row r="899" spans="4:4" ht="15" hidden="1" customHeight="1">
      <c r="D899" s="9"/>
    </row>
    <row r="900" spans="4:4" ht="15" hidden="1" customHeight="1">
      <c r="D900" s="9"/>
    </row>
    <row r="901" spans="4:4" ht="15" hidden="1" customHeight="1">
      <c r="D901" s="9"/>
    </row>
    <row r="902" spans="4:4" ht="15" hidden="1" customHeight="1">
      <c r="D902" s="9"/>
    </row>
    <row r="903" spans="4:4" ht="15" hidden="1" customHeight="1">
      <c r="D903" s="9"/>
    </row>
    <row r="904" spans="4:4" ht="15" hidden="1" customHeight="1">
      <c r="D904" s="9"/>
    </row>
    <row r="905" spans="4:4" ht="15" hidden="1" customHeight="1">
      <c r="D905" s="9"/>
    </row>
    <row r="906" spans="4:4" ht="15" hidden="1" customHeight="1">
      <c r="D906" s="9"/>
    </row>
    <row r="907" spans="4:4" ht="15" hidden="1" customHeight="1">
      <c r="D907" s="9"/>
    </row>
    <row r="908" spans="4:4" ht="15" hidden="1" customHeight="1">
      <c r="D908" s="9"/>
    </row>
    <row r="909" spans="4:4" ht="15" hidden="1" customHeight="1">
      <c r="D909" s="9"/>
    </row>
    <row r="910" spans="4:4" ht="15" hidden="1" customHeight="1">
      <c r="D910" s="9"/>
    </row>
    <row r="911" spans="4:4" ht="15" hidden="1" customHeight="1">
      <c r="D911" s="9"/>
    </row>
    <row r="912" spans="4:4" ht="15" hidden="1" customHeight="1">
      <c r="D912" s="9"/>
    </row>
    <row r="913" spans="1:11" ht="15" hidden="1" customHeight="1">
      <c r="D913" s="9"/>
    </row>
    <row r="914" spans="1:11" ht="15" hidden="1" customHeight="1">
      <c r="D914" s="9"/>
    </row>
    <row r="915" spans="1:11" ht="15" hidden="1" customHeight="1">
      <c r="D915" s="9"/>
    </row>
    <row r="916" spans="1:11" ht="15" hidden="1" customHeight="1">
      <c r="D916" s="9"/>
    </row>
    <row r="919" spans="1:11">
      <c r="A919" s="51"/>
    </row>
    <row r="920" spans="1:11">
      <c r="A920" s="51"/>
    </row>
    <row r="921" spans="1:11" ht="15.75">
      <c r="A921" s="82" t="s">
        <v>160</v>
      </c>
      <c r="F921" s="75" t="s">
        <v>161</v>
      </c>
    </row>
    <row r="922" spans="1:11">
      <c r="A922" s="60" t="s">
        <v>8</v>
      </c>
      <c r="B922" s="56" t="s">
        <v>10</v>
      </c>
      <c r="C922" s="14" t="s">
        <v>141</v>
      </c>
      <c r="D922" s="77" t="s">
        <v>162</v>
      </c>
      <c r="F922" s="71" t="s">
        <v>90</v>
      </c>
      <c r="G922" s="72">
        <f>D924</f>
        <v>0.32954513201055291</v>
      </c>
      <c r="J922" s="71"/>
      <c r="K922" s="72"/>
    </row>
    <row r="923" spans="1:11">
      <c r="A923" s="51" t="s">
        <v>89</v>
      </c>
      <c r="C923" s="28">
        <v>8106945.0600000005</v>
      </c>
      <c r="D923" s="36"/>
    </row>
    <row r="924" spans="1:11">
      <c r="A924" s="51"/>
      <c r="B924" t="s">
        <v>90</v>
      </c>
      <c r="C924" s="29">
        <v>2671604.2799999998</v>
      </c>
      <c r="D924" s="37">
        <f>GETPIVOTDATA("Menu Cost",$A$922,"Core/Non-Core","Core NW","Classification II","ADMIN")/GETPIVOTDATA("Menu Cost",$A$922,"Core/Non-Core","Core NW")</f>
        <v>0.32954513201055291</v>
      </c>
    </row>
    <row r="925" spans="1:11">
      <c r="A925" s="51"/>
      <c r="B925" t="s">
        <v>91</v>
      </c>
      <c r="C925" s="29">
        <v>3391317.3600000008</v>
      </c>
      <c r="D925" s="37">
        <f>GETPIVOTDATA("Menu Cost",$A$922,"Core/Non-Core","Core NW","Classification II","OTHER")/GETPIVOTDATA("Menu Cost",$A$922,"Core/Non-Core","Core NW")</f>
        <v>0.41832247966412156</v>
      </c>
      <c r="F925" s="71" t="s">
        <v>91</v>
      </c>
      <c r="G925" s="72">
        <f>D925</f>
        <v>0.41832247966412156</v>
      </c>
      <c r="J925" s="71" t="s">
        <v>103</v>
      </c>
      <c r="K925" s="72">
        <f>D926</f>
        <v>0.25213238832532558</v>
      </c>
    </row>
    <row r="926" spans="1:11">
      <c r="A926" s="51"/>
      <c r="B926" t="s">
        <v>103</v>
      </c>
      <c r="C926" s="29">
        <v>2044023.42</v>
      </c>
      <c r="D926" s="37">
        <f>GETPIVOTDATA("Menu Cost",$A$922,"Core/Non-Core","Core NW","Classification II","SINGLE FUNDING")/GETPIVOTDATA("Menu Cost",$A$922,"Core/Non-Core","Core NW")</f>
        <v>0.25213238832532558</v>
      </c>
    </row>
    <row r="927" spans="1:11">
      <c r="A927" s="27" t="s">
        <v>144</v>
      </c>
      <c r="B927" s="70"/>
      <c r="C927" s="10">
        <v>8106945.0600000005</v>
      </c>
      <c r="D927" s="38"/>
    </row>
    <row r="928" spans="1:11" ht="12.75" customHeight="1">
      <c r="D928" s="76"/>
    </row>
    <row r="929" spans="4:11" ht="12.75" customHeight="1">
      <c r="D929" s="76"/>
    </row>
    <row r="930" spans="4:11" ht="12.75" customHeight="1">
      <c r="D930" s="76"/>
    </row>
    <row r="931" spans="4:11" ht="12.75" customHeight="1">
      <c r="D931" s="76"/>
    </row>
    <row r="932" spans="4:11" ht="12.75" customHeight="1">
      <c r="D932" s="76"/>
    </row>
    <row r="933" spans="4:11" ht="12.75" customHeight="1">
      <c r="E933" s="76"/>
      <c r="F933" s="71" t="s">
        <v>89</v>
      </c>
      <c r="G933" s="10" t="s">
        <v>163</v>
      </c>
      <c r="H933" s="9"/>
      <c r="I933"/>
      <c r="J933" s="71" t="s">
        <v>158</v>
      </c>
      <c r="K933" s="10">
        <f>GETPIVOTDATA("Total Non Working $",$A$686,"Core/Non-Core","Non-Core NW")</f>
        <v>89238.88</v>
      </c>
    </row>
    <row r="934" spans="4:11" ht="12.75" hidden="1" customHeight="1">
      <c r="D934" s="76"/>
    </row>
    <row r="935" spans="4:11" ht="12.75" hidden="1" customHeight="1">
      <c r="D935" s="76"/>
    </row>
    <row r="936" spans="4:11" ht="12.75" hidden="1" customHeight="1">
      <c r="D936" s="76"/>
    </row>
    <row r="937" spans="4:11" ht="12.75" hidden="1" customHeight="1">
      <c r="D937" s="76"/>
    </row>
    <row r="938" spans="4:11" ht="12.75" hidden="1" customHeight="1">
      <c r="D938" s="76"/>
    </row>
    <row r="939" spans="4:11" ht="12.75" hidden="1" customHeight="1">
      <c r="D939" s="76"/>
    </row>
    <row r="940" spans="4:11" ht="12.75" hidden="1" customHeight="1">
      <c r="D940" s="76"/>
    </row>
    <row r="941" spans="4:11" ht="12.75" hidden="1" customHeight="1">
      <c r="D941" s="76"/>
    </row>
    <row r="942" spans="4:11" ht="12.75" hidden="1" customHeight="1">
      <c r="D942" s="76"/>
    </row>
    <row r="943" spans="4:11" ht="12.75" hidden="1" customHeight="1">
      <c r="D943" s="76"/>
    </row>
    <row r="944" spans="4:11" ht="12.75" hidden="1" customHeight="1">
      <c r="D944" s="76"/>
    </row>
    <row r="945" spans="4:4" ht="12.75" hidden="1" customHeight="1">
      <c r="D945" s="76"/>
    </row>
    <row r="946" spans="4:4" ht="12.75" hidden="1" customHeight="1">
      <c r="D946" s="76"/>
    </row>
    <row r="947" spans="4:4" ht="12.75" hidden="1" customHeight="1">
      <c r="D947" s="76"/>
    </row>
    <row r="948" spans="4:4" ht="12.75" hidden="1" customHeight="1">
      <c r="D948" s="76"/>
    </row>
    <row r="949" spans="4:4" ht="12.75" hidden="1" customHeight="1">
      <c r="D949" s="76"/>
    </row>
    <row r="950" spans="4:4" ht="12.75" hidden="1" customHeight="1">
      <c r="D950" s="76"/>
    </row>
    <row r="951" spans="4:4" ht="12.75" hidden="1" customHeight="1">
      <c r="D951" s="76"/>
    </row>
    <row r="952" spans="4:4" ht="12.75" hidden="1" customHeight="1">
      <c r="D952" s="76"/>
    </row>
    <row r="953" spans="4:4" ht="12.75" hidden="1" customHeight="1">
      <c r="D953" s="76"/>
    </row>
    <row r="954" spans="4:4" ht="12.75" hidden="1" customHeight="1">
      <c r="D954" s="76"/>
    </row>
    <row r="955" spans="4:4" ht="12.75" hidden="1" customHeight="1">
      <c r="D955" s="76"/>
    </row>
    <row r="956" spans="4:4" ht="12.75" hidden="1" customHeight="1">
      <c r="D956" s="76"/>
    </row>
    <row r="957" spans="4:4" ht="12.75" hidden="1" customHeight="1">
      <c r="D957" s="76"/>
    </row>
    <row r="958" spans="4:4" ht="12.75" hidden="1" customHeight="1">
      <c r="D958" s="76"/>
    </row>
    <row r="959" spans="4:4" ht="12.75" hidden="1" customHeight="1">
      <c r="D959" s="76"/>
    </row>
    <row r="960" spans="4:4" ht="12.75" hidden="1" customHeight="1">
      <c r="D960" s="76"/>
    </row>
    <row r="961" spans="4:4" ht="12.75" hidden="1" customHeight="1">
      <c r="D961" s="76"/>
    </row>
    <row r="962" spans="4:4" ht="12.75" hidden="1" customHeight="1">
      <c r="D962" s="76"/>
    </row>
    <row r="963" spans="4:4" ht="12.75" hidden="1" customHeight="1">
      <c r="D963" s="76"/>
    </row>
    <row r="964" spans="4:4" ht="12.75" hidden="1" customHeight="1">
      <c r="D964" s="76"/>
    </row>
    <row r="965" spans="4:4" ht="12.75" hidden="1" customHeight="1">
      <c r="D965" s="76"/>
    </row>
    <row r="966" spans="4:4" ht="12.75" hidden="1" customHeight="1">
      <c r="D966" s="76"/>
    </row>
    <row r="967" spans="4:4" ht="12.75" hidden="1" customHeight="1">
      <c r="D967" s="76"/>
    </row>
    <row r="968" spans="4:4" ht="12.75" hidden="1" customHeight="1">
      <c r="D968" s="76"/>
    </row>
    <row r="969" spans="4:4" ht="12.75" hidden="1" customHeight="1">
      <c r="D969" s="76"/>
    </row>
    <row r="970" spans="4:4" ht="12.75" hidden="1" customHeight="1">
      <c r="D970" s="76"/>
    </row>
    <row r="971" spans="4:4" ht="12.75" hidden="1" customHeight="1">
      <c r="D971" s="76"/>
    </row>
    <row r="972" spans="4:4" ht="12.75" hidden="1" customHeight="1">
      <c r="D972" s="76"/>
    </row>
    <row r="973" spans="4:4" ht="12.75" hidden="1" customHeight="1">
      <c r="D973" s="76"/>
    </row>
    <row r="974" spans="4:4" ht="12.75" hidden="1" customHeight="1">
      <c r="D974" s="76"/>
    </row>
    <row r="975" spans="4:4" ht="12.75" hidden="1" customHeight="1">
      <c r="D975" s="76"/>
    </row>
    <row r="976" spans="4:4" ht="12.75" hidden="1" customHeight="1">
      <c r="D976" s="76"/>
    </row>
    <row r="977" spans="1:11" ht="12.75" hidden="1" customHeight="1">
      <c r="D977" s="76"/>
    </row>
    <row r="978" spans="1:11" ht="12.75" hidden="1" customHeight="1">
      <c r="D978" s="76"/>
    </row>
    <row r="979" spans="1:11" ht="12.75" hidden="1" customHeight="1">
      <c r="D979" s="76"/>
    </row>
    <row r="980" spans="1:11" ht="12.75" hidden="1" customHeight="1">
      <c r="D980" s="76"/>
    </row>
    <row r="981" spans="1:11" ht="12.75" hidden="1" customHeight="1">
      <c r="D981" s="76"/>
    </row>
    <row r="982" spans="1:11" ht="12.75" hidden="1" customHeight="1">
      <c r="D982" s="76"/>
    </row>
    <row r="983" spans="1:11" ht="12.75" hidden="1" customHeight="1">
      <c r="D983" s="76"/>
    </row>
    <row r="984" spans="1:11" ht="12.75" hidden="1" customHeight="1">
      <c r="D984" s="76"/>
    </row>
    <row r="985" spans="1:11" ht="12.75" hidden="1" customHeight="1">
      <c r="D985" s="76"/>
    </row>
    <row r="986" spans="1:11" ht="12.75" hidden="1" customHeight="1">
      <c r="D986" s="76"/>
    </row>
    <row r="987" spans="1:11" ht="12.75" hidden="1" customHeight="1">
      <c r="D987" s="76"/>
    </row>
    <row r="988" spans="1:11" ht="12.75" hidden="1" customHeight="1">
      <c r="D988" s="76"/>
    </row>
    <row r="989" spans="1:11">
      <c r="F989" s="74"/>
      <c r="G989" s="73"/>
      <c r="J989" s="74"/>
      <c r="K989" s="73"/>
    </row>
    <row r="990" spans="1:11">
      <c r="F990" s="74"/>
      <c r="G990" s="73"/>
      <c r="J990" s="74"/>
      <c r="K990" s="73"/>
    </row>
    <row r="991" spans="1:11">
      <c r="F991" s="74"/>
      <c r="G991" s="73"/>
      <c r="J991" s="74"/>
      <c r="K991" s="73"/>
    </row>
    <row r="992" spans="1:11" ht="15">
      <c r="A992" s="82" t="s">
        <v>164</v>
      </c>
      <c r="G992" s="73"/>
      <c r="J992" s="74"/>
      <c r="K992" s="73"/>
    </row>
    <row r="993" spans="1:12" ht="15.75">
      <c r="A993" s="60" t="s">
        <v>8</v>
      </c>
      <c r="B993" s="56" t="s">
        <v>10</v>
      </c>
      <c r="C993" s="14" t="s">
        <v>141</v>
      </c>
      <c r="D993" s="77" t="s">
        <v>165</v>
      </c>
      <c r="F993" s="75" t="s">
        <v>166</v>
      </c>
    </row>
    <row r="994" spans="1:12">
      <c r="A994" s="51" t="s">
        <v>98</v>
      </c>
      <c r="C994" s="28">
        <v>89238.88</v>
      </c>
      <c r="D994" s="78"/>
      <c r="F994" s="71" t="s">
        <v>37</v>
      </c>
      <c r="G994" s="72">
        <f>D995</f>
        <v>0.43454557027161256</v>
      </c>
      <c r="J994" s="71" t="s">
        <v>99</v>
      </c>
      <c r="K994" s="72">
        <f>D996</f>
        <v>0.56545442972838744</v>
      </c>
    </row>
    <row r="995" spans="1:12">
      <c r="A995" s="51"/>
      <c r="B995" t="s">
        <v>37</v>
      </c>
      <c r="C995" s="29">
        <v>38778.36</v>
      </c>
      <c r="D995" s="79">
        <f>GETPIVOTDATA("Menu Cost",$A$993,"Core/Non-Core","Non-Core NW","Classification II","EDLP")/GETPIVOTDATA("Menu Cost",$A$993,"Core/Non-Core","Non-Core NW")</f>
        <v>0.43454557027161256</v>
      </c>
      <c r="K995" s="74"/>
      <c r="L995" s="73"/>
    </row>
    <row r="996" spans="1:12">
      <c r="A996" s="59"/>
      <c r="B996" s="53" t="s">
        <v>99</v>
      </c>
      <c r="C996" s="30">
        <v>50460.520000000004</v>
      </c>
      <c r="D996" s="80">
        <f>GETPIVOTDATA("Menu Cost",$A$993,"Core/Non-Core","Non-Core NW","Classification II","MERCH MENU")/GETPIVOTDATA("Menu Cost",$A$993,"Core/Non-Core","Non-Core NW")</f>
        <v>0.56545442972838744</v>
      </c>
    </row>
    <row r="999" spans="1:12" hidden="1"/>
    <row r="1000" spans="1:12" hidden="1"/>
    <row r="1001" spans="1:12" hidden="1"/>
    <row r="1002" spans="1:12" hidden="1"/>
    <row r="1003" spans="1:12" hidden="1"/>
    <row r="1004" spans="1:12" hidden="1"/>
    <row r="1005" spans="1:12" hidden="1"/>
    <row r="1006" spans="1:12" hidden="1"/>
    <row r="1007" spans="1:12" hidden="1"/>
    <row r="1008" spans="1:12" hidden="1"/>
    <row r="1009" hidden="1"/>
    <row r="1010" hidden="1"/>
    <row r="1011" hidden="1"/>
    <row r="1012" hidden="1"/>
    <row r="1013" hidden="1"/>
    <row r="1014" hidden="1"/>
    <row r="1015" hidden="1"/>
    <row r="1016" hidden="1"/>
    <row r="1017" hidden="1"/>
    <row r="1018" hidden="1"/>
    <row r="1019" hidden="1"/>
    <row r="1020" hidden="1"/>
    <row r="1021" hidden="1"/>
    <row r="1022" hidden="1"/>
    <row r="1023" hidden="1"/>
    <row r="1024" hidden="1"/>
    <row r="1025" spans="1:11" hidden="1"/>
    <row r="1026" spans="1:11" hidden="1"/>
    <row r="1028" spans="1:11">
      <c r="F1028" s="158"/>
      <c r="G1028" s="158"/>
      <c r="H1028" s="158"/>
      <c r="I1028" s="159"/>
      <c r="J1028" s="158"/>
      <c r="K1028" s="158"/>
    </row>
    <row r="1029" spans="1:11" ht="15">
      <c r="A1029" s="87" t="s">
        <v>167</v>
      </c>
      <c r="D1029" s="83"/>
      <c r="E1029" s="83"/>
    </row>
    <row r="1030" spans="1:11" ht="15.75">
      <c r="A1030" s="12" t="s">
        <v>0</v>
      </c>
      <c r="B1030" s="56" t="s">
        <v>8</v>
      </c>
      <c r="C1030" s="14" t="s">
        <v>141</v>
      </c>
      <c r="D1030" s="84" t="s">
        <v>168</v>
      </c>
      <c r="E1030" s="85"/>
      <c r="F1030" s="107" t="s">
        <v>167</v>
      </c>
      <c r="G1030" s="107"/>
      <c r="H1030" s="107"/>
      <c r="I1030" s="107"/>
      <c r="J1030" s="107"/>
      <c r="K1030" s="107"/>
    </row>
    <row r="1031" spans="1:11">
      <c r="A1031" s="50">
        <v>2023</v>
      </c>
      <c r="C1031" s="28">
        <v>2505507.4300000002</v>
      </c>
      <c r="D1031" s="78"/>
      <c r="E1031" s="86"/>
      <c r="F1031" s="31" t="s">
        <v>89</v>
      </c>
      <c r="G1031" s="41">
        <f>D1032</f>
        <v>0.99992170847403949</v>
      </c>
      <c r="J1031" s="31" t="s">
        <v>98</v>
      </c>
      <c r="K1031" s="41">
        <f>D1033</f>
        <v>7.8291525960471803E-5</v>
      </c>
    </row>
    <row r="1032" spans="1:11">
      <c r="A1032" s="51"/>
      <c r="B1032" t="s">
        <v>89</v>
      </c>
      <c r="C1032" s="29">
        <v>2505311.27</v>
      </c>
      <c r="D1032" s="79">
        <f>GETPIVOTDATA("Menu Cost",$A$1030,"Fiscal Year",2023,"Core/Non-Core","Core NW")/GETPIVOTDATA("Menu Cost",$A$1030,"Fiscal Year",2023)</f>
        <v>0.99992170847403949</v>
      </c>
      <c r="E1032" s="86"/>
    </row>
    <row r="1033" spans="1:11">
      <c r="A1033" s="59"/>
      <c r="B1033" s="53" t="s">
        <v>98</v>
      </c>
      <c r="C1033" s="30">
        <v>196.16</v>
      </c>
      <c r="D1033" s="80">
        <f>GETPIVOTDATA("Menu Cost",$A$1030,"Fiscal Year",2023,"Core/Non-Core","Non-Core NW")/GETPIVOTDATA("Menu Cost",$A$1030,"Fiscal Year",2023)</f>
        <v>7.8291525960471803E-5</v>
      </c>
      <c r="E1033" s="86"/>
    </row>
    <row r="1034" spans="1:11">
      <c r="E1034" s="86"/>
    </row>
    <row r="1035" spans="1:11">
      <c r="E1035" s="86"/>
    </row>
    <row r="1036" spans="1:11">
      <c r="E1036" s="86"/>
    </row>
    <row r="1037" spans="1:11">
      <c r="A1037" s="51"/>
      <c r="E1037" s="86"/>
      <c r="F1037" s="158"/>
      <c r="G1037" s="158"/>
      <c r="H1037" s="158"/>
      <c r="I1037" s="159"/>
      <c r="J1037" s="158"/>
      <c r="K1037" s="158"/>
    </row>
    <row r="1038" spans="1:11" ht="15">
      <c r="A1038" s="87" t="s">
        <v>169</v>
      </c>
      <c r="D1038" s="83"/>
      <c r="E1038" s="86"/>
    </row>
    <row r="1039" spans="1:11" ht="15.75">
      <c r="A1039" s="12" t="s">
        <v>0</v>
      </c>
      <c r="B1039" s="56" t="s">
        <v>8</v>
      </c>
      <c r="C1039" s="14" t="s">
        <v>141</v>
      </c>
      <c r="D1039" s="84" t="s">
        <v>170</v>
      </c>
      <c r="E1039" s="86"/>
      <c r="F1039" s="107" t="s">
        <v>169</v>
      </c>
      <c r="G1039" s="107"/>
      <c r="H1039" s="107"/>
      <c r="I1039" s="107"/>
      <c r="J1039" s="107"/>
      <c r="K1039" s="107"/>
    </row>
    <row r="1040" spans="1:11">
      <c r="A1040" s="50">
        <v>2024</v>
      </c>
      <c r="C1040" s="28">
        <v>1545454.37</v>
      </c>
      <c r="D1040" s="78"/>
      <c r="E1040" s="86"/>
      <c r="F1040" s="31" t="s">
        <v>89</v>
      </c>
      <c r="G1040" s="41">
        <f>D1041</f>
        <v>0.99428833346920487</v>
      </c>
      <c r="J1040" s="31" t="s">
        <v>98</v>
      </c>
      <c r="K1040" s="41">
        <f>D1042</f>
        <v>5.711666530795083E-3</v>
      </c>
    </row>
    <row r="1041" spans="1:11">
      <c r="A1041" s="51"/>
      <c r="B1041" t="s">
        <v>89</v>
      </c>
      <c r="C1041" s="29">
        <v>1536627.25</v>
      </c>
      <c r="D1041" s="79">
        <f>GETPIVOTDATA("Menu Cost",$A$1039,"Fiscal Year",2024,"Core/Non-Core","Core NW")/GETPIVOTDATA("Menu Cost",$A$1039,"Fiscal Year",2024)</f>
        <v>0.99428833346920487</v>
      </c>
      <c r="E1041" s="86"/>
    </row>
    <row r="1042" spans="1:11">
      <c r="A1042" s="59"/>
      <c r="B1042" s="53" t="s">
        <v>98</v>
      </c>
      <c r="C1042" s="30">
        <v>8827.1200000000008</v>
      </c>
      <c r="D1042" s="80">
        <f>GETPIVOTDATA("Menu Cost",$A$1039,"Fiscal Year",2024,"Core/Non-Core","Non-Core NW")/GETPIVOTDATA("Menu Cost",$A$1039,"Fiscal Year",2024)</f>
        <v>5.711666530795083E-3</v>
      </c>
      <c r="E1042" s="86"/>
    </row>
    <row r="1043" spans="1:11">
      <c r="A1043" s="51"/>
      <c r="E1043" s="86"/>
    </row>
    <row r="1044" spans="1:11">
      <c r="A1044" s="51"/>
      <c r="E1044" s="86"/>
    </row>
    <row r="1045" spans="1:11">
      <c r="A1045" s="51"/>
      <c r="E1045" s="86"/>
    </row>
    <row r="1046" spans="1:11">
      <c r="A1046" s="51"/>
      <c r="E1046" s="86"/>
      <c r="F1046" s="158"/>
      <c r="G1046" s="158"/>
      <c r="H1046" s="158"/>
      <c r="I1046" s="159"/>
      <c r="J1046" s="158"/>
      <c r="K1046" s="158"/>
    </row>
    <row r="1047" spans="1:11" ht="15">
      <c r="A1047" s="87" t="s">
        <v>171</v>
      </c>
      <c r="D1047" s="83"/>
      <c r="E1047" s="86"/>
    </row>
    <row r="1048" spans="1:11" ht="15.75">
      <c r="A1048" s="12" t="s">
        <v>0</v>
      </c>
      <c r="B1048" s="56" t="s">
        <v>8</v>
      </c>
      <c r="C1048" s="14" t="s">
        <v>141</v>
      </c>
      <c r="D1048" s="84" t="s">
        <v>172</v>
      </c>
      <c r="E1048" s="86"/>
      <c r="F1048" s="107" t="s">
        <v>171</v>
      </c>
      <c r="G1048" s="107"/>
      <c r="H1048" s="107"/>
      <c r="I1048" s="107"/>
      <c r="J1048" s="107"/>
      <c r="K1048" s="107"/>
    </row>
    <row r="1049" spans="1:11">
      <c r="A1049" s="50">
        <v>2025</v>
      </c>
      <c r="C1049" s="28">
        <v>849652.2</v>
      </c>
      <c r="D1049" s="78"/>
      <c r="E1049" s="86"/>
      <c r="F1049" s="31" t="s">
        <v>89</v>
      </c>
      <c r="G1049" s="41">
        <f>D1050</f>
        <v>0.99941152391531496</v>
      </c>
      <c r="J1049" s="31" t="s">
        <v>98</v>
      </c>
      <c r="K1049" s="41">
        <f>D1051</f>
        <v>5.8847608468500412E-4</v>
      </c>
    </row>
    <row r="1050" spans="1:11">
      <c r="A1050" s="51"/>
      <c r="B1050" t="s">
        <v>89</v>
      </c>
      <c r="C1050" s="29">
        <v>849152.2</v>
      </c>
      <c r="D1050" s="79">
        <f>GETPIVOTDATA("Menu Cost",$A$1048,"Fiscal Year",2025,"Core/Non-Core","Core NW")/GETPIVOTDATA("Menu Cost",$A$1048,"Fiscal Year",2025)</f>
        <v>0.99941152391531496</v>
      </c>
    </row>
    <row r="1051" spans="1:11">
      <c r="A1051" s="59"/>
      <c r="B1051" s="53" t="s">
        <v>98</v>
      </c>
      <c r="C1051" s="30">
        <v>500</v>
      </c>
      <c r="D1051" s="80">
        <f>GETPIVOTDATA("Menu Cost",$A$1048,"Fiscal Year",2025,"Core/Non-Core","Non-Core NW")/GETPIVOTDATA("Menu Cost",$A$1048,"Fiscal Year",2025)</f>
        <v>5.8847608468500412E-4</v>
      </c>
    </row>
    <row r="1058" spans="1:10">
      <c r="A1058" s="12" t="s">
        <v>0</v>
      </c>
      <c r="B1058" s="22" t="s">
        <v>4</v>
      </c>
      <c r="C1058" s="17" t="s">
        <v>5</v>
      </c>
      <c r="D1058" s="13" t="s">
        <v>139</v>
      </c>
      <c r="E1058" s="13" t="s">
        <v>140</v>
      </c>
      <c r="F1058" s="13" t="s">
        <v>141</v>
      </c>
      <c r="G1058" s="96" t="s">
        <v>149</v>
      </c>
    </row>
    <row r="1059" spans="1:10">
      <c r="A1059" s="50">
        <v>2021</v>
      </c>
      <c r="B1059" t="s">
        <v>16</v>
      </c>
      <c r="C1059" t="s">
        <v>17</v>
      </c>
      <c r="D1059" s="92">
        <v>4339579.6270858431</v>
      </c>
      <c r="E1059" s="93">
        <v>3956840.257085843</v>
      </c>
      <c r="F1059" s="93">
        <v>382739.36999999994</v>
      </c>
      <c r="G1059" s="96">
        <v>8.8197337735457293E-2</v>
      </c>
      <c r="J1059" s="43"/>
    </row>
    <row r="1060" spans="1:10">
      <c r="A1060" s="50">
        <v>2021</v>
      </c>
      <c r="B1060" t="s">
        <v>16</v>
      </c>
      <c r="C1060" t="s">
        <v>19</v>
      </c>
      <c r="D1060" s="48">
        <v>2121308.1845394941</v>
      </c>
      <c r="E1060" s="47">
        <v>1874048.874539494</v>
      </c>
      <c r="F1060" s="47">
        <v>247259.31</v>
      </c>
      <c r="G1060" s="97">
        <v>0.11655982464126328</v>
      </c>
      <c r="J1060" s="43"/>
    </row>
    <row r="1061" spans="1:10">
      <c r="A1061" s="50">
        <v>2021</v>
      </c>
      <c r="B1061" t="s">
        <v>16</v>
      </c>
      <c r="C1061" t="s">
        <v>20</v>
      </c>
      <c r="D1061" s="48">
        <v>1922971.9119235971</v>
      </c>
      <c r="E1061" s="47">
        <v>1664000.9919235972</v>
      </c>
      <c r="F1061" s="47">
        <v>258970.91999999998</v>
      </c>
      <c r="G1061" s="97">
        <v>0.13467223228494526</v>
      </c>
      <c r="J1061" s="43"/>
    </row>
    <row r="1062" spans="1:10">
      <c r="A1062" s="50">
        <v>2021</v>
      </c>
      <c r="B1062" t="s">
        <v>21</v>
      </c>
      <c r="C1062" t="s">
        <v>22</v>
      </c>
      <c r="D1062" s="48">
        <v>4437995.2216098355</v>
      </c>
      <c r="E1062" s="47">
        <v>4128797.3416098356</v>
      </c>
      <c r="F1062" s="47">
        <v>309197.87999999995</v>
      </c>
      <c r="G1062" s="97">
        <v>6.9670620304958714E-2</v>
      </c>
      <c r="J1062" s="43"/>
    </row>
    <row r="1063" spans="1:10">
      <c r="A1063" s="50">
        <v>2021</v>
      </c>
      <c r="B1063" t="s">
        <v>23</v>
      </c>
      <c r="C1063" t="s">
        <v>24</v>
      </c>
      <c r="D1063" s="48">
        <v>2945925.3558269613</v>
      </c>
      <c r="E1063" s="47">
        <v>2741474.3458269611</v>
      </c>
      <c r="F1063" s="47">
        <v>204451.01</v>
      </c>
      <c r="G1063" s="97">
        <v>6.9401286626492892E-2</v>
      </c>
      <c r="J1063" s="43"/>
    </row>
    <row r="1064" spans="1:10">
      <c r="A1064" s="50">
        <v>2022</v>
      </c>
      <c r="B1064" t="s">
        <v>16</v>
      </c>
      <c r="C1064" t="s">
        <v>63</v>
      </c>
      <c r="D1064" s="48">
        <v>5417.498076923076</v>
      </c>
      <c r="E1064" s="47">
        <v>5275.538076923076</v>
      </c>
      <c r="F1064" s="47">
        <v>141.96</v>
      </c>
      <c r="G1064" s="97">
        <v>2.6203977921968668E-2</v>
      </c>
      <c r="J1064" s="43"/>
    </row>
    <row r="1065" spans="1:10">
      <c r="A1065" s="50">
        <v>2022</v>
      </c>
      <c r="B1065" t="s">
        <v>16</v>
      </c>
      <c r="C1065" t="s">
        <v>67</v>
      </c>
      <c r="D1065" s="48">
        <v>1.3255769230769201</v>
      </c>
      <c r="E1065" s="47">
        <v>0.22557692307692001</v>
      </c>
      <c r="F1065" s="47">
        <v>1.1000000000000001</v>
      </c>
      <c r="G1065" s="97">
        <v>0.82982736109096378</v>
      </c>
      <c r="J1065" s="43"/>
    </row>
    <row r="1066" spans="1:10">
      <c r="A1066" s="50">
        <v>2022</v>
      </c>
      <c r="B1066" t="s">
        <v>16</v>
      </c>
      <c r="C1066" t="s">
        <v>19</v>
      </c>
      <c r="D1066" s="48">
        <v>579945.06686779577</v>
      </c>
      <c r="E1066" s="47">
        <v>371890.81686779577</v>
      </c>
      <c r="F1066" s="47">
        <v>208054.25</v>
      </c>
      <c r="G1066" s="97">
        <v>0.35874820200415297</v>
      </c>
      <c r="J1066" s="43"/>
    </row>
    <row r="1067" spans="1:10">
      <c r="A1067" s="50">
        <v>2022</v>
      </c>
      <c r="B1067" t="s">
        <v>16</v>
      </c>
      <c r="C1067" t="s">
        <v>20</v>
      </c>
      <c r="D1067" s="48">
        <v>1943497.0168940546</v>
      </c>
      <c r="E1067" s="47">
        <v>1647736.2068940545</v>
      </c>
      <c r="F1067" s="47">
        <v>295760.81</v>
      </c>
      <c r="G1067" s="97">
        <v>0.15217970875646716</v>
      </c>
      <c r="J1067" s="43"/>
    </row>
    <row r="1068" spans="1:10">
      <c r="A1068" s="50">
        <v>2022</v>
      </c>
      <c r="B1068" t="s">
        <v>16</v>
      </c>
      <c r="C1068" t="s">
        <v>64</v>
      </c>
      <c r="D1068" s="48">
        <v>4419870.9417840848</v>
      </c>
      <c r="E1068" s="47">
        <v>3955749.9417840848</v>
      </c>
      <c r="F1068" s="47">
        <v>464120.99999999994</v>
      </c>
      <c r="G1068" s="97">
        <v>0.10500781722206963</v>
      </c>
      <c r="J1068" s="43"/>
    </row>
    <row r="1069" spans="1:10">
      <c r="A1069" s="50">
        <v>2022</v>
      </c>
      <c r="B1069" t="s">
        <v>21</v>
      </c>
      <c r="C1069" t="s">
        <v>22</v>
      </c>
      <c r="D1069" s="48">
        <v>4582948.7217587335</v>
      </c>
      <c r="E1069" s="47">
        <v>4244730.3917587334</v>
      </c>
      <c r="F1069" s="47">
        <v>338218.33</v>
      </c>
      <c r="G1069" s="97">
        <v>7.3799283067301422E-2</v>
      </c>
      <c r="J1069" s="43"/>
    </row>
    <row r="1070" spans="1:10">
      <c r="A1070" s="50">
        <v>2022</v>
      </c>
      <c r="B1070" t="s">
        <v>21</v>
      </c>
      <c r="C1070" t="s">
        <v>65</v>
      </c>
      <c r="D1070" s="48">
        <v>1509799.5755435142</v>
      </c>
      <c r="E1070" s="47">
        <v>1256804.1455435143</v>
      </c>
      <c r="F1070" s="47">
        <v>252995.42999999996</v>
      </c>
      <c r="G1070" s="97">
        <v>0.16756888404139594</v>
      </c>
      <c r="J1070" s="43"/>
    </row>
    <row r="1071" spans="1:10">
      <c r="A1071" s="50">
        <v>2022</v>
      </c>
      <c r="B1071" t="s">
        <v>23</v>
      </c>
      <c r="C1071" t="s">
        <v>24</v>
      </c>
      <c r="D1071" s="48">
        <v>2239046.426673051</v>
      </c>
      <c r="E1071" s="47">
        <v>1941140.406673051</v>
      </c>
      <c r="F1071" s="47">
        <v>297906.02</v>
      </c>
      <c r="G1071" s="97">
        <v>0.13305039879974795</v>
      </c>
      <c r="J1071" s="43"/>
    </row>
    <row r="1072" spans="1:10">
      <c r="A1072" s="50">
        <v>2022</v>
      </c>
      <c r="B1072" t="s">
        <v>23</v>
      </c>
      <c r="C1072" t="s">
        <v>66</v>
      </c>
      <c r="D1072" s="48">
        <v>681378.0974990119</v>
      </c>
      <c r="E1072" s="47">
        <v>645625.54749901185</v>
      </c>
      <c r="F1072" s="47">
        <v>35752.549999999996</v>
      </c>
      <c r="G1072" s="97">
        <v>5.2470941069619345E-2</v>
      </c>
      <c r="J1072" s="43"/>
    </row>
    <row r="1073" spans="1:10">
      <c r="A1073" s="50">
        <v>2023</v>
      </c>
      <c r="B1073" t="s">
        <v>16</v>
      </c>
      <c r="C1073" t="s">
        <v>71</v>
      </c>
      <c r="D1073" s="48">
        <v>681282.19145826646</v>
      </c>
      <c r="E1073" s="47">
        <v>441678.51145826647</v>
      </c>
      <c r="F1073" s="47">
        <v>239603.68</v>
      </c>
      <c r="G1073" s="97">
        <v>0.35169520501795987</v>
      </c>
      <c r="J1073" s="43"/>
    </row>
    <row r="1074" spans="1:10">
      <c r="A1074" s="50">
        <v>2023</v>
      </c>
      <c r="B1074" t="s">
        <v>16</v>
      </c>
      <c r="C1074" t="s">
        <v>72</v>
      </c>
      <c r="D1074" s="48">
        <v>2553417.5811270918</v>
      </c>
      <c r="E1074" s="47">
        <v>2201120.8111270918</v>
      </c>
      <c r="F1074" s="47">
        <v>352296.76999999996</v>
      </c>
      <c r="G1074" s="97">
        <v>0.1379706839194294</v>
      </c>
      <c r="J1074" s="43"/>
    </row>
    <row r="1075" spans="1:10">
      <c r="A1075" s="50">
        <v>2023</v>
      </c>
      <c r="B1075" t="s">
        <v>16</v>
      </c>
      <c r="C1075" t="s">
        <v>73</v>
      </c>
      <c r="D1075" s="48">
        <v>2310863.4547274732</v>
      </c>
      <c r="E1075" s="47">
        <v>2008126.6347274731</v>
      </c>
      <c r="F1075" s="47">
        <v>302736.82</v>
      </c>
      <c r="G1075" s="97">
        <v>0.13100593173546146</v>
      </c>
      <c r="J1075" s="43"/>
    </row>
    <row r="1076" spans="1:10">
      <c r="A1076" s="50">
        <v>2023</v>
      </c>
      <c r="B1076" t="s">
        <v>16</v>
      </c>
      <c r="C1076" t="s">
        <v>74</v>
      </c>
      <c r="D1076" s="48">
        <v>1549316.1785414144</v>
      </c>
      <c r="E1076" s="47">
        <v>1316448.1385414144</v>
      </c>
      <c r="F1076" s="47">
        <v>232868.04000000004</v>
      </c>
      <c r="G1076" s="97">
        <v>0.15030375544082353</v>
      </c>
      <c r="J1076" s="43"/>
    </row>
    <row r="1077" spans="1:10">
      <c r="A1077" s="50">
        <v>2023</v>
      </c>
      <c r="B1077" t="s">
        <v>16</v>
      </c>
      <c r="C1077" t="s">
        <v>75</v>
      </c>
      <c r="D1077" s="48">
        <v>0.999999999999998</v>
      </c>
      <c r="E1077" s="47">
        <v>-4.0000000000002034E-2</v>
      </c>
      <c r="F1077" s="47">
        <v>1.04</v>
      </c>
      <c r="G1077" s="97">
        <v>1.040000000000002</v>
      </c>
      <c r="J1077" s="43"/>
    </row>
    <row r="1078" spans="1:10">
      <c r="A1078" s="50">
        <v>2023</v>
      </c>
      <c r="B1078" t="s">
        <v>16</v>
      </c>
      <c r="C1078" t="s">
        <v>76</v>
      </c>
      <c r="D1078" s="48">
        <v>0.999999999999998</v>
      </c>
      <c r="E1078" s="47">
        <v>-4.0000000000002034E-2</v>
      </c>
      <c r="F1078" s="47">
        <v>1.04</v>
      </c>
      <c r="G1078" s="97">
        <v>1.040000000000002</v>
      </c>
      <c r="J1078" s="43"/>
    </row>
    <row r="1079" spans="1:10">
      <c r="A1079" s="50">
        <v>2023</v>
      </c>
      <c r="B1079" t="s">
        <v>21</v>
      </c>
      <c r="C1079" t="s">
        <v>22</v>
      </c>
      <c r="D1079" s="48">
        <v>4407594.7544033173</v>
      </c>
      <c r="E1079" s="47">
        <v>3924464.1544033173</v>
      </c>
      <c r="F1079" s="47">
        <v>483130.6</v>
      </c>
      <c r="G1079" s="97">
        <v>0.10961320786520545</v>
      </c>
      <c r="J1079" s="43"/>
    </row>
    <row r="1080" spans="1:10">
      <c r="A1080" s="50">
        <v>2023</v>
      </c>
      <c r="B1080" t="s">
        <v>21</v>
      </c>
      <c r="C1080" t="s">
        <v>65</v>
      </c>
      <c r="D1080" s="48">
        <v>1592902.2770241504</v>
      </c>
      <c r="E1080" s="47">
        <v>1235496.3170241504</v>
      </c>
      <c r="F1080" s="47">
        <v>357405.95999999996</v>
      </c>
      <c r="G1080" s="97">
        <v>0.22437406560037282</v>
      </c>
      <c r="J1080" s="43"/>
    </row>
    <row r="1081" spans="1:10">
      <c r="A1081" s="50">
        <v>2023</v>
      </c>
      <c r="B1081" t="s">
        <v>23</v>
      </c>
      <c r="C1081" t="s">
        <v>24</v>
      </c>
      <c r="D1081" s="48">
        <v>2596623.7786220275</v>
      </c>
      <c r="E1081" s="47">
        <v>2180926.0986220273</v>
      </c>
      <c r="F1081" s="47">
        <v>415697.68000000005</v>
      </c>
      <c r="G1081" s="97">
        <v>0.16009160950555643</v>
      </c>
      <c r="J1081" s="43"/>
    </row>
    <row r="1082" spans="1:10">
      <c r="A1082" s="50">
        <v>2023</v>
      </c>
      <c r="B1082" t="s">
        <v>23</v>
      </c>
      <c r="C1082" t="s">
        <v>66</v>
      </c>
      <c r="D1082" s="48">
        <v>1208089.650226519</v>
      </c>
      <c r="E1082" s="47">
        <v>1086323.8502265189</v>
      </c>
      <c r="F1082" s="47">
        <v>121765.8</v>
      </c>
      <c r="G1082" s="97">
        <v>0.1007920231558715</v>
      </c>
      <c r="J1082" s="43"/>
    </row>
    <row r="1083" spans="1:10">
      <c r="A1083" s="50">
        <v>2024</v>
      </c>
      <c r="B1083" t="s">
        <v>16</v>
      </c>
      <c r="C1083" t="s">
        <v>71</v>
      </c>
      <c r="D1083" s="48">
        <v>560385.8914236608</v>
      </c>
      <c r="E1083" s="47">
        <v>458225.5814236608</v>
      </c>
      <c r="F1083" s="47">
        <v>102160.31</v>
      </c>
      <c r="G1083" s="97">
        <v>0.18230350114714997</v>
      </c>
      <c r="J1083" s="43"/>
    </row>
    <row r="1084" spans="1:10">
      <c r="A1084" s="50">
        <v>2024</v>
      </c>
      <c r="B1084" t="s">
        <v>16</v>
      </c>
      <c r="C1084" t="s">
        <v>72</v>
      </c>
      <c r="D1084" s="48">
        <v>2093420.7217304893</v>
      </c>
      <c r="E1084" s="47">
        <v>1938770.0317304893</v>
      </c>
      <c r="F1084" s="47">
        <v>154650.69</v>
      </c>
      <c r="G1084" s="97">
        <v>7.3874634178723877E-2</v>
      </c>
      <c r="J1084" s="43"/>
    </row>
    <row r="1085" spans="1:10">
      <c r="A1085" s="50">
        <v>2024</v>
      </c>
      <c r="B1085" t="s">
        <v>16</v>
      </c>
      <c r="C1085" t="s">
        <v>73</v>
      </c>
      <c r="D1085" s="48">
        <v>1032956.7904075984</v>
      </c>
      <c r="E1085" s="47">
        <v>872727.99040759844</v>
      </c>
      <c r="F1085" s="47">
        <v>160228.79999999999</v>
      </c>
      <c r="G1085" s="97">
        <v>0.15511665297904154</v>
      </c>
      <c r="J1085" s="43"/>
    </row>
    <row r="1086" spans="1:10">
      <c r="A1086" s="50">
        <v>2024</v>
      </c>
      <c r="B1086" t="s">
        <v>16</v>
      </c>
      <c r="C1086" t="s">
        <v>74</v>
      </c>
      <c r="D1086" s="48">
        <v>1317214.4659614586</v>
      </c>
      <c r="E1086" s="47">
        <v>1120843.0359614587</v>
      </c>
      <c r="F1086" s="47">
        <v>196371.43</v>
      </c>
      <c r="G1086" s="97">
        <v>0.14908083313271611</v>
      </c>
      <c r="J1086" s="43"/>
    </row>
    <row r="1087" spans="1:10">
      <c r="A1087" s="50">
        <v>2024</v>
      </c>
      <c r="B1087" t="s">
        <v>16</v>
      </c>
      <c r="C1087" t="s">
        <v>75</v>
      </c>
      <c r="D1087" s="48">
        <v>4.9999999999999902</v>
      </c>
      <c r="E1087" s="47">
        <v>-0.20000000000000995</v>
      </c>
      <c r="F1087" s="47">
        <v>5.2</v>
      </c>
      <c r="G1087" s="97">
        <v>1.040000000000002</v>
      </c>
      <c r="J1087" s="43"/>
    </row>
    <row r="1088" spans="1:10">
      <c r="A1088" s="50">
        <v>2024</v>
      </c>
      <c r="B1088" t="s">
        <v>16</v>
      </c>
      <c r="C1088" t="s">
        <v>76</v>
      </c>
      <c r="D1088" s="48">
        <v>4.9999999999999902</v>
      </c>
      <c r="E1088" s="47">
        <v>-0.20000000000000995</v>
      </c>
      <c r="F1088" s="47">
        <v>5.2</v>
      </c>
      <c r="G1088" s="97">
        <v>1.040000000000002</v>
      </c>
      <c r="J1088" s="43"/>
    </row>
    <row r="1089" spans="1:10">
      <c r="A1089" s="50">
        <v>2024</v>
      </c>
      <c r="B1089" t="s">
        <v>21</v>
      </c>
      <c r="C1089" t="s">
        <v>22</v>
      </c>
      <c r="D1089" s="48">
        <v>3643395.5120092379</v>
      </c>
      <c r="E1089" s="47">
        <v>3309226.922009238</v>
      </c>
      <c r="F1089" s="47">
        <v>334168.59000000003</v>
      </c>
      <c r="G1089" s="97">
        <v>9.1718999185931016E-2</v>
      </c>
      <c r="J1089" s="43"/>
    </row>
    <row r="1090" spans="1:10">
      <c r="A1090" s="50">
        <v>2024</v>
      </c>
      <c r="B1090" t="s">
        <v>21</v>
      </c>
      <c r="C1090" t="s">
        <v>65</v>
      </c>
      <c r="D1090" s="48">
        <v>1328242.2769626605</v>
      </c>
      <c r="E1090" s="47">
        <v>1096398.3869626606</v>
      </c>
      <c r="F1090" s="47">
        <v>231843.89</v>
      </c>
      <c r="G1090" s="97">
        <v>0.17454939811896802</v>
      </c>
      <c r="J1090" s="43"/>
    </row>
    <row r="1091" spans="1:10">
      <c r="A1091" s="50">
        <v>2024</v>
      </c>
      <c r="B1091" t="s">
        <v>23</v>
      </c>
      <c r="C1091" t="s">
        <v>24</v>
      </c>
      <c r="D1091" s="48">
        <v>1684915.1146924058</v>
      </c>
      <c r="E1091" s="47">
        <v>1450656.1946924059</v>
      </c>
      <c r="F1091" s="47">
        <v>234258.91999999998</v>
      </c>
      <c r="G1091" s="97">
        <v>0.13903306935599882</v>
      </c>
      <c r="J1091" s="43"/>
    </row>
    <row r="1092" spans="1:10">
      <c r="A1092" s="50">
        <v>2024</v>
      </c>
      <c r="B1092" t="s">
        <v>23</v>
      </c>
      <c r="C1092" t="s">
        <v>66</v>
      </c>
      <c r="D1092" s="48">
        <v>1544983.2799999099</v>
      </c>
      <c r="E1092" s="47">
        <v>1413221.9399999098</v>
      </c>
      <c r="F1092" s="47">
        <v>131761.34</v>
      </c>
      <c r="G1092" s="97">
        <v>8.5283343648876048E-2</v>
      </c>
      <c r="J1092" s="43"/>
    </row>
    <row r="1093" spans="1:10">
      <c r="A1093" s="50">
        <v>2025</v>
      </c>
      <c r="B1093" t="s">
        <v>16</v>
      </c>
      <c r="C1093" t="s">
        <v>71</v>
      </c>
      <c r="D1093" s="48">
        <v>529577.6</v>
      </c>
      <c r="E1093" s="47">
        <v>449269.83999999997</v>
      </c>
      <c r="F1093" s="47">
        <v>80307.760000000009</v>
      </c>
      <c r="G1093" s="97">
        <v>0.15164493362257017</v>
      </c>
      <c r="J1093" s="43"/>
    </row>
    <row r="1094" spans="1:10">
      <c r="A1094" s="50">
        <v>2025</v>
      </c>
      <c r="B1094" t="s">
        <v>16</v>
      </c>
      <c r="C1094" t="s">
        <v>87</v>
      </c>
      <c r="D1094" s="48">
        <v>422308.04499998601</v>
      </c>
      <c r="E1094" s="47">
        <v>372302.80499998602</v>
      </c>
      <c r="F1094" s="47">
        <v>50005.240000000005</v>
      </c>
      <c r="G1094" s="97">
        <v>0.11840939473459867</v>
      </c>
      <c r="J1094" s="43"/>
    </row>
    <row r="1095" spans="1:10">
      <c r="A1095" s="50">
        <v>2025</v>
      </c>
      <c r="B1095" t="s">
        <v>16</v>
      </c>
      <c r="C1095" t="s">
        <v>72</v>
      </c>
      <c r="D1095" s="48">
        <v>2274364.8759997902</v>
      </c>
      <c r="E1095" s="47">
        <v>2178636.23599979</v>
      </c>
      <c r="F1095" s="47">
        <v>95728.639999999999</v>
      </c>
      <c r="G1095" s="97">
        <v>4.209027364526044E-2</v>
      </c>
      <c r="J1095" s="43"/>
    </row>
    <row r="1096" spans="1:10">
      <c r="A1096" s="50">
        <v>2025</v>
      </c>
      <c r="B1096" t="s">
        <v>16</v>
      </c>
      <c r="C1096" t="s">
        <v>73</v>
      </c>
      <c r="D1096" s="48">
        <v>1170456.1619199961</v>
      </c>
      <c r="E1096" s="47">
        <v>1064451.041919996</v>
      </c>
      <c r="F1096" s="47">
        <v>106005.12</v>
      </c>
      <c r="G1096" s="97">
        <v>9.0567356086289491E-2</v>
      </c>
      <c r="J1096" s="43"/>
    </row>
    <row r="1097" spans="1:10">
      <c r="A1097" s="50">
        <v>2025</v>
      </c>
      <c r="B1097" t="s">
        <v>16</v>
      </c>
      <c r="C1097" t="s">
        <v>74</v>
      </c>
      <c r="D1097" s="48">
        <v>877037.43</v>
      </c>
      <c r="E1097" s="47">
        <v>826843.39</v>
      </c>
      <c r="F1097" s="47">
        <v>50194.04</v>
      </c>
      <c r="G1097" s="97">
        <v>5.7231354424633847E-2</v>
      </c>
      <c r="J1097" s="43"/>
    </row>
    <row r="1098" spans="1:10">
      <c r="A1098" s="50">
        <v>2025</v>
      </c>
      <c r="B1098" t="s">
        <v>16</v>
      </c>
      <c r="C1098" t="s">
        <v>75</v>
      </c>
      <c r="D1098" s="48">
        <v>4.9999999999999902</v>
      </c>
      <c r="E1098" s="47">
        <v>-0.20000000000000995</v>
      </c>
      <c r="F1098" s="47">
        <v>5.2</v>
      </c>
      <c r="G1098" s="97">
        <v>1.040000000000002</v>
      </c>
      <c r="J1098" s="43"/>
    </row>
    <row r="1099" spans="1:10">
      <c r="A1099" s="50">
        <v>2025</v>
      </c>
      <c r="B1099" t="s">
        <v>16</v>
      </c>
      <c r="C1099" t="s">
        <v>76</v>
      </c>
      <c r="D1099" s="48">
        <v>4.9999999999999902</v>
      </c>
      <c r="E1099" s="47">
        <v>-0.20000000000000995</v>
      </c>
      <c r="F1099" s="47">
        <v>5.2</v>
      </c>
      <c r="G1099" s="97">
        <v>1.040000000000002</v>
      </c>
      <c r="J1099" s="43"/>
    </row>
    <row r="1100" spans="1:10">
      <c r="A1100" s="50">
        <v>2025</v>
      </c>
      <c r="B1100" t="s">
        <v>21</v>
      </c>
      <c r="C1100" t="s">
        <v>22</v>
      </c>
      <c r="D1100" s="48">
        <v>1808883.8000000003</v>
      </c>
      <c r="E1100" s="47">
        <v>1665879.0000000002</v>
      </c>
      <c r="F1100" s="47">
        <v>143004.79999999999</v>
      </c>
      <c r="G1100" s="97">
        <v>7.9056930025024258E-2</v>
      </c>
      <c r="J1100" s="43"/>
    </row>
    <row r="1101" spans="1:10">
      <c r="A1101" s="50">
        <v>2025</v>
      </c>
      <c r="B1101" t="s">
        <v>21</v>
      </c>
      <c r="C1101" t="s">
        <v>65</v>
      </c>
      <c r="D1101" s="48">
        <v>973561</v>
      </c>
      <c r="E1101" s="47">
        <v>834556.16</v>
      </c>
      <c r="F1101" s="47">
        <v>139004.84</v>
      </c>
      <c r="G1101" s="97">
        <v>0.14277979500000512</v>
      </c>
      <c r="J1101" s="43"/>
    </row>
    <row r="1102" spans="1:10">
      <c r="A1102" s="50">
        <v>2025</v>
      </c>
      <c r="B1102" t="s">
        <v>23</v>
      </c>
      <c r="C1102" t="s">
        <v>24</v>
      </c>
      <c r="D1102" s="48">
        <v>1162658.8</v>
      </c>
      <c r="E1102" s="47">
        <v>1052272.76</v>
      </c>
      <c r="F1102" s="47">
        <v>110386.04000000001</v>
      </c>
      <c r="G1102" s="97">
        <v>9.4942763947600109E-2</v>
      </c>
      <c r="J1102" s="43"/>
    </row>
    <row r="1103" spans="1:10">
      <c r="A1103" s="52">
        <v>2025</v>
      </c>
      <c r="B1103" s="53" t="s">
        <v>23</v>
      </c>
      <c r="C1103" s="53" t="s">
        <v>66</v>
      </c>
      <c r="D1103" s="88">
        <v>1199113.1599999999</v>
      </c>
      <c r="E1103" s="89">
        <v>1124107.8399999999</v>
      </c>
      <c r="F1103" s="89">
        <v>75005.320000000007</v>
      </c>
      <c r="G1103" s="98">
        <v>6.25506603563587E-2</v>
      </c>
      <c r="J1103" s="43"/>
    </row>
    <row r="1104" spans="1:10">
      <c r="J1104" s="43"/>
    </row>
    <row r="1105" spans="10:10">
      <c r="J1105" s="43"/>
    </row>
    <row r="1106" spans="10:10" hidden="1">
      <c r="J1106" s="43"/>
    </row>
    <row r="1107" spans="10:10" hidden="1">
      <c r="J1107" s="43"/>
    </row>
    <row r="1108" spans="10:10" hidden="1">
      <c r="J1108" s="43"/>
    </row>
    <row r="1109" spans="10:10" hidden="1">
      <c r="J1109" s="43"/>
    </row>
    <row r="1110" spans="10:10" hidden="1">
      <c r="J1110" s="43"/>
    </row>
    <row r="1111" spans="10:10" hidden="1">
      <c r="J1111" s="43"/>
    </row>
    <row r="1112" spans="10:10" hidden="1">
      <c r="J1112" s="43"/>
    </row>
    <row r="1113" spans="10:10" hidden="1">
      <c r="J1113" s="43"/>
    </row>
    <row r="1114" spans="10:10" hidden="1">
      <c r="J1114" s="43"/>
    </row>
    <row r="1115" spans="10:10" hidden="1">
      <c r="J1115" s="43"/>
    </row>
    <row r="1116" spans="10:10" hidden="1">
      <c r="J1116" s="43"/>
    </row>
    <row r="1117" spans="10:10" hidden="1">
      <c r="J1117" s="43"/>
    </row>
    <row r="1118" spans="10:10" hidden="1">
      <c r="J1118" s="43"/>
    </row>
    <row r="1119" spans="10:10" hidden="1">
      <c r="J1119" s="43"/>
    </row>
    <row r="1120" spans="10:10" hidden="1">
      <c r="J1120" s="43"/>
    </row>
    <row r="1121" spans="10:10" hidden="1">
      <c r="J1121" s="43"/>
    </row>
    <row r="1122" spans="10:10" hidden="1">
      <c r="J1122" s="43"/>
    </row>
    <row r="1123" spans="10:10" hidden="1">
      <c r="J1123" s="43"/>
    </row>
    <row r="1124" spans="10:10" hidden="1">
      <c r="J1124" s="43"/>
    </row>
    <row r="1125" spans="10:10" hidden="1">
      <c r="J1125" s="43"/>
    </row>
    <row r="1126" spans="10:10" hidden="1">
      <c r="J1126" s="43"/>
    </row>
    <row r="1127" spans="10:10" hidden="1">
      <c r="J1127" s="43"/>
    </row>
    <row r="1128" spans="10:10" hidden="1">
      <c r="J1128" s="43"/>
    </row>
    <row r="1129" spans="10:10" hidden="1">
      <c r="J1129" s="43"/>
    </row>
    <row r="1130" spans="10:10" hidden="1">
      <c r="J1130" s="43"/>
    </row>
    <row r="1131" spans="10:10" hidden="1">
      <c r="J1131" s="43"/>
    </row>
    <row r="1132" spans="10:10" hidden="1">
      <c r="J1132" s="43"/>
    </row>
    <row r="1133" spans="10:10" hidden="1">
      <c r="J1133" s="43"/>
    </row>
    <row r="1134" spans="10:10" hidden="1">
      <c r="J1134" s="43"/>
    </row>
    <row r="1135" spans="10:10" hidden="1">
      <c r="J1135" s="43"/>
    </row>
    <row r="1136" spans="10:10" hidden="1">
      <c r="J1136" s="43"/>
    </row>
    <row r="1137" spans="10:10" hidden="1">
      <c r="J1137" s="43"/>
    </row>
    <row r="1138" spans="10:10" hidden="1">
      <c r="J1138" s="43"/>
    </row>
    <row r="1139" spans="10:10" hidden="1">
      <c r="J1139" s="43"/>
    </row>
    <row r="1140" spans="10:10" hidden="1">
      <c r="J1140" s="43"/>
    </row>
    <row r="1141" spans="10:10" hidden="1">
      <c r="J1141" s="43"/>
    </row>
    <row r="1142" spans="10:10" hidden="1">
      <c r="J1142" s="43"/>
    </row>
    <row r="1143" spans="10:10" hidden="1">
      <c r="J1143" s="43"/>
    </row>
    <row r="1144" spans="10:10" hidden="1">
      <c r="J1144" s="43"/>
    </row>
    <row r="1145" spans="10:10" hidden="1">
      <c r="J1145" s="43"/>
    </row>
    <row r="1146" spans="10:10" hidden="1">
      <c r="J1146" s="43"/>
    </row>
    <row r="1147" spans="10:10" hidden="1">
      <c r="J1147" s="43"/>
    </row>
    <row r="1148" spans="10:10" hidden="1">
      <c r="J1148" s="43"/>
    </row>
    <row r="1149" spans="10:10" hidden="1">
      <c r="J1149" s="43"/>
    </row>
    <row r="1150" spans="10:10" hidden="1">
      <c r="J1150" s="43"/>
    </row>
    <row r="1151" spans="10:10" hidden="1">
      <c r="J1151" s="43"/>
    </row>
    <row r="1152" spans="10:10" hidden="1">
      <c r="J1152" s="43"/>
    </row>
    <row r="1153" spans="10:10" hidden="1">
      <c r="J1153" s="43"/>
    </row>
    <row r="1154" spans="10:10" hidden="1">
      <c r="J1154" s="43"/>
    </row>
    <row r="1155" spans="10:10" hidden="1">
      <c r="J1155" s="43"/>
    </row>
    <row r="1156" spans="10:10" hidden="1">
      <c r="J1156" s="43"/>
    </row>
    <row r="1157" spans="10:10" hidden="1">
      <c r="J1157" s="43"/>
    </row>
    <row r="1158" spans="10:10" hidden="1">
      <c r="J1158" s="43"/>
    </row>
    <row r="1159" spans="10:10" hidden="1">
      <c r="J1159" s="43"/>
    </row>
    <row r="1160" spans="10:10" hidden="1">
      <c r="J1160" s="43"/>
    </row>
    <row r="1161" spans="10:10" hidden="1">
      <c r="J1161" s="43"/>
    </row>
    <row r="1162" spans="10:10" hidden="1">
      <c r="J1162" s="43"/>
    </row>
    <row r="1163" spans="10:10" hidden="1">
      <c r="J1163" s="43"/>
    </row>
    <row r="1164" spans="10:10" hidden="1">
      <c r="J1164" s="43"/>
    </row>
    <row r="1165" spans="10:10" hidden="1">
      <c r="J1165" s="43"/>
    </row>
    <row r="1166" spans="10:10" hidden="1">
      <c r="J1166" s="43"/>
    </row>
    <row r="1167" spans="10:10" hidden="1">
      <c r="J1167" s="43"/>
    </row>
    <row r="1168" spans="10:10" hidden="1">
      <c r="J1168" s="43"/>
    </row>
    <row r="1169" spans="10:10" hidden="1">
      <c r="J1169" s="43"/>
    </row>
    <row r="1170" spans="10:10" hidden="1">
      <c r="J1170" s="43"/>
    </row>
    <row r="1171" spans="10:10" hidden="1">
      <c r="J1171" s="43"/>
    </row>
    <row r="1172" spans="10:10" hidden="1">
      <c r="J1172" s="43"/>
    </row>
    <row r="1173" spans="10:10" hidden="1">
      <c r="J1173" s="43"/>
    </row>
    <row r="1174" spans="10:10" hidden="1">
      <c r="J1174" s="43"/>
    </row>
    <row r="1175" spans="10:10" hidden="1">
      <c r="J1175" s="43"/>
    </row>
    <row r="1176" spans="10:10" hidden="1">
      <c r="J1176" s="43"/>
    </row>
    <row r="1177" spans="10:10" hidden="1">
      <c r="J1177" s="43"/>
    </row>
    <row r="1178" spans="10:10" hidden="1">
      <c r="J1178" s="43"/>
    </row>
    <row r="1179" spans="10:10" hidden="1">
      <c r="J1179" s="43"/>
    </row>
    <row r="1180" spans="10:10" hidden="1">
      <c r="J1180" s="43"/>
    </row>
    <row r="1181" spans="10:10" hidden="1">
      <c r="J1181" s="43"/>
    </row>
    <row r="1182" spans="10:10" hidden="1">
      <c r="J1182" s="43"/>
    </row>
    <row r="1183" spans="10:10" hidden="1">
      <c r="J1183" s="43"/>
    </row>
    <row r="1184" spans="10:10" hidden="1">
      <c r="J1184" s="43"/>
    </row>
    <row r="1185" spans="10:10" hidden="1">
      <c r="J1185" s="43"/>
    </row>
    <row r="1186" spans="10:10" hidden="1">
      <c r="J1186" s="43"/>
    </row>
    <row r="1187" spans="10:10" hidden="1">
      <c r="J1187" s="43"/>
    </row>
    <row r="1188" spans="10:10" hidden="1">
      <c r="J1188" s="43"/>
    </row>
    <row r="1189" spans="10:10" hidden="1">
      <c r="J1189" s="43"/>
    </row>
    <row r="1190" spans="10:10" hidden="1">
      <c r="J1190" s="43"/>
    </row>
    <row r="1191" spans="10:10" hidden="1">
      <c r="J1191" s="43"/>
    </row>
    <row r="1192" spans="10:10" hidden="1">
      <c r="J1192" s="43"/>
    </row>
    <row r="1193" spans="10:10" hidden="1">
      <c r="J1193" s="43"/>
    </row>
    <row r="1194" spans="10:10" hidden="1">
      <c r="J1194" s="43"/>
    </row>
    <row r="1195" spans="10:10" hidden="1">
      <c r="J1195" s="43"/>
    </row>
    <row r="1196" spans="10:10" hidden="1"/>
    <row r="1197" spans="10:10" hidden="1"/>
    <row r="1198" spans="10:10" hidden="1"/>
    <row r="1199" spans="10:10" hidden="1"/>
    <row r="1200" spans="10:10" hidden="1"/>
    <row r="1201" spans="1:8" hidden="1"/>
    <row r="1202" spans="1:8" hidden="1"/>
    <row r="1205" spans="1:8">
      <c r="A1205" s="12" t="s">
        <v>0</v>
      </c>
      <c r="B1205" s="22" t="s">
        <v>4</v>
      </c>
      <c r="C1205" s="17" t="s">
        <v>5</v>
      </c>
      <c r="D1205" s="17" t="s">
        <v>1</v>
      </c>
      <c r="E1205" s="56" t="s">
        <v>9</v>
      </c>
      <c r="F1205" s="56" t="s">
        <v>10</v>
      </c>
      <c r="G1205" s="14" t="s">
        <v>173</v>
      </c>
      <c r="H1205" s="84" t="s">
        <v>174</v>
      </c>
    </row>
    <row r="1206" spans="1:8">
      <c r="A1206" s="50">
        <v>2021</v>
      </c>
      <c r="B1206" t="s">
        <v>16</v>
      </c>
      <c r="C1206" t="s">
        <v>17</v>
      </c>
      <c r="D1206" t="s">
        <v>13</v>
      </c>
      <c r="E1206" t="s">
        <v>89</v>
      </c>
      <c r="F1206" t="s">
        <v>90</v>
      </c>
      <c r="G1206" s="90">
        <v>171469.6</v>
      </c>
      <c r="H1206" s="109">
        <f>_xlfn.XLOOKUP(Sheet1!K2,Sheet2!$H:$H,Sheet2!$I:$I)</f>
        <v>5.0350849503193455E-2</v>
      </c>
    </row>
    <row r="1207" spans="1:8">
      <c r="A1207" s="50">
        <v>2021</v>
      </c>
      <c r="B1207" t="s">
        <v>16</v>
      </c>
      <c r="C1207" t="s">
        <v>17</v>
      </c>
      <c r="D1207" t="s">
        <v>13</v>
      </c>
      <c r="E1207" t="s">
        <v>89</v>
      </c>
      <c r="F1207" t="s">
        <v>91</v>
      </c>
      <c r="G1207" s="49">
        <v>73793.399999999994</v>
      </c>
      <c r="H1207" s="110">
        <f>_xlfn.XLOOKUP(Sheet1!K3,Sheet2!$H:$H,Sheet2!$I:$I)</f>
        <v>6.2229031132828856E-2</v>
      </c>
    </row>
    <row r="1208" spans="1:8">
      <c r="A1208" s="50">
        <v>2021</v>
      </c>
      <c r="B1208" t="s">
        <v>16</v>
      </c>
      <c r="C1208" t="s">
        <v>17</v>
      </c>
      <c r="D1208" t="s">
        <v>13</v>
      </c>
      <c r="E1208" t="s">
        <v>89</v>
      </c>
      <c r="F1208" t="s">
        <v>103</v>
      </c>
      <c r="G1208" s="49">
        <v>61079.72</v>
      </c>
      <c r="H1208" s="110">
        <f>_xlfn.XLOOKUP(Sheet1!K4,Sheet2!$H:$H,Sheet2!$I:$I)</f>
        <v>3.9478656613996986E-2</v>
      </c>
    </row>
    <row r="1209" spans="1:8">
      <c r="A1209" s="50">
        <v>2021</v>
      </c>
      <c r="B1209" t="s">
        <v>16</v>
      </c>
      <c r="C1209" t="s">
        <v>17</v>
      </c>
      <c r="D1209" t="s">
        <v>13</v>
      </c>
      <c r="E1209" t="s">
        <v>112</v>
      </c>
      <c r="G1209" s="49">
        <v>306342.71999999997</v>
      </c>
      <c r="H1209" s="110">
        <f>_xlfn.XLOOKUP(Sheet1!K5,Sheet2!$H:$H,Sheet2!$I:$I)</f>
        <v>0.15205853725001928</v>
      </c>
    </row>
    <row r="1210" spans="1:8">
      <c r="A1210" s="50">
        <v>2021</v>
      </c>
      <c r="B1210" t="s">
        <v>16</v>
      </c>
      <c r="C1210" t="s">
        <v>17</v>
      </c>
      <c r="D1210" t="s">
        <v>13</v>
      </c>
      <c r="E1210" t="s">
        <v>37</v>
      </c>
      <c r="F1210" t="s">
        <v>37</v>
      </c>
      <c r="G1210" s="49">
        <v>36523.24</v>
      </c>
      <c r="H1210" s="110">
        <f>_xlfn.XLOOKUP(Sheet1!K6,Sheet2!$H:$H,Sheet2!$I:$I)</f>
        <v>6.4743933507600167E-3</v>
      </c>
    </row>
    <row r="1211" spans="1:8">
      <c r="A1211" s="50">
        <v>2021</v>
      </c>
      <c r="B1211" t="s">
        <v>16</v>
      </c>
      <c r="C1211" t="s">
        <v>17</v>
      </c>
      <c r="D1211" t="s">
        <v>13</v>
      </c>
      <c r="E1211" t="s">
        <v>113</v>
      </c>
      <c r="G1211" s="49">
        <v>36523.24</v>
      </c>
      <c r="H1211" s="110">
        <f>_xlfn.XLOOKUP(Sheet1!K7,Sheet2!$H:$H,Sheet2!$I:$I)</f>
        <v>6.4743933507600167E-3</v>
      </c>
    </row>
    <row r="1212" spans="1:8">
      <c r="A1212" s="50">
        <v>2021</v>
      </c>
      <c r="B1212" t="s">
        <v>16</v>
      </c>
      <c r="C1212" t="s">
        <v>17</v>
      </c>
      <c r="D1212" t="s">
        <v>13</v>
      </c>
      <c r="E1212" t="s">
        <v>99</v>
      </c>
      <c r="F1212" t="s">
        <v>99</v>
      </c>
      <c r="G1212" s="49">
        <v>6764.41</v>
      </c>
      <c r="H1212" s="110">
        <f>_xlfn.XLOOKUP(Sheet1!K8,Sheet2!$H:$H,Sheet2!$I:$I)</f>
        <v>4.0476130737710961E-2</v>
      </c>
    </row>
    <row r="1213" spans="1:8">
      <c r="A1213" s="50">
        <v>2021</v>
      </c>
      <c r="B1213" t="s">
        <v>16</v>
      </c>
      <c r="C1213" t="s">
        <v>17</v>
      </c>
      <c r="D1213" t="s">
        <v>13</v>
      </c>
      <c r="E1213" t="s">
        <v>114</v>
      </c>
      <c r="G1213" s="49">
        <v>6764.41</v>
      </c>
      <c r="H1213" s="110">
        <f>_xlfn.XLOOKUP(Sheet1!K9,Sheet2!$H:$H,Sheet2!$I:$I)</f>
        <v>4.0476130737710961E-2</v>
      </c>
    </row>
    <row r="1214" spans="1:8">
      <c r="A1214" s="50">
        <v>2021</v>
      </c>
      <c r="B1214" t="s">
        <v>16</v>
      </c>
      <c r="C1214" t="s">
        <v>17</v>
      </c>
      <c r="D1214" t="s">
        <v>115</v>
      </c>
      <c r="G1214" s="49">
        <v>349630.36999999994</v>
      </c>
      <c r="H1214" s="110">
        <f>_xlfn.XLOOKUP(Sheet1!K10,Sheet2!$H:$H,Sheet2!$I:$I)</f>
        <v>0.19900906133849022</v>
      </c>
    </row>
    <row r="1215" spans="1:8">
      <c r="A1215" s="50">
        <v>2021</v>
      </c>
      <c r="B1215" t="s">
        <v>16</v>
      </c>
      <c r="C1215" t="s">
        <v>17</v>
      </c>
      <c r="D1215" t="s">
        <v>60</v>
      </c>
      <c r="E1215" t="s">
        <v>89</v>
      </c>
      <c r="F1215" t="s">
        <v>91</v>
      </c>
      <c r="G1215" s="49">
        <v>33109</v>
      </c>
      <c r="H1215" s="110">
        <f>_xlfn.XLOOKUP(Sheet1!K11,Sheet2!$H:$H,Sheet2!$I:$I)</f>
        <v>5.5428715129051415E-3</v>
      </c>
    </row>
    <row r="1216" spans="1:8">
      <c r="A1216" s="50">
        <v>2021</v>
      </c>
      <c r="B1216" t="s">
        <v>16</v>
      </c>
      <c r="C1216" t="s">
        <v>17</v>
      </c>
      <c r="D1216" t="s">
        <v>60</v>
      </c>
      <c r="E1216" t="s">
        <v>112</v>
      </c>
      <c r="G1216" s="49">
        <v>33109</v>
      </c>
      <c r="H1216" s="110">
        <f>_xlfn.XLOOKUP(Sheet1!K12,Sheet2!$H:$H,Sheet2!$I:$I)</f>
        <v>5.5428715129051415E-3</v>
      </c>
    </row>
    <row r="1217" spans="1:8">
      <c r="A1217" s="50">
        <v>2021</v>
      </c>
      <c r="B1217" t="s">
        <v>16</v>
      </c>
      <c r="C1217" t="s">
        <v>17</v>
      </c>
      <c r="D1217" t="s">
        <v>116</v>
      </c>
      <c r="G1217" s="49">
        <v>33109</v>
      </c>
      <c r="H1217" s="110">
        <f>_xlfn.XLOOKUP(Sheet1!K13,Sheet2!$H:$H,Sheet2!$I:$I)</f>
        <v>5.5428715129051415E-3</v>
      </c>
    </row>
    <row r="1218" spans="1:8">
      <c r="A1218" s="50">
        <v>2021</v>
      </c>
      <c r="B1218" t="s">
        <v>16</v>
      </c>
      <c r="C1218" t="s">
        <v>118</v>
      </c>
      <c r="G1218" s="49">
        <v>382739.36999999994</v>
      </c>
      <c r="H1218" s="110">
        <f>_xlfn.XLOOKUP(Sheet1!K14,Sheet2!$H:$H,Sheet2!$I:$I)</f>
        <v>0.20514675064973878</v>
      </c>
    </row>
    <row r="1219" spans="1:8">
      <c r="A1219" s="50">
        <v>2021</v>
      </c>
      <c r="B1219" t="s">
        <v>16</v>
      </c>
      <c r="C1219" t="s">
        <v>19</v>
      </c>
      <c r="D1219" t="s">
        <v>13</v>
      </c>
      <c r="E1219" t="s">
        <v>89</v>
      </c>
      <c r="F1219" t="s">
        <v>90</v>
      </c>
      <c r="G1219" s="49">
        <v>150714.20000000001</v>
      </c>
      <c r="H1219" s="110">
        <f>_xlfn.XLOOKUP(Sheet1!K15,Sheet2!$H:$H,Sheet2!$I:$I)</f>
        <v>3.304217389944155E-2</v>
      </c>
    </row>
    <row r="1220" spans="1:8">
      <c r="A1220" s="50">
        <v>2021</v>
      </c>
      <c r="B1220" t="s">
        <v>16</v>
      </c>
      <c r="C1220" t="s">
        <v>19</v>
      </c>
      <c r="D1220" t="s">
        <v>13</v>
      </c>
      <c r="E1220" t="s">
        <v>89</v>
      </c>
      <c r="F1220" t="s">
        <v>91</v>
      </c>
      <c r="G1220" s="49">
        <v>51072.920000000006</v>
      </c>
      <c r="H1220" s="110">
        <f>_xlfn.XLOOKUP(Sheet1!K16,Sheet2!$H:$H,Sheet2!$I:$I)</f>
        <v>2.5816877068911864E-2</v>
      </c>
    </row>
    <row r="1221" spans="1:8">
      <c r="A1221" s="50">
        <v>2021</v>
      </c>
      <c r="B1221" t="s">
        <v>16</v>
      </c>
      <c r="C1221" t="s">
        <v>19</v>
      </c>
      <c r="D1221" t="s">
        <v>13</v>
      </c>
      <c r="E1221" t="s">
        <v>89</v>
      </c>
      <c r="F1221" t="s">
        <v>103</v>
      </c>
      <c r="G1221" s="49">
        <v>28812.190000000002</v>
      </c>
      <c r="H1221" s="110">
        <f>_xlfn.XLOOKUP(Sheet1!K17,Sheet2!$H:$H,Sheet2!$I:$I)</f>
        <v>9.489930411858959E-3</v>
      </c>
    </row>
    <row r="1222" spans="1:8">
      <c r="A1222" s="50">
        <v>2021</v>
      </c>
      <c r="B1222" t="s">
        <v>16</v>
      </c>
      <c r="C1222" t="s">
        <v>19</v>
      </c>
      <c r="D1222" t="s">
        <v>13</v>
      </c>
      <c r="E1222" t="s">
        <v>112</v>
      </c>
      <c r="G1222" s="49">
        <v>230599.31000000003</v>
      </c>
      <c r="H1222" s="110">
        <f>_xlfn.XLOOKUP(Sheet1!K18,Sheet2!$H:$H,Sheet2!$I:$I)</f>
        <v>6.8348981380212379E-2</v>
      </c>
    </row>
    <row r="1223" spans="1:8">
      <c r="A1223" s="50">
        <v>2021</v>
      </c>
      <c r="B1223" t="s">
        <v>16</v>
      </c>
      <c r="C1223" t="s">
        <v>19</v>
      </c>
      <c r="D1223" t="s">
        <v>13</v>
      </c>
      <c r="E1223" t="s">
        <v>37</v>
      </c>
      <c r="F1223" t="s">
        <v>37</v>
      </c>
      <c r="G1223" s="49">
        <v>0</v>
      </c>
      <c r="H1223" s="110">
        <f>_xlfn.XLOOKUP(Sheet1!K19,Sheet2!$H:$H,Sheet2!$I:$I)</f>
        <v>0</v>
      </c>
    </row>
    <row r="1224" spans="1:8">
      <c r="A1224" s="50">
        <v>2021</v>
      </c>
      <c r="B1224" t="s">
        <v>16</v>
      </c>
      <c r="C1224" t="s">
        <v>19</v>
      </c>
      <c r="D1224" t="s">
        <v>13</v>
      </c>
      <c r="E1224" t="s">
        <v>113</v>
      </c>
      <c r="G1224" s="49">
        <v>0</v>
      </c>
      <c r="H1224" s="110">
        <f>_xlfn.XLOOKUP(Sheet1!K20,Sheet2!$H:$H,Sheet2!$I:$I)</f>
        <v>0</v>
      </c>
    </row>
    <row r="1225" spans="1:8">
      <c r="A1225" s="50">
        <v>2021</v>
      </c>
      <c r="B1225" t="s">
        <v>16</v>
      </c>
      <c r="C1225" t="s">
        <v>19</v>
      </c>
      <c r="D1225" t="s">
        <v>13</v>
      </c>
      <c r="E1225" t="s">
        <v>99</v>
      </c>
      <c r="F1225" t="s">
        <v>99</v>
      </c>
      <c r="G1225" s="49">
        <v>5200</v>
      </c>
      <c r="H1225" s="110">
        <f>_xlfn.XLOOKUP(Sheet1!K21,Sheet2!$H:$H,Sheet2!$I:$I)</f>
        <v>1.7360287306271271E-2</v>
      </c>
    </row>
    <row r="1226" spans="1:8">
      <c r="A1226" s="50">
        <v>2021</v>
      </c>
      <c r="B1226" t="s">
        <v>16</v>
      </c>
      <c r="C1226" t="s">
        <v>19</v>
      </c>
      <c r="D1226" t="s">
        <v>13</v>
      </c>
      <c r="E1226" t="s">
        <v>114</v>
      </c>
      <c r="G1226" s="49">
        <v>5200</v>
      </c>
      <c r="H1226" s="110">
        <f>_xlfn.XLOOKUP(Sheet1!K22,Sheet2!$H:$H,Sheet2!$I:$I)</f>
        <v>1.7360287306271271E-2</v>
      </c>
    </row>
    <row r="1227" spans="1:8">
      <c r="A1227" s="50">
        <v>2021</v>
      </c>
      <c r="B1227" t="s">
        <v>16</v>
      </c>
      <c r="C1227" t="s">
        <v>19</v>
      </c>
      <c r="D1227" t="s">
        <v>115</v>
      </c>
      <c r="G1227" s="49">
        <v>235799.31000000003</v>
      </c>
      <c r="H1227" s="110">
        <f>_xlfn.XLOOKUP(Sheet1!K23,Sheet2!$H:$H,Sheet2!$I:$I)</f>
        <v>8.5709268686483653E-2</v>
      </c>
    </row>
    <row r="1228" spans="1:8">
      <c r="A1228" s="50">
        <v>2021</v>
      </c>
      <c r="B1228" t="s">
        <v>16</v>
      </c>
      <c r="C1228" t="s">
        <v>19</v>
      </c>
      <c r="D1228" t="s">
        <v>60</v>
      </c>
      <c r="E1228" t="s">
        <v>89</v>
      </c>
      <c r="F1228" t="s">
        <v>91</v>
      </c>
      <c r="G1228" s="49">
        <v>11460</v>
      </c>
      <c r="H1228" s="110">
        <f>_xlfn.XLOOKUP(Sheet1!K24,Sheet2!$H:$H,Sheet2!$I:$I)</f>
        <v>1.9185510748706673E-3</v>
      </c>
    </row>
    <row r="1229" spans="1:8">
      <c r="A1229" s="50">
        <v>2021</v>
      </c>
      <c r="B1229" t="s">
        <v>16</v>
      </c>
      <c r="C1229" t="s">
        <v>19</v>
      </c>
      <c r="D1229" t="s">
        <v>60</v>
      </c>
      <c r="E1229" t="s">
        <v>112</v>
      </c>
      <c r="G1229" s="49">
        <v>11460</v>
      </c>
      <c r="H1229" s="110">
        <f>_xlfn.XLOOKUP(Sheet1!K25,Sheet2!$H:$H,Sheet2!$I:$I)</f>
        <v>1.9185510748706673E-3</v>
      </c>
    </row>
    <row r="1230" spans="1:8">
      <c r="A1230" s="50">
        <v>2021</v>
      </c>
      <c r="B1230" t="s">
        <v>16</v>
      </c>
      <c r="C1230" t="s">
        <v>19</v>
      </c>
      <c r="D1230" t="s">
        <v>116</v>
      </c>
      <c r="G1230" s="49">
        <v>11460</v>
      </c>
      <c r="H1230" s="110">
        <f>_xlfn.XLOOKUP(Sheet1!K26,Sheet2!$H:$H,Sheet2!$I:$I)</f>
        <v>1.9185510748706673E-3</v>
      </c>
    </row>
    <row r="1231" spans="1:8">
      <c r="A1231" s="50">
        <v>2021</v>
      </c>
      <c r="B1231" t="s">
        <v>16</v>
      </c>
      <c r="C1231" t="s">
        <v>119</v>
      </c>
      <c r="G1231" s="49">
        <v>247259.31000000003</v>
      </c>
      <c r="H1231" s="110">
        <f>_xlfn.XLOOKUP(Sheet1!K27,Sheet2!$H:$H,Sheet2!$I:$I)</f>
        <v>8.7627819761354322E-2</v>
      </c>
    </row>
    <row r="1232" spans="1:8">
      <c r="A1232" s="50">
        <v>2021</v>
      </c>
      <c r="B1232" t="s">
        <v>16</v>
      </c>
      <c r="C1232" t="s">
        <v>20</v>
      </c>
      <c r="D1232" t="s">
        <v>13</v>
      </c>
      <c r="E1232" t="s">
        <v>89</v>
      </c>
      <c r="F1232" t="s">
        <v>90</v>
      </c>
      <c r="G1232" s="49">
        <v>133121.26</v>
      </c>
      <c r="H1232" s="110">
        <f>_xlfn.XLOOKUP(Sheet1!K28,Sheet2!$H:$H,Sheet2!$I:$I)</f>
        <v>7.7870730275255456E-2</v>
      </c>
    </row>
    <row r="1233" spans="1:8">
      <c r="A1233" s="50">
        <v>2021</v>
      </c>
      <c r="B1233" t="s">
        <v>16</v>
      </c>
      <c r="C1233" t="s">
        <v>20</v>
      </c>
      <c r="D1233" t="s">
        <v>13</v>
      </c>
      <c r="E1233" t="s">
        <v>89</v>
      </c>
      <c r="F1233" t="s">
        <v>91</v>
      </c>
      <c r="G1233" s="49">
        <v>92832.639999999999</v>
      </c>
      <c r="H1233" s="110">
        <f>_xlfn.XLOOKUP(Sheet1!K29,Sheet2!$H:$H,Sheet2!$I:$I)</f>
        <v>4.9418745068677099E-2</v>
      </c>
    </row>
    <row r="1234" spans="1:8">
      <c r="A1234" s="50">
        <v>2021</v>
      </c>
      <c r="B1234" t="s">
        <v>16</v>
      </c>
      <c r="C1234" t="s">
        <v>20</v>
      </c>
      <c r="D1234" t="s">
        <v>13</v>
      </c>
      <c r="E1234" t="s">
        <v>89</v>
      </c>
      <c r="F1234" t="s">
        <v>103</v>
      </c>
      <c r="G1234" s="49">
        <v>30581.019999999997</v>
      </c>
      <c r="H1234" s="110">
        <f>_xlfn.XLOOKUP(Sheet1!K30,Sheet2!$H:$H,Sheet2!$I:$I)</f>
        <v>2.0150165260490658E-2</v>
      </c>
    </row>
    <row r="1235" spans="1:8">
      <c r="A1235" s="50">
        <v>2021</v>
      </c>
      <c r="B1235" t="s">
        <v>16</v>
      </c>
      <c r="C1235" t="s">
        <v>20</v>
      </c>
      <c r="D1235" t="s">
        <v>13</v>
      </c>
      <c r="E1235" t="s">
        <v>112</v>
      </c>
      <c r="G1235" s="49">
        <v>256534.92</v>
      </c>
      <c r="H1235" s="110">
        <f>_xlfn.XLOOKUP(Sheet1!K31,Sheet2!$H:$H,Sheet2!$I:$I)</f>
        <v>0.14743964060442322</v>
      </c>
    </row>
    <row r="1236" spans="1:8">
      <c r="A1236" s="50">
        <v>2021</v>
      </c>
      <c r="B1236" t="s">
        <v>16</v>
      </c>
      <c r="C1236" t="s">
        <v>20</v>
      </c>
      <c r="D1236" t="s">
        <v>13</v>
      </c>
      <c r="E1236" t="s">
        <v>37</v>
      </c>
      <c r="F1236" t="s">
        <v>37</v>
      </c>
      <c r="G1236" s="49">
        <v>0</v>
      </c>
      <c r="H1236" s="110">
        <f>_xlfn.XLOOKUP(Sheet1!K32,Sheet2!$H:$H,Sheet2!$I:$I)</f>
        <v>0</v>
      </c>
    </row>
    <row r="1237" spans="1:8">
      <c r="A1237" s="50">
        <v>2021</v>
      </c>
      <c r="B1237" t="s">
        <v>16</v>
      </c>
      <c r="C1237" t="s">
        <v>20</v>
      </c>
      <c r="D1237" t="s">
        <v>13</v>
      </c>
      <c r="E1237" t="s">
        <v>113</v>
      </c>
      <c r="G1237" s="49">
        <v>0</v>
      </c>
      <c r="H1237" s="110">
        <f>_xlfn.XLOOKUP(Sheet1!K33,Sheet2!$H:$H,Sheet2!$I:$I)</f>
        <v>0</v>
      </c>
    </row>
    <row r="1238" spans="1:8">
      <c r="A1238" s="50">
        <v>2021</v>
      </c>
      <c r="B1238" t="s">
        <v>16</v>
      </c>
      <c r="C1238" t="s">
        <v>20</v>
      </c>
      <c r="D1238" t="s">
        <v>13</v>
      </c>
      <c r="E1238" t="s">
        <v>99</v>
      </c>
      <c r="F1238" t="s">
        <v>99</v>
      </c>
      <c r="G1238" s="49">
        <v>0</v>
      </c>
      <c r="H1238" s="110">
        <f>_xlfn.XLOOKUP(Sheet1!K34,Sheet2!$H:$H,Sheet2!$I:$I)</f>
        <v>2.2186745731417639E-2</v>
      </c>
    </row>
    <row r="1239" spans="1:8">
      <c r="A1239" s="50">
        <v>2021</v>
      </c>
      <c r="B1239" t="s">
        <v>16</v>
      </c>
      <c r="C1239" t="s">
        <v>20</v>
      </c>
      <c r="D1239" t="s">
        <v>13</v>
      </c>
      <c r="E1239" t="s">
        <v>114</v>
      </c>
      <c r="G1239" s="49">
        <v>0</v>
      </c>
      <c r="H1239" s="110">
        <f>_xlfn.XLOOKUP(Sheet1!K35,Sheet2!$H:$H,Sheet2!$I:$I)</f>
        <v>2.2186745731417639E-2</v>
      </c>
    </row>
    <row r="1240" spans="1:8">
      <c r="A1240" s="50">
        <v>2021</v>
      </c>
      <c r="B1240" t="s">
        <v>16</v>
      </c>
      <c r="C1240" t="s">
        <v>20</v>
      </c>
      <c r="D1240" t="s">
        <v>115</v>
      </c>
      <c r="G1240" s="49">
        <v>256534.92</v>
      </c>
      <c r="H1240" s="110">
        <f>_xlfn.XLOOKUP(Sheet1!K36,Sheet2!$H:$H,Sheet2!$I:$I)</f>
        <v>0.16962638633584087</v>
      </c>
    </row>
    <row r="1241" spans="1:8">
      <c r="A1241" s="50">
        <v>2021</v>
      </c>
      <c r="B1241" t="s">
        <v>16</v>
      </c>
      <c r="C1241" t="s">
        <v>20</v>
      </c>
      <c r="D1241" t="s">
        <v>60</v>
      </c>
      <c r="E1241" t="s">
        <v>89</v>
      </c>
      <c r="F1241" t="s">
        <v>91</v>
      </c>
      <c r="G1241" s="49">
        <v>2436</v>
      </c>
      <c r="H1241" s="110">
        <f>_xlfn.XLOOKUP(Sheet1!K37,Sheet2!$H:$H,Sheet2!$I:$I)</f>
        <v>4.0781766303533555E-4</v>
      </c>
    </row>
    <row r="1242" spans="1:8">
      <c r="A1242" s="50">
        <v>2021</v>
      </c>
      <c r="B1242" t="s">
        <v>16</v>
      </c>
      <c r="C1242" t="s">
        <v>20</v>
      </c>
      <c r="D1242" t="s">
        <v>60</v>
      </c>
      <c r="E1242" t="s">
        <v>112</v>
      </c>
      <c r="G1242" s="49">
        <v>2436</v>
      </c>
      <c r="H1242" s="110">
        <f>_xlfn.XLOOKUP(Sheet1!K38,Sheet2!$H:$H,Sheet2!$I:$I)</f>
        <v>4.0781766303533555E-4</v>
      </c>
    </row>
    <row r="1243" spans="1:8">
      <c r="A1243" s="50">
        <v>2021</v>
      </c>
      <c r="B1243" t="s">
        <v>16</v>
      </c>
      <c r="C1243" t="s">
        <v>20</v>
      </c>
      <c r="D1243" t="s">
        <v>116</v>
      </c>
      <c r="G1243" s="49">
        <v>2436</v>
      </c>
      <c r="H1243" s="110">
        <f>_xlfn.XLOOKUP(Sheet1!K39,Sheet2!$H:$H,Sheet2!$I:$I)</f>
        <v>4.0781766303533555E-4</v>
      </c>
    </row>
    <row r="1244" spans="1:8">
      <c r="A1244" s="50">
        <v>2021</v>
      </c>
      <c r="B1244" t="s">
        <v>16</v>
      </c>
      <c r="C1244" t="s">
        <v>120</v>
      </c>
      <c r="G1244" s="49">
        <v>258970.92</v>
      </c>
      <c r="H1244" s="110">
        <f>_xlfn.XLOOKUP(Sheet1!K40,Sheet2!$H:$H,Sheet2!$I:$I)</f>
        <v>0.1700342039988762</v>
      </c>
    </row>
    <row r="1245" spans="1:8">
      <c r="A1245" s="50">
        <v>2021</v>
      </c>
      <c r="B1245" t="s">
        <v>121</v>
      </c>
      <c r="G1245" s="49">
        <v>888969.6</v>
      </c>
      <c r="H1245" s="110">
        <f>_xlfn.XLOOKUP(Sheet1!K41,Sheet2!$H:$H,Sheet2!$I:$I)</f>
        <v>0.4628087744099692</v>
      </c>
    </row>
    <row r="1246" spans="1:8">
      <c r="A1246" s="50">
        <v>2021</v>
      </c>
      <c r="B1246" t="s">
        <v>21</v>
      </c>
      <c r="C1246" t="s">
        <v>22</v>
      </c>
      <c r="D1246" t="s">
        <v>13</v>
      </c>
      <c r="E1246" t="s">
        <v>89</v>
      </c>
      <c r="F1246" t="s">
        <v>90</v>
      </c>
      <c r="G1246" s="49">
        <v>120734.12</v>
      </c>
      <c r="H1246" s="110">
        <f>_xlfn.XLOOKUP(Sheet1!K42,Sheet2!$H:$H,Sheet2!$I:$I)</f>
        <v>4.6019842663041571E-2</v>
      </c>
    </row>
    <row r="1247" spans="1:8">
      <c r="A1247" s="50">
        <v>2021</v>
      </c>
      <c r="B1247" t="s">
        <v>21</v>
      </c>
      <c r="C1247" t="s">
        <v>22</v>
      </c>
      <c r="D1247" t="s">
        <v>13</v>
      </c>
      <c r="E1247" t="s">
        <v>89</v>
      </c>
      <c r="F1247" t="s">
        <v>91</v>
      </c>
      <c r="G1247" s="49">
        <v>71060.930000000008</v>
      </c>
      <c r="H1247" s="110">
        <f>_xlfn.XLOOKUP(Sheet1!K43,Sheet2!$H:$H,Sheet2!$I:$I)</f>
        <v>6.3035525718176319E-2</v>
      </c>
    </row>
    <row r="1248" spans="1:8">
      <c r="A1248" s="50">
        <v>2021</v>
      </c>
      <c r="B1248" t="s">
        <v>21</v>
      </c>
      <c r="C1248" t="s">
        <v>22</v>
      </c>
      <c r="D1248" t="s">
        <v>13</v>
      </c>
      <c r="E1248" t="s">
        <v>89</v>
      </c>
      <c r="F1248" t="s">
        <v>103</v>
      </c>
      <c r="G1248" s="49">
        <v>77010.299999999988</v>
      </c>
      <c r="H1248" s="110">
        <f>_xlfn.XLOOKUP(Sheet1!K44,Sheet2!$H:$H,Sheet2!$I:$I)</f>
        <v>6.1274083217146176E-2</v>
      </c>
    </row>
    <row r="1249" spans="1:8">
      <c r="A1249" s="50">
        <v>2021</v>
      </c>
      <c r="B1249" t="s">
        <v>21</v>
      </c>
      <c r="C1249" t="s">
        <v>22</v>
      </c>
      <c r="D1249" t="s">
        <v>13</v>
      </c>
      <c r="E1249" t="s">
        <v>112</v>
      </c>
      <c r="G1249" s="49">
        <v>268805.34999999998</v>
      </c>
      <c r="H1249" s="110">
        <f>_xlfn.XLOOKUP(Sheet1!K45,Sheet2!$H:$H,Sheet2!$I:$I)</f>
        <v>0.17032945159836407</v>
      </c>
    </row>
    <row r="1250" spans="1:8">
      <c r="A1250" s="50">
        <v>2021</v>
      </c>
      <c r="B1250" t="s">
        <v>21</v>
      </c>
      <c r="C1250" t="s">
        <v>22</v>
      </c>
      <c r="D1250" t="s">
        <v>13</v>
      </c>
      <c r="E1250" t="s">
        <v>37</v>
      </c>
      <c r="F1250" t="s">
        <v>37</v>
      </c>
      <c r="G1250" s="49">
        <v>663</v>
      </c>
      <c r="H1250" s="110">
        <f>_xlfn.XLOOKUP(Sheet1!K46,Sheet2!$H:$H,Sheet2!$I:$I)</f>
        <v>1.1099470878178468E-4</v>
      </c>
    </row>
    <row r="1251" spans="1:8">
      <c r="A1251" s="50">
        <v>2021</v>
      </c>
      <c r="B1251" t="s">
        <v>21</v>
      </c>
      <c r="C1251" t="s">
        <v>22</v>
      </c>
      <c r="D1251" t="s">
        <v>13</v>
      </c>
      <c r="E1251" t="s">
        <v>113</v>
      </c>
      <c r="G1251" s="49">
        <v>663</v>
      </c>
      <c r="H1251" s="110">
        <f>_xlfn.XLOOKUP(Sheet1!K47,Sheet2!$H:$H,Sheet2!$I:$I)</f>
        <v>1.1099470878178468E-4</v>
      </c>
    </row>
    <row r="1252" spans="1:8">
      <c r="A1252" s="50">
        <v>2021</v>
      </c>
      <c r="B1252" t="s">
        <v>21</v>
      </c>
      <c r="C1252" t="s">
        <v>22</v>
      </c>
      <c r="D1252" t="s">
        <v>13</v>
      </c>
      <c r="E1252" t="s">
        <v>99</v>
      </c>
      <c r="F1252" t="s">
        <v>99</v>
      </c>
      <c r="G1252" s="49">
        <v>15023.53</v>
      </c>
      <c r="H1252" s="110">
        <f>_xlfn.XLOOKUP(Sheet1!K48,Sheet2!$H:$H,Sheet2!$I:$I)</f>
        <v>3.0202385157093784E-2</v>
      </c>
    </row>
    <row r="1253" spans="1:8">
      <c r="A1253" s="50">
        <v>2021</v>
      </c>
      <c r="B1253" t="s">
        <v>21</v>
      </c>
      <c r="C1253" t="s">
        <v>22</v>
      </c>
      <c r="D1253" t="s">
        <v>13</v>
      </c>
      <c r="E1253" t="s">
        <v>114</v>
      </c>
      <c r="G1253" s="49">
        <v>15023.53</v>
      </c>
      <c r="H1253" s="110">
        <f>_xlfn.XLOOKUP(Sheet1!K49,Sheet2!$H:$H,Sheet2!$I:$I)</f>
        <v>3.0202385157093784E-2</v>
      </c>
    </row>
    <row r="1254" spans="1:8">
      <c r="A1254" s="50">
        <v>2021</v>
      </c>
      <c r="B1254" t="s">
        <v>21</v>
      </c>
      <c r="C1254" t="s">
        <v>22</v>
      </c>
      <c r="D1254" t="s">
        <v>115</v>
      </c>
      <c r="G1254" s="49">
        <v>284491.88</v>
      </c>
      <c r="H1254" s="110">
        <f>_xlfn.XLOOKUP(Sheet1!K50,Sheet2!$H:$H,Sheet2!$I:$I)</f>
        <v>0.20064283146423964</v>
      </c>
    </row>
    <row r="1255" spans="1:8">
      <c r="A1255" s="50">
        <v>2021</v>
      </c>
      <c r="B1255" t="s">
        <v>21</v>
      </c>
      <c r="C1255" t="s">
        <v>22</v>
      </c>
      <c r="D1255" t="s">
        <v>60</v>
      </c>
      <c r="E1255" t="s">
        <v>89</v>
      </c>
      <c r="F1255" t="s">
        <v>91</v>
      </c>
      <c r="G1255" s="49">
        <v>24706</v>
      </c>
      <c r="H1255" s="110">
        <f>_xlfn.XLOOKUP(Sheet1!K51,Sheet2!$H:$H,Sheet2!$I:$I)</f>
        <v>3.17341071158974E-2</v>
      </c>
    </row>
    <row r="1256" spans="1:8">
      <c r="A1256" s="50">
        <v>2021</v>
      </c>
      <c r="B1256" t="s">
        <v>21</v>
      </c>
      <c r="C1256" t="s">
        <v>22</v>
      </c>
      <c r="D1256" t="s">
        <v>60</v>
      </c>
      <c r="E1256" t="s">
        <v>112</v>
      </c>
      <c r="G1256" s="49">
        <v>24706</v>
      </c>
      <c r="H1256" s="110">
        <f>_xlfn.XLOOKUP(Sheet1!K52,Sheet2!$H:$H,Sheet2!$I:$I)</f>
        <v>3.17341071158974E-2</v>
      </c>
    </row>
    <row r="1257" spans="1:8">
      <c r="A1257" s="50">
        <v>2021</v>
      </c>
      <c r="B1257" t="s">
        <v>21</v>
      </c>
      <c r="C1257" t="s">
        <v>22</v>
      </c>
      <c r="D1257" t="s">
        <v>116</v>
      </c>
      <c r="G1257" s="49">
        <v>24706</v>
      </c>
      <c r="H1257" s="110">
        <f>_xlfn.XLOOKUP(Sheet1!K53,Sheet2!$H:$H,Sheet2!$I:$I)</f>
        <v>3.17341071158974E-2</v>
      </c>
    </row>
    <row r="1258" spans="1:8">
      <c r="A1258" s="50">
        <v>2021</v>
      </c>
      <c r="B1258" t="s">
        <v>21</v>
      </c>
      <c r="C1258" t="s">
        <v>122</v>
      </c>
      <c r="G1258" s="49">
        <v>309197.88</v>
      </c>
      <c r="H1258" s="110">
        <f>_xlfn.XLOOKUP(Sheet1!K54,Sheet2!$H:$H,Sheet2!$I:$I)</f>
        <v>0.23237693858013705</v>
      </c>
    </row>
    <row r="1259" spans="1:8">
      <c r="A1259" s="50">
        <v>2021</v>
      </c>
      <c r="B1259" t="s">
        <v>123</v>
      </c>
      <c r="G1259" s="49">
        <v>309197.88</v>
      </c>
      <c r="H1259" s="110">
        <f>_xlfn.XLOOKUP(Sheet1!K55,Sheet2!$H:$H,Sheet2!$I:$I)</f>
        <v>0.23237693858013705</v>
      </c>
    </row>
    <row r="1260" spans="1:8">
      <c r="A1260" s="50">
        <v>2021</v>
      </c>
      <c r="B1260" t="s">
        <v>23</v>
      </c>
      <c r="C1260" t="s">
        <v>24</v>
      </c>
      <c r="D1260" t="s">
        <v>13</v>
      </c>
      <c r="E1260" t="s">
        <v>89</v>
      </c>
      <c r="F1260" t="s">
        <v>90</v>
      </c>
      <c r="G1260" s="49">
        <v>101864.36</v>
      </c>
      <c r="H1260" s="110">
        <f>_xlfn.XLOOKUP(Sheet1!K56,Sheet2!$H:$H,Sheet2!$I:$I)</f>
        <v>0.12775092370826235</v>
      </c>
    </row>
    <row r="1261" spans="1:8">
      <c r="A1261" s="50">
        <v>2021</v>
      </c>
      <c r="B1261" t="s">
        <v>23</v>
      </c>
      <c r="C1261" t="s">
        <v>24</v>
      </c>
      <c r="D1261" t="s">
        <v>13</v>
      </c>
      <c r="E1261" t="s">
        <v>89</v>
      </c>
      <c r="F1261" t="s">
        <v>91</v>
      </c>
      <c r="G1261" s="49">
        <v>45205.679999999993</v>
      </c>
      <c r="H1261" s="110">
        <f>_xlfn.XLOOKUP(Sheet1!K57,Sheet2!$H:$H,Sheet2!$I:$I)</f>
        <v>7.5028974432111026E-2</v>
      </c>
    </row>
    <row r="1262" spans="1:8">
      <c r="A1262" s="50">
        <v>2021</v>
      </c>
      <c r="B1262" t="s">
        <v>23</v>
      </c>
      <c r="C1262" t="s">
        <v>24</v>
      </c>
      <c r="D1262" t="s">
        <v>13</v>
      </c>
      <c r="E1262" t="s">
        <v>89</v>
      </c>
      <c r="F1262" t="s">
        <v>103</v>
      </c>
      <c r="G1262" s="49">
        <v>23715.39</v>
      </c>
      <c r="H1262" s="110">
        <f>_xlfn.XLOOKUP(Sheet1!K58,Sheet2!$H:$H,Sheet2!$I:$I)</f>
        <v>3.4173600053830591E-2</v>
      </c>
    </row>
    <row r="1263" spans="1:8">
      <c r="A1263" s="50">
        <v>2021</v>
      </c>
      <c r="B1263" t="s">
        <v>23</v>
      </c>
      <c r="C1263" t="s">
        <v>24</v>
      </c>
      <c r="D1263" t="s">
        <v>13</v>
      </c>
      <c r="E1263" t="s">
        <v>112</v>
      </c>
      <c r="G1263" s="49">
        <v>170785.43</v>
      </c>
      <c r="H1263" s="110">
        <f>_xlfn.XLOOKUP(Sheet1!K59,Sheet2!$H:$H,Sheet2!$I:$I)</f>
        <v>0.23695349819420394</v>
      </c>
    </row>
    <row r="1264" spans="1:8">
      <c r="A1264" s="50">
        <v>2021</v>
      </c>
      <c r="B1264" t="s">
        <v>23</v>
      </c>
      <c r="C1264" t="s">
        <v>24</v>
      </c>
      <c r="D1264" t="s">
        <v>13</v>
      </c>
      <c r="E1264" t="s">
        <v>37</v>
      </c>
      <c r="F1264" t="s">
        <v>37</v>
      </c>
      <c r="G1264" s="49">
        <v>0</v>
      </c>
      <c r="H1264" s="110">
        <f>_xlfn.XLOOKUP(Sheet1!K60,Sheet2!$H:$H,Sheet2!$I:$I)</f>
        <v>3.5928468252879045E-4</v>
      </c>
    </row>
    <row r="1265" spans="1:8">
      <c r="A1265" s="50">
        <v>2021</v>
      </c>
      <c r="B1265" t="s">
        <v>23</v>
      </c>
      <c r="C1265" t="s">
        <v>24</v>
      </c>
      <c r="D1265" t="s">
        <v>13</v>
      </c>
      <c r="E1265" t="s">
        <v>113</v>
      </c>
      <c r="G1265" s="49">
        <v>0</v>
      </c>
      <c r="H1265" s="110">
        <f>_xlfn.XLOOKUP(Sheet1!K61,Sheet2!$H:$H,Sheet2!$I:$I)</f>
        <v>3.5928468252879045E-4</v>
      </c>
    </row>
    <row r="1266" spans="1:8">
      <c r="A1266" s="50">
        <v>2021</v>
      </c>
      <c r="B1266" t="s">
        <v>23</v>
      </c>
      <c r="C1266" t="s">
        <v>24</v>
      </c>
      <c r="D1266" t="s">
        <v>13</v>
      </c>
      <c r="E1266" t="s">
        <v>99</v>
      </c>
      <c r="F1266" t="s">
        <v>99</v>
      </c>
      <c r="G1266" s="49">
        <v>189.57999999999998</v>
      </c>
      <c r="H1266" s="110">
        <f>_xlfn.XLOOKUP(Sheet1!K62,Sheet2!$H:$H,Sheet2!$I:$I)</f>
        <v>4.9809985512913692E-2</v>
      </c>
    </row>
    <row r="1267" spans="1:8">
      <c r="A1267" s="50">
        <v>2021</v>
      </c>
      <c r="B1267" t="s">
        <v>23</v>
      </c>
      <c r="C1267" t="s">
        <v>24</v>
      </c>
      <c r="D1267" t="s">
        <v>13</v>
      </c>
      <c r="E1267" t="s">
        <v>114</v>
      </c>
      <c r="G1267" s="49">
        <v>189.57999999999998</v>
      </c>
      <c r="H1267" s="110">
        <f>_xlfn.XLOOKUP(Sheet1!K63,Sheet2!$H:$H,Sheet2!$I:$I)</f>
        <v>4.9809985512913692E-2</v>
      </c>
    </row>
    <row r="1268" spans="1:8">
      <c r="A1268" s="50">
        <v>2021</v>
      </c>
      <c r="B1268" t="s">
        <v>23</v>
      </c>
      <c r="C1268" t="s">
        <v>24</v>
      </c>
      <c r="D1268" t="s">
        <v>115</v>
      </c>
      <c r="G1268" s="49">
        <v>170975.00999999998</v>
      </c>
      <c r="H1268" s="110">
        <f>_xlfn.XLOOKUP(Sheet1!K64,Sheet2!$H:$H,Sheet2!$I:$I)</f>
        <v>0.28712276838964645</v>
      </c>
    </row>
    <row r="1269" spans="1:8">
      <c r="A1269" s="50">
        <v>2021</v>
      </c>
      <c r="B1269" t="s">
        <v>23</v>
      </c>
      <c r="C1269" t="s">
        <v>24</v>
      </c>
      <c r="D1269" t="s">
        <v>60</v>
      </c>
      <c r="E1269" t="s">
        <v>89</v>
      </c>
      <c r="F1269" t="s">
        <v>91</v>
      </c>
      <c r="G1269" s="49">
        <v>33476</v>
      </c>
      <c r="H1269" s="110">
        <f>_xlfn.XLOOKUP(Sheet1!K65,Sheet2!$H:$H,Sheet2!$I:$I)</f>
        <v>1.7691518620247176E-2</v>
      </c>
    </row>
    <row r="1270" spans="1:8">
      <c r="A1270" s="50">
        <v>2021</v>
      </c>
      <c r="B1270" t="s">
        <v>23</v>
      </c>
      <c r="C1270" t="s">
        <v>24</v>
      </c>
      <c r="D1270" t="s">
        <v>60</v>
      </c>
      <c r="E1270" t="s">
        <v>112</v>
      </c>
      <c r="G1270" s="49">
        <v>33476</v>
      </c>
      <c r="H1270" s="110">
        <f>_xlfn.XLOOKUP(Sheet1!K66,Sheet2!$H:$H,Sheet2!$I:$I)</f>
        <v>1.7691518620247176E-2</v>
      </c>
    </row>
    <row r="1271" spans="1:8">
      <c r="A1271" s="50">
        <v>2021</v>
      </c>
      <c r="B1271" t="s">
        <v>23</v>
      </c>
      <c r="C1271" t="s">
        <v>24</v>
      </c>
      <c r="D1271" t="s">
        <v>116</v>
      </c>
      <c r="G1271" s="49">
        <v>33476</v>
      </c>
      <c r="H1271" s="110">
        <f>_xlfn.XLOOKUP(Sheet1!K67,Sheet2!$H:$H,Sheet2!$I:$I)</f>
        <v>1.7691518620247176E-2</v>
      </c>
    </row>
    <row r="1272" spans="1:8">
      <c r="A1272" s="50">
        <v>2021</v>
      </c>
      <c r="B1272" t="s">
        <v>23</v>
      </c>
      <c r="C1272" t="s">
        <v>124</v>
      </c>
      <c r="G1272" s="49">
        <v>204451.00999999998</v>
      </c>
      <c r="H1272" s="110">
        <f>_xlfn.XLOOKUP(Sheet1!K68,Sheet2!$H:$H,Sheet2!$I:$I)</f>
        <v>0.30481428700989366</v>
      </c>
    </row>
    <row r="1273" spans="1:8">
      <c r="A1273" s="50">
        <v>2021</v>
      </c>
      <c r="B1273" t="s">
        <v>125</v>
      </c>
      <c r="G1273" s="49">
        <v>204451.00999999998</v>
      </c>
      <c r="H1273" s="110">
        <f>_xlfn.XLOOKUP(Sheet1!K69,Sheet2!$H:$H,Sheet2!$I:$I)</f>
        <v>0.30481428700989366</v>
      </c>
    </row>
    <row r="1274" spans="1:8">
      <c r="A1274" s="50">
        <v>2022</v>
      </c>
      <c r="B1274" t="s">
        <v>16</v>
      </c>
      <c r="C1274" t="s">
        <v>63</v>
      </c>
      <c r="D1274" t="s">
        <v>13</v>
      </c>
      <c r="E1274" t="s">
        <v>89</v>
      </c>
      <c r="F1274" t="s">
        <v>91</v>
      </c>
      <c r="G1274" s="49">
        <v>21.84</v>
      </c>
      <c r="H1274" s="110">
        <f>_xlfn.XLOOKUP(Sheet1!K70,Sheet2!$H:$H,Sheet2!$I:$I)</f>
        <v>9.2420998104243597E-3</v>
      </c>
    </row>
    <row r="1275" spans="1:8">
      <c r="A1275" s="50">
        <v>2022</v>
      </c>
      <c r="B1275" t="s">
        <v>16</v>
      </c>
      <c r="C1275" t="s">
        <v>63</v>
      </c>
      <c r="D1275" t="s">
        <v>13</v>
      </c>
      <c r="E1275" t="s">
        <v>89</v>
      </c>
      <c r="F1275" t="s">
        <v>103</v>
      </c>
      <c r="G1275" s="49">
        <v>120.12</v>
      </c>
      <c r="H1275" s="110">
        <f>_xlfn.XLOOKUP(Sheet1!K71,Sheet2!$H:$H,Sheet2!$I:$I)</f>
        <v>2.6354390454532231E-3</v>
      </c>
    </row>
    <row r="1276" spans="1:8">
      <c r="A1276" s="50">
        <v>2022</v>
      </c>
      <c r="B1276" t="s">
        <v>16</v>
      </c>
      <c r="C1276" t="s">
        <v>63</v>
      </c>
      <c r="D1276" t="s">
        <v>13</v>
      </c>
      <c r="E1276" t="s">
        <v>112</v>
      </c>
      <c r="G1276" s="49">
        <v>141.96</v>
      </c>
      <c r="H1276" s="110">
        <f>_xlfn.XLOOKUP(Sheet1!K72,Sheet2!$H:$H,Sheet2!$I:$I)</f>
        <v>2.0580861557971845E-2</v>
      </c>
    </row>
    <row r="1277" spans="1:8">
      <c r="A1277" s="50">
        <v>2022</v>
      </c>
      <c r="B1277" t="s">
        <v>16</v>
      </c>
      <c r="C1277" t="s">
        <v>63</v>
      </c>
      <c r="D1277" t="s">
        <v>13</v>
      </c>
      <c r="E1277" t="s">
        <v>99</v>
      </c>
      <c r="F1277" t="s">
        <v>99</v>
      </c>
      <c r="G1277" s="49">
        <v>0</v>
      </c>
      <c r="H1277" s="110">
        <f>_xlfn.XLOOKUP(Sheet1!K73,Sheet2!$H:$H,Sheet2!$I:$I)</f>
        <v>1.0610590550528914E-2</v>
      </c>
    </row>
    <row r="1278" spans="1:8">
      <c r="A1278" s="50">
        <v>2022</v>
      </c>
      <c r="B1278" t="s">
        <v>16</v>
      </c>
      <c r="C1278" t="s">
        <v>63</v>
      </c>
      <c r="D1278" t="s">
        <v>13</v>
      </c>
      <c r="E1278" t="s">
        <v>114</v>
      </c>
      <c r="G1278" s="49">
        <v>0</v>
      </c>
      <c r="H1278" s="110">
        <f>_xlfn.XLOOKUP(Sheet1!K74,Sheet2!$H:$H,Sheet2!$I:$I)</f>
        <v>1.0610590550528914E-2</v>
      </c>
    </row>
    <row r="1279" spans="1:8">
      <c r="A1279" s="50">
        <v>2022</v>
      </c>
      <c r="B1279" t="s">
        <v>16</v>
      </c>
      <c r="C1279" t="s">
        <v>63</v>
      </c>
      <c r="D1279" t="s">
        <v>115</v>
      </c>
      <c r="G1279" s="49">
        <v>141.96</v>
      </c>
      <c r="H1279" s="110">
        <f>_xlfn.XLOOKUP(Sheet1!K75,Sheet2!$H:$H,Sheet2!$I:$I)</f>
        <v>3.1191452108500755E-2</v>
      </c>
    </row>
    <row r="1280" spans="1:8">
      <c r="A1280" s="50">
        <v>2022</v>
      </c>
      <c r="B1280" t="s">
        <v>16</v>
      </c>
      <c r="C1280" t="s">
        <v>126</v>
      </c>
      <c r="G1280" s="49">
        <v>141.96</v>
      </c>
      <c r="H1280" s="110">
        <f>_xlfn.XLOOKUP(Sheet1!K76,Sheet2!$H:$H,Sheet2!$I:$I)</f>
        <v>3.1191452108500755E-2</v>
      </c>
    </row>
    <row r="1281" spans="1:8">
      <c r="A1281" s="50">
        <v>2022</v>
      </c>
      <c r="B1281" t="s">
        <v>16</v>
      </c>
      <c r="C1281" t="s">
        <v>67</v>
      </c>
      <c r="D1281" t="s">
        <v>13</v>
      </c>
      <c r="E1281" t="s">
        <v>89</v>
      </c>
      <c r="F1281" t="s">
        <v>91</v>
      </c>
      <c r="G1281" s="49">
        <v>1.1000000000000001</v>
      </c>
      <c r="H1281" s="110">
        <f>_xlfn.XLOOKUP(Sheet1!K77,Sheet2!$H:$H,Sheet2!$I:$I)</f>
        <v>3.3275552769080398E-4</v>
      </c>
    </row>
    <row r="1282" spans="1:8">
      <c r="A1282" s="50">
        <v>2022</v>
      </c>
      <c r="B1282" t="s">
        <v>16</v>
      </c>
      <c r="C1282" t="s">
        <v>67</v>
      </c>
      <c r="D1282" t="s">
        <v>13</v>
      </c>
      <c r="E1282" t="s">
        <v>89</v>
      </c>
      <c r="F1282" t="s">
        <v>103</v>
      </c>
      <c r="G1282" s="49">
        <v>0</v>
      </c>
      <c r="H1282" s="110">
        <f>_xlfn.XLOOKUP(Sheet1!K78,Sheet2!$H:$H,Sheet2!$I:$I)</f>
        <v>3.7600602999294952E-5</v>
      </c>
    </row>
    <row r="1283" spans="1:8">
      <c r="A1283" s="50">
        <v>2022</v>
      </c>
      <c r="B1283" t="s">
        <v>16</v>
      </c>
      <c r="C1283" t="s">
        <v>67</v>
      </c>
      <c r="D1283" t="s">
        <v>13</v>
      </c>
      <c r="E1283" t="s">
        <v>112</v>
      </c>
      <c r="G1283" s="49">
        <v>1.1000000000000001</v>
      </c>
      <c r="H1283" s="110">
        <f>_xlfn.XLOOKUP(Sheet1!K79,Sheet2!$H:$H,Sheet2!$I:$I)</f>
        <v>7.0137459969372604E-4</v>
      </c>
    </row>
    <row r="1284" spans="1:8">
      <c r="A1284" s="50">
        <v>2022</v>
      </c>
      <c r="B1284" t="s">
        <v>16</v>
      </c>
      <c r="C1284" t="s">
        <v>67</v>
      </c>
      <c r="D1284" t="s">
        <v>115</v>
      </c>
      <c r="G1284" s="49">
        <v>1.1000000000000001</v>
      </c>
      <c r="H1284" s="110">
        <f>_xlfn.XLOOKUP(Sheet1!K80,Sheet2!$H:$H,Sheet2!$I:$I)</f>
        <v>1.9610976445071644E-3</v>
      </c>
    </row>
    <row r="1285" spans="1:8">
      <c r="A1285" s="50">
        <v>2022</v>
      </c>
      <c r="B1285" t="s">
        <v>16</v>
      </c>
      <c r="C1285" t="s">
        <v>127</v>
      </c>
      <c r="G1285" s="49">
        <v>1.1000000000000001</v>
      </c>
      <c r="H1285" s="110">
        <f>_xlfn.XLOOKUP(Sheet1!K81,Sheet2!$H:$H,Sheet2!$I:$I)</f>
        <v>1.9610976445071644E-3</v>
      </c>
    </row>
    <row r="1286" spans="1:8">
      <c r="A1286" s="50">
        <v>2022</v>
      </c>
      <c r="B1286" t="s">
        <v>16</v>
      </c>
      <c r="C1286" t="s">
        <v>19</v>
      </c>
      <c r="D1286" t="s">
        <v>13</v>
      </c>
      <c r="E1286" t="s">
        <v>89</v>
      </c>
      <c r="F1286" t="s">
        <v>90</v>
      </c>
      <c r="G1286" s="49">
        <v>122083</v>
      </c>
      <c r="H1286" s="110">
        <f>_xlfn.XLOOKUP(Sheet1!K82,Sheet2!$H:$H,Sheet2!$I:$I)</f>
        <v>1.4905064505412784E-2</v>
      </c>
    </row>
    <row r="1287" spans="1:8">
      <c r="A1287" s="50">
        <v>2022</v>
      </c>
      <c r="B1287" t="s">
        <v>16</v>
      </c>
      <c r="C1287" t="s">
        <v>19</v>
      </c>
      <c r="D1287" t="s">
        <v>13</v>
      </c>
      <c r="E1287" t="s">
        <v>89</v>
      </c>
      <c r="F1287" t="s">
        <v>91</v>
      </c>
      <c r="G1287" s="49">
        <v>52733.36</v>
      </c>
      <c r="H1287" s="110">
        <f>_xlfn.XLOOKUP(Sheet1!K83,Sheet2!$H:$H,Sheet2!$I:$I)</f>
        <v>1.3895531414387128E-2</v>
      </c>
    </row>
    <row r="1288" spans="1:8">
      <c r="A1288" s="50">
        <v>2022</v>
      </c>
      <c r="B1288" t="s">
        <v>16</v>
      </c>
      <c r="C1288" t="s">
        <v>19</v>
      </c>
      <c r="D1288" t="s">
        <v>13</v>
      </c>
      <c r="E1288" t="s">
        <v>89</v>
      </c>
      <c r="F1288" t="s">
        <v>103</v>
      </c>
      <c r="G1288" s="49">
        <v>33237.89</v>
      </c>
      <c r="H1288" s="110">
        <f>_xlfn.XLOOKUP(Sheet1!K84,Sheet2!$H:$H,Sheet2!$I:$I)</f>
        <v>4.657441938632067E-3</v>
      </c>
    </row>
    <row r="1289" spans="1:8">
      <c r="A1289" s="50">
        <v>2022</v>
      </c>
      <c r="B1289" t="s">
        <v>16</v>
      </c>
      <c r="C1289" t="s">
        <v>19</v>
      </c>
      <c r="D1289" t="s">
        <v>13</v>
      </c>
      <c r="E1289" t="s">
        <v>112</v>
      </c>
      <c r="G1289" s="49">
        <v>208054.25</v>
      </c>
      <c r="H1289" s="110">
        <f>_xlfn.XLOOKUP(Sheet1!K85,Sheet2!$H:$H,Sheet2!$I:$I)</f>
        <v>3.3458037858431974E-2</v>
      </c>
    </row>
    <row r="1290" spans="1:8">
      <c r="A1290" s="50">
        <v>2022</v>
      </c>
      <c r="B1290" t="s">
        <v>16</v>
      </c>
      <c r="C1290" t="s">
        <v>19</v>
      </c>
      <c r="D1290" t="s">
        <v>13</v>
      </c>
      <c r="E1290" t="s">
        <v>37</v>
      </c>
      <c r="F1290" t="s">
        <v>37</v>
      </c>
      <c r="G1290" s="49">
        <v>0</v>
      </c>
      <c r="H1290" s="110">
        <f>_xlfn.XLOOKUP(Sheet1!K86,Sheet2!$H:$H,Sheet2!$I:$I)</f>
        <v>5.9445215771027636E-5</v>
      </c>
    </row>
    <row r="1291" spans="1:8">
      <c r="A1291" s="50">
        <v>2022</v>
      </c>
      <c r="B1291" t="s">
        <v>16</v>
      </c>
      <c r="C1291" t="s">
        <v>19</v>
      </c>
      <c r="D1291" t="s">
        <v>13</v>
      </c>
      <c r="E1291" t="s">
        <v>113</v>
      </c>
      <c r="G1291" s="49">
        <v>0</v>
      </c>
      <c r="H1291" s="110">
        <f>_xlfn.XLOOKUP(Sheet1!K87,Sheet2!$H:$H,Sheet2!$I:$I)</f>
        <v>5.9445215771027636E-5</v>
      </c>
    </row>
    <row r="1292" spans="1:8">
      <c r="A1292" s="50">
        <v>2022</v>
      </c>
      <c r="B1292" t="s">
        <v>16</v>
      </c>
      <c r="C1292" t="s">
        <v>19</v>
      </c>
      <c r="D1292" t="s">
        <v>13</v>
      </c>
      <c r="E1292" t="s">
        <v>99</v>
      </c>
      <c r="F1292" t="s">
        <v>99</v>
      </c>
      <c r="G1292" s="49">
        <v>0</v>
      </c>
      <c r="H1292" s="110">
        <f>_xlfn.XLOOKUP(Sheet1!K88,Sheet2!$H:$H,Sheet2!$I:$I)</f>
        <v>5.8860251449267852E-4</v>
      </c>
    </row>
    <row r="1293" spans="1:8">
      <c r="A1293" s="50">
        <v>2022</v>
      </c>
      <c r="B1293" t="s">
        <v>16</v>
      </c>
      <c r="C1293" t="s">
        <v>19</v>
      </c>
      <c r="D1293" t="s">
        <v>13</v>
      </c>
      <c r="E1293" t="s">
        <v>114</v>
      </c>
      <c r="G1293" s="49">
        <v>0</v>
      </c>
      <c r="H1293" s="110">
        <f>_xlfn.XLOOKUP(Sheet1!K89,Sheet2!$H:$H,Sheet2!$I:$I)</f>
        <v>5.8860251449267852E-4</v>
      </c>
    </row>
    <row r="1294" spans="1:8">
      <c r="A1294" s="50">
        <v>2022</v>
      </c>
      <c r="B1294" t="s">
        <v>16</v>
      </c>
      <c r="C1294" t="s">
        <v>19</v>
      </c>
      <c r="D1294" t="s">
        <v>115</v>
      </c>
      <c r="G1294" s="49">
        <v>208054.25</v>
      </c>
      <c r="H1294" s="110">
        <f>_xlfn.XLOOKUP(Sheet1!K90,Sheet2!$H:$H,Sheet2!$I:$I)</f>
        <v>3.4106085588695677E-2</v>
      </c>
    </row>
    <row r="1295" spans="1:8">
      <c r="A1295" s="50">
        <v>2022</v>
      </c>
      <c r="B1295" t="s">
        <v>16</v>
      </c>
      <c r="C1295" t="s">
        <v>19</v>
      </c>
      <c r="D1295" t="s">
        <v>60</v>
      </c>
      <c r="E1295" t="s">
        <v>89</v>
      </c>
      <c r="F1295" t="s">
        <v>91</v>
      </c>
      <c r="G1295" s="49">
        <v>0</v>
      </c>
      <c r="H1295" s="110">
        <f>_xlfn.XLOOKUP(Sheet1!K91,Sheet2!$H:$H,Sheet2!$I:$I)</f>
        <v>0</v>
      </c>
    </row>
    <row r="1296" spans="1:8">
      <c r="A1296" s="50">
        <v>2022</v>
      </c>
      <c r="B1296" t="s">
        <v>16</v>
      </c>
      <c r="C1296" t="s">
        <v>19</v>
      </c>
      <c r="D1296" t="s">
        <v>60</v>
      </c>
      <c r="E1296" t="s">
        <v>112</v>
      </c>
      <c r="G1296" s="49">
        <v>0</v>
      </c>
      <c r="H1296" s="110">
        <f>_xlfn.XLOOKUP(Sheet1!K92,Sheet2!$H:$H,Sheet2!$I:$I)</f>
        <v>0</v>
      </c>
    </row>
    <row r="1297" spans="1:8">
      <c r="A1297" s="50">
        <v>2022</v>
      </c>
      <c r="B1297" t="s">
        <v>16</v>
      </c>
      <c r="C1297" t="s">
        <v>19</v>
      </c>
      <c r="D1297" t="s">
        <v>116</v>
      </c>
      <c r="G1297" s="49">
        <v>0</v>
      </c>
      <c r="H1297" s="110">
        <f>_xlfn.XLOOKUP(Sheet1!K93,Sheet2!$H:$H,Sheet2!$I:$I)</f>
        <v>0</v>
      </c>
    </row>
    <row r="1298" spans="1:8">
      <c r="A1298" s="50">
        <v>2022</v>
      </c>
      <c r="B1298" t="s">
        <v>16</v>
      </c>
      <c r="C1298" t="s">
        <v>119</v>
      </c>
      <c r="G1298" s="49">
        <v>208054.25</v>
      </c>
      <c r="H1298" s="110">
        <f>_xlfn.XLOOKUP(Sheet1!K94,Sheet2!$H:$H,Sheet2!$I:$I)</f>
        <v>3.4106085588695677E-2</v>
      </c>
    </row>
    <row r="1299" spans="1:8">
      <c r="A1299" s="50">
        <v>2022</v>
      </c>
      <c r="B1299" t="s">
        <v>16</v>
      </c>
      <c r="C1299" t="s">
        <v>20</v>
      </c>
      <c r="D1299" t="s">
        <v>13</v>
      </c>
      <c r="E1299" t="s">
        <v>89</v>
      </c>
      <c r="F1299" t="s">
        <v>90</v>
      </c>
      <c r="G1299" s="49">
        <v>115906.44</v>
      </c>
      <c r="H1299" s="110">
        <f>_xlfn.XLOOKUP(Sheet1!K95,Sheet2!$H:$H,Sheet2!$I:$I)</f>
        <v>3.1427617185988785E-2</v>
      </c>
    </row>
    <row r="1300" spans="1:8">
      <c r="A1300" s="50">
        <v>2022</v>
      </c>
      <c r="B1300" t="s">
        <v>16</v>
      </c>
      <c r="C1300" t="s">
        <v>20</v>
      </c>
      <c r="D1300" t="s">
        <v>13</v>
      </c>
      <c r="E1300" t="s">
        <v>89</v>
      </c>
      <c r="F1300" t="s">
        <v>91</v>
      </c>
      <c r="G1300" s="49">
        <v>79684.719999999987</v>
      </c>
      <c r="H1300" s="110">
        <f>_xlfn.XLOOKUP(Sheet1!K96,Sheet2!$H:$H,Sheet2!$I:$I)</f>
        <v>2.9367787788954682E-2</v>
      </c>
    </row>
    <row r="1301" spans="1:8">
      <c r="A1301" s="50">
        <v>2022</v>
      </c>
      <c r="B1301" t="s">
        <v>16</v>
      </c>
      <c r="C1301" t="s">
        <v>20</v>
      </c>
      <c r="D1301" t="s">
        <v>13</v>
      </c>
      <c r="E1301" t="s">
        <v>89</v>
      </c>
      <c r="F1301" t="s">
        <v>103</v>
      </c>
      <c r="G1301" s="49">
        <v>100169.65</v>
      </c>
      <c r="H1301" s="110">
        <f>_xlfn.XLOOKUP(Sheet1!K97,Sheet2!$H:$H,Sheet2!$I:$I)</f>
        <v>3.1953188605859981E-2</v>
      </c>
    </row>
    <row r="1302" spans="1:8">
      <c r="A1302" s="50">
        <v>2022</v>
      </c>
      <c r="B1302" t="s">
        <v>16</v>
      </c>
      <c r="C1302" t="s">
        <v>20</v>
      </c>
      <c r="D1302" t="s">
        <v>13</v>
      </c>
      <c r="E1302" t="s">
        <v>112</v>
      </c>
      <c r="G1302" s="49">
        <v>295760.80999999994</v>
      </c>
      <c r="H1302" s="110">
        <f>_xlfn.XLOOKUP(Sheet1!K98,Sheet2!$H:$H,Sheet2!$I:$I)</f>
        <v>9.2748593580803451E-2</v>
      </c>
    </row>
    <row r="1303" spans="1:8">
      <c r="A1303" s="50">
        <v>2022</v>
      </c>
      <c r="B1303" t="s">
        <v>16</v>
      </c>
      <c r="C1303" t="s">
        <v>20</v>
      </c>
      <c r="D1303" t="s">
        <v>13</v>
      </c>
      <c r="E1303" t="s">
        <v>37</v>
      </c>
      <c r="F1303" t="s">
        <v>37</v>
      </c>
      <c r="G1303" s="49">
        <v>0</v>
      </c>
      <c r="H1303" s="110">
        <f>_xlfn.XLOOKUP(Sheet1!K99,Sheet2!$H:$H,Sheet2!$I:$I)</f>
        <v>2.2887799145537629E-4</v>
      </c>
    </row>
    <row r="1304" spans="1:8">
      <c r="A1304" s="50">
        <v>2022</v>
      </c>
      <c r="B1304" t="s">
        <v>16</v>
      </c>
      <c r="C1304" t="s">
        <v>20</v>
      </c>
      <c r="D1304" t="s">
        <v>13</v>
      </c>
      <c r="E1304" t="s">
        <v>113</v>
      </c>
      <c r="G1304" s="49">
        <v>0</v>
      </c>
      <c r="H1304" s="110">
        <f>_xlfn.XLOOKUP(Sheet1!K100,Sheet2!$H:$H,Sheet2!$I:$I)</f>
        <v>2.2887799145537629E-4</v>
      </c>
    </row>
    <row r="1305" spans="1:8">
      <c r="A1305" s="50">
        <v>2022</v>
      </c>
      <c r="B1305" t="s">
        <v>16</v>
      </c>
      <c r="C1305" t="s">
        <v>20</v>
      </c>
      <c r="D1305" t="s">
        <v>13</v>
      </c>
      <c r="E1305" t="s">
        <v>99</v>
      </c>
      <c r="F1305" t="s">
        <v>99</v>
      </c>
      <c r="G1305" s="49">
        <v>0</v>
      </c>
      <c r="H1305" s="110">
        <f>_xlfn.XLOOKUP(Sheet1!K101,Sheet2!$H:$H,Sheet2!$I:$I)</f>
        <v>1.1839410358246458E-2</v>
      </c>
    </row>
    <row r="1306" spans="1:8">
      <c r="A1306" s="50">
        <v>2022</v>
      </c>
      <c r="B1306" t="s">
        <v>16</v>
      </c>
      <c r="C1306" t="s">
        <v>20</v>
      </c>
      <c r="D1306" t="s">
        <v>13</v>
      </c>
      <c r="E1306" t="s">
        <v>114</v>
      </c>
      <c r="G1306" s="49">
        <v>0</v>
      </c>
      <c r="H1306" s="110">
        <f>_xlfn.XLOOKUP(Sheet1!K102,Sheet2!$H:$H,Sheet2!$I:$I)</f>
        <v>1.1839410358246458E-2</v>
      </c>
    </row>
    <row r="1307" spans="1:8">
      <c r="A1307" s="50">
        <v>2022</v>
      </c>
      <c r="B1307" t="s">
        <v>16</v>
      </c>
      <c r="C1307" t="s">
        <v>20</v>
      </c>
      <c r="D1307" t="s">
        <v>115</v>
      </c>
      <c r="G1307" s="49">
        <v>295760.80999999994</v>
      </c>
      <c r="H1307" s="110">
        <f>_xlfn.XLOOKUP(Sheet1!K103,Sheet2!$H:$H,Sheet2!$I:$I)</f>
        <v>0.1048168819305053</v>
      </c>
    </row>
    <row r="1308" spans="1:8">
      <c r="A1308" s="50">
        <v>2022</v>
      </c>
      <c r="B1308" t="s">
        <v>16</v>
      </c>
      <c r="C1308" t="s">
        <v>20</v>
      </c>
      <c r="D1308" t="s">
        <v>60</v>
      </c>
      <c r="E1308" t="s">
        <v>89</v>
      </c>
      <c r="F1308" t="s">
        <v>91</v>
      </c>
      <c r="G1308" s="49">
        <v>0</v>
      </c>
      <c r="H1308" s="110">
        <f>_xlfn.XLOOKUP(Sheet1!K104,Sheet2!$H:$H,Sheet2!$I:$I)</f>
        <v>0</v>
      </c>
    </row>
    <row r="1309" spans="1:8">
      <c r="A1309" s="50">
        <v>2022</v>
      </c>
      <c r="B1309" t="s">
        <v>16</v>
      </c>
      <c r="C1309" t="s">
        <v>20</v>
      </c>
      <c r="D1309" t="s">
        <v>60</v>
      </c>
      <c r="E1309" t="s">
        <v>112</v>
      </c>
      <c r="G1309" s="49">
        <v>0</v>
      </c>
      <c r="H1309" s="110">
        <f>_xlfn.XLOOKUP(Sheet1!K105,Sheet2!$H:$H,Sheet2!$I:$I)</f>
        <v>0</v>
      </c>
    </row>
    <row r="1310" spans="1:8">
      <c r="A1310" s="50">
        <v>2022</v>
      </c>
      <c r="B1310" t="s">
        <v>16</v>
      </c>
      <c r="C1310" t="s">
        <v>20</v>
      </c>
      <c r="D1310" t="s">
        <v>116</v>
      </c>
      <c r="G1310" s="49">
        <v>0</v>
      </c>
      <c r="H1310" s="110">
        <f>_xlfn.XLOOKUP(Sheet1!K106,Sheet2!$H:$H,Sheet2!$I:$I)</f>
        <v>0</v>
      </c>
    </row>
    <row r="1311" spans="1:8">
      <c r="A1311" s="50">
        <v>2022</v>
      </c>
      <c r="B1311" t="s">
        <v>16</v>
      </c>
      <c r="C1311" t="s">
        <v>120</v>
      </c>
      <c r="G1311" s="49">
        <v>295760.80999999994</v>
      </c>
      <c r="H1311" s="110">
        <f>_xlfn.XLOOKUP(Sheet1!K107,Sheet2!$H:$H,Sheet2!$I:$I)</f>
        <v>0.1048168819305053</v>
      </c>
    </row>
    <row r="1312" spans="1:8">
      <c r="A1312" s="50">
        <v>2022</v>
      </c>
      <c r="B1312" t="s">
        <v>16</v>
      </c>
      <c r="C1312" t="s">
        <v>64</v>
      </c>
      <c r="D1312" t="s">
        <v>13</v>
      </c>
      <c r="E1312" t="s">
        <v>89</v>
      </c>
      <c r="F1312" t="s">
        <v>90</v>
      </c>
      <c r="G1312" s="49">
        <v>157732.12</v>
      </c>
      <c r="H1312" s="110">
        <f>_xlfn.XLOOKUP(Sheet1!K108,Sheet2!$H:$H,Sheet2!$I:$I)</f>
        <v>6.7886026222117202E-2</v>
      </c>
    </row>
    <row r="1313" spans="1:8">
      <c r="A1313" s="50">
        <v>2022</v>
      </c>
      <c r="B1313" t="s">
        <v>16</v>
      </c>
      <c r="C1313" t="s">
        <v>64</v>
      </c>
      <c r="D1313" t="s">
        <v>13</v>
      </c>
      <c r="E1313" t="s">
        <v>89</v>
      </c>
      <c r="F1313" t="s">
        <v>91</v>
      </c>
      <c r="G1313" s="49">
        <v>158784.46</v>
      </c>
      <c r="H1313" s="110">
        <f>_xlfn.XLOOKUP(Sheet1!K109,Sheet2!$H:$H,Sheet2!$I:$I)</f>
        <v>8.0563497843241919E-2</v>
      </c>
    </row>
    <row r="1314" spans="1:8">
      <c r="A1314" s="50">
        <v>2022</v>
      </c>
      <c r="B1314" t="s">
        <v>16</v>
      </c>
      <c r="C1314" t="s">
        <v>64</v>
      </c>
      <c r="D1314" t="s">
        <v>13</v>
      </c>
      <c r="E1314" t="s">
        <v>89</v>
      </c>
      <c r="F1314" t="s">
        <v>103</v>
      </c>
      <c r="G1314" s="49">
        <v>137566.01</v>
      </c>
      <c r="H1314" s="110">
        <f>_xlfn.XLOOKUP(Sheet1!K110,Sheet2!$H:$H,Sheet2!$I:$I)</f>
        <v>4.3171641502280325E-2</v>
      </c>
    </row>
    <row r="1315" spans="1:8">
      <c r="A1315" s="50">
        <v>2022</v>
      </c>
      <c r="B1315" t="s">
        <v>16</v>
      </c>
      <c r="C1315" t="s">
        <v>64</v>
      </c>
      <c r="D1315" t="s">
        <v>13</v>
      </c>
      <c r="E1315" t="s">
        <v>112</v>
      </c>
      <c r="G1315" s="49">
        <v>454082.58999999997</v>
      </c>
      <c r="H1315" s="110">
        <f>_xlfn.XLOOKUP(Sheet1!K111,Sheet2!$H:$H,Sheet2!$I:$I)</f>
        <v>0.19162116556763945</v>
      </c>
    </row>
    <row r="1316" spans="1:8">
      <c r="A1316" s="50">
        <v>2022</v>
      </c>
      <c r="B1316" t="s">
        <v>16</v>
      </c>
      <c r="C1316" t="s">
        <v>64</v>
      </c>
      <c r="D1316" t="s">
        <v>13</v>
      </c>
      <c r="E1316" t="s">
        <v>37</v>
      </c>
      <c r="F1316" t="s">
        <v>37</v>
      </c>
      <c r="G1316" s="49">
        <v>1500</v>
      </c>
      <c r="H1316" s="110">
        <f>_xlfn.XLOOKUP(Sheet1!K112,Sheet2!$H:$H,Sheet2!$I:$I)</f>
        <v>3.4288313864442592E-3</v>
      </c>
    </row>
    <row r="1317" spans="1:8">
      <c r="A1317" s="50">
        <v>2022</v>
      </c>
      <c r="B1317" t="s">
        <v>16</v>
      </c>
      <c r="C1317" t="s">
        <v>64</v>
      </c>
      <c r="D1317" t="s">
        <v>13</v>
      </c>
      <c r="E1317" t="s">
        <v>113</v>
      </c>
      <c r="G1317" s="49">
        <v>1500</v>
      </c>
      <c r="H1317" s="110">
        <f>_xlfn.XLOOKUP(Sheet1!K113,Sheet2!$H:$H,Sheet2!$I:$I)</f>
        <v>3.4288313864442592E-3</v>
      </c>
    </row>
    <row r="1318" spans="1:8">
      <c r="A1318" s="50">
        <v>2022</v>
      </c>
      <c r="B1318" t="s">
        <v>16</v>
      </c>
      <c r="C1318" t="s">
        <v>64</v>
      </c>
      <c r="D1318" t="s">
        <v>13</v>
      </c>
      <c r="E1318" t="s">
        <v>99</v>
      </c>
      <c r="F1318" t="s">
        <v>99</v>
      </c>
      <c r="G1318" s="49">
        <v>8538.41</v>
      </c>
      <c r="H1318" s="110">
        <f>_xlfn.XLOOKUP(Sheet1!K114,Sheet2!$H:$H,Sheet2!$I:$I)</f>
        <v>3.3313659865577792E-2</v>
      </c>
    </row>
    <row r="1319" spans="1:8">
      <c r="A1319" s="50">
        <v>2022</v>
      </c>
      <c r="B1319" t="s">
        <v>16</v>
      </c>
      <c r="C1319" t="s">
        <v>64</v>
      </c>
      <c r="D1319" t="s">
        <v>13</v>
      </c>
      <c r="E1319" t="s">
        <v>114</v>
      </c>
      <c r="G1319" s="49">
        <v>8538.41</v>
      </c>
      <c r="H1319" s="110">
        <f>_xlfn.XLOOKUP(Sheet1!K115,Sheet2!$H:$H,Sheet2!$I:$I)</f>
        <v>3.3313659865577792E-2</v>
      </c>
    </row>
    <row r="1320" spans="1:8">
      <c r="A1320" s="50">
        <v>2022</v>
      </c>
      <c r="B1320" t="s">
        <v>16</v>
      </c>
      <c r="C1320" t="s">
        <v>64</v>
      </c>
      <c r="D1320" t="s">
        <v>115</v>
      </c>
      <c r="G1320" s="49">
        <v>464120.99999999994</v>
      </c>
      <c r="H1320" s="110">
        <f>_xlfn.XLOOKUP(Sheet1!K116,Sheet2!$H:$H,Sheet2!$I:$I)</f>
        <v>0.2283636568196615</v>
      </c>
    </row>
    <row r="1321" spans="1:8">
      <c r="A1321" s="50">
        <v>2022</v>
      </c>
      <c r="B1321" t="s">
        <v>16</v>
      </c>
      <c r="C1321" t="s">
        <v>64</v>
      </c>
      <c r="D1321" t="s">
        <v>60</v>
      </c>
      <c r="E1321" t="s">
        <v>89</v>
      </c>
      <c r="F1321" t="s">
        <v>91</v>
      </c>
      <c r="G1321" s="49">
        <v>0</v>
      </c>
      <c r="H1321" s="110">
        <f>_xlfn.XLOOKUP(Sheet1!K117,Sheet2!$H:$H,Sheet2!$I:$I)</f>
        <v>0</v>
      </c>
    </row>
    <row r="1322" spans="1:8">
      <c r="A1322" s="50">
        <v>2022</v>
      </c>
      <c r="B1322" t="s">
        <v>16</v>
      </c>
      <c r="C1322" t="s">
        <v>64</v>
      </c>
      <c r="D1322" t="s">
        <v>60</v>
      </c>
      <c r="E1322" t="s">
        <v>112</v>
      </c>
      <c r="G1322" s="49">
        <v>0</v>
      </c>
      <c r="H1322" s="110">
        <f>_xlfn.XLOOKUP(Sheet1!K118,Sheet2!$H:$H,Sheet2!$I:$I)</f>
        <v>0</v>
      </c>
    </row>
    <row r="1323" spans="1:8">
      <c r="A1323" s="50">
        <v>2022</v>
      </c>
      <c r="B1323" t="s">
        <v>16</v>
      </c>
      <c r="C1323" t="s">
        <v>64</v>
      </c>
      <c r="D1323" t="s">
        <v>116</v>
      </c>
      <c r="G1323" s="49">
        <v>0</v>
      </c>
      <c r="H1323" s="110">
        <f>_xlfn.XLOOKUP(Sheet1!K119,Sheet2!$H:$H,Sheet2!$I:$I)</f>
        <v>0</v>
      </c>
    </row>
    <row r="1324" spans="1:8">
      <c r="A1324" s="50">
        <v>2022</v>
      </c>
      <c r="B1324" t="s">
        <v>16</v>
      </c>
      <c r="C1324" t="s">
        <v>128</v>
      </c>
      <c r="G1324" s="49">
        <v>464120.99999999994</v>
      </c>
      <c r="H1324" s="110">
        <f>_xlfn.XLOOKUP(Sheet1!K120,Sheet2!$H:$H,Sheet2!$I:$I)</f>
        <v>0.2283636568196615</v>
      </c>
    </row>
    <row r="1325" spans="1:8">
      <c r="A1325" s="50">
        <v>2022</v>
      </c>
      <c r="B1325" t="s">
        <v>121</v>
      </c>
      <c r="G1325" s="49">
        <v>968079.12</v>
      </c>
      <c r="H1325" s="110">
        <f>_xlfn.XLOOKUP(Sheet1!K121,Sheet2!$H:$H,Sheet2!$I:$I)</f>
        <v>0.40043917409187041</v>
      </c>
    </row>
    <row r="1326" spans="1:8">
      <c r="A1326" s="50">
        <v>2022</v>
      </c>
      <c r="B1326" t="s">
        <v>21</v>
      </c>
      <c r="C1326" t="s">
        <v>22</v>
      </c>
      <c r="D1326" t="s">
        <v>13</v>
      </c>
      <c r="E1326" t="s">
        <v>89</v>
      </c>
      <c r="F1326" t="s">
        <v>90</v>
      </c>
      <c r="G1326" s="49">
        <v>99586.240000000005</v>
      </c>
      <c r="H1326" s="110">
        <f>_xlfn.XLOOKUP(Sheet1!K122,Sheet2!$H:$H,Sheet2!$I:$I)</f>
        <v>5.6937961193911583E-2</v>
      </c>
    </row>
    <row r="1327" spans="1:8">
      <c r="A1327" s="50">
        <v>2022</v>
      </c>
      <c r="B1327" t="s">
        <v>21</v>
      </c>
      <c r="C1327" t="s">
        <v>22</v>
      </c>
      <c r="D1327" t="s">
        <v>13</v>
      </c>
      <c r="E1327" t="s">
        <v>89</v>
      </c>
      <c r="F1327" t="s">
        <v>91</v>
      </c>
      <c r="G1327" s="49">
        <v>116578.38</v>
      </c>
      <c r="H1327" s="110">
        <f>_xlfn.XLOOKUP(Sheet1!K123,Sheet2!$H:$H,Sheet2!$I:$I)</f>
        <v>7.2507209884415155E-2</v>
      </c>
    </row>
    <row r="1328" spans="1:8">
      <c r="A1328" s="50">
        <v>2022</v>
      </c>
      <c r="B1328" t="s">
        <v>21</v>
      </c>
      <c r="C1328" t="s">
        <v>22</v>
      </c>
      <c r="D1328" t="s">
        <v>13</v>
      </c>
      <c r="E1328" t="s">
        <v>89</v>
      </c>
      <c r="F1328" t="s">
        <v>103</v>
      </c>
      <c r="G1328" s="49">
        <v>121956.98999999999</v>
      </c>
      <c r="H1328" s="110">
        <f>_xlfn.XLOOKUP(Sheet1!K124,Sheet2!$H:$H,Sheet2!$I:$I)</f>
        <v>0.11686143523395653</v>
      </c>
    </row>
    <row r="1329" spans="1:8">
      <c r="A1329" s="50">
        <v>2022</v>
      </c>
      <c r="B1329" t="s">
        <v>21</v>
      </c>
      <c r="C1329" t="s">
        <v>22</v>
      </c>
      <c r="D1329" t="s">
        <v>13</v>
      </c>
      <c r="E1329" t="s">
        <v>112</v>
      </c>
      <c r="G1329" s="49">
        <v>338121.61</v>
      </c>
      <c r="H1329" s="110">
        <f>_xlfn.XLOOKUP(Sheet1!K125,Sheet2!$H:$H,Sheet2!$I:$I)</f>
        <v>0.24630660631228327</v>
      </c>
    </row>
    <row r="1330" spans="1:8">
      <c r="A1330" s="50">
        <v>2022</v>
      </c>
      <c r="B1330" t="s">
        <v>21</v>
      </c>
      <c r="C1330" t="s">
        <v>22</v>
      </c>
      <c r="D1330" t="s">
        <v>13</v>
      </c>
      <c r="E1330" t="s">
        <v>37</v>
      </c>
      <c r="F1330" t="s">
        <v>37</v>
      </c>
      <c r="G1330" s="49">
        <v>0</v>
      </c>
      <c r="H1330" s="110">
        <f>_xlfn.XLOOKUP(Sheet1!K126,Sheet2!$H:$H,Sheet2!$I:$I)</f>
        <v>5.0037277386432506E-4</v>
      </c>
    </row>
    <row r="1331" spans="1:8">
      <c r="A1331" s="50">
        <v>2022</v>
      </c>
      <c r="B1331" t="s">
        <v>21</v>
      </c>
      <c r="C1331" t="s">
        <v>22</v>
      </c>
      <c r="D1331" t="s">
        <v>13</v>
      </c>
      <c r="E1331" t="s">
        <v>113</v>
      </c>
      <c r="G1331" s="49">
        <v>0</v>
      </c>
      <c r="H1331" s="110">
        <f>_xlfn.XLOOKUP(Sheet1!K127,Sheet2!$H:$H,Sheet2!$I:$I)</f>
        <v>5.0037277386432506E-4</v>
      </c>
    </row>
    <row r="1332" spans="1:8">
      <c r="A1332" s="50">
        <v>2022</v>
      </c>
      <c r="B1332" t="s">
        <v>21</v>
      </c>
      <c r="C1332" t="s">
        <v>22</v>
      </c>
      <c r="D1332" t="s">
        <v>13</v>
      </c>
      <c r="E1332" t="s">
        <v>99</v>
      </c>
      <c r="F1332" t="s">
        <v>99</v>
      </c>
      <c r="G1332" s="49">
        <v>96.72</v>
      </c>
      <c r="H1332" s="110">
        <f>_xlfn.XLOOKUP(Sheet1!K128,Sheet2!$H:$H,Sheet2!$I:$I)</f>
        <v>2.3694739593127144E-2</v>
      </c>
    </row>
    <row r="1333" spans="1:8">
      <c r="A1333" s="50">
        <v>2022</v>
      </c>
      <c r="B1333" t="s">
        <v>21</v>
      </c>
      <c r="C1333" t="s">
        <v>22</v>
      </c>
      <c r="D1333" t="s">
        <v>13</v>
      </c>
      <c r="E1333" t="s">
        <v>114</v>
      </c>
      <c r="G1333" s="49">
        <v>96.72</v>
      </c>
      <c r="H1333" s="110">
        <f>_xlfn.XLOOKUP(Sheet1!K129,Sheet2!$H:$H,Sheet2!$I:$I)</f>
        <v>2.3694739593127144E-2</v>
      </c>
    </row>
    <row r="1334" spans="1:8">
      <c r="A1334" s="50">
        <v>2022</v>
      </c>
      <c r="B1334" t="s">
        <v>21</v>
      </c>
      <c r="C1334" t="s">
        <v>22</v>
      </c>
      <c r="D1334" t="s">
        <v>115</v>
      </c>
      <c r="G1334" s="49">
        <v>338218.32999999996</v>
      </c>
      <c r="H1334" s="110">
        <f>_xlfn.XLOOKUP(Sheet1!K130,Sheet2!$H:$H,Sheet2!$I:$I)</f>
        <v>0.27050171867927475</v>
      </c>
    </row>
    <row r="1335" spans="1:8">
      <c r="A1335" s="50">
        <v>2022</v>
      </c>
      <c r="B1335" t="s">
        <v>21</v>
      </c>
      <c r="C1335" t="s">
        <v>22</v>
      </c>
      <c r="D1335" t="s">
        <v>60</v>
      </c>
      <c r="E1335" t="s">
        <v>89</v>
      </c>
      <c r="F1335" t="s">
        <v>91</v>
      </c>
      <c r="G1335" s="49">
        <v>0</v>
      </c>
      <c r="H1335" s="110">
        <f>_xlfn.XLOOKUP(Sheet1!K131,Sheet2!$H:$H,Sheet2!$I:$I)</f>
        <v>0</v>
      </c>
    </row>
    <row r="1336" spans="1:8">
      <c r="A1336" s="50">
        <v>2022</v>
      </c>
      <c r="B1336" t="s">
        <v>21</v>
      </c>
      <c r="C1336" t="s">
        <v>22</v>
      </c>
      <c r="D1336" t="s">
        <v>60</v>
      </c>
      <c r="E1336" t="s">
        <v>112</v>
      </c>
      <c r="G1336" s="49">
        <v>0</v>
      </c>
      <c r="H1336" s="110">
        <f>_xlfn.XLOOKUP(Sheet1!K132,Sheet2!$H:$H,Sheet2!$I:$I)</f>
        <v>0</v>
      </c>
    </row>
    <row r="1337" spans="1:8">
      <c r="A1337" s="50">
        <v>2022</v>
      </c>
      <c r="B1337" t="s">
        <v>21</v>
      </c>
      <c r="C1337" t="s">
        <v>22</v>
      </c>
      <c r="D1337" t="s">
        <v>116</v>
      </c>
      <c r="G1337" s="49">
        <v>0</v>
      </c>
      <c r="H1337" s="110">
        <f>_xlfn.XLOOKUP(Sheet1!K133,Sheet2!$H:$H,Sheet2!$I:$I)</f>
        <v>0</v>
      </c>
    </row>
    <row r="1338" spans="1:8">
      <c r="A1338" s="50">
        <v>2022</v>
      </c>
      <c r="B1338" t="s">
        <v>21</v>
      </c>
      <c r="C1338" t="s">
        <v>122</v>
      </c>
      <c r="G1338" s="49">
        <v>338218.32999999996</v>
      </c>
      <c r="H1338" s="110">
        <f>_xlfn.XLOOKUP(Sheet1!K134,Sheet2!$H:$H,Sheet2!$I:$I)</f>
        <v>0.27050171867927475</v>
      </c>
    </row>
    <row r="1339" spans="1:8">
      <c r="A1339" s="50">
        <v>2022</v>
      </c>
      <c r="B1339" t="s">
        <v>21</v>
      </c>
      <c r="C1339" t="s">
        <v>65</v>
      </c>
      <c r="D1339" t="s">
        <v>13</v>
      </c>
      <c r="E1339" t="s">
        <v>89</v>
      </c>
      <c r="F1339" t="s">
        <v>90</v>
      </c>
      <c r="G1339" s="49">
        <v>124619.04</v>
      </c>
      <c r="H1339" s="110">
        <f>_xlfn.XLOOKUP(Sheet1!K135,Sheet2!$H:$H,Sheet2!$I:$I)</f>
        <v>3.0541985958651971E-2</v>
      </c>
    </row>
    <row r="1340" spans="1:8">
      <c r="A1340" s="50">
        <v>2022</v>
      </c>
      <c r="B1340" t="s">
        <v>21</v>
      </c>
      <c r="C1340" t="s">
        <v>65</v>
      </c>
      <c r="D1340" t="s">
        <v>13</v>
      </c>
      <c r="E1340" t="s">
        <v>89</v>
      </c>
      <c r="F1340" t="s">
        <v>91</v>
      </c>
      <c r="G1340" s="49">
        <v>63128.72</v>
      </c>
      <c r="H1340" s="110">
        <f>_xlfn.XLOOKUP(Sheet1!K136,Sheet2!$H:$H,Sheet2!$I:$I)</f>
        <v>3.5393480299412854E-2</v>
      </c>
    </row>
    <row r="1341" spans="1:8">
      <c r="A1341" s="50">
        <v>2022</v>
      </c>
      <c r="B1341" t="s">
        <v>21</v>
      </c>
      <c r="C1341" t="s">
        <v>65</v>
      </c>
      <c r="D1341" t="s">
        <v>13</v>
      </c>
      <c r="E1341" t="s">
        <v>89</v>
      </c>
      <c r="F1341" t="s">
        <v>103</v>
      </c>
      <c r="G1341" s="49">
        <v>65247.67</v>
      </c>
      <c r="H1341" s="110">
        <f>_xlfn.XLOOKUP(Sheet1!K137,Sheet2!$H:$H,Sheet2!$I:$I)</f>
        <v>1.2809530883617609E-2</v>
      </c>
    </row>
    <row r="1342" spans="1:8">
      <c r="A1342" s="50">
        <v>2022</v>
      </c>
      <c r="B1342" t="s">
        <v>21</v>
      </c>
      <c r="C1342" t="s">
        <v>65</v>
      </c>
      <c r="D1342" t="s">
        <v>13</v>
      </c>
      <c r="E1342" t="s">
        <v>112</v>
      </c>
      <c r="G1342" s="49">
        <v>252995.43</v>
      </c>
      <c r="H1342" s="110">
        <f>_xlfn.XLOOKUP(Sheet1!K138,Sheet2!$H:$H,Sheet2!$I:$I)</f>
        <v>7.8744997141682441E-2</v>
      </c>
    </row>
    <row r="1343" spans="1:8">
      <c r="A1343" s="50">
        <v>2022</v>
      </c>
      <c r="B1343" t="s">
        <v>21</v>
      </c>
      <c r="C1343" t="s">
        <v>65</v>
      </c>
      <c r="D1343" t="s">
        <v>13</v>
      </c>
      <c r="E1343" t="s">
        <v>37</v>
      </c>
      <c r="F1343" t="s">
        <v>37</v>
      </c>
      <c r="G1343" s="49">
        <v>0</v>
      </c>
      <c r="H1343" s="110">
        <f>_xlfn.XLOOKUP(Sheet1!K139,Sheet2!$H:$H,Sheet2!$I:$I)</f>
        <v>5.6216498063363287E-4</v>
      </c>
    </row>
    <row r="1344" spans="1:8">
      <c r="A1344" s="50">
        <v>2022</v>
      </c>
      <c r="B1344" t="s">
        <v>21</v>
      </c>
      <c r="C1344" t="s">
        <v>65</v>
      </c>
      <c r="D1344" t="s">
        <v>13</v>
      </c>
      <c r="E1344" t="s">
        <v>113</v>
      </c>
      <c r="G1344" s="49">
        <v>0</v>
      </c>
      <c r="H1344" s="110">
        <f>_xlfn.XLOOKUP(Sheet1!K140,Sheet2!$H:$H,Sheet2!$I:$I)</f>
        <v>5.6216498063363287E-4</v>
      </c>
    </row>
    <row r="1345" spans="1:8">
      <c r="A1345" s="50">
        <v>2022</v>
      </c>
      <c r="B1345" t="s">
        <v>21</v>
      </c>
      <c r="C1345" t="s">
        <v>65</v>
      </c>
      <c r="D1345" t="s">
        <v>13</v>
      </c>
      <c r="E1345" t="s">
        <v>99</v>
      </c>
      <c r="F1345" t="s">
        <v>99</v>
      </c>
      <c r="G1345" s="49">
        <v>0</v>
      </c>
      <c r="H1345" s="110">
        <f>_xlfn.XLOOKUP(Sheet1!K141,Sheet2!$H:$H,Sheet2!$I:$I)</f>
        <v>1.2864620968676025E-2</v>
      </c>
    </row>
    <row r="1346" spans="1:8">
      <c r="A1346" s="50">
        <v>2022</v>
      </c>
      <c r="B1346" t="s">
        <v>21</v>
      </c>
      <c r="C1346" t="s">
        <v>65</v>
      </c>
      <c r="D1346" t="s">
        <v>13</v>
      </c>
      <c r="E1346" t="s">
        <v>114</v>
      </c>
      <c r="G1346" s="49">
        <v>0</v>
      </c>
      <c r="H1346" s="110">
        <f>_xlfn.XLOOKUP(Sheet1!K142,Sheet2!$H:$H,Sheet2!$I:$I)</f>
        <v>1.2864620968676025E-2</v>
      </c>
    </row>
    <row r="1347" spans="1:8">
      <c r="A1347" s="50">
        <v>2022</v>
      </c>
      <c r="B1347" t="s">
        <v>21</v>
      </c>
      <c r="C1347" t="s">
        <v>65</v>
      </c>
      <c r="D1347" t="s">
        <v>115</v>
      </c>
      <c r="G1347" s="49">
        <v>252995.43</v>
      </c>
      <c r="H1347" s="110">
        <f>_xlfn.XLOOKUP(Sheet1!K143,Sheet2!$H:$H,Sheet2!$I:$I)</f>
        <v>9.2171783090992096E-2</v>
      </c>
    </row>
    <row r="1348" spans="1:8">
      <c r="A1348" s="50">
        <v>2022</v>
      </c>
      <c r="B1348" t="s">
        <v>21</v>
      </c>
      <c r="C1348" t="s">
        <v>65</v>
      </c>
      <c r="D1348" t="s">
        <v>60</v>
      </c>
      <c r="E1348" t="s">
        <v>89</v>
      </c>
      <c r="F1348" t="s">
        <v>91</v>
      </c>
      <c r="G1348" s="49">
        <v>0</v>
      </c>
      <c r="H1348" s="110">
        <f>_xlfn.XLOOKUP(Sheet1!K144,Sheet2!$H:$H,Sheet2!$I:$I)</f>
        <v>0</v>
      </c>
    </row>
    <row r="1349" spans="1:8">
      <c r="A1349" s="50">
        <v>2022</v>
      </c>
      <c r="B1349" t="s">
        <v>21</v>
      </c>
      <c r="C1349" t="s">
        <v>65</v>
      </c>
      <c r="D1349" t="s">
        <v>60</v>
      </c>
      <c r="E1349" t="s">
        <v>112</v>
      </c>
      <c r="G1349" s="49">
        <v>0</v>
      </c>
      <c r="H1349" s="110">
        <f>_xlfn.XLOOKUP(Sheet1!K145,Sheet2!$H:$H,Sheet2!$I:$I)</f>
        <v>0</v>
      </c>
    </row>
    <row r="1350" spans="1:8">
      <c r="A1350" s="50">
        <v>2022</v>
      </c>
      <c r="B1350" t="s">
        <v>21</v>
      </c>
      <c r="C1350" t="s">
        <v>65</v>
      </c>
      <c r="D1350" t="s">
        <v>116</v>
      </c>
      <c r="G1350" s="49">
        <v>0</v>
      </c>
      <c r="H1350" s="110">
        <f>_xlfn.XLOOKUP(Sheet1!K146,Sheet2!$H:$H,Sheet2!$I:$I)</f>
        <v>0</v>
      </c>
    </row>
    <row r="1351" spans="1:8">
      <c r="A1351" s="50">
        <v>2022</v>
      </c>
      <c r="B1351" t="s">
        <v>21</v>
      </c>
      <c r="C1351" t="s">
        <v>129</v>
      </c>
      <c r="G1351" s="49">
        <v>252995.43</v>
      </c>
      <c r="H1351" s="110">
        <f>_xlfn.XLOOKUP(Sheet1!K147,Sheet2!$H:$H,Sheet2!$I:$I)</f>
        <v>9.2171783090992096E-2</v>
      </c>
    </row>
    <row r="1352" spans="1:8">
      <c r="A1352" s="50">
        <v>2022</v>
      </c>
      <c r="B1352" t="s">
        <v>123</v>
      </c>
      <c r="G1352" s="49">
        <v>591213.76</v>
      </c>
      <c r="H1352" s="110">
        <f>_xlfn.XLOOKUP(Sheet1!K148,Sheet2!$H:$H,Sheet2!$I:$I)</f>
        <v>0.36267350177026686</v>
      </c>
    </row>
    <row r="1353" spans="1:8">
      <c r="A1353" s="50">
        <v>2022</v>
      </c>
      <c r="B1353" t="s">
        <v>23</v>
      </c>
      <c r="C1353" t="s">
        <v>24</v>
      </c>
      <c r="D1353" t="s">
        <v>13</v>
      </c>
      <c r="E1353" t="s">
        <v>89</v>
      </c>
      <c r="F1353" t="s">
        <v>90</v>
      </c>
      <c r="G1353" s="49">
        <v>83058.240000000005</v>
      </c>
      <c r="H1353" s="110">
        <f>_xlfn.XLOOKUP(Sheet1!K149,Sheet2!$H:$H,Sheet2!$I:$I)</f>
        <v>4.6478625533873136E-2</v>
      </c>
    </row>
    <row r="1354" spans="1:8">
      <c r="A1354" s="50">
        <v>2022</v>
      </c>
      <c r="B1354" t="s">
        <v>23</v>
      </c>
      <c r="C1354" t="s">
        <v>24</v>
      </c>
      <c r="D1354" t="s">
        <v>13</v>
      </c>
      <c r="E1354" t="s">
        <v>89</v>
      </c>
      <c r="F1354" t="s">
        <v>91</v>
      </c>
      <c r="G1354" s="49">
        <v>101982.92</v>
      </c>
      <c r="H1354" s="110">
        <f>_xlfn.XLOOKUP(Sheet1!K150,Sheet2!$H:$H,Sheet2!$I:$I)</f>
        <v>8.0454321148506328E-2</v>
      </c>
    </row>
    <row r="1355" spans="1:8">
      <c r="A1355" s="50">
        <v>2022</v>
      </c>
      <c r="B1355" t="s">
        <v>23</v>
      </c>
      <c r="C1355" t="s">
        <v>24</v>
      </c>
      <c r="D1355" t="s">
        <v>13</v>
      </c>
      <c r="E1355" t="s">
        <v>89</v>
      </c>
      <c r="F1355" t="s">
        <v>103</v>
      </c>
      <c r="G1355" s="49">
        <v>108148.99</v>
      </c>
      <c r="H1355" s="110">
        <f>_xlfn.XLOOKUP(Sheet1!K151,Sheet2!$H:$H,Sheet2!$I:$I)</f>
        <v>4.8279923290775011E-2</v>
      </c>
    </row>
    <row r="1356" spans="1:8">
      <c r="A1356" s="50">
        <v>2022</v>
      </c>
      <c r="B1356" t="s">
        <v>23</v>
      </c>
      <c r="C1356" t="s">
        <v>24</v>
      </c>
      <c r="D1356" t="s">
        <v>13</v>
      </c>
      <c r="E1356" t="s">
        <v>112</v>
      </c>
      <c r="G1356" s="49">
        <v>293190.15000000002</v>
      </c>
      <c r="H1356" s="110">
        <f>_xlfn.XLOOKUP(Sheet1!K152,Sheet2!$H:$H,Sheet2!$I:$I)</f>
        <v>0.17521286997315449</v>
      </c>
    </row>
    <row r="1357" spans="1:8">
      <c r="A1357" s="50">
        <v>2022</v>
      </c>
      <c r="B1357" t="s">
        <v>23</v>
      </c>
      <c r="C1357" t="s">
        <v>24</v>
      </c>
      <c r="D1357" t="s">
        <v>13</v>
      </c>
      <c r="E1357" t="s">
        <v>37</v>
      </c>
      <c r="F1357" t="s">
        <v>37</v>
      </c>
      <c r="G1357" s="49">
        <v>0</v>
      </c>
      <c r="H1357" s="110">
        <f>_xlfn.XLOOKUP(Sheet1!K153,Sheet2!$H:$H,Sheet2!$I:$I)</f>
        <v>4.0469900555601621E-4</v>
      </c>
    </row>
    <row r="1358" spans="1:8">
      <c r="A1358" s="50">
        <v>2022</v>
      </c>
      <c r="B1358" t="s">
        <v>23</v>
      </c>
      <c r="C1358" t="s">
        <v>24</v>
      </c>
      <c r="D1358" t="s">
        <v>13</v>
      </c>
      <c r="E1358" t="s">
        <v>113</v>
      </c>
      <c r="G1358" s="49">
        <v>0</v>
      </c>
      <c r="H1358" s="110">
        <f>_xlfn.XLOOKUP(Sheet1!K154,Sheet2!$H:$H,Sheet2!$I:$I)</f>
        <v>4.0469900555601621E-4</v>
      </c>
    </row>
    <row r="1359" spans="1:8">
      <c r="A1359" s="50">
        <v>2022</v>
      </c>
      <c r="B1359" t="s">
        <v>23</v>
      </c>
      <c r="C1359" t="s">
        <v>24</v>
      </c>
      <c r="D1359" t="s">
        <v>13</v>
      </c>
      <c r="E1359" t="s">
        <v>99</v>
      </c>
      <c r="F1359" t="s">
        <v>99</v>
      </c>
      <c r="G1359" s="49">
        <v>4715.87</v>
      </c>
      <c r="H1359" s="110">
        <f>_xlfn.XLOOKUP(Sheet1!K155,Sheet2!$H:$H,Sheet2!$I:$I)</f>
        <v>3.2673830170663699E-2</v>
      </c>
    </row>
    <row r="1360" spans="1:8">
      <c r="A1360" s="50">
        <v>2022</v>
      </c>
      <c r="B1360" t="s">
        <v>23</v>
      </c>
      <c r="C1360" t="s">
        <v>24</v>
      </c>
      <c r="D1360" t="s">
        <v>13</v>
      </c>
      <c r="E1360" t="s">
        <v>114</v>
      </c>
      <c r="G1360" s="49">
        <v>4715.87</v>
      </c>
      <c r="H1360" s="110">
        <f>_xlfn.XLOOKUP(Sheet1!K156,Sheet2!$H:$H,Sheet2!$I:$I)</f>
        <v>3.2673830170663699E-2</v>
      </c>
    </row>
    <row r="1361" spans="1:8">
      <c r="A1361" s="50">
        <v>2022</v>
      </c>
      <c r="B1361" t="s">
        <v>23</v>
      </c>
      <c r="C1361" t="s">
        <v>24</v>
      </c>
      <c r="D1361" t="s">
        <v>115</v>
      </c>
      <c r="G1361" s="49">
        <v>297906.02</v>
      </c>
      <c r="H1361" s="110">
        <f>_xlfn.XLOOKUP(Sheet1!K157,Sheet2!$H:$H,Sheet2!$I:$I)</f>
        <v>0.20829139914937422</v>
      </c>
    </row>
    <row r="1362" spans="1:8">
      <c r="A1362" s="50">
        <v>2022</v>
      </c>
      <c r="B1362" t="s">
        <v>23</v>
      </c>
      <c r="C1362" t="s">
        <v>24</v>
      </c>
      <c r="D1362" t="s">
        <v>60</v>
      </c>
      <c r="E1362" t="s">
        <v>89</v>
      </c>
      <c r="F1362" t="s">
        <v>91</v>
      </c>
      <c r="G1362" s="49">
        <v>0</v>
      </c>
      <c r="H1362" s="110">
        <f>_xlfn.XLOOKUP(Sheet1!K158,Sheet2!$H:$H,Sheet2!$I:$I)</f>
        <v>0</v>
      </c>
    </row>
    <row r="1363" spans="1:8">
      <c r="A1363" s="50">
        <v>2022</v>
      </c>
      <c r="B1363" t="s">
        <v>23</v>
      </c>
      <c r="C1363" t="s">
        <v>24</v>
      </c>
      <c r="D1363" t="s">
        <v>60</v>
      </c>
      <c r="E1363" t="s">
        <v>112</v>
      </c>
      <c r="G1363" s="49">
        <v>0</v>
      </c>
      <c r="H1363" s="110">
        <f>_xlfn.XLOOKUP(Sheet1!K159,Sheet2!$H:$H,Sheet2!$I:$I)</f>
        <v>0</v>
      </c>
    </row>
    <row r="1364" spans="1:8">
      <c r="A1364" s="50">
        <v>2022</v>
      </c>
      <c r="B1364" t="s">
        <v>23</v>
      </c>
      <c r="C1364" t="s">
        <v>24</v>
      </c>
      <c r="D1364" t="s">
        <v>116</v>
      </c>
      <c r="G1364" s="49">
        <v>0</v>
      </c>
      <c r="H1364" s="110">
        <f>_xlfn.XLOOKUP(Sheet1!K160,Sheet2!$H:$H,Sheet2!$I:$I)</f>
        <v>0</v>
      </c>
    </row>
    <row r="1365" spans="1:8">
      <c r="A1365" s="50">
        <v>2022</v>
      </c>
      <c r="B1365" t="s">
        <v>23</v>
      </c>
      <c r="C1365" t="s">
        <v>124</v>
      </c>
      <c r="G1365" s="49">
        <v>297906.02</v>
      </c>
      <c r="H1365" s="110">
        <f>_xlfn.XLOOKUP(Sheet1!K161,Sheet2!$H:$H,Sheet2!$I:$I)</f>
        <v>0.20842878729416411</v>
      </c>
    </row>
    <row r="1366" spans="1:8">
      <c r="A1366" s="50">
        <v>2022</v>
      </c>
      <c r="B1366" t="s">
        <v>23</v>
      </c>
      <c r="C1366" t="s">
        <v>66</v>
      </c>
      <c r="D1366" t="s">
        <v>13</v>
      </c>
      <c r="E1366" t="s">
        <v>89</v>
      </c>
      <c r="F1366" t="s">
        <v>91</v>
      </c>
      <c r="G1366" s="49">
        <v>7835.68</v>
      </c>
      <c r="H1366" s="110">
        <f>_xlfn.XLOOKUP(Sheet1!K162,Sheet2!$H:$H,Sheet2!$I:$I)</f>
        <v>5.4786747766928734E-3</v>
      </c>
    </row>
    <row r="1367" spans="1:8">
      <c r="A1367" s="50">
        <v>2022</v>
      </c>
      <c r="B1367" t="s">
        <v>23</v>
      </c>
      <c r="C1367" t="s">
        <v>66</v>
      </c>
      <c r="D1367" t="s">
        <v>13</v>
      </c>
      <c r="E1367" t="s">
        <v>89</v>
      </c>
      <c r="F1367" t="s">
        <v>103</v>
      </c>
      <c r="G1367" s="49">
        <v>27416.03</v>
      </c>
      <c r="H1367" s="110">
        <f>_xlfn.XLOOKUP(Sheet1!K163,Sheet2!$H:$H,Sheet2!$I:$I)</f>
        <v>7.5101809621965681E-3</v>
      </c>
    </row>
    <row r="1368" spans="1:8">
      <c r="A1368" s="50">
        <v>2022</v>
      </c>
      <c r="B1368" t="s">
        <v>23</v>
      </c>
      <c r="C1368" t="s">
        <v>66</v>
      </c>
      <c r="D1368" t="s">
        <v>13</v>
      </c>
      <c r="E1368" t="s">
        <v>112</v>
      </c>
      <c r="G1368" s="49">
        <v>35251.71</v>
      </c>
      <c r="H1368" s="110">
        <f>_xlfn.XLOOKUP(Sheet1!K164,Sheet2!$H:$H,Sheet2!$I:$I)</f>
        <v>2.6486082330896211E-2</v>
      </c>
    </row>
    <row r="1369" spans="1:8">
      <c r="A1369" s="50">
        <v>2022</v>
      </c>
      <c r="B1369" t="s">
        <v>23</v>
      </c>
      <c r="C1369" t="s">
        <v>66</v>
      </c>
      <c r="D1369" t="s">
        <v>13</v>
      </c>
      <c r="E1369" t="s">
        <v>37</v>
      </c>
      <c r="F1369" t="s">
        <v>37</v>
      </c>
      <c r="G1369" s="49">
        <v>0</v>
      </c>
      <c r="H1369" s="110">
        <f>_xlfn.XLOOKUP(Sheet1!K165,Sheet2!$H:$H,Sheet2!$I:$I)</f>
        <v>1.4303328828525473E-4</v>
      </c>
    </row>
    <row r="1370" spans="1:8">
      <c r="A1370" s="50">
        <v>2022</v>
      </c>
      <c r="B1370" t="s">
        <v>23</v>
      </c>
      <c r="C1370" t="s">
        <v>66</v>
      </c>
      <c r="D1370" t="s">
        <v>13</v>
      </c>
      <c r="E1370" t="s">
        <v>113</v>
      </c>
      <c r="G1370" s="49">
        <v>0</v>
      </c>
      <c r="H1370" s="110">
        <f>_xlfn.XLOOKUP(Sheet1!K166,Sheet2!$H:$H,Sheet2!$I:$I)</f>
        <v>1.4303328828525473E-4</v>
      </c>
    </row>
    <row r="1371" spans="1:8">
      <c r="A1371" s="50">
        <v>2022</v>
      </c>
      <c r="B1371" t="s">
        <v>23</v>
      </c>
      <c r="C1371" t="s">
        <v>66</v>
      </c>
      <c r="D1371" t="s">
        <v>13</v>
      </c>
      <c r="E1371" t="s">
        <v>99</v>
      </c>
      <c r="F1371" t="s">
        <v>99</v>
      </c>
      <c r="G1371" s="49">
        <v>500.84</v>
      </c>
      <c r="H1371" s="110">
        <f>_xlfn.XLOOKUP(Sheet1!K167,Sheet2!$H:$H,Sheet2!$I:$I)</f>
        <v>1.8294212245175384E-3</v>
      </c>
    </row>
    <row r="1372" spans="1:8">
      <c r="A1372" s="50">
        <v>2022</v>
      </c>
      <c r="B1372" t="s">
        <v>23</v>
      </c>
      <c r="C1372" t="s">
        <v>66</v>
      </c>
      <c r="D1372" t="s">
        <v>13</v>
      </c>
      <c r="E1372" t="s">
        <v>114</v>
      </c>
      <c r="G1372" s="49">
        <v>500.84</v>
      </c>
      <c r="H1372" s="110">
        <f>_xlfn.XLOOKUP(Sheet1!K168,Sheet2!$H:$H,Sheet2!$I:$I)</f>
        <v>1.8294212245175384E-3</v>
      </c>
    </row>
    <row r="1373" spans="1:8">
      <c r="A1373" s="50">
        <v>2022</v>
      </c>
      <c r="B1373" t="s">
        <v>23</v>
      </c>
      <c r="C1373" t="s">
        <v>66</v>
      </c>
      <c r="D1373" t="s">
        <v>115</v>
      </c>
      <c r="G1373" s="49">
        <v>35752.549999999996</v>
      </c>
      <c r="H1373" s="110">
        <f>_xlfn.XLOOKUP(Sheet1!K169,Sheet2!$H:$H,Sheet2!$I:$I)</f>
        <v>2.8458536843699003E-2</v>
      </c>
    </row>
    <row r="1374" spans="1:8">
      <c r="A1374" s="50">
        <v>2022</v>
      </c>
      <c r="B1374" t="s">
        <v>23</v>
      </c>
      <c r="C1374" t="s">
        <v>66</v>
      </c>
      <c r="D1374" t="s">
        <v>60</v>
      </c>
      <c r="E1374" t="s">
        <v>89</v>
      </c>
      <c r="F1374" t="s">
        <v>91</v>
      </c>
      <c r="G1374" s="49">
        <v>0</v>
      </c>
      <c r="H1374" s="110">
        <f>_xlfn.XLOOKUP(Sheet1!K170,Sheet2!$H:$H,Sheet2!$I:$I)</f>
        <v>0</v>
      </c>
    </row>
    <row r="1375" spans="1:8">
      <c r="A1375" s="50">
        <v>2022</v>
      </c>
      <c r="B1375" t="s">
        <v>23</v>
      </c>
      <c r="C1375" t="s">
        <v>66</v>
      </c>
      <c r="D1375" t="s">
        <v>60</v>
      </c>
      <c r="E1375" t="s">
        <v>112</v>
      </c>
      <c r="G1375" s="49">
        <v>0</v>
      </c>
      <c r="H1375" s="110">
        <f>_xlfn.XLOOKUP(Sheet1!K171,Sheet2!$H:$H,Sheet2!$I:$I)</f>
        <v>0</v>
      </c>
    </row>
    <row r="1376" spans="1:8">
      <c r="A1376" s="50">
        <v>2022</v>
      </c>
      <c r="B1376" t="s">
        <v>23</v>
      </c>
      <c r="C1376" t="s">
        <v>66</v>
      </c>
      <c r="D1376" t="s">
        <v>116</v>
      </c>
      <c r="G1376" s="49">
        <v>0</v>
      </c>
      <c r="H1376" s="110">
        <f>_xlfn.XLOOKUP(Sheet1!K172,Sheet2!$H:$H,Sheet2!$I:$I)</f>
        <v>0</v>
      </c>
    </row>
    <row r="1377" spans="1:8">
      <c r="A1377" s="50">
        <v>2022</v>
      </c>
      <c r="B1377" t="s">
        <v>23</v>
      </c>
      <c r="C1377" t="s">
        <v>130</v>
      </c>
      <c r="G1377" s="49">
        <v>35752.549999999996</v>
      </c>
      <c r="H1377" s="110">
        <f>_xlfn.XLOOKUP(Sheet1!K173,Sheet2!$H:$H,Sheet2!$I:$I)</f>
        <v>2.8458536843699003E-2</v>
      </c>
    </row>
    <row r="1378" spans="1:8">
      <c r="A1378" s="50">
        <v>2022</v>
      </c>
      <c r="B1378" t="s">
        <v>125</v>
      </c>
      <c r="G1378" s="49">
        <v>333658.57</v>
      </c>
      <c r="H1378" s="110">
        <f>_xlfn.XLOOKUP(Sheet1!K174,Sheet2!$H:$H,Sheet2!$I:$I)</f>
        <v>0.23688732413786312</v>
      </c>
    </row>
    <row r="1379" spans="1:8">
      <c r="A1379" s="50">
        <v>2023</v>
      </c>
      <c r="B1379" t="s">
        <v>16</v>
      </c>
      <c r="C1379" t="s">
        <v>71</v>
      </c>
      <c r="D1379" t="s">
        <v>13</v>
      </c>
      <c r="E1379" t="s">
        <v>89</v>
      </c>
      <c r="F1379" t="s">
        <v>90</v>
      </c>
      <c r="G1379" s="49">
        <v>78621.399999999994</v>
      </c>
      <c r="H1379" s="110">
        <f>_xlfn.XLOOKUP(Sheet1!K175,Sheet2!$H:$H,Sheet2!$I:$I)</f>
        <v>1.2351778909831334E-2</v>
      </c>
    </row>
    <row r="1380" spans="1:8">
      <c r="A1380" s="50">
        <v>2023</v>
      </c>
      <c r="B1380" t="s">
        <v>16</v>
      </c>
      <c r="C1380" t="s">
        <v>71</v>
      </c>
      <c r="D1380" t="s">
        <v>13</v>
      </c>
      <c r="E1380" t="s">
        <v>89</v>
      </c>
      <c r="F1380" t="s">
        <v>91</v>
      </c>
      <c r="G1380" s="49">
        <v>108467.48</v>
      </c>
      <c r="H1380" s="110">
        <f>_xlfn.XLOOKUP(Sheet1!K176,Sheet2!$H:$H,Sheet2!$I:$I)</f>
        <v>2.5457777105272448E-2</v>
      </c>
    </row>
    <row r="1381" spans="1:8">
      <c r="A1381" s="50">
        <v>2023</v>
      </c>
      <c r="B1381" t="s">
        <v>16</v>
      </c>
      <c r="C1381" t="s">
        <v>71</v>
      </c>
      <c r="D1381" t="s">
        <v>13</v>
      </c>
      <c r="E1381" t="s">
        <v>89</v>
      </c>
      <c r="F1381" t="s">
        <v>103</v>
      </c>
      <c r="G1381" s="49">
        <v>52514.8</v>
      </c>
      <c r="H1381" s="110">
        <f>_xlfn.XLOOKUP(Sheet1!K177,Sheet2!$H:$H,Sheet2!$I:$I)</f>
        <v>1.0937434282701568E-2</v>
      </c>
    </row>
    <row r="1382" spans="1:8">
      <c r="A1382" s="50">
        <v>2023</v>
      </c>
      <c r="B1382" t="s">
        <v>16</v>
      </c>
      <c r="C1382" t="s">
        <v>71</v>
      </c>
      <c r="D1382" t="s">
        <v>13</v>
      </c>
      <c r="E1382" t="s">
        <v>112</v>
      </c>
      <c r="G1382" s="49">
        <v>239603.68</v>
      </c>
      <c r="H1382" s="110">
        <f>_xlfn.XLOOKUP(Sheet1!K178,Sheet2!$H:$H,Sheet2!$I:$I)</f>
        <v>4.8746990297805347E-2</v>
      </c>
    </row>
    <row r="1383" spans="1:8">
      <c r="A1383" s="50">
        <v>2023</v>
      </c>
      <c r="B1383" t="s">
        <v>16</v>
      </c>
      <c r="C1383" t="s">
        <v>71</v>
      </c>
      <c r="D1383" t="s">
        <v>13</v>
      </c>
      <c r="E1383" t="s">
        <v>37</v>
      </c>
      <c r="F1383" t="s">
        <v>37</v>
      </c>
      <c r="G1383" s="49">
        <v>0</v>
      </c>
      <c r="H1383" s="110">
        <f>_xlfn.XLOOKUP(Sheet1!K179,Sheet2!$H:$H,Sheet2!$I:$I)</f>
        <v>0</v>
      </c>
    </row>
    <row r="1384" spans="1:8">
      <c r="A1384" s="50">
        <v>2023</v>
      </c>
      <c r="B1384" t="s">
        <v>16</v>
      </c>
      <c r="C1384" t="s">
        <v>71</v>
      </c>
      <c r="D1384" t="s">
        <v>13</v>
      </c>
      <c r="E1384" t="s">
        <v>113</v>
      </c>
      <c r="G1384" s="49">
        <v>0</v>
      </c>
      <c r="H1384" s="110">
        <f>_xlfn.XLOOKUP(Sheet1!K180,Sheet2!$H:$H,Sheet2!$I:$I)</f>
        <v>0</v>
      </c>
    </row>
    <row r="1385" spans="1:8">
      <c r="A1385" s="50">
        <v>2023</v>
      </c>
      <c r="B1385" t="s">
        <v>16</v>
      </c>
      <c r="C1385" t="s">
        <v>71</v>
      </c>
      <c r="D1385" t="s">
        <v>13</v>
      </c>
      <c r="E1385" t="s">
        <v>99</v>
      </c>
      <c r="F1385" t="s">
        <v>99</v>
      </c>
      <c r="G1385" s="49">
        <v>0</v>
      </c>
      <c r="H1385" s="110">
        <f>_xlfn.XLOOKUP(Sheet1!K181,Sheet2!$H:$H,Sheet2!$I:$I)</f>
        <v>6.6805546491080698E-4</v>
      </c>
    </row>
    <row r="1386" spans="1:8">
      <c r="A1386" s="50">
        <v>2023</v>
      </c>
      <c r="B1386" t="s">
        <v>16</v>
      </c>
      <c r="C1386" t="s">
        <v>71</v>
      </c>
      <c r="D1386" t="s">
        <v>13</v>
      </c>
      <c r="E1386" t="s">
        <v>114</v>
      </c>
      <c r="G1386" s="49">
        <v>0</v>
      </c>
      <c r="H1386" s="110">
        <f>_xlfn.XLOOKUP(Sheet1!K182,Sheet2!$H:$H,Sheet2!$I:$I)</f>
        <v>6.6805546491080698E-4</v>
      </c>
    </row>
    <row r="1387" spans="1:8">
      <c r="A1387" s="50">
        <v>2023</v>
      </c>
      <c r="B1387" t="s">
        <v>16</v>
      </c>
      <c r="C1387" t="s">
        <v>71</v>
      </c>
      <c r="D1387" t="s">
        <v>115</v>
      </c>
      <c r="G1387" s="49">
        <v>239603.68</v>
      </c>
      <c r="H1387" s="110">
        <f>_xlfn.XLOOKUP(Sheet1!K183,Sheet2!$H:$H,Sheet2!$I:$I)</f>
        <v>4.9415045762716159E-2</v>
      </c>
    </row>
    <row r="1388" spans="1:8">
      <c r="A1388" s="50">
        <v>2023</v>
      </c>
      <c r="B1388" t="s">
        <v>16</v>
      </c>
      <c r="C1388" t="s">
        <v>131</v>
      </c>
      <c r="G1388" s="49">
        <v>239603.68</v>
      </c>
      <c r="H1388" s="110">
        <f>_xlfn.XLOOKUP(Sheet1!K184,Sheet2!$H:$H,Sheet2!$I:$I)</f>
        <v>4.9415045762716159E-2</v>
      </c>
    </row>
    <row r="1389" spans="1:8">
      <c r="A1389" s="50">
        <v>2023</v>
      </c>
      <c r="B1389" t="s">
        <v>16</v>
      </c>
      <c r="C1389" t="s">
        <v>72</v>
      </c>
      <c r="D1389" t="s">
        <v>13</v>
      </c>
      <c r="E1389" t="s">
        <v>89</v>
      </c>
      <c r="F1389" t="s">
        <v>90</v>
      </c>
      <c r="G1389" s="49">
        <v>93669.68</v>
      </c>
      <c r="H1389" s="110">
        <f>_xlfn.XLOOKUP(Sheet1!K185,Sheet2!$H:$H,Sheet2!$I:$I)</f>
        <v>3.5112144657475253E-2</v>
      </c>
    </row>
    <row r="1390" spans="1:8">
      <c r="A1390" s="50">
        <v>2023</v>
      </c>
      <c r="B1390" t="s">
        <v>16</v>
      </c>
      <c r="C1390" t="s">
        <v>72</v>
      </c>
      <c r="D1390" t="s">
        <v>13</v>
      </c>
      <c r="E1390" t="s">
        <v>89</v>
      </c>
      <c r="F1390" t="s">
        <v>91</v>
      </c>
      <c r="G1390" s="49">
        <v>117962.37</v>
      </c>
      <c r="H1390" s="110">
        <f>_xlfn.XLOOKUP(Sheet1!K186,Sheet2!$H:$H,Sheet2!$I:$I)</f>
        <v>2.3863749540753969E-2</v>
      </c>
    </row>
    <row r="1391" spans="1:8">
      <c r="A1391" s="50">
        <v>2023</v>
      </c>
      <c r="B1391" t="s">
        <v>16</v>
      </c>
      <c r="C1391" t="s">
        <v>72</v>
      </c>
      <c r="D1391" t="s">
        <v>13</v>
      </c>
      <c r="E1391" t="s">
        <v>89</v>
      </c>
      <c r="F1391" t="s">
        <v>103</v>
      </c>
      <c r="G1391" s="49">
        <v>140518.56</v>
      </c>
      <c r="H1391" s="110">
        <f>_xlfn.XLOOKUP(Sheet1!K187,Sheet2!$H:$H,Sheet2!$I:$I)</f>
        <v>3.3949186708935243E-2</v>
      </c>
    </row>
    <row r="1392" spans="1:8">
      <c r="A1392" s="50">
        <v>2023</v>
      </c>
      <c r="B1392" t="s">
        <v>16</v>
      </c>
      <c r="C1392" t="s">
        <v>72</v>
      </c>
      <c r="D1392" t="s">
        <v>13</v>
      </c>
      <c r="E1392" t="s">
        <v>112</v>
      </c>
      <c r="G1392" s="49">
        <v>352150.61</v>
      </c>
      <c r="H1392" s="110">
        <f>_xlfn.XLOOKUP(Sheet1!K188,Sheet2!$H:$H,Sheet2!$I:$I)</f>
        <v>9.2925080907164462E-2</v>
      </c>
    </row>
    <row r="1393" spans="1:8">
      <c r="A1393" s="50">
        <v>2023</v>
      </c>
      <c r="B1393" t="s">
        <v>16</v>
      </c>
      <c r="C1393" t="s">
        <v>72</v>
      </c>
      <c r="D1393" t="s">
        <v>13</v>
      </c>
      <c r="E1393" t="s">
        <v>37</v>
      </c>
      <c r="F1393" t="s">
        <v>37</v>
      </c>
      <c r="G1393" s="49">
        <v>0</v>
      </c>
      <c r="H1393" s="110">
        <f>_xlfn.XLOOKUP(Sheet1!K189,Sheet2!$H:$H,Sheet2!$I:$I)</f>
        <v>0</v>
      </c>
    </row>
    <row r="1394" spans="1:8">
      <c r="A1394" s="50">
        <v>2023</v>
      </c>
      <c r="B1394" t="s">
        <v>16</v>
      </c>
      <c r="C1394" t="s">
        <v>72</v>
      </c>
      <c r="D1394" t="s">
        <v>13</v>
      </c>
      <c r="E1394" t="s">
        <v>113</v>
      </c>
      <c r="G1394" s="49">
        <v>0</v>
      </c>
      <c r="H1394" s="110">
        <f>_xlfn.XLOOKUP(Sheet1!K190,Sheet2!$H:$H,Sheet2!$I:$I)</f>
        <v>0</v>
      </c>
    </row>
    <row r="1395" spans="1:8">
      <c r="A1395" s="50">
        <v>2023</v>
      </c>
      <c r="B1395" t="s">
        <v>16</v>
      </c>
      <c r="C1395" t="s">
        <v>72</v>
      </c>
      <c r="D1395" t="s">
        <v>13</v>
      </c>
      <c r="E1395" t="s">
        <v>99</v>
      </c>
      <c r="F1395" t="s">
        <v>99</v>
      </c>
      <c r="G1395" s="49">
        <v>146.16</v>
      </c>
      <c r="H1395" s="110">
        <f>_xlfn.XLOOKUP(Sheet1!K191,Sheet2!$H:$H,Sheet2!$I:$I)</f>
        <v>1.1143848253399837E-2</v>
      </c>
    </row>
    <row r="1396" spans="1:8">
      <c r="A1396" s="50">
        <v>2023</v>
      </c>
      <c r="B1396" t="s">
        <v>16</v>
      </c>
      <c r="C1396" t="s">
        <v>72</v>
      </c>
      <c r="D1396" t="s">
        <v>13</v>
      </c>
      <c r="E1396" t="s">
        <v>114</v>
      </c>
      <c r="G1396" s="49">
        <v>146.16</v>
      </c>
      <c r="H1396" s="110">
        <f>_xlfn.XLOOKUP(Sheet1!K192,Sheet2!$H:$H,Sheet2!$I:$I)</f>
        <v>1.1143848253399837E-2</v>
      </c>
    </row>
    <row r="1397" spans="1:8">
      <c r="A1397" s="50">
        <v>2023</v>
      </c>
      <c r="B1397" t="s">
        <v>16</v>
      </c>
      <c r="C1397" t="s">
        <v>72</v>
      </c>
      <c r="D1397" t="s">
        <v>115</v>
      </c>
      <c r="G1397" s="49">
        <v>352296.76999999996</v>
      </c>
      <c r="H1397" s="110">
        <f>_xlfn.XLOOKUP(Sheet1!K193,Sheet2!$H:$H,Sheet2!$I:$I)</f>
        <v>0.1040689291605643</v>
      </c>
    </row>
    <row r="1398" spans="1:8">
      <c r="A1398" s="50">
        <v>2023</v>
      </c>
      <c r="B1398" t="s">
        <v>16</v>
      </c>
      <c r="C1398" t="s">
        <v>132</v>
      </c>
      <c r="G1398" s="49">
        <v>352296.76999999996</v>
      </c>
      <c r="H1398" s="110">
        <f>_xlfn.XLOOKUP(Sheet1!K194,Sheet2!$H:$H,Sheet2!$I:$I)</f>
        <v>0.1040689291605643</v>
      </c>
    </row>
    <row r="1399" spans="1:8">
      <c r="A1399" s="50">
        <v>2023</v>
      </c>
      <c r="B1399" t="s">
        <v>16</v>
      </c>
      <c r="C1399" t="s">
        <v>73</v>
      </c>
      <c r="D1399" t="s">
        <v>13</v>
      </c>
      <c r="E1399" t="s">
        <v>89</v>
      </c>
      <c r="F1399" t="s">
        <v>90</v>
      </c>
      <c r="G1399" s="49">
        <v>90315.16</v>
      </c>
      <c r="H1399" s="110">
        <f>_xlfn.XLOOKUP(Sheet1!K195,Sheet2!$H:$H,Sheet2!$I:$I)</f>
        <v>3.9408666592255809E-2</v>
      </c>
    </row>
    <row r="1400" spans="1:8">
      <c r="A1400" s="50">
        <v>2023</v>
      </c>
      <c r="B1400" t="s">
        <v>16</v>
      </c>
      <c r="C1400" t="s">
        <v>73</v>
      </c>
      <c r="D1400" t="s">
        <v>13</v>
      </c>
      <c r="E1400" t="s">
        <v>89</v>
      </c>
      <c r="F1400" t="s">
        <v>91</v>
      </c>
      <c r="G1400" s="49">
        <v>142929.29999999999</v>
      </c>
      <c r="H1400" s="110">
        <f>_xlfn.XLOOKUP(Sheet1!K196,Sheet2!$H:$H,Sheet2!$I:$I)</f>
        <v>5.8319663754119844E-2</v>
      </c>
    </row>
    <row r="1401" spans="1:8">
      <c r="A1401" s="50">
        <v>2023</v>
      </c>
      <c r="B1401" t="s">
        <v>16</v>
      </c>
      <c r="C1401" t="s">
        <v>73</v>
      </c>
      <c r="D1401" t="s">
        <v>13</v>
      </c>
      <c r="E1401" t="s">
        <v>89</v>
      </c>
      <c r="F1401" t="s">
        <v>103</v>
      </c>
      <c r="G1401" s="49">
        <v>69492.36</v>
      </c>
      <c r="H1401" s="110">
        <f>_xlfn.XLOOKUP(Sheet1!K197,Sheet2!$H:$H,Sheet2!$I:$I)</f>
        <v>4.3143893998434595E-2</v>
      </c>
    </row>
    <row r="1402" spans="1:8">
      <c r="A1402" s="50">
        <v>2023</v>
      </c>
      <c r="B1402" t="s">
        <v>16</v>
      </c>
      <c r="C1402" t="s">
        <v>73</v>
      </c>
      <c r="D1402" t="s">
        <v>13</v>
      </c>
      <c r="E1402" t="s">
        <v>112</v>
      </c>
      <c r="G1402" s="49">
        <v>302736.82</v>
      </c>
      <c r="H1402" s="110">
        <f>_xlfn.XLOOKUP(Sheet1!K198,Sheet2!$H:$H,Sheet2!$I:$I)</f>
        <v>0.14648661241641778</v>
      </c>
    </row>
    <row r="1403" spans="1:8">
      <c r="A1403" s="50">
        <v>2023</v>
      </c>
      <c r="B1403" t="s">
        <v>16</v>
      </c>
      <c r="C1403" t="s">
        <v>73</v>
      </c>
      <c r="D1403" t="s">
        <v>13</v>
      </c>
      <c r="E1403" t="s">
        <v>37</v>
      </c>
      <c r="F1403" t="s">
        <v>37</v>
      </c>
      <c r="G1403" s="49">
        <v>0</v>
      </c>
      <c r="H1403" s="110">
        <f>_xlfn.XLOOKUP(Sheet1!K199,Sheet2!$H:$H,Sheet2!$I:$I)</f>
        <v>7.5592089945049898E-4</v>
      </c>
    </row>
    <row r="1404" spans="1:8">
      <c r="A1404" s="50">
        <v>2023</v>
      </c>
      <c r="B1404" t="s">
        <v>16</v>
      </c>
      <c r="C1404" t="s">
        <v>73</v>
      </c>
      <c r="D1404" t="s">
        <v>13</v>
      </c>
      <c r="E1404" t="s">
        <v>113</v>
      </c>
      <c r="G1404" s="49">
        <v>0</v>
      </c>
      <c r="H1404" s="110">
        <f>_xlfn.XLOOKUP(Sheet1!K200,Sheet2!$H:$H,Sheet2!$I:$I)</f>
        <v>7.5592089945049898E-4</v>
      </c>
    </row>
    <row r="1405" spans="1:8">
      <c r="A1405" s="50">
        <v>2023</v>
      </c>
      <c r="B1405" t="s">
        <v>16</v>
      </c>
      <c r="C1405" t="s">
        <v>73</v>
      </c>
      <c r="D1405" t="s">
        <v>13</v>
      </c>
      <c r="E1405" t="s">
        <v>99</v>
      </c>
      <c r="F1405" t="s">
        <v>99</v>
      </c>
      <c r="G1405" s="49">
        <v>0</v>
      </c>
      <c r="H1405" s="110">
        <f>_xlfn.XLOOKUP(Sheet1!K201,Sheet2!$H:$H,Sheet2!$I:$I)</f>
        <v>4.2707243463268103E-2</v>
      </c>
    </row>
    <row r="1406" spans="1:8">
      <c r="A1406" s="50">
        <v>2023</v>
      </c>
      <c r="B1406" t="s">
        <v>16</v>
      </c>
      <c r="C1406" t="s">
        <v>73</v>
      </c>
      <c r="D1406" t="s">
        <v>13</v>
      </c>
      <c r="E1406" t="s">
        <v>114</v>
      </c>
      <c r="G1406" s="49">
        <v>0</v>
      </c>
      <c r="H1406" s="110">
        <f>_xlfn.XLOOKUP(Sheet1!K202,Sheet2!$H:$H,Sheet2!$I:$I)</f>
        <v>4.2707243463268103E-2</v>
      </c>
    </row>
    <row r="1407" spans="1:8">
      <c r="A1407" s="50">
        <v>2023</v>
      </c>
      <c r="B1407" t="s">
        <v>16</v>
      </c>
      <c r="C1407" t="s">
        <v>73</v>
      </c>
      <c r="D1407" t="s">
        <v>115</v>
      </c>
      <c r="G1407" s="49">
        <v>302736.82</v>
      </c>
      <c r="H1407" s="110">
        <f>_xlfn.XLOOKUP(Sheet1!K203,Sheet2!$H:$H,Sheet2!$I:$I)</f>
        <v>0.18994977677913641</v>
      </c>
    </row>
    <row r="1408" spans="1:8">
      <c r="A1408" s="50">
        <v>2023</v>
      </c>
      <c r="B1408" t="s">
        <v>16</v>
      </c>
      <c r="C1408" t="s">
        <v>134</v>
      </c>
      <c r="G1408" s="49">
        <v>302736.82</v>
      </c>
      <c r="H1408" s="110">
        <f>_xlfn.XLOOKUP(Sheet1!K204,Sheet2!$H:$H,Sheet2!$I:$I)</f>
        <v>0.19017991875175397</v>
      </c>
    </row>
    <row r="1409" spans="1:8">
      <c r="A1409" s="50">
        <v>2023</v>
      </c>
      <c r="B1409" t="s">
        <v>16</v>
      </c>
      <c r="C1409" t="s">
        <v>74</v>
      </c>
      <c r="D1409" t="s">
        <v>13</v>
      </c>
      <c r="E1409" t="s">
        <v>89</v>
      </c>
      <c r="F1409" t="s">
        <v>90</v>
      </c>
      <c r="G1409" s="49">
        <v>33360.080000000002</v>
      </c>
      <c r="H1409" s="110">
        <f>_xlfn.XLOOKUP(Sheet1!K205,Sheet2!$H:$H,Sheet2!$I:$I)</f>
        <v>2.4926516008985711E-2</v>
      </c>
    </row>
    <row r="1410" spans="1:8">
      <c r="A1410" s="50">
        <v>2023</v>
      </c>
      <c r="B1410" t="s">
        <v>16</v>
      </c>
      <c r="C1410" t="s">
        <v>74</v>
      </c>
      <c r="D1410" t="s">
        <v>13</v>
      </c>
      <c r="E1410" t="s">
        <v>89</v>
      </c>
      <c r="F1410" t="s">
        <v>91</v>
      </c>
      <c r="G1410" s="49">
        <v>109982.36</v>
      </c>
      <c r="H1410" s="110">
        <f>_xlfn.XLOOKUP(Sheet1!K206,Sheet2!$H:$H,Sheet2!$I:$I)</f>
        <v>2.5791696732755699E-2</v>
      </c>
    </row>
    <row r="1411" spans="1:8">
      <c r="A1411" s="50">
        <v>2023</v>
      </c>
      <c r="B1411" t="s">
        <v>16</v>
      </c>
      <c r="C1411" t="s">
        <v>74</v>
      </c>
      <c r="D1411" t="s">
        <v>13</v>
      </c>
      <c r="E1411" t="s">
        <v>89</v>
      </c>
      <c r="F1411" t="s">
        <v>103</v>
      </c>
      <c r="G1411" s="49">
        <v>89525.6</v>
      </c>
      <c r="H1411" s="110">
        <f>_xlfn.XLOOKUP(Sheet1!K207,Sheet2!$H:$H,Sheet2!$I:$I)</f>
        <v>2.0717892771813219E-2</v>
      </c>
    </row>
    <row r="1412" spans="1:8">
      <c r="A1412" s="50">
        <v>2023</v>
      </c>
      <c r="B1412" t="s">
        <v>16</v>
      </c>
      <c r="C1412" t="s">
        <v>74</v>
      </c>
      <c r="D1412" t="s">
        <v>13</v>
      </c>
      <c r="E1412" t="s">
        <v>112</v>
      </c>
      <c r="G1412" s="49">
        <v>232868.04</v>
      </c>
      <c r="H1412" s="110">
        <f>_xlfn.XLOOKUP(Sheet1!K208,Sheet2!$H:$H,Sheet2!$I:$I)</f>
        <v>7.1436105513554629E-2</v>
      </c>
    </row>
    <row r="1413" spans="1:8">
      <c r="A1413" s="50">
        <v>2023</v>
      </c>
      <c r="B1413" t="s">
        <v>16</v>
      </c>
      <c r="C1413" t="s">
        <v>74</v>
      </c>
      <c r="D1413" t="s">
        <v>13</v>
      </c>
      <c r="E1413" t="s">
        <v>37</v>
      </c>
      <c r="F1413" t="s">
        <v>37</v>
      </c>
      <c r="G1413" s="49">
        <v>0</v>
      </c>
      <c r="H1413" s="110">
        <f>_xlfn.XLOOKUP(Sheet1!K209,Sheet2!$H:$H,Sheet2!$I:$I)</f>
        <v>1.3951528761578359E-3</v>
      </c>
    </row>
    <row r="1414" spans="1:8">
      <c r="A1414" s="50">
        <v>2023</v>
      </c>
      <c r="B1414" t="s">
        <v>16</v>
      </c>
      <c r="C1414" t="s">
        <v>74</v>
      </c>
      <c r="D1414" t="s">
        <v>13</v>
      </c>
      <c r="E1414" t="s">
        <v>113</v>
      </c>
      <c r="G1414" s="49">
        <v>0</v>
      </c>
      <c r="H1414" s="110">
        <f>_xlfn.XLOOKUP(Sheet1!K210,Sheet2!$H:$H,Sheet2!$I:$I)</f>
        <v>1.3951528761578359E-3</v>
      </c>
    </row>
    <row r="1415" spans="1:8">
      <c r="A1415" s="50">
        <v>2023</v>
      </c>
      <c r="B1415" t="s">
        <v>16</v>
      </c>
      <c r="C1415" t="s">
        <v>74</v>
      </c>
      <c r="D1415" t="s">
        <v>13</v>
      </c>
      <c r="E1415" t="s">
        <v>99</v>
      </c>
      <c r="F1415" t="s">
        <v>99</v>
      </c>
      <c r="G1415" s="49">
        <v>0</v>
      </c>
      <c r="H1415" s="110">
        <f>_xlfn.XLOOKUP(Sheet1!K211,Sheet2!$H:$H,Sheet2!$I:$I)</f>
        <v>1.2208595953140678E-2</v>
      </c>
    </row>
    <row r="1416" spans="1:8">
      <c r="A1416" s="50">
        <v>2023</v>
      </c>
      <c r="B1416" t="s">
        <v>16</v>
      </c>
      <c r="C1416" t="s">
        <v>74</v>
      </c>
      <c r="D1416" t="s">
        <v>13</v>
      </c>
      <c r="E1416" t="s">
        <v>114</v>
      </c>
      <c r="G1416" s="49">
        <v>0</v>
      </c>
      <c r="H1416" s="110">
        <f>_xlfn.XLOOKUP(Sheet1!K212,Sheet2!$H:$H,Sheet2!$I:$I)</f>
        <v>1.2208595953140678E-2</v>
      </c>
    </row>
    <row r="1417" spans="1:8">
      <c r="A1417" s="50">
        <v>2023</v>
      </c>
      <c r="B1417" t="s">
        <v>16</v>
      </c>
      <c r="C1417" t="s">
        <v>74</v>
      </c>
      <c r="D1417" t="s">
        <v>115</v>
      </c>
      <c r="G1417" s="49">
        <v>232868.04</v>
      </c>
      <c r="H1417" s="110">
        <f>_xlfn.XLOOKUP(Sheet1!K213,Sheet2!$H:$H,Sheet2!$I:$I)</f>
        <v>8.5039854342853133E-2</v>
      </c>
    </row>
    <row r="1418" spans="1:8">
      <c r="A1418" s="50">
        <v>2023</v>
      </c>
      <c r="B1418" t="s">
        <v>16</v>
      </c>
      <c r="C1418" t="s">
        <v>135</v>
      </c>
      <c r="G1418" s="49">
        <v>232868.04</v>
      </c>
      <c r="H1418" s="110">
        <f>_xlfn.XLOOKUP(Sheet1!K214,Sheet2!$H:$H,Sheet2!$I:$I)</f>
        <v>8.5039854342853133E-2</v>
      </c>
    </row>
    <row r="1419" spans="1:8">
      <c r="A1419" s="50">
        <v>2023</v>
      </c>
      <c r="B1419" t="s">
        <v>16</v>
      </c>
      <c r="C1419" t="s">
        <v>75</v>
      </c>
      <c r="D1419" t="s">
        <v>13</v>
      </c>
      <c r="E1419" t="s">
        <v>89</v>
      </c>
      <c r="F1419" t="s">
        <v>91</v>
      </c>
      <c r="G1419" s="49">
        <v>1.04</v>
      </c>
      <c r="H1419" s="110">
        <f>_xlfn.XLOOKUP(Sheet1!K215,Sheet2!$H:$H,Sheet2!$I:$I)</f>
        <v>3.5753339155215743E-3</v>
      </c>
    </row>
    <row r="1420" spans="1:8">
      <c r="A1420" s="50">
        <v>2023</v>
      </c>
      <c r="B1420" t="s">
        <v>16</v>
      </c>
      <c r="C1420" t="s">
        <v>75</v>
      </c>
      <c r="D1420" t="s">
        <v>13</v>
      </c>
      <c r="E1420" t="s">
        <v>89</v>
      </c>
      <c r="F1420" t="s">
        <v>103</v>
      </c>
      <c r="G1420" s="49">
        <v>0</v>
      </c>
      <c r="H1420" s="110">
        <f>_xlfn.XLOOKUP(Sheet1!K216,Sheet2!$H:$H,Sheet2!$I:$I)</f>
        <v>3.5525258453365494E-3</v>
      </c>
    </row>
    <row r="1421" spans="1:8">
      <c r="A1421" s="50">
        <v>2023</v>
      </c>
      <c r="B1421" t="s">
        <v>16</v>
      </c>
      <c r="C1421" t="s">
        <v>75</v>
      </c>
      <c r="D1421" t="s">
        <v>13</v>
      </c>
      <c r="E1421" t="s">
        <v>112</v>
      </c>
      <c r="G1421" s="49">
        <v>1.04</v>
      </c>
      <c r="H1421" s="110">
        <f>_xlfn.XLOOKUP(Sheet1!K217,Sheet2!$H:$H,Sheet2!$I:$I)</f>
        <v>2.0716656840929524E-2</v>
      </c>
    </row>
    <row r="1422" spans="1:8">
      <c r="A1422" s="50">
        <v>2023</v>
      </c>
      <c r="B1422" t="s">
        <v>16</v>
      </c>
      <c r="C1422" t="s">
        <v>75</v>
      </c>
      <c r="D1422" t="s">
        <v>13</v>
      </c>
      <c r="E1422" t="s">
        <v>99</v>
      </c>
      <c r="F1422" t="s">
        <v>99</v>
      </c>
      <c r="G1422" s="49">
        <v>0</v>
      </c>
      <c r="H1422" s="110">
        <f>_xlfn.XLOOKUP(Sheet1!K218,Sheet2!$H:$H,Sheet2!$I:$I)</f>
        <v>3.292087454269752E-3</v>
      </c>
    </row>
    <row r="1423" spans="1:8">
      <c r="A1423" s="50">
        <v>2023</v>
      </c>
      <c r="B1423" t="s">
        <v>16</v>
      </c>
      <c r="C1423" t="s">
        <v>75</v>
      </c>
      <c r="D1423" t="s">
        <v>13</v>
      </c>
      <c r="E1423" t="s">
        <v>114</v>
      </c>
      <c r="G1423" s="49">
        <v>0</v>
      </c>
      <c r="H1423" s="110">
        <f>_xlfn.XLOOKUP(Sheet1!K219,Sheet2!$H:$H,Sheet2!$I:$I)</f>
        <v>3.292087454269752E-3</v>
      </c>
    </row>
    <row r="1424" spans="1:8">
      <c r="A1424" s="50">
        <v>2023</v>
      </c>
      <c r="B1424" t="s">
        <v>16</v>
      </c>
      <c r="C1424" t="s">
        <v>75</v>
      </c>
      <c r="D1424" t="s">
        <v>115</v>
      </c>
      <c r="G1424" s="49">
        <v>1.04</v>
      </c>
      <c r="H1424" s="110">
        <f>_xlfn.XLOOKUP(Sheet1!K220,Sheet2!$H:$H,Sheet2!$I:$I)</f>
        <v>2.4008744295199273E-2</v>
      </c>
    </row>
    <row r="1425" spans="1:8">
      <c r="A1425" s="50">
        <v>2023</v>
      </c>
      <c r="B1425" t="s">
        <v>16</v>
      </c>
      <c r="C1425" t="s">
        <v>136</v>
      </c>
      <c r="G1425" s="49">
        <v>1.04</v>
      </c>
      <c r="H1425" s="110">
        <f>_xlfn.XLOOKUP(Sheet1!K221,Sheet2!$H:$H,Sheet2!$I:$I)</f>
        <v>2.4008744295199273E-2</v>
      </c>
    </row>
    <row r="1426" spans="1:8">
      <c r="A1426" s="50">
        <v>2023</v>
      </c>
      <c r="B1426" t="s">
        <v>16</v>
      </c>
      <c r="C1426" t="s">
        <v>76</v>
      </c>
      <c r="D1426" t="s">
        <v>13</v>
      </c>
      <c r="E1426" t="s">
        <v>89</v>
      </c>
      <c r="F1426" t="s">
        <v>91</v>
      </c>
      <c r="G1426" s="49">
        <v>1.04</v>
      </c>
      <c r="H1426" s="110">
        <f>_xlfn.XLOOKUP(Sheet1!K222,Sheet2!$H:$H,Sheet2!$I:$I)</f>
        <v>5.1797250047754863E-4</v>
      </c>
    </row>
    <row r="1427" spans="1:8">
      <c r="A1427" s="50">
        <v>2023</v>
      </c>
      <c r="B1427" t="s">
        <v>16</v>
      </c>
      <c r="C1427" t="s">
        <v>76</v>
      </c>
      <c r="D1427" t="s">
        <v>13</v>
      </c>
      <c r="E1427" t="s">
        <v>89</v>
      </c>
      <c r="F1427" t="s">
        <v>103</v>
      </c>
      <c r="G1427" s="49">
        <v>0</v>
      </c>
      <c r="H1427" s="110">
        <f>_xlfn.XLOOKUP(Sheet1!K223,Sheet2!$H:$H,Sheet2!$I:$I)</f>
        <v>1.6153481518653575E-4</v>
      </c>
    </row>
    <row r="1428" spans="1:8">
      <c r="A1428" s="50">
        <v>2023</v>
      </c>
      <c r="B1428" t="s">
        <v>16</v>
      </c>
      <c r="C1428" t="s">
        <v>76</v>
      </c>
      <c r="D1428" t="s">
        <v>13</v>
      </c>
      <c r="E1428" t="s">
        <v>112</v>
      </c>
      <c r="G1428" s="49">
        <v>1.04</v>
      </c>
      <c r="H1428" s="110">
        <f>_xlfn.XLOOKUP(Sheet1!K224,Sheet2!$H:$H,Sheet2!$I:$I)</f>
        <v>1.1095457765234519E-3</v>
      </c>
    </row>
    <row r="1429" spans="1:8">
      <c r="A1429" s="50">
        <v>2023</v>
      </c>
      <c r="B1429" t="s">
        <v>16</v>
      </c>
      <c r="C1429" t="s">
        <v>76</v>
      </c>
      <c r="D1429" t="s">
        <v>115</v>
      </c>
      <c r="G1429" s="49">
        <v>1.04</v>
      </c>
      <c r="H1429" s="110">
        <f>_xlfn.XLOOKUP(Sheet1!K225,Sheet2!$H:$H,Sheet2!$I:$I)</f>
        <v>2.457501477093327E-3</v>
      </c>
    </row>
    <row r="1430" spans="1:8">
      <c r="A1430" s="50">
        <v>2023</v>
      </c>
      <c r="B1430" t="s">
        <v>16</v>
      </c>
      <c r="C1430" t="s">
        <v>137</v>
      </c>
      <c r="G1430" s="49">
        <v>1.04</v>
      </c>
      <c r="H1430" s="110">
        <f>_xlfn.XLOOKUP(Sheet1!K226,Sheet2!$H:$H,Sheet2!$I:$I)</f>
        <v>2.457501477093327E-3</v>
      </c>
    </row>
    <row r="1431" spans="1:8">
      <c r="A1431" s="50">
        <v>2023</v>
      </c>
      <c r="B1431" t="s">
        <v>121</v>
      </c>
      <c r="G1431" s="49">
        <v>1127507.3900000001</v>
      </c>
      <c r="H1431" s="110">
        <f>_xlfn.XLOOKUP(Sheet1!K227,Sheet2!$H:$H,Sheet2!$I:$I)</f>
        <v>0.45516999379018014</v>
      </c>
    </row>
    <row r="1432" spans="1:8">
      <c r="A1432" s="50">
        <v>2023</v>
      </c>
      <c r="B1432" t="s">
        <v>21</v>
      </c>
      <c r="C1432" t="s">
        <v>22</v>
      </c>
      <c r="D1432" t="s">
        <v>13</v>
      </c>
      <c r="E1432" t="s">
        <v>89</v>
      </c>
      <c r="F1432" t="s">
        <v>90</v>
      </c>
      <c r="G1432" s="49">
        <v>115032.84</v>
      </c>
      <c r="H1432" s="110">
        <f>_xlfn.XLOOKUP(Sheet1!K228,Sheet2!$H:$H,Sheet2!$I:$I)</f>
        <v>5.2686274154712526E-2</v>
      </c>
    </row>
    <row r="1433" spans="1:8">
      <c r="A1433" s="50">
        <v>2023</v>
      </c>
      <c r="B1433" t="s">
        <v>21</v>
      </c>
      <c r="C1433" t="s">
        <v>22</v>
      </c>
      <c r="D1433" t="s">
        <v>13</v>
      </c>
      <c r="E1433" t="s">
        <v>89</v>
      </c>
      <c r="F1433" t="s">
        <v>91</v>
      </c>
      <c r="G1433" s="49">
        <v>115676.68</v>
      </c>
      <c r="H1433" s="110">
        <f>_xlfn.XLOOKUP(Sheet1!K229,Sheet2!$H:$H,Sheet2!$I:$I)</f>
        <v>6.5044052890499013E-2</v>
      </c>
    </row>
    <row r="1434" spans="1:8">
      <c r="A1434" s="50">
        <v>2023</v>
      </c>
      <c r="B1434" t="s">
        <v>21</v>
      </c>
      <c r="C1434" t="s">
        <v>22</v>
      </c>
      <c r="D1434" t="s">
        <v>13</v>
      </c>
      <c r="E1434" t="s">
        <v>89</v>
      </c>
      <c r="F1434" t="s">
        <v>103</v>
      </c>
      <c r="G1434" s="49">
        <v>252371.07999999996</v>
      </c>
      <c r="H1434" s="110">
        <f>_xlfn.XLOOKUP(Sheet1!K230,Sheet2!$H:$H,Sheet2!$I:$I)</f>
        <v>0.1077219562485332</v>
      </c>
    </row>
    <row r="1435" spans="1:8">
      <c r="A1435" s="50">
        <v>2023</v>
      </c>
      <c r="B1435" t="s">
        <v>21</v>
      </c>
      <c r="C1435" t="s">
        <v>22</v>
      </c>
      <c r="D1435" t="s">
        <v>13</v>
      </c>
      <c r="E1435" t="s">
        <v>112</v>
      </c>
      <c r="G1435" s="49">
        <v>483080.6</v>
      </c>
      <c r="H1435" s="110">
        <f>_xlfn.XLOOKUP(Sheet1!K231,Sheet2!$H:$H,Sheet2!$I:$I)</f>
        <v>0.22545228329374473</v>
      </c>
    </row>
    <row r="1436" spans="1:8">
      <c r="A1436" s="50">
        <v>2023</v>
      </c>
      <c r="B1436" t="s">
        <v>21</v>
      </c>
      <c r="C1436" t="s">
        <v>22</v>
      </c>
      <c r="D1436" t="s">
        <v>13</v>
      </c>
      <c r="E1436" t="s">
        <v>37</v>
      </c>
      <c r="F1436" t="s">
        <v>37</v>
      </c>
      <c r="G1436" s="49">
        <v>0</v>
      </c>
      <c r="H1436" s="110">
        <f>_xlfn.XLOOKUP(Sheet1!K232,Sheet2!$H:$H,Sheet2!$I:$I)</f>
        <v>0</v>
      </c>
    </row>
    <row r="1437" spans="1:8">
      <c r="A1437" s="50">
        <v>2023</v>
      </c>
      <c r="B1437" t="s">
        <v>21</v>
      </c>
      <c r="C1437" t="s">
        <v>22</v>
      </c>
      <c r="D1437" t="s">
        <v>13</v>
      </c>
      <c r="E1437" t="s">
        <v>113</v>
      </c>
      <c r="G1437" s="49">
        <v>0</v>
      </c>
      <c r="H1437" s="110">
        <f>_xlfn.XLOOKUP(Sheet1!K233,Sheet2!$H:$H,Sheet2!$I:$I)</f>
        <v>0</v>
      </c>
    </row>
    <row r="1438" spans="1:8">
      <c r="A1438" s="50">
        <v>2023</v>
      </c>
      <c r="B1438" t="s">
        <v>21</v>
      </c>
      <c r="C1438" t="s">
        <v>22</v>
      </c>
      <c r="D1438" t="s">
        <v>13</v>
      </c>
      <c r="E1438" t="s">
        <v>99</v>
      </c>
      <c r="F1438" t="s">
        <v>99</v>
      </c>
      <c r="G1438" s="49">
        <v>50</v>
      </c>
      <c r="H1438" s="110">
        <f>_xlfn.XLOOKUP(Sheet1!K234,Sheet2!$H:$H,Sheet2!$I:$I)</f>
        <v>3.1565692440526781E-2</v>
      </c>
    </row>
    <row r="1439" spans="1:8">
      <c r="A1439" s="50">
        <v>2023</v>
      </c>
      <c r="B1439" t="s">
        <v>21</v>
      </c>
      <c r="C1439" t="s">
        <v>22</v>
      </c>
      <c r="D1439" t="s">
        <v>13</v>
      </c>
      <c r="E1439" t="s">
        <v>114</v>
      </c>
      <c r="G1439" s="49">
        <v>50</v>
      </c>
      <c r="H1439" s="110">
        <f>_xlfn.XLOOKUP(Sheet1!K235,Sheet2!$H:$H,Sheet2!$I:$I)</f>
        <v>3.1565692440526781E-2</v>
      </c>
    </row>
    <row r="1440" spans="1:8">
      <c r="A1440" s="50">
        <v>2023</v>
      </c>
      <c r="B1440" t="s">
        <v>21</v>
      </c>
      <c r="C1440" t="s">
        <v>22</v>
      </c>
      <c r="D1440" t="s">
        <v>115</v>
      </c>
      <c r="G1440" s="49">
        <v>483130.6</v>
      </c>
      <c r="H1440" s="110">
        <f>_xlfn.XLOOKUP(Sheet1!K236,Sheet2!$H:$H,Sheet2!$I:$I)</f>
        <v>0.25701797573427149</v>
      </c>
    </row>
    <row r="1441" spans="1:8">
      <c r="A1441" s="50">
        <v>2023</v>
      </c>
      <c r="B1441" t="s">
        <v>21</v>
      </c>
      <c r="C1441" t="s">
        <v>22</v>
      </c>
      <c r="D1441" t="s">
        <v>83</v>
      </c>
      <c r="E1441" t="s">
        <v>99</v>
      </c>
      <c r="F1441" t="s">
        <v>99</v>
      </c>
      <c r="G1441" s="49">
        <v>0</v>
      </c>
      <c r="H1441" s="110">
        <f>_xlfn.XLOOKUP(Sheet1!K237,Sheet2!$H:$H,Sheet2!$I:$I)</f>
        <v>0</v>
      </c>
    </row>
    <row r="1442" spans="1:8">
      <c r="A1442" s="50">
        <v>2023</v>
      </c>
      <c r="B1442" t="s">
        <v>21</v>
      </c>
      <c r="C1442" t="s">
        <v>22</v>
      </c>
      <c r="D1442" t="s">
        <v>83</v>
      </c>
      <c r="E1442" t="s">
        <v>114</v>
      </c>
      <c r="G1442" s="49">
        <v>0</v>
      </c>
      <c r="H1442" s="110">
        <f>_xlfn.XLOOKUP(Sheet1!K238,Sheet2!$H:$H,Sheet2!$I:$I)</f>
        <v>0</v>
      </c>
    </row>
    <row r="1443" spans="1:8">
      <c r="A1443" s="50">
        <v>2023</v>
      </c>
      <c r="B1443" t="s">
        <v>21</v>
      </c>
      <c r="C1443" t="s">
        <v>22</v>
      </c>
      <c r="D1443" t="s">
        <v>133</v>
      </c>
      <c r="G1443" s="49">
        <v>0</v>
      </c>
      <c r="H1443" s="110">
        <f>_xlfn.XLOOKUP(Sheet1!K239,Sheet2!$H:$H,Sheet2!$I:$I)</f>
        <v>0</v>
      </c>
    </row>
    <row r="1444" spans="1:8">
      <c r="A1444" s="50">
        <v>2023</v>
      </c>
      <c r="B1444" t="s">
        <v>21</v>
      </c>
      <c r="C1444" t="s">
        <v>122</v>
      </c>
      <c r="G1444" s="49">
        <v>483130.6</v>
      </c>
      <c r="H1444" s="110">
        <f>_xlfn.XLOOKUP(Sheet1!K240,Sheet2!$H:$H,Sheet2!$I:$I)</f>
        <v>0.25701797573427149</v>
      </c>
    </row>
    <row r="1445" spans="1:8">
      <c r="A1445" s="50">
        <v>2023</v>
      </c>
      <c r="B1445" t="s">
        <v>21</v>
      </c>
      <c r="C1445" t="s">
        <v>65</v>
      </c>
      <c r="D1445" t="s">
        <v>13</v>
      </c>
      <c r="E1445" t="s">
        <v>89</v>
      </c>
      <c r="F1445" t="s">
        <v>90</v>
      </c>
      <c r="G1445" s="49">
        <v>135666.96</v>
      </c>
      <c r="H1445" s="110">
        <f>_xlfn.XLOOKUP(Sheet1!K241,Sheet2!$H:$H,Sheet2!$I:$I)</f>
        <v>2.5772618284110361E-2</v>
      </c>
    </row>
    <row r="1446" spans="1:8">
      <c r="A1446" s="50">
        <v>2023</v>
      </c>
      <c r="B1446" t="s">
        <v>21</v>
      </c>
      <c r="C1446" t="s">
        <v>65</v>
      </c>
      <c r="D1446" t="s">
        <v>13</v>
      </c>
      <c r="E1446" t="s">
        <v>89</v>
      </c>
      <c r="F1446" t="s">
        <v>91</v>
      </c>
      <c r="G1446" s="49">
        <v>144997.92000000001</v>
      </c>
      <c r="H1446" s="110">
        <f>_xlfn.XLOOKUP(Sheet1!K242,Sheet2!$H:$H,Sheet2!$I:$I)</f>
        <v>3.5110233070515535E-2</v>
      </c>
    </row>
    <row r="1447" spans="1:8">
      <c r="A1447" s="50">
        <v>2023</v>
      </c>
      <c r="B1447" t="s">
        <v>21</v>
      </c>
      <c r="C1447" t="s">
        <v>65</v>
      </c>
      <c r="D1447" t="s">
        <v>13</v>
      </c>
      <c r="E1447" t="s">
        <v>89</v>
      </c>
      <c r="F1447" t="s">
        <v>103</v>
      </c>
      <c r="G1447" s="49">
        <v>76741.08</v>
      </c>
      <c r="H1447" s="110">
        <f>_xlfn.XLOOKUP(Sheet1!K243,Sheet2!$H:$H,Sheet2!$I:$I)</f>
        <v>1.6113186429749994E-2</v>
      </c>
    </row>
    <row r="1448" spans="1:8">
      <c r="A1448" s="50">
        <v>2023</v>
      </c>
      <c r="B1448" t="s">
        <v>21</v>
      </c>
      <c r="C1448" t="s">
        <v>65</v>
      </c>
      <c r="D1448" t="s">
        <v>13</v>
      </c>
      <c r="E1448" t="s">
        <v>112</v>
      </c>
      <c r="G1448" s="49">
        <v>357405.96</v>
      </c>
      <c r="H1448" s="110">
        <f>_xlfn.XLOOKUP(Sheet1!K244,Sheet2!$H:$H,Sheet2!$I:$I)</f>
        <v>7.6996037784375887E-2</v>
      </c>
    </row>
    <row r="1449" spans="1:8">
      <c r="A1449" s="50">
        <v>2023</v>
      </c>
      <c r="B1449" t="s">
        <v>21</v>
      </c>
      <c r="C1449" t="s">
        <v>65</v>
      </c>
      <c r="D1449" t="s">
        <v>13</v>
      </c>
      <c r="E1449" t="s">
        <v>37</v>
      </c>
      <c r="F1449" t="s">
        <v>37</v>
      </c>
      <c r="G1449" s="49">
        <v>0</v>
      </c>
      <c r="H1449" s="110">
        <f>_xlfn.XLOOKUP(Sheet1!K245,Sheet2!$H:$H,Sheet2!$I:$I)</f>
        <v>0</v>
      </c>
    </row>
    <row r="1450" spans="1:8">
      <c r="A1450" s="50">
        <v>2023</v>
      </c>
      <c r="B1450" t="s">
        <v>21</v>
      </c>
      <c r="C1450" t="s">
        <v>65</v>
      </c>
      <c r="D1450" t="s">
        <v>13</v>
      </c>
      <c r="E1450" t="s">
        <v>113</v>
      </c>
      <c r="G1450" s="49">
        <v>0</v>
      </c>
      <c r="H1450" s="110">
        <f>_xlfn.XLOOKUP(Sheet1!K246,Sheet2!$H:$H,Sheet2!$I:$I)</f>
        <v>0</v>
      </c>
    </row>
    <row r="1451" spans="1:8">
      <c r="A1451" s="50">
        <v>2023</v>
      </c>
      <c r="B1451" t="s">
        <v>21</v>
      </c>
      <c r="C1451" t="s">
        <v>65</v>
      </c>
      <c r="D1451" t="s">
        <v>13</v>
      </c>
      <c r="E1451" t="s">
        <v>99</v>
      </c>
      <c r="F1451" t="s">
        <v>99</v>
      </c>
      <c r="G1451" s="49">
        <v>0</v>
      </c>
      <c r="H1451" s="110">
        <f>_xlfn.XLOOKUP(Sheet1!K247,Sheet2!$H:$H,Sheet2!$I:$I)</f>
        <v>6.8100041164502363E-3</v>
      </c>
    </row>
    <row r="1452" spans="1:8">
      <c r="A1452" s="50">
        <v>2023</v>
      </c>
      <c r="B1452" t="s">
        <v>21</v>
      </c>
      <c r="C1452" t="s">
        <v>65</v>
      </c>
      <c r="D1452" t="s">
        <v>13</v>
      </c>
      <c r="E1452" t="s">
        <v>114</v>
      </c>
      <c r="G1452" s="49">
        <v>0</v>
      </c>
      <c r="H1452" s="110">
        <f>_xlfn.XLOOKUP(Sheet1!K248,Sheet2!$H:$H,Sheet2!$I:$I)</f>
        <v>6.8100041164502363E-3</v>
      </c>
    </row>
    <row r="1453" spans="1:8">
      <c r="A1453" s="50">
        <v>2023</v>
      </c>
      <c r="B1453" t="s">
        <v>21</v>
      </c>
      <c r="C1453" t="s">
        <v>65</v>
      </c>
      <c r="D1453" t="s">
        <v>115</v>
      </c>
      <c r="G1453" s="49">
        <v>357405.96</v>
      </c>
      <c r="H1453" s="110">
        <f>_xlfn.XLOOKUP(Sheet1!K249,Sheet2!$H:$H,Sheet2!$I:$I)</f>
        <v>8.380604190082612E-2</v>
      </c>
    </row>
    <row r="1454" spans="1:8">
      <c r="A1454" s="50">
        <v>2023</v>
      </c>
      <c r="B1454" t="s">
        <v>21</v>
      </c>
      <c r="C1454" t="s">
        <v>129</v>
      </c>
      <c r="G1454" s="49">
        <v>357405.96</v>
      </c>
      <c r="H1454" s="110">
        <f>_xlfn.XLOOKUP(Sheet1!K250,Sheet2!$H:$H,Sheet2!$I:$I)</f>
        <v>8.380604190082612E-2</v>
      </c>
    </row>
    <row r="1455" spans="1:8">
      <c r="A1455" s="50">
        <v>2023</v>
      </c>
      <c r="B1455" t="s">
        <v>123</v>
      </c>
      <c r="G1455" s="49">
        <v>840536.55999999994</v>
      </c>
      <c r="H1455" s="110">
        <f>_xlfn.XLOOKUP(Sheet1!K251,Sheet2!$H:$H,Sheet2!$I:$I)</f>
        <v>0.34082401763509762</v>
      </c>
    </row>
    <row r="1456" spans="1:8">
      <c r="A1456" s="50">
        <v>2023</v>
      </c>
      <c r="B1456" t="s">
        <v>23</v>
      </c>
      <c r="C1456" t="s">
        <v>24</v>
      </c>
      <c r="D1456" t="s">
        <v>13</v>
      </c>
      <c r="E1456" t="s">
        <v>89</v>
      </c>
      <c r="F1456" t="s">
        <v>90</v>
      </c>
      <c r="G1456" s="49">
        <v>102849.76</v>
      </c>
      <c r="H1456" s="110">
        <f>_xlfn.XLOOKUP(Sheet1!K252,Sheet2!$H:$H,Sheet2!$I:$I)</f>
        <v>5.0383617458182144E-2</v>
      </c>
    </row>
    <row r="1457" spans="1:8">
      <c r="A1457" s="50">
        <v>2023</v>
      </c>
      <c r="B1457" t="s">
        <v>23</v>
      </c>
      <c r="C1457" t="s">
        <v>24</v>
      </c>
      <c r="D1457" t="s">
        <v>13</v>
      </c>
      <c r="E1457" t="s">
        <v>89</v>
      </c>
      <c r="F1457" t="s">
        <v>91</v>
      </c>
      <c r="G1457" s="49">
        <v>174943.4</v>
      </c>
      <c r="H1457" s="110">
        <f>_xlfn.XLOOKUP(Sheet1!K253,Sheet2!$H:$H,Sheet2!$I:$I)</f>
        <v>6.8648308004487374E-2</v>
      </c>
    </row>
    <row r="1458" spans="1:8">
      <c r="A1458" s="50">
        <v>2023</v>
      </c>
      <c r="B1458" t="s">
        <v>23</v>
      </c>
      <c r="C1458" t="s">
        <v>24</v>
      </c>
      <c r="D1458" t="s">
        <v>13</v>
      </c>
      <c r="E1458" t="s">
        <v>89</v>
      </c>
      <c r="F1458" t="s">
        <v>103</v>
      </c>
      <c r="G1458" s="49">
        <v>137904.52000000002</v>
      </c>
      <c r="H1458" s="110">
        <f>_xlfn.XLOOKUP(Sheet1!K254,Sheet2!$H:$H,Sheet2!$I:$I)</f>
        <v>4.8057820060783144E-2</v>
      </c>
    </row>
    <row r="1459" spans="1:8">
      <c r="A1459" s="50">
        <v>2023</v>
      </c>
      <c r="B1459" t="s">
        <v>23</v>
      </c>
      <c r="C1459" t="s">
        <v>24</v>
      </c>
      <c r="D1459" t="s">
        <v>13</v>
      </c>
      <c r="E1459" t="s">
        <v>112</v>
      </c>
      <c r="G1459" s="49">
        <v>415697.68</v>
      </c>
      <c r="H1459" s="110">
        <f>_xlfn.XLOOKUP(Sheet1!K255,Sheet2!$H:$H,Sheet2!$I:$I)</f>
        <v>0.16708974552345265</v>
      </c>
    </row>
    <row r="1460" spans="1:8">
      <c r="A1460" s="50">
        <v>2023</v>
      </c>
      <c r="B1460" t="s">
        <v>23</v>
      </c>
      <c r="C1460" t="s">
        <v>24</v>
      </c>
      <c r="D1460" t="s">
        <v>13</v>
      </c>
      <c r="E1460" t="s">
        <v>37</v>
      </c>
      <c r="F1460" t="s">
        <v>37</v>
      </c>
      <c r="G1460" s="49">
        <v>0</v>
      </c>
      <c r="H1460" s="110">
        <f>_xlfn.XLOOKUP(Sheet1!K256,Sheet2!$H:$H,Sheet2!$I:$I)</f>
        <v>0</v>
      </c>
    </row>
    <row r="1461" spans="1:8">
      <c r="A1461" s="50">
        <v>2023</v>
      </c>
      <c r="B1461" t="s">
        <v>23</v>
      </c>
      <c r="C1461" t="s">
        <v>24</v>
      </c>
      <c r="D1461" t="s">
        <v>13</v>
      </c>
      <c r="E1461" t="s">
        <v>113</v>
      </c>
      <c r="G1461" s="49">
        <v>0</v>
      </c>
      <c r="H1461" s="110">
        <f>_xlfn.XLOOKUP(Sheet1!K257,Sheet2!$H:$H,Sheet2!$I:$I)</f>
        <v>0</v>
      </c>
    </row>
    <row r="1462" spans="1:8">
      <c r="A1462" s="50">
        <v>2023</v>
      </c>
      <c r="B1462" t="s">
        <v>23</v>
      </c>
      <c r="C1462" t="s">
        <v>24</v>
      </c>
      <c r="D1462" t="s">
        <v>13</v>
      </c>
      <c r="E1462" t="s">
        <v>99</v>
      </c>
      <c r="F1462" t="s">
        <v>99</v>
      </c>
      <c r="G1462" s="49">
        <v>0</v>
      </c>
      <c r="H1462" s="110">
        <f>_xlfn.XLOOKUP(Sheet1!K258,Sheet2!$H:$H,Sheet2!$I:$I)</f>
        <v>1.089562156630413E-2</v>
      </c>
    </row>
    <row r="1463" spans="1:8">
      <c r="A1463" s="50">
        <v>2023</v>
      </c>
      <c r="B1463" t="s">
        <v>23</v>
      </c>
      <c r="C1463" t="s">
        <v>24</v>
      </c>
      <c r="D1463" t="s">
        <v>13</v>
      </c>
      <c r="E1463" t="s">
        <v>114</v>
      </c>
      <c r="G1463" s="49">
        <v>0</v>
      </c>
      <c r="H1463" s="110">
        <f>_xlfn.XLOOKUP(Sheet1!K259,Sheet2!$H:$H,Sheet2!$I:$I)</f>
        <v>1.089562156630413E-2</v>
      </c>
    </row>
    <row r="1464" spans="1:8">
      <c r="A1464" s="50">
        <v>2023</v>
      </c>
      <c r="B1464" t="s">
        <v>23</v>
      </c>
      <c r="C1464" t="s">
        <v>24</v>
      </c>
      <c r="D1464" t="s">
        <v>115</v>
      </c>
      <c r="G1464" s="49">
        <v>415697.68</v>
      </c>
      <c r="H1464" s="110">
        <f>_xlfn.XLOOKUP(Sheet1!K260,Sheet2!$H:$H,Sheet2!$I:$I)</f>
        <v>0.17798536708975676</v>
      </c>
    </row>
    <row r="1465" spans="1:8">
      <c r="A1465" s="50">
        <v>2023</v>
      </c>
      <c r="B1465" t="s">
        <v>23</v>
      </c>
      <c r="C1465" t="s">
        <v>124</v>
      </c>
      <c r="G1465" s="49">
        <v>415697.68</v>
      </c>
      <c r="H1465" s="110">
        <f>_xlfn.XLOOKUP(Sheet1!K261,Sheet2!$H:$H,Sheet2!$I:$I)</f>
        <v>0.17798536708975676</v>
      </c>
    </row>
    <row r="1466" spans="1:8">
      <c r="A1466" s="50">
        <v>2023</v>
      </c>
      <c r="B1466" t="s">
        <v>23</v>
      </c>
      <c r="C1466" t="s">
        <v>66</v>
      </c>
      <c r="D1466" t="s">
        <v>13</v>
      </c>
      <c r="E1466" t="s">
        <v>89</v>
      </c>
      <c r="F1466" t="s">
        <v>90</v>
      </c>
      <c r="G1466" s="49">
        <v>24040.12</v>
      </c>
      <c r="H1466" s="110">
        <f>_xlfn.XLOOKUP(Sheet1!K262,Sheet2!$H:$H,Sheet2!$I:$I)</f>
        <v>2.9560327535862563E-3</v>
      </c>
    </row>
    <row r="1467" spans="1:8">
      <c r="A1467" s="50">
        <v>2023</v>
      </c>
      <c r="B1467" t="s">
        <v>23</v>
      </c>
      <c r="C1467" t="s">
        <v>66</v>
      </c>
      <c r="D1467" t="s">
        <v>13</v>
      </c>
      <c r="E1467" t="s">
        <v>89</v>
      </c>
      <c r="F1467" t="s">
        <v>91</v>
      </c>
      <c r="G1467" s="49">
        <v>31921.239999999998</v>
      </c>
      <c r="H1467" s="110">
        <f>_xlfn.XLOOKUP(Sheet1!K263,Sheet2!$H:$H,Sheet2!$I:$I)</f>
        <v>1.0230830039975993E-2</v>
      </c>
    </row>
    <row r="1468" spans="1:8">
      <c r="A1468" s="50">
        <v>2023</v>
      </c>
      <c r="B1468" t="s">
        <v>23</v>
      </c>
      <c r="C1468" t="s">
        <v>66</v>
      </c>
      <c r="D1468" t="s">
        <v>13</v>
      </c>
      <c r="E1468" t="s">
        <v>89</v>
      </c>
      <c r="F1468" t="s">
        <v>103</v>
      </c>
      <c r="G1468" s="49">
        <v>65804.44</v>
      </c>
      <c r="H1468" s="110">
        <f>_xlfn.XLOOKUP(Sheet1!K264,Sheet2!$H:$H,Sheet2!$I:$I)</f>
        <v>1.1175165432259302E-2</v>
      </c>
    </row>
    <row r="1469" spans="1:8">
      <c r="A1469" s="50">
        <v>2023</v>
      </c>
      <c r="B1469" t="s">
        <v>23</v>
      </c>
      <c r="C1469" t="s">
        <v>66</v>
      </c>
      <c r="D1469" t="s">
        <v>13</v>
      </c>
      <c r="E1469" t="s">
        <v>112</v>
      </c>
      <c r="G1469" s="49">
        <v>121765.8</v>
      </c>
      <c r="H1469" s="110">
        <f>_xlfn.XLOOKUP(Sheet1!K265,Sheet2!$H:$H,Sheet2!$I:$I)</f>
        <v>2.436202822582155E-2</v>
      </c>
    </row>
    <row r="1470" spans="1:8">
      <c r="A1470" s="50">
        <v>2023</v>
      </c>
      <c r="B1470" t="s">
        <v>23</v>
      </c>
      <c r="C1470" t="s">
        <v>66</v>
      </c>
      <c r="D1470" t="s">
        <v>13</v>
      </c>
      <c r="E1470" t="s">
        <v>37</v>
      </c>
      <c r="F1470" t="s">
        <v>37</v>
      </c>
      <c r="G1470" s="49">
        <v>0</v>
      </c>
      <c r="H1470" s="110">
        <f>_xlfn.XLOOKUP(Sheet1!K266,Sheet2!$H:$H,Sheet2!$I:$I)</f>
        <v>0</v>
      </c>
    </row>
    <row r="1471" spans="1:8">
      <c r="A1471" s="50">
        <v>2023</v>
      </c>
      <c r="B1471" t="s">
        <v>23</v>
      </c>
      <c r="C1471" t="s">
        <v>66</v>
      </c>
      <c r="D1471" t="s">
        <v>13</v>
      </c>
      <c r="E1471" t="s">
        <v>113</v>
      </c>
      <c r="G1471" s="49">
        <v>0</v>
      </c>
      <c r="H1471" s="110">
        <f>_xlfn.XLOOKUP(Sheet1!K267,Sheet2!$H:$H,Sheet2!$I:$I)</f>
        <v>0</v>
      </c>
    </row>
    <row r="1472" spans="1:8">
      <c r="A1472" s="50">
        <v>2023</v>
      </c>
      <c r="B1472" t="s">
        <v>23</v>
      </c>
      <c r="C1472" t="s">
        <v>66</v>
      </c>
      <c r="D1472" t="s">
        <v>13</v>
      </c>
      <c r="E1472" t="s">
        <v>99</v>
      </c>
      <c r="F1472" t="s">
        <v>99</v>
      </c>
      <c r="G1472" s="49">
        <v>0</v>
      </c>
      <c r="H1472" s="110">
        <f>_xlfn.XLOOKUP(Sheet1!K268,Sheet2!$H:$H,Sheet2!$I:$I)</f>
        <v>1.658593259143982E-3</v>
      </c>
    </row>
    <row r="1473" spans="1:8">
      <c r="A1473" s="50">
        <v>2023</v>
      </c>
      <c r="B1473" t="s">
        <v>23</v>
      </c>
      <c r="C1473" t="s">
        <v>66</v>
      </c>
      <c r="D1473" t="s">
        <v>13</v>
      </c>
      <c r="E1473" t="s">
        <v>114</v>
      </c>
      <c r="G1473" s="49">
        <v>0</v>
      </c>
      <c r="H1473" s="110">
        <f>_xlfn.XLOOKUP(Sheet1!K269,Sheet2!$H:$H,Sheet2!$I:$I)</f>
        <v>1.658593259143982E-3</v>
      </c>
    </row>
    <row r="1474" spans="1:8">
      <c r="A1474" s="50">
        <v>2023</v>
      </c>
      <c r="B1474" t="s">
        <v>23</v>
      </c>
      <c r="C1474" t="s">
        <v>66</v>
      </c>
      <c r="D1474" t="s">
        <v>115</v>
      </c>
      <c r="G1474" s="49">
        <v>121765.8</v>
      </c>
      <c r="H1474" s="110">
        <f>_xlfn.XLOOKUP(Sheet1!K270,Sheet2!$H:$H,Sheet2!$I:$I)</f>
        <v>2.6020621484965534E-2</v>
      </c>
    </row>
    <row r="1475" spans="1:8">
      <c r="A1475" s="50">
        <v>2023</v>
      </c>
      <c r="B1475" t="s">
        <v>23</v>
      </c>
      <c r="C1475" t="s">
        <v>130</v>
      </c>
      <c r="G1475" s="49">
        <v>121765.8</v>
      </c>
      <c r="H1475" s="110">
        <f>_xlfn.XLOOKUP(Sheet1!K271,Sheet2!$H:$H,Sheet2!$I:$I)</f>
        <v>2.6020621484965534E-2</v>
      </c>
    </row>
    <row r="1476" spans="1:8">
      <c r="A1476" s="50">
        <v>2023</v>
      </c>
      <c r="B1476" t="s">
        <v>125</v>
      </c>
      <c r="G1476" s="49">
        <v>537463.48</v>
      </c>
      <c r="H1476" s="110">
        <f>_xlfn.XLOOKUP(Sheet1!K272,Sheet2!$H:$H,Sheet2!$I:$I)</f>
        <v>0.2040059885747223</v>
      </c>
    </row>
    <row r="1477" spans="1:8">
      <c r="A1477" s="50">
        <v>2024</v>
      </c>
      <c r="B1477" t="s">
        <v>16</v>
      </c>
      <c r="C1477" t="s">
        <v>71</v>
      </c>
      <c r="D1477" t="s">
        <v>13</v>
      </c>
      <c r="E1477" t="s">
        <v>89</v>
      </c>
      <c r="F1477" t="s">
        <v>90</v>
      </c>
      <c r="G1477" s="49">
        <v>25000.16</v>
      </c>
      <c r="H1477" s="110">
        <f>_xlfn.XLOOKUP(Sheet1!K273,Sheet2!$H:$H,Sheet2!$I:$I)</f>
        <v>3.2541497351488069E-3</v>
      </c>
    </row>
    <row r="1478" spans="1:8">
      <c r="A1478" s="50">
        <v>2024</v>
      </c>
      <c r="B1478" t="s">
        <v>16</v>
      </c>
      <c r="C1478" t="s">
        <v>71</v>
      </c>
      <c r="D1478" t="s">
        <v>13</v>
      </c>
      <c r="E1478" t="s">
        <v>89</v>
      </c>
      <c r="F1478" t="s">
        <v>91</v>
      </c>
      <c r="G1478" s="49">
        <v>67935.100000000006</v>
      </c>
      <c r="H1478" s="110">
        <f>_xlfn.XLOOKUP(Sheet1!K274,Sheet2!$H:$H,Sheet2!$I:$I)</f>
        <v>2.664988234065746E-2</v>
      </c>
    </row>
    <row r="1479" spans="1:8">
      <c r="A1479" s="50">
        <v>2024</v>
      </c>
      <c r="B1479" t="s">
        <v>16</v>
      </c>
      <c r="C1479" t="s">
        <v>71</v>
      </c>
      <c r="D1479" t="s">
        <v>13</v>
      </c>
      <c r="E1479" t="s">
        <v>89</v>
      </c>
      <c r="F1479" t="s">
        <v>103</v>
      </c>
      <c r="G1479" s="49">
        <v>9225.0499999999993</v>
      </c>
      <c r="H1479" s="110">
        <f>_xlfn.XLOOKUP(Sheet1!K275,Sheet2!$H:$H,Sheet2!$I:$I)</f>
        <v>2.3480150879723796E-3</v>
      </c>
    </row>
    <row r="1480" spans="1:8">
      <c r="A1480" s="50">
        <v>2024</v>
      </c>
      <c r="B1480" t="s">
        <v>16</v>
      </c>
      <c r="C1480" t="s">
        <v>71</v>
      </c>
      <c r="D1480" t="s">
        <v>13</v>
      </c>
      <c r="E1480" t="s">
        <v>112</v>
      </c>
      <c r="G1480" s="49">
        <v>102160.31000000001</v>
      </c>
      <c r="H1480" s="110">
        <f>_xlfn.XLOOKUP(Sheet1!K276,Sheet2!$H:$H,Sheet2!$I:$I)</f>
        <v>3.8063018705998021E-2</v>
      </c>
    </row>
    <row r="1481" spans="1:8">
      <c r="A1481" s="50">
        <v>2024</v>
      </c>
      <c r="B1481" t="s">
        <v>16</v>
      </c>
      <c r="C1481" t="s">
        <v>71</v>
      </c>
      <c r="D1481" t="s">
        <v>13</v>
      </c>
      <c r="E1481" t="s">
        <v>37</v>
      </c>
      <c r="F1481" t="s">
        <v>37</v>
      </c>
      <c r="G1481" s="49">
        <v>0</v>
      </c>
      <c r="H1481" s="110">
        <f>_xlfn.XLOOKUP(Sheet1!K277,Sheet2!$H:$H,Sheet2!$I:$I)</f>
        <v>1.4666653867038466E-4</v>
      </c>
    </row>
    <row r="1482" spans="1:8">
      <c r="A1482" s="50">
        <v>2024</v>
      </c>
      <c r="B1482" t="s">
        <v>16</v>
      </c>
      <c r="C1482" t="s">
        <v>71</v>
      </c>
      <c r="D1482" t="s">
        <v>13</v>
      </c>
      <c r="E1482" t="s">
        <v>113</v>
      </c>
      <c r="G1482" s="49">
        <v>0</v>
      </c>
      <c r="H1482" s="110">
        <f>_xlfn.XLOOKUP(Sheet1!K278,Sheet2!$H:$H,Sheet2!$I:$I)</f>
        <v>1.4666653867038466E-4</v>
      </c>
    </row>
    <row r="1483" spans="1:8">
      <c r="A1483" s="50">
        <v>2024</v>
      </c>
      <c r="B1483" t="s">
        <v>16</v>
      </c>
      <c r="C1483" t="s">
        <v>71</v>
      </c>
      <c r="D1483" t="s">
        <v>13</v>
      </c>
      <c r="E1483" t="s">
        <v>99</v>
      </c>
      <c r="F1483" t="s">
        <v>99</v>
      </c>
      <c r="G1483" s="49">
        <v>0</v>
      </c>
      <c r="H1483" s="110">
        <f>_xlfn.XLOOKUP(Sheet1!K279,Sheet2!$H:$H,Sheet2!$I:$I)</f>
        <v>2.3662266655010635E-3</v>
      </c>
    </row>
    <row r="1484" spans="1:8">
      <c r="A1484" s="50">
        <v>2024</v>
      </c>
      <c r="B1484" t="s">
        <v>16</v>
      </c>
      <c r="C1484" t="s">
        <v>71</v>
      </c>
      <c r="D1484" t="s">
        <v>13</v>
      </c>
      <c r="E1484" t="s">
        <v>114</v>
      </c>
      <c r="G1484" s="49">
        <v>0</v>
      </c>
      <c r="H1484" s="110">
        <f>_xlfn.XLOOKUP(Sheet1!K280,Sheet2!$H:$H,Sheet2!$I:$I)</f>
        <v>2.3662266655010635E-3</v>
      </c>
    </row>
    <row r="1485" spans="1:8">
      <c r="A1485" s="50">
        <v>2024</v>
      </c>
      <c r="B1485" t="s">
        <v>16</v>
      </c>
      <c r="C1485" t="s">
        <v>71</v>
      </c>
      <c r="D1485" t="s">
        <v>115</v>
      </c>
      <c r="G1485" s="49">
        <v>102160.31000000001</v>
      </c>
      <c r="H1485" s="110">
        <f>_xlfn.XLOOKUP(Sheet1!K281,Sheet2!$H:$H,Sheet2!$I:$I)</f>
        <v>4.0575911910169467E-2</v>
      </c>
    </row>
    <row r="1486" spans="1:8">
      <c r="A1486" s="50">
        <v>2024</v>
      </c>
      <c r="B1486" t="s">
        <v>16</v>
      </c>
      <c r="C1486" t="s">
        <v>131</v>
      </c>
      <c r="G1486" s="49">
        <v>102160.31000000001</v>
      </c>
      <c r="H1486" s="110">
        <f>_xlfn.XLOOKUP(Sheet1!K282,Sheet2!$H:$H,Sheet2!$I:$I)</f>
        <v>4.0575911910169467E-2</v>
      </c>
    </row>
    <row r="1487" spans="1:8">
      <c r="A1487" s="50">
        <v>2024</v>
      </c>
      <c r="B1487" t="s">
        <v>16</v>
      </c>
      <c r="C1487" t="s">
        <v>72</v>
      </c>
      <c r="D1487" t="s">
        <v>13</v>
      </c>
      <c r="E1487" t="s">
        <v>89</v>
      </c>
      <c r="F1487" t="s">
        <v>90</v>
      </c>
      <c r="G1487" s="49">
        <v>39999.79</v>
      </c>
      <c r="H1487" s="110">
        <f>_xlfn.XLOOKUP(Sheet1!K283,Sheet2!$H:$H,Sheet2!$I:$I)</f>
        <v>4.6487509681946357E-3</v>
      </c>
    </row>
    <row r="1488" spans="1:8">
      <c r="A1488" s="50">
        <v>2024</v>
      </c>
      <c r="B1488" t="s">
        <v>16</v>
      </c>
      <c r="C1488" t="s">
        <v>72</v>
      </c>
      <c r="D1488" t="s">
        <v>13</v>
      </c>
      <c r="E1488" t="s">
        <v>89</v>
      </c>
      <c r="F1488" t="s">
        <v>91</v>
      </c>
      <c r="G1488" s="49">
        <v>74991.75</v>
      </c>
      <c r="H1488" s="110">
        <f>_xlfn.XLOOKUP(Sheet1!K284,Sheet2!$H:$H,Sheet2!$I:$I)</f>
        <v>2.9702458851190442E-2</v>
      </c>
    </row>
    <row r="1489" spans="1:8">
      <c r="A1489" s="50">
        <v>2024</v>
      </c>
      <c r="B1489" t="s">
        <v>16</v>
      </c>
      <c r="C1489" t="s">
        <v>72</v>
      </c>
      <c r="D1489" t="s">
        <v>13</v>
      </c>
      <c r="E1489" t="s">
        <v>89</v>
      </c>
      <c r="F1489" t="s">
        <v>103</v>
      </c>
      <c r="G1489" s="49">
        <v>39159.15</v>
      </c>
      <c r="H1489" s="110">
        <f>_xlfn.XLOOKUP(Sheet1!K285,Sheet2!$H:$H,Sheet2!$I:$I)</f>
        <v>1.9311017553473638E-2</v>
      </c>
    </row>
    <row r="1490" spans="1:8">
      <c r="A1490" s="50">
        <v>2024</v>
      </c>
      <c r="B1490" t="s">
        <v>16</v>
      </c>
      <c r="C1490" t="s">
        <v>72</v>
      </c>
      <c r="D1490" t="s">
        <v>13</v>
      </c>
      <c r="E1490" t="s">
        <v>112</v>
      </c>
      <c r="G1490" s="49">
        <v>154150.69</v>
      </c>
      <c r="H1490" s="110">
        <f>_xlfn.XLOOKUP(Sheet1!K286,Sheet2!$H:$H,Sheet2!$I:$I)</f>
        <v>7.9230491931318134E-2</v>
      </c>
    </row>
    <row r="1491" spans="1:8">
      <c r="A1491" s="50">
        <v>2024</v>
      </c>
      <c r="B1491" t="s">
        <v>16</v>
      </c>
      <c r="C1491" t="s">
        <v>72</v>
      </c>
      <c r="D1491" t="s">
        <v>13</v>
      </c>
      <c r="E1491" t="s">
        <v>37</v>
      </c>
      <c r="F1491" t="s">
        <v>37</v>
      </c>
      <c r="G1491" s="49">
        <v>0</v>
      </c>
      <c r="H1491" s="110">
        <f>_xlfn.XLOOKUP(Sheet1!K287,Sheet2!$H:$H,Sheet2!$I:$I)</f>
        <v>0</v>
      </c>
    </row>
    <row r="1492" spans="1:8">
      <c r="A1492" s="50">
        <v>2024</v>
      </c>
      <c r="B1492" t="s">
        <v>16</v>
      </c>
      <c r="C1492" t="s">
        <v>72</v>
      </c>
      <c r="D1492" t="s">
        <v>13</v>
      </c>
      <c r="E1492" t="s">
        <v>113</v>
      </c>
      <c r="G1492" s="49">
        <v>0</v>
      </c>
      <c r="H1492" s="110">
        <f>_xlfn.XLOOKUP(Sheet1!K288,Sheet2!$H:$H,Sheet2!$I:$I)</f>
        <v>0</v>
      </c>
    </row>
    <row r="1493" spans="1:8">
      <c r="A1493" s="50">
        <v>2024</v>
      </c>
      <c r="B1493" t="s">
        <v>16</v>
      </c>
      <c r="C1493" t="s">
        <v>72</v>
      </c>
      <c r="D1493" t="s">
        <v>13</v>
      </c>
      <c r="E1493" t="s">
        <v>99</v>
      </c>
      <c r="F1493" t="s">
        <v>99</v>
      </c>
      <c r="G1493" s="49">
        <v>500</v>
      </c>
      <c r="H1493" s="110">
        <f>_xlfn.XLOOKUP(Sheet1!K289,Sheet2!$H:$H,Sheet2!$I:$I)</f>
        <v>1.8804840295622131E-2</v>
      </c>
    </row>
    <row r="1494" spans="1:8">
      <c r="A1494" s="50">
        <v>2024</v>
      </c>
      <c r="B1494" t="s">
        <v>16</v>
      </c>
      <c r="C1494" t="s">
        <v>72</v>
      </c>
      <c r="D1494" t="s">
        <v>13</v>
      </c>
      <c r="E1494" t="s">
        <v>114</v>
      </c>
      <c r="G1494" s="49">
        <v>500</v>
      </c>
      <c r="H1494" s="110">
        <f>_xlfn.XLOOKUP(Sheet1!K290,Sheet2!$H:$H,Sheet2!$I:$I)</f>
        <v>1.8804840295622131E-2</v>
      </c>
    </row>
    <row r="1495" spans="1:8">
      <c r="A1495" s="50">
        <v>2024</v>
      </c>
      <c r="B1495" t="s">
        <v>16</v>
      </c>
      <c r="C1495" t="s">
        <v>72</v>
      </c>
      <c r="D1495" t="s">
        <v>115</v>
      </c>
      <c r="G1495" s="49">
        <v>154650.69</v>
      </c>
      <c r="H1495" s="110">
        <f>_xlfn.XLOOKUP(Sheet1!K291,Sheet2!$H:$H,Sheet2!$I:$I)</f>
        <v>9.8035332226940261E-2</v>
      </c>
    </row>
    <row r="1496" spans="1:8">
      <c r="A1496" s="50">
        <v>2024</v>
      </c>
      <c r="B1496" t="s">
        <v>16</v>
      </c>
      <c r="C1496" t="s">
        <v>132</v>
      </c>
      <c r="G1496" s="49">
        <v>154650.69</v>
      </c>
      <c r="H1496" s="110">
        <f>_xlfn.XLOOKUP(Sheet1!K292,Sheet2!$H:$H,Sheet2!$I:$I)</f>
        <v>9.8035332226940261E-2</v>
      </c>
    </row>
    <row r="1497" spans="1:8">
      <c r="A1497" s="50">
        <v>2024</v>
      </c>
      <c r="B1497" t="s">
        <v>16</v>
      </c>
      <c r="C1497" t="s">
        <v>73</v>
      </c>
      <c r="D1497" t="s">
        <v>13</v>
      </c>
      <c r="E1497" t="s">
        <v>89</v>
      </c>
      <c r="F1497" t="s">
        <v>90</v>
      </c>
      <c r="G1497" s="49">
        <v>50000.2</v>
      </c>
      <c r="H1497" s="110">
        <f>_xlfn.XLOOKUP(Sheet1!K293,Sheet2!$H:$H,Sheet2!$I:$I)</f>
        <v>5.8749131231047077E-3</v>
      </c>
    </row>
    <row r="1498" spans="1:8">
      <c r="A1498" s="50">
        <v>2024</v>
      </c>
      <c r="B1498" t="s">
        <v>16</v>
      </c>
      <c r="C1498" t="s">
        <v>73</v>
      </c>
      <c r="D1498" t="s">
        <v>13</v>
      </c>
      <c r="E1498" t="s">
        <v>89</v>
      </c>
      <c r="F1498" t="s">
        <v>91</v>
      </c>
      <c r="G1498" s="49">
        <v>65254.85</v>
      </c>
      <c r="H1498" s="110">
        <f>_xlfn.XLOOKUP(Sheet1!K294,Sheet2!$H:$H,Sheet2!$I:$I)</f>
        <v>3.7721300012368057E-2</v>
      </c>
    </row>
    <row r="1499" spans="1:8">
      <c r="A1499" s="50">
        <v>2024</v>
      </c>
      <c r="B1499" t="s">
        <v>16</v>
      </c>
      <c r="C1499" t="s">
        <v>73</v>
      </c>
      <c r="D1499" t="s">
        <v>13</v>
      </c>
      <c r="E1499" t="s">
        <v>89</v>
      </c>
      <c r="F1499" t="s">
        <v>103</v>
      </c>
      <c r="G1499" s="49">
        <v>44973.75</v>
      </c>
      <c r="H1499" s="110">
        <f>_xlfn.XLOOKUP(Sheet1!K295,Sheet2!$H:$H,Sheet2!$I:$I)</f>
        <v>3.6152577735485275E-2</v>
      </c>
    </row>
    <row r="1500" spans="1:8">
      <c r="A1500" s="50">
        <v>2024</v>
      </c>
      <c r="B1500" t="s">
        <v>16</v>
      </c>
      <c r="C1500" t="s">
        <v>73</v>
      </c>
      <c r="D1500" t="s">
        <v>13</v>
      </c>
      <c r="E1500" t="s">
        <v>112</v>
      </c>
      <c r="G1500" s="49">
        <v>160228.79999999999</v>
      </c>
      <c r="H1500" s="110">
        <f>_xlfn.XLOOKUP(Sheet1!K296,Sheet2!$H:$H,Sheet2!$I:$I)</f>
        <v>0.1029926677422848</v>
      </c>
    </row>
    <row r="1501" spans="1:8">
      <c r="A1501" s="50">
        <v>2024</v>
      </c>
      <c r="B1501" t="s">
        <v>16</v>
      </c>
      <c r="C1501" t="s">
        <v>73</v>
      </c>
      <c r="D1501" t="s">
        <v>13</v>
      </c>
      <c r="E1501" t="s">
        <v>37</v>
      </c>
      <c r="F1501" t="s">
        <v>37</v>
      </c>
      <c r="G1501" s="49">
        <v>0</v>
      </c>
      <c r="H1501" s="110">
        <f>_xlfn.XLOOKUP(Sheet1!K297,Sheet2!$H:$H,Sheet2!$I:$I)</f>
        <v>0</v>
      </c>
    </row>
    <row r="1502" spans="1:8">
      <c r="A1502" s="50">
        <v>2024</v>
      </c>
      <c r="B1502" t="s">
        <v>16</v>
      </c>
      <c r="C1502" t="s">
        <v>73</v>
      </c>
      <c r="D1502" t="s">
        <v>13</v>
      </c>
      <c r="E1502" t="s">
        <v>113</v>
      </c>
      <c r="G1502" s="49">
        <v>0</v>
      </c>
      <c r="H1502" s="110">
        <f>_xlfn.XLOOKUP(Sheet1!K298,Sheet2!$H:$H,Sheet2!$I:$I)</f>
        <v>0</v>
      </c>
    </row>
    <row r="1503" spans="1:8">
      <c r="A1503" s="50">
        <v>2024</v>
      </c>
      <c r="B1503" t="s">
        <v>16</v>
      </c>
      <c r="C1503" t="s">
        <v>73</v>
      </c>
      <c r="D1503" t="s">
        <v>13</v>
      </c>
      <c r="E1503" t="s">
        <v>99</v>
      </c>
      <c r="F1503" t="s">
        <v>99</v>
      </c>
      <c r="G1503" s="49">
        <v>0</v>
      </c>
      <c r="H1503" s="110">
        <f>_xlfn.XLOOKUP(Sheet1!K299,Sheet2!$H:$H,Sheet2!$I:$I)</f>
        <v>6.397563316494926E-3</v>
      </c>
    </row>
    <row r="1504" spans="1:8">
      <c r="A1504" s="50">
        <v>2024</v>
      </c>
      <c r="B1504" t="s">
        <v>16</v>
      </c>
      <c r="C1504" t="s">
        <v>73</v>
      </c>
      <c r="D1504" t="s">
        <v>13</v>
      </c>
      <c r="E1504" t="s">
        <v>114</v>
      </c>
      <c r="G1504" s="49">
        <v>0</v>
      </c>
      <c r="H1504" s="110">
        <f>_xlfn.XLOOKUP(Sheet1!K300,Sheet2!$H:$H,Sheet2!$I:$I)</f>
        <v>6.397563316494926E-3</v>
      </c>
    </row>
    <row r="1505" spans="1:8">
      <c r="A1505" s="50">
        <v>2024</v>
      </c>
      <c r="B1505" t="s">
        <v>16</v>
      </c>
      <c r="C1505" t="s">
        <v>73</v>
      </c>
      <c r="D1505" t="s">
        <v>115</v>
      </c>
      <c r="G1505" s="49">
        <v>160228.79999999999</v>
      </c>
      <c r="H1505" s="110">
        <f>_xlfn.XLOOKUP(Sheet1!K301,Sheet2!$H:$H,Sheet2!$I:$I)</f>
        <v>0.10939023105877972</v>
      </c>
    </row>
    <row r="1506" spans="1:8">
      <c r="A1506" s="50">
        <v>2024</v>
      </c>
      <c r="B1506" t="s">
        <v>16</v>
      </c>
      <c r="C1506" t="s">
        <v>134</v>
      </c>
      <c r="G1506" s="49">
        <v>160228.79999999999</v>
      </c>
      <c r="H1506" s="110">
        <f>_xlfn.XLOOKUP(Sheet1!K302,Sheet2!$H:$H,Sheet2!$I:$I)</f>
        <v>0.10939023105877972</v>
      </c>
    </row>
    <row r="1507" spans="1:8">
      <c r="A1507" s="50">
        <v>2024</v>
      </c>
      <c r="B1507" t="s">
        <v>16</v>
      </c>
      <c r="C1507" t="s">
        <v>74</v>
      </c>
      <c r="D1507" t="s">
        <v>13</v>
      </c>
      <c r="E1507" t="s">
        <v>89</v>
      </c>
      <c r="F1507" t="s">
        <v>90</v>
      </c>
      <c r="G1507" s="49">
        <v>24999.94</v>
      </c>
      <c r="H1507" s="110">
        <f>_xlfn.XLOOKUP(Sheet1!K303,Sheet2!$H:$H,Sheet2!$I:$I)</f>
        <v>2.9054776357527825E-3</v>
      </c>
    </row>
    <row r="1508" spans="1:8">
      <c r="A1508" s="50">
        <v>2024</v>
      </c>
      <c r="B1508" t="s">
        <v>16</v>
      </c>
      <c r="C1508" t="s">
        <v>74</v>
      </c>
      <c r="D1508" t="s">
        <v>13</v>
      </c>
      <c r="E1508" t="s">
        <v>89</v>
      </c>
      <c r="F1508" t="s">
        <v>91</v>
      </c>
      <c r="G1508" s="49">
        <v>119840.22999999998</v>
      </c>
      <c r="H1508" s="110">
        <f>_xlfn.XLOOKUP(Sheet1!K304,Sheet2!$H:$H,Sheet2!$I:$I)</f>
        <v>6.9011828181355137E-2</v>
      </c>
    </row>
    <row r="1509" spans="1:8">
      <c r="A1509" s="50">
        <v>2024</v>
      </c>
      <c r="B1509" t="s">
        <v>16</v>
      </c>
      <c r="C1509" t="s">
        <v>74</v>
      </c>
      <c r="D1509" t="s">
        <v>13</v>
      </c>
      <c r="E1509" t="s">
        <v>89</v>
      </c>
      <c r="F1509" t="s">
        <v>103</v>
      </c>
      <c r="G1509" s="49">
        <v>51531.26</v>
      </c>
      <c r="H1509" s="110">
        <f>_xlfn.XLOOKUP(Sheet1!K305,Sheet2!$H:$H,Sheet2!$I:$I)</f>
        <v>1.0842636327023029E-2</v>
      </c>
    </row>
    <row r="1510" spans="1:8">
      <c r="A1510" s="50">
        <v>2024</v>
      </c>
      <c r="B1510" t="s">
        <v>16</v>
      </c>
      <c r="C1510" t="s">
        <v>74</v>
      </c>
      <c r="D1510" t="s">
        <v>13</v>
      </c>
      <c r="E1510" t="s">
        <v>112</v>
      </c>
      <c r="G1510" s="49">
        <v>196371.43</v>
      </c>
      <c r="H1510" s="110">
        <f>_xlfn.XLOOKUP(Sheet1!K306,Sheet2!$H:$H,Sheet2!$I:$I)</f>
        <v>9.7287365188710159E-2</v>
      </c>
    </row>
    <row r="1511" spans="1:8">
      <c r="A1511" s="50">
        <v>2024</v>
      </c>
      <c r="B1511" t="s">
        <v>16</v>
      </c>
      <c r="C1511" t="s">
        <v>74</v>
      </c>
      <c r="D1511" t="s">
        <v>13</v>
      </c>
      <c r="E1511" t="s">
        <v>37</v>
      </c>
      <c r="F1511" t="s">
        <v>37</v>
      </c>
      <c r="G1511" s="49">
        <v>0</v>
      </c>
      <c r="H1511" s="110">
        <f>_xlfn.XLOOKUP(Sheet1!K307,Sheet2!$H:$H,Sheet2!$I:$I)</f>
        <v>3.2974228607201552E-4</v>
      </c>
    </row>
    <row r="1512" spans="1:8">
      <c r="A1512" s="50">
        <v>2024</v>
      </c>
      <c r="B1512" t="s">
        <v>16</v>
      </c>
      <c r="C1512" t="s">
        <v>74</v>
      </c>
      <c r="D1512" t="s">
        <v>13</v>
      </c>
      <c r="E1512" t="s">
        <v>113</v>
      </c>
      <c r="G1512" s="49">
        <v>0</v>
      </c>
      <c r="H1512" s="110">
        <f>_xlfn.XLOOKUP(Sheet1!K308,Sheet2!$H:$H,Sheet2!$I:$I)</f>
        <v>3.2974228607201552E-4</v>
      </c>
    </row>
    <row r="1513" spans="1:8">
      <c r="A1513" s="50">
        <v>2024</v>
      </c>
      <c r="B1513" t="s">
        <v>16</v>
      </c>
      <c r="C1513" t="s">
        <v>74</v>
      </c>
      <c r="D1513" t="s">
        <v>13</v>
      </c>
      <c r="E1513" t="s">
        <v>99</v>
      </c>
      <c r="F1513" t="s">
        <v>99</v>
      </c>
      <c r="G1513" s="49">
        <v>0</v>
      </c>
      <c r="H1513" s="110">
        <f>_xlfn.XLOOKUP(Sheet1!K309,Sheet2!$H:$H,Sheet2!$I:$I)</f>
        <v>1.0005183849419843E-2</v>
      </c>
    </row>
    <row r="1514" spans="1:8">
      <c r="A1514" s="50">
        <v>2024</v>
      </c>
      <c r="B1514" t="s">
        <v>16</v>
      </c>
      <c r="C1514" t="s">
        <v>74</v>
      </c>
      <c r="D1514" t="s">
        <v>13</v>
      </c>
      <c r="E1514" t="s">
        <v>114</v>
      </c>
      <c r="G1514" s="49">
        <v>0</v>
      </c>
      <c r="H1514" s="110">
        <f>_xlfn.XLOOKUP(Sheet1!K310,Sheet2!$H:$H,Sheet2!$I:$I)</f>
        <v>1.0005183849419843E-2</v>
      </c>
    </row>
    <row r="1515" spans="1:8">
      <c r="A1515" s="50">
        <v>2024</v>
      </c>
      <c r="B1515" t="s">
        <v>16</v>
      </c>
      <c r="C1515" t="s">
        <v>74</v>
      </c>
      <c r="D1515" t="s">
        <v>115</v>
      </c>
      <c r="G1515" s="49">
        <v>196371.43</v>
      </c>
      <c r="H1515" s="110">
        <f>_xlfn.XLOOKUP(Sheet1!K311,Sheet2!$H:$H,Sheet2!$I:$I)</f>
        <v>0.10762229132420202</v>
      </c>
    </row>
    <row r="1516" spans="1:8">
      <c r="A1516" s="50">
        <v>2024</v>
      </c>
      <c r="B1516" t="s">
        <v>16</v>
      </c>
      <c r="C1516" t="s">
        <v>135</v>
      </c>
      <c r="G1516" s="49">
        <v>196371.43</v>
      </c>
      <c r="H1516" s="110">
        <f>_xlfn.XLOOKUP(Sheet1!K312,Sheet2!$H:$H,Sheet2!$I:$I)</f>
        <v>0.10762229132420202</v>
      </c>
    </row>
    <row r="1517" spans="1:8">
      <c r="A1517" s="50">
        <v>2024</v>
      </c>
      <c r="B1517" t="s">
        <v>16</v>
      </c>
      <c r="C1517" t="s">
        <v>75</v>
      </c>
      <c r="D1517" t="s">
        <v>13</v>
      </c>
      <c r="E1517" t="s">
        <v>89</v>
      </c>
      <c r="F1517" t="s">
        <v>91</v>
      </c>
      <c r="G1517" s="49">
        <v>1.04</v>
      </c>
      <c r="H1517" s="110">
        <f>_xlfn.XLOOKUP(Sheet1!K313,Sheet2!$H:$H,Sheet2!$I:$I)</f>
        <v>1.394800433070616E-2</v>
      </c>
    </row>
    <row r="1518" spans="1:8">
      <c r="A1518" s="50">
        <v>2024</v>
      </c>
      <c r="B1518" t="s">
        <v>16</v>
      </c>
      <c r="C1518" t="s">
        <v>75</v>
      </c>
      <c r="D1518" t="s">
        <v>13</v>
      </c>
      <c r="E1518" t="s">
        <v>89</v>
      </c>
      <c r="F1518" t="s">
        <v>103</v>
      </c>
      <c r="G1518" s="49">
        <v>4.16</v>
      </c>
      <c r="H1518" s="110">
        <f>_xlfn.XLOOKUP(Sheet1!K314,Sheet2!$H:$H,Sheet2!$I:$I)</f>
        <v>9.0934578876620165E-4</v>
      </c>
    </row>
    <row r="1519" spans="1:8">
      <c r="A1519" s="50">
        <v>2024</v>
      </c>
      <c r="B1519" t="s">
        <v>16</v>
      </c>
      <c r="C1519" t="s">
        <v>75</v>
      </c>
      <c r="D1519" t="s">
        <v>13</v>
      </c>
      <c r="E1519" t="s">
        <v>112</v>
      </c>
      <c r="G1519" s="49">
        <v>5.2</v>
      </c>
      <c r="H1519" s="110">
        <f>_xlfn.XLOOKUP(Sheet1!K315,Sheet2!$H:$H,Sheet2!$I:$I)</f>
        <v>2.066832166169174E-2</v>
      </c>
    </row>
    <row r="1520" spans="1:8">
      <c r="A1520" s="50">
        <v>2024</v>
      </c>
      <c r="B1520" t="s">
        <v>16</v>
      </c>
      <c r="C1520" t="s">
        <v>75</v>
      </c>
      <c r="D1520" t="s">
        <v>13</v>
      </c>
      <c r="E1520" t="s">
        <v>99</v>
      </c>
      <c r="F1520" t="s">
        <v>99</v>
      </c>
      <c r="G1520" s="49">
        <v>0</v>
      </c>
      <c r="H1520" s="110">
        <f>_xlfn.XLOOKUP(Sheet1!K316,Sheet2!$H:$H,Sheet2!$I:$I)</f>
        <v>2.7862423583720941E-3</v>
      </c>
    </row>
    <row r="1521" spans="1:8">
      <c r="A1521" s="50">
        <v>2024</v>
      </c>
      <c r="B1521" t="s">
        <v>16</v>
      </c>
      <c r="C1521" t="s">
        <v>75</v>
      </c>
      <c r="D1521" t="s">
        <v>13</v>
      </c>
      <c r="E1521" t="s">
        <v>114</v>
      </c>
      <c r="G1521" s="49">
        <v>0</v>
      </c>
      <c r="H1521" s="110">
        <f>_xlfn.XLOOKUP(Sheet1!K317,Sheet2!$H:$H,Sheet2!$I:$I)</f>
        <v>2.7862423583720941E-3</v>
      </c>
    </row>
    <row r="1522" spans="1:8">
      <c r="A1522" s="50">
        <v>2024</v>
      </c>
      <c r="B1522" t="s">
        <v>16</v>
      </c>
      <c r="C1522" t="s">
        <v>75</v>
      </c>
      <c r="D1522" t="s">
        <v>115</v>
      </c>
      <c r="G1522" s="49">
        <v>5.2</v>
      </c>
      <c r="H1522" s="110">
        <f>_xlfn.XLOOKUP(Sheet1!K318,Sheet2!$H:$H,Sheet2!$I:$I)</f>
        <v>2.3518484681459981E-2</v>
      </c>
    </row>
    <row r="1523" spans="1:8">
      <c r="A1523" s="50">
        <v>2024</v>
      </c>
      <c r="B1523" t="s">
        <v>16</v>
      </c>
      <c r="C1523" t="s">
        <v>136</v>
      </c>
      <c r="G1523" s="49">
        <v>5.2</v>
      </c>
      <c r="H1523" s="110">
        <f>_xlfn.XLOOKUP(Sheet1!K319,Sheet2!$H:$H,Sheet2!$I:$I)</f>
        <v>2.3518484681459981E-2</v>
      </c>
    </row>
    <row r="1524" spans="1:8">
      <c r="A1524" s="50">
        <v>2024</v>
      </c>
      <c r="B1524" t="s">
        <v>16</v>
      </c>
      <c r="C1524" t="s">
        <v>76</v>
      </c>
      <c r="D1524" t="s">
        <v>13</v>
      </c>
      <c r="E1524" t="s">
        <v>89</v>
      </c>
      <c r="F1524" t="s">
        <v>91</v>
      </c>
      <c r="G1524" s="49">
        <v>1.04</v>
      </c>
      <c r="H1524" s="110">
        <f>_xlfn.XLOOKUP(Sheet1!K320,Sheet2!$H:$H,Sheet2!$I:$I)</f>
        <v>4.2757111504805563E-5</v>
      </c>
    </row>
    <row r="1525" spans="1:8">
      <c r="A1525" s="50">
        <v>2024</v>
      </c>
      <c r="B1525" t="s">
        <v>16</v>
      </c>
      <c r="C1525" t="s">
        <v>76</v>
      </c>
      <c r="D1525" t="s">
        <v>13</v>
      </c>
      <c r="E1525" t="s">
        <v>89</v>
      </c>
      <c r="F1525" t="s">
        <v>103</v>
      </c>
      <c r="G1525" s="49">
        <v>4.16</v>
      </c>
      <c r="H1525" s="110">
        <f>_xlfn.XLOOKUP(Sheet1!K321,Sheet2!$H:$H,Sheet2!$I:$I)</f>
        <v>2.061848097871039E-5</v>
      </c>
    </row>
    <row r="1526" spans="1:8">
      <c r="A1526" s="50">
        <v>2024</v>
      </c>
      <c r="B1526" t="s">
        <v>16</v>
      </c>
      <c r="C1526" t="s">
        <v>76</v>
      </c>
      <c r="D1526" t="s">
        <v>13</v>
      </c>
      <c r="E1526" t="s">
        <v>112</v>
      </c>
      <c r="G1526" s="49">
        <v>5.2</v>
      </c>
      <c r="H1526" s="110">
        <f>_xlfn.XLOOKUP(Sheet1!K322,Sheet2!$H:$H,Sheet2!$I:$I)</f>
        <v>6.3375592483515952E-5</v>
      </c>
    </row>
    <row r="1527" spans="1:8">
      <c r="A1527" s="50">
        <v>2024</v>
      </c>
      <c r="B1527" t="s">
        <v>16</v>
      </c>
      <c r="C1527" t="s">
        <v>76</v>
      </c>
      <c r="D1527" t="s">
        <v>115</v>
      </c>
      <c r="G1527" s="49">
        <v>5.2</v>
      </c>
      <c r="H1527" s="110">
        <f>_xlfn.XLOOKUP(Sheet1!K323,Sheet2!$H:$H,Sheet2!$I:$I)</f>
        <v>9.2921000594043735E-4</v>
      </c>
    </row>
    <row r="1528" spans="1:8">
      <c r="A1528" s="50">
        <v>2024</v>
      </c>
      <c r="B1528" t="s">
        <v>16</v>
      </c>
      <c r="C1528" t="s">
        <v>137</v>
      </c>
      <c r="G1528" s="49">
        <v>5.2</v>
      </c>
      <c r="H1528" s="110">
        <f>_xlfn.XLOOKUP(Sheet1!K324,Sheet2!$H:$H,Sheet2!$I:$I)</f>
        <v>9.2921000594043735E-4</v>
      </c>
    </row>
    <row r="1529" spans="1:8">
      <c r="A1529" s="50">
        <v>2024</v>
      </c>
      <c r="B1529" t="s">
        <v>121</v>
      </c>
      <c r="G1529" s="49">
        <v>613421.63000000012</v>
      </c>
      <c r="H1529" s="110">
        <f>_xlfn.XLOOKUP(Sheet1!K325,Sheet2!$H:$H,Sheet2!$I:$I)</f>
        <v>0.38007146120749197</v>
      </c>
    </row>
    <row r="1530" spans="1:8">
      <c r="A1530" s="50">
        <v>2024</v>
      </c>
      <c r="B1530" t="s">
        <v>21</v>
      </c>
      <c r="C1530" t="s">
        <v>22</v>
      </c>
      <c r="D1530" t="s">
        <v>13</v>
      </c>
      <c r="E1530" t="s">
        <v>89</v>
      </c>
      <c r="F1530" t="s">
        <v>90</v>
      </c>
      <c r="G1530" s="49">
        <v>55000.19</v>
      </c>
      <c r="H1530" s="110">
        <f>_xlfn.XLOOKUP(Sheet1!K326,Sheet2!$H:$H,Sheet2!$I:$I)</f>
        <v>1.0017069605857996E-2</v>
      </c>
    </row>
    <row r="1531" spans="1:8">
      <c r="A1531" s="50">
        <v>2024</v>
      </c>
      <c r="B1531" t="s">
        <v>21</v>
      </c>
      <c r="C1531" t="s">
        <v>22</v>
      </c>
      <c r="D1531" t="s">
        <v>13</v>
      </c>
      <c r="E1531" t="s">
        <v>89</v>
      </c>
      <c r="F1531" t="s">
        <v>91</v>
      </c>
      <c r="G1531" s="49">
        <v>190141.08000000002</v>
      </c>
      <c r="H1531" s="110">
        <f>_xlfn.XLOOKUP(Sheet1!K327,Sheet2!$H:$H,Sheet2!$I:$I)</f>
        <v>9.2199447897490211E-2</v>
      </c>
    </row>
    <row r="1532" spans="1:8">
      <c r="A1532" s="50">
        <v>2024</v>
      </c>
      <c r="B1532" t="s">
        <v>21</v>
      </c>
      <c r="C1532" t="s">
        <v>22</v>
      </c>
      <c r="D1532" t="s">
        <v>13</v>
      </c>
      <c r="E1532" t="s">
        <v>89</v>
      </c>
      <c r="F1532" t="s">
        <v>103</v>
      </c>
      <c r="G1532" s="49">
        <v>80700.200000000012</v>
      </c>
      <c r="H1532" s="110">
        <f>_xlfn.XLOOKUP(Sheet1!K328,Sheet2!$H:$H,Sheet2!$I:$I)</f>
        <v>4.8454822608194018E-2</v>
      </c>
    </row>
    <row r="1533" spans="1:8">
      <c r="A1533" s="50">
        <v>2024</v>
      </c>
      <c r="B1533" t="s">
        <v>21</v>
      </c>
      <c r="C1533" t="s">
        <v>22</v>
      </c>
      <c r="D1533" t="s">
        <v>13</v>
      </c>
      <c r="E1533" t="s">
        <v>112</v>
      </c>
      <c r="G1533" s="49">
        <v>325841.47000000003</v>
      </c>
      <c r="H1533" s="110">
        <f>_xlfn.XLOOKUP(Sheet1!K329,Sheet2!$H:$H,Sheet2!$I:$I)</f>
        <v>0.19099946648329413</v>
      </c>
    </row>
    <row r="1534" spans="1:8">
      <c r="A1534" s="50">
        <v>2024</v>
      </c>
      <c r="B1534" t="s">
        <v>21</v>
      </c>
      <c r="C1534" t="s">
        <v>22</v>
      </c>
      <c r="D1534" t="s">
        <v>13</v>
      </c>
      <c r="E1534" t="s">
        <v>37</v>
      </c>
      <c r="F1534" t="s">
        <v>37</v>
      </c>
      <c r="G1534" s="49">
        <v>92.12</v>
      </c>
      <c r="H1534" s="110">
        <f>_xlfn.XLOOKUP(Sheet1!K330,Sheet2!$H:$H,Sheet2!$I:$I)</f>
        <v>1.0706129686933102E-5</v>
      </c>
    </row>
    <row r="1535" spans="1:8">
      <c r="A1535" s="50">
        <v>2024</v>
      </c>
      <c r="B1535" t="s">
        <v>21</v>
      </c>
      <c r="C1535" t="s">
        <v>22</v>
      </c>
      <c r="D1535" t="s">
        <v>13</v>
      </c>
      <c r="E1535" t="s">
        <v>113</v>
      </c>
      <c r="G1535" s="49">
        <v>92.12</v>
      </c>
      <c r="H1535" s="110">
        <f>_xlfn.XLOOKUP(Sheet1!K331,Sheet2!$H:$H,Sheet2!$I:$I)</f>
        <v>1.0706129686933102E-5</v>
      </c>
    </row>
    <row r="1536" spans="1:8">
      <c r="A1536" s="50">
        <v>2024</v>
      </c>
      <c r="B1536" t="s">
        <v>21</v>
      </c>
      <c r="C1536" t="s">
        <v>22</v>
      </c>
      <c r="D1536" t="s">
        <v>13</v>
      </c>
      <c r="E1536" t="s">
        <v>99</v>
      </c>
      <c r="F1536" t="s">
        <v>99</v>
      </c>
      <c r="G1536" s="49">
        <v>8235</v>
      </c>
      <c r="H1536" s="110">
        <f>_xlfn.XLOOKUP(Sheet1!K332,Sheet2!$H:$H,Sheet2!$I:$I)</f>
        <v>4.9488076855785885E-2</v>
      </c>
    </row>
    <row r="1537" spans="1:8">
      <c r="A1537" s="50">
        <v>2024</v>
      </c>
      <c r="B1537" t="s">
        <v>21</v>
      </c>
      <c r="C1537" t="s">
        <v>22</v>
      </c>
      <c r="D1537" t="s">
        <v>13</v>
      </c>
      <c r="E1537" t="s">
        <v>114</v>
      </c>
      <c r="G1537" s="49">
        <v>8235</v>
      </c>
      <c r="H1537" s="110">
        <f>_xlfn.XLOOKUP(Sheet1!K333,Sheet2!$H:$H,Sheet2!$I:$I)</f>
        <v>4.9488076855785885E-2</v>
      </c>
    </row>
    <row r="1538" spans="1:8">
      <c r="A1538" s="50">
        <v>2024</v>
      </c>
      <c r="B1538" t="s">
        <v>21</v>
      </c>
      <c r="C1538" t="s">
        <v>22</v>
      </c>
      <c r="D1538" t="s">
        <v>115</v>
      </c>
      <c r="G1538" s="49">
        <v>334168.59000000003</v>
      </c>
      <c r="H1538" s="110">
        <f>_xlfn.XLOOKUP(Sheet1!K334,Sheet2!$H:$H,Sheet2!$I:$I)</f>
        <v>0.24049824946876697</v>
      </c>
    </row>
    <row r="1539" spans="1:8">
      <c r="A1539" s="50">
        <v>2024</v>
      </c>
      <c r="B1539" t="s">
        <v>21</v>
      </c>
      <c r="C1539" t="s">
        <v>22</v>
      </c>
      <c r="D1539" t="s">
        <v>83</v>
      </c>
      <c r="E1539" t="s">
        <v>99</v>
      </c>
      <c r="F1539" t="s">
        <v>99</v>
      </c>
      <c r="G1539" s="49">
        <v>0</v>
      </c>
      <c r="H1539" s="110">
        <f>_xlfn.XLOOKUP(Sheet1!K335,Sheet2!$H:$H,Sheet2!$I:$I)</f>
        <v>0</v>
      </c>
    </row>
    <row r="1540" spans="1:8">
      <c r="A1540" s="50">
        <v>2024</v>
      </c>
      <c r="B1540" t="s">
        <v>21</v>
      </c>
      <c r="C1540" t="s">
        <v>22</v>
      </c>
      <c r="D1540" t="s">
        <v>83</v>
      </c>
      <c r="E1540" t="s">
        <v>114</v>
      </c>
      <c r="G1540" s="49">
        <v>0</v>
      </c>
      <c r="H1540" s="110">
        <f>_xlfn.XLOOKUP(Sheet1!K336,Sheet2!$H:$H,Sheet2!$I:$I)</f>
        <v>0</v>
      </c>
    </row>
    <row r="1541" spans="1:8">
      <c r="A1541" s="50">
        <v>2024</v>
      </c>
      <c r="B1541" t="s">
        <v>21</v>
      </c>
      <c r="C1541" t="s">
        <v>22</v>
      </c>
      <c r="D1541" t="s">
        <v>133</v>
      </c>
      <c r="G1541" s="49">
        <v>0</v>
      </c>
      <c r="H1541" s="110">
        <f>_xlfn.XLOOKUP(Sheet1!K337,Sheet2!$H:$H,Sheet2!$I:$I)</f>
        <v>0</v>
      </c>
    </row>
    <row r="1542" spans="1:8">
      <c r="A1542" s="50">
        <v>2024</v>
      </c>
      <c r="B1542" t="s">
        <v>21</v>
      </c>
      <c r="C1542" t="s">
        <v>122</v>
      </c>
      <c r="G1542" s="49">
        <v>334168.59000000003</v>
      </c>
      <c r="H1542" s="110">
        <f>_xlfn.XLOOKUP(Sheet1!K338,Sheet2!$H:$H,Sheet2!$I:$I)</f>
        <v>0.24049824946876697</v>
      </c>
    </row>
    <row r="1543" spans="1:8">
      <c r="A1543" s="50">
        <v>2024</v>
      </c>
      <c r="B1543" t="s">
        <v>21</v>
      </c>
      <c r="C1543" t="s">
        <v>65</v>
      </c>
      <c r="D1543" t="s">
        <v>13</v>
      </c>
      <c r="E1543" t="s">
        <v>89</v>
      </c>
      <c r="F1543" t="s">
        <v>90</v>
      </c>
      <c r="G1543" s="49">
        <v>40000.17</v>
      </c>
      <c r="H1543" s="110">
        <f>_xlfn.XLOOKUP(Sheet1!K339,Sheet2!$H:$H,Sheet2!$I:$I)</f>
        <v>4.648795131560691E-3</v>
      </c>
    </row>
    <row r="1544" spans="1:8">
      <c r="A1544" s="50">
        <v>2024</v>
      </c>
      <c r="B1544" t="s">
        <v>21</v>
      </c>
      <c r="C1544" t="s">
        <v>65</v>
      </c>
      <c r="D1544" t="s">
        <v>13</v>
      </c>
      <c r="E1544" t="s">
        <v>89</v>
      </c>
      <c r="F1544" t="s">
        <v>91</v>
      </c>
      <c r="G1544" s="49">
        <v>173493.58000000002</v>
      </c>
      <c r="H1544" s="110">
        <f>_xlfn.XLOOKUP(Sheet1!K340,Sheet2!$H:$H,Sheet2!$I:$I)</f>
        <v>9.0732258361362922E-2</v>
      </c>
    </row>
    <row r="1545" spans="1:8">
      <c r="A1545" s="50">
        <v>2024</v>
      </c>
      <c r="B1545" t="s">
        <v>21</v>
      </c>
      <c r="C1545" t="s">
        <v>65</v>
      </c>
      <c r="D1545" t="s">
        <v>13</v>
      </c>
      <c r="E1545" t="s">
        <v>89</v>
      </c>
      <c r="F1545" t="s">
        <v>103</v>
      </c>
      <c r="G1545" s="49">
        <v>18350.14</v>
      </c>
      <c r="H1545" s="110">
        <f>_xlfn.XLOOKUP(Sheet1!K341,Sheet2!$H:$H,Sheet2!$I:$I)</f>
        <v>6.7009447218071691E-3</v>
      </c>
    </row>
    <row r="1546" spans="1:8">
      <c r="A1546" s="50">
        <v>2024</v>
      </c>
      <c r="B1546" t="s">
        <v>21</v>
      </c>
      <c r="C1546" t="s">
        <v>65</v>
      </c>
      <c r="D1546" t="s">
        <v>13</v>
      </c>
      <c r="E1546" t="s">
        <v>112</v>
      </c>
      <c r="G1546" s="49">
        <v>231843.89</v>
      </c>
      <c r="H1546" s="110">
        <f>_xlfn.XLOOKUP(Sheet1!K342,Sheet2!$H:$H,Sheet2!$I:$I)</f>
        <v>0.11370394129916954</v>
      </c>
    </row>
    <row r="1547" spans="1:8">
      <c r="A1547" s="50">
        <v>2024</v>
      </c>
      <c r="B1547" t="s">
        <v>21</v>
      </c>
      <c r="C1547" t="s">
        <v>65</v>
      </c>
      <c r="D1547" t="s">
        <v>13</v>
      </c>
      <c r="E1547" t="s">
        <v>37</v>
      </c>
      <c r="F1547" t="s">
        <v>37</v>
      </c>
      <c r="G1547" s="49">
        <v>0</v>
      </c>
      <c r="H1547" s="110">
        <f>_xlfn.XLOOKUP(Sheet1!K343,Sheet2!$H:$H,Sheet2!$I:$I)</f>
        <v>0</v>
      </c>
    </row>
    <row r="1548" spans="1:8">
      <c r="A1548" s="50">
        <v>2024</v>
      </c>
      <c r="B1548" t="s">
        <v>21</v>
      </c>
      <c r="C1548" t="s">
        <v>65</v>
      </c>
      <c r="D1548" t="s">
        <v>13</v>
      </c>
      <c r="E1548" t="s">
        <v>113</v>
      </c>
      <c r="G1548" s="49">
        <v>0</v>
      </c>
      <c r="H1548" s="110">
        <f>_xlfn.XLOOKUP(Sheet1!K344,Sheet2!$H:$H,Sheet2!$I:$I)</f>
        <v>0</v>
      </c>
    </row>
    <row r="1549" spans="1:8">
      <c r="A1549" s="50">
        <v>2024</v>
      </c>
      <c r="B1549" t="s">
        <v>21</v>
      </c>
      <c r="C1549" t="s">
        <v>65</v>
      </c>
      <c r="D1549" t="s">
        <v>13</v>
      </c>
      <c r="E1549" t="s">
        <v>99</v>
      </c>
      <c r="F1549" t="s">
        <v>99</v>
      </c>
      <c r="G1549" s="49">
        <v>0</v>
      </c>
      <c r="H1549" s="110">
        <f>_xlfn.XLOOKUP(Sheet1!K345,Sheet2!$H:$H,Sheet2!$I:$I)</f>
        <v>1.7548738865107948E-2</v>
      </c>
    </row>
    <row r="1550" spans="1:8">
      <c r="A1550" s="50">
        <v>2024</v>
      </c>
      <c r="B1550" t="s">
        <v>21</v>
      </c>
      <c r="C1550" t="s">
        <v>65</v>
      </c>
      <c r="D1550" t="s">
        <v>13</v>
      </c>
      <c r="E1550" t="s">
        <v>114</v>
      </c>
      <c r="G1550" s="49">
        <v>0</v>
      </c>
      <c r="H1550" s="110">
        <f>_xlfn.XLOOKUP(Sheet1!K346,Sheet2!$H:$H,Sheet2!$I:$I)</f>
        <v>1.7548738865107948E-2</v>
      </c>
    </row>
    <row r="1551" spans="1:8">
      <c r="A1551" s="50">
        <v>2024</v>
      </c>
      <c r="B1551" t="s">
        <v>21</v>
      </c>
      <c r="C1551" t="s">
        <v>65</v>
      </c>
      <c r="D1551" t="s">
        <v>115</v>
      </c>
      <c r="G1551" s="49">
        <v>231843.89</v>
      </c>
      <c r="H1551" s="110">
        <f>_xlfn.XLOOKUP(Sheet1!K347,Sheet2!$H:$H,Sheet2!$I:$I)</f>
        <v>0.13125268016427746</v>
      </c>
    </row>
    <row r="1552" spans="1:8">
      <c r="A1552" s="50">
        <v>2024</v>
      </c>
      <c r="B1552" t="s">
        <v>21</v>
      </c>
      <c r="C1552" t="s">
        <v>129</v>
      </c>
      <c r="G1552" s="49">
        <v>231843.89</v>
      </c>
      <c r="H1552" s="110">
        <f>_xlfn.XLOOKUP(Sheet1!K348,Sheet2!$H:$H,Sheet2!$I:$I)</f>
        <v>0.13125268016427746</v>
      </c>
    </row>
    <row r="1553" spans="1:8">
      <c r="A1553" s="50">
        <v>2024</v>
      </c>
      <c r="B1553" t="s">
        <v>123</v>
      </c>
      <c r="G1553" s="49">
        <v>566012.4800000001</v>
      </c>
      <c r="H1553" s="110">
        <f>_xlfn.XLOOKUP(Sheet1!K349,Sheet2!$H:$H,Sheet2!$I:$I)</f>
        <v>0.37175092963304451</v>
      </c>
    </row>
    <row r="1554" spans="1:8">
      <c r="A1554" s="50">
        <v>2024</v>
      </c>
      <c r="B1554" t="s">
        <v>23</v>
      </c>
      <c r="C1554" t="s">
        <v>24</v>
      </c>
      <c r="D1554" t="s">
        <v>13</v>
      </c>
      <c r="E1554" t="s">
        <v>89</v>
      </c>
      <c r="F1554" t="s">
        <v>90</v>
      </c>
      <c r="G1554" s="49">
        <v>54763.02</v>
      </c>
      <c r="H1554" s="110">
        <f>_xlfn.XLOOKUP(Sheet1!K350,Sheet2!$H:$H,Sheet2!$I:$I)</f>
        <v>1.422014596550334E-2</v>
      </c>
    </row>
    <row r="1555" spans="1:8">
      <c r="A1555" s="50">
        <v>2024</v>
      </c>
      <c r="B1555" t="s">
        <v>23</v>
      </c>
      <c r="C1555" t="s">
        <v>24</v>
      </c>
      <c r="D1555" t="s">
        <v>13</v>
      </c>
      <c r="E1555" t="s">
        <v>89</v>
      </c>
      <c r="F1555" t="s">
        <v>91</v>
      </c>
      <c r="G1555" s="49">
        <v>109396.17</v>
      </c>
      <c r="H1555" s="110">
        <f>_xlfn.XLOOKUP(Sheet1!K351,Sheet2!$H:$H,Sheet2!$I:$I)</f>
        <v>7.0100423775389942E-2</v>
      </c>
    </row>
    <row r="1556" spans="1:8">
      <c r="A1556" s="50">
        <v>2024</v>
      </c>
      <c r="B1556" t="s">
        <v>23</v>
      </c>
      <c r="C1556" t="s">
        <v>24</v>
      </c>
      <c r="D1556" t="s">
        <v>13</v>
      </c>
      <c r="E1556" t="s">
        <v>89</v>
      </c>
      <c r="F1556" t="s">
        <v>103</v>
      </c>
      <c r="G1556" s="49">
        <v>70099.73000000001</v>
      </c>
      <c r="H1556" s="110">
        <f>_xlfn.XLOOKUP(Sheet1!K352,Sheet2!$H:$H,Sheet2!$I:$I)</f>
        <v>3.3001323994470456E-2</v>
      </c>
    </row>
    <row r="1557" spans="1:8">
      <c r="A1557" s="50">
        <v>2024</v>
      </c>
      <c r="B1557" t="s">
        <v>23</v>
      </c>
      <c r="C1557" t="s">
        <v>24</v>
      </c>
      <c r="D1557" t="s">
        <v>13</v>
      </c>
      <c r="E1557" t="s">
        <v>112</v>
      </c>
      <c r="G1557" s="49">
        <v>234258.92</v>
      </c>
      <c r="H1557" s="110">
        <f>_xlfn.XLOOKUP(Sheet1!K353,Sheet2!$H:$H,Sheet2!$I:$I)</f>
        <v>0.18182365205329548</v>
      </c>
    </row>
    <row r="1558" spans="1:8">
      <c r="A1558" s="50">
        <v>2024</v>
      </c>
      <c r="B1558" t="s">
        <v>23</v>
      </c>
      <c r="C1558" t="s">
        <v>24</v>
      </c>
      <c r="D1558" t="s">
        <v>13</v>
      </c>
      <c r="E1558" t="s">
        <v>37</v>
      </c>
      <c r="F1558" t="s">
        <v>37</v>
      </c>
      <c r="G1558" s="49">
        <v>0</v>
      </c>
      <c r="H1558" s="110">
        <f>_xlfn.XLOOKUP(Sheet1!K354,Sheet2!$H:$H,Sheet2!$I:$I)</f>
        <v>6.459124724388634E-5</v>
      </c>
    </row>
    <row r="1559" spans="1:8">
      <c r="A1559" s="50">
        <v>2024</v>
      </c>
      <c r="B1559" t="s">
        <v>23</v>
      </c>
      <c r="C1559" t="s">
        <v>24</v>
      </c>
      <c r="D1559" t="s">
        <v>13</v>
      </c>
      <c r="E1559" t="s">
        <v>113</v>
      </c>
      <c r="G1559" s="49">
        <v>0</v>
      </c>
      <c r="H1559" s="110">
        <f>_xlfn.XLOOKUP(Sheet1!K355,Sheet2!$H:$H,Sheet2!$I:$I)</f>
        <v>6.459124724388634E-5</v>
      </c>
    </row>
    <row r="1560" spans="1:8">
      <c r="A1560" s="50">
        <v>2024</v>
      </c>
      <c r="B1560" t="s">
        <v>23</v>
      </c>
      <c r="C1560" t="s">
        <v>24</v>
      </c>
      <c r="D1560" t="s">
        <v>13</v>
      </c>
      <c r="E1560" t="s">
        <v>99</v>
      </c>
      <c r="F1560" t="s">
        <v>99</v>
      </c>
      <c r="G1560" s="49">
        <v>0</v>
      </c>
      <c r="H1560" s="110">
        <f>_xlfn.XLOOKUP(Sheet1!K356,Sheet2!$H:$H,Sheet2!$I:$I)</f>
        <v>1.3570000783086209E-2</v>
      </c>
    </row>
    <row r="1561" spans="1:8">
      <c r="A1561" s="50">
        <v>2024</v>
      </c>
      <c r="B1561" t="s">
        <v>23</v>
      </c>
      <c r="C1561" t="s">
        <v>24</v>
      </c>
      <c r="D1561" t="s">
        <v>13</v>
      </c>
      <c r="E1561" t="s">
        <v>114</v>
      </c>
      <c r="G1561" s="49">
        <v>0</v>
      </c>
      <c r="H1561" s="110">
        <f>_xlfn.XLOOKUP(Sheet1!K357,Sheet2!$H:$H,Sheet2!$I:$I)</f>
        <v>1.3570000783086209E-2</v>
      </c>
    </row>
    <row r="1562" spans="1:8">
      <c r="A1562" s="50">
        <v>2024</v>
      </c>
      <c r="B1562" t="s">
        <v>23</v>
      </c>
      <c r="C1562" t="s">
        <v>24</v>
      </c>
      <c r="D1562" t="s">
        <v>115</v>
      </c>
      <c r="G1562" s="49">
        <v>234258.92</v>
      </c>
      <c r="H1562" s="110">
        <f>_xlfn.XLOOKUP(Sheet1!K358,Sheet2!$H:$H,Sheet2!$I:$I)</f>
        <v>0.19545824408362555</v>
      </c>
    </row>
    <row r="1563" spans="1:8">
      <c r="A1563" s="50">
        <v>2024</v>
      </c>
      <c r="B1563" t="s">
        <v>23</v>
      </c>
      <c r="C1563" t="s">
        <v>124</v>
      </c>
      <c r="G1563" s="49">
        <v>234258.92</v>
      </c>
      <c r="H1563" s="110">
        <f>_xlfn.XLOOKUP(Sheet1!K359,Sheet2!$H:$H,Sheet2!$I:$I)</f>
        <v>0.19545824408362555</v>
      </c>
    </row>
    <row r="1564" spans="1:8">
      <c r="A1564" s="50">
        <v>2024</v>
      </c>
      <c r="B1564" t="s">
        <v>23</v>
      </c>
      <c r="C1564" t="s">
        <v>66</v>
      </c>
      <c r="D1564" t="s">
        <v>13</v>
      </c>
      <c r="E1564" t="s">
        <v>89</v>
      </c>
      <c r="F1564" t="s">
        <v>90</v>
      </c>
      <c r="G1564" s="49">
        <v>23395.87</v>
      </c>
      <c r="H1564" s="110">
        <f>_xlfn.XLOOKUP(Sheet1!K360,Sheet2!$H:$H,Sheet2!$I:$I)</f>
        <v>5.3849426584017318E-3</v>
      </c>
    </row>
    <row r="1565" spans="1:8">
      <c r="A1565" s="50">
        <v>2024</v>
      </c>
      <c r="B1565" t="s">
        <v>23</v>
      </c>
      <c r="C1565" t="s">
        <v>66</v>
      </c>
      <c r="D1565" t="s">
        <v>13</v>
      </c>
      <c r="E1565" t="s">
        <v>89</v>
      </c>
      <c r="F1565" t="s">
        <v>91</v>
      </c>
      <c r="G1565" s="49">
        <v>78369.820000000007</v>
      </c>
      <c r="H1565" s="110">
        <f>_xlfn.XLOOKUP(Sheet1!K361,Sheet2!$H:$H,Sheet2!$I:$I)</f>
        <v>3.3478900824025652E-2</v>
      </c>
    </row>
    <row r="1566" spans="1:8">
      <c r="A1566" s="50">
        <v>2024</v>
      </c>
      <c r="B1566" t="s">
        <v>23</v>
      </c>
      <c r="C1566" t="s">
        <v>66</v>
      </c>
      <c r="D1566" t="s">
        <v>13</v>
      </c>
      <c r="E1566" t="s">
        <v>89</v>
      </c>
      <c r="F1566" t="s">
        <v>103</v>
      </c>
      <c r="G1566" s="49">
        <v>29995.65</v>
      </c>
      <c r="H1566" s="110">
        <f>_xlfn.XLOOKUP(Sheet1!K362,Sheet2!$H:$H,Sheet2!$I:$I)</f>
        <v>7.1026035629190689E-3</v>
      </c>
    </row>
    <row r="1567" spans="1:8">
      <c r="A1567" s="50">
        <v>2024</v>
      </c>
      <c r="B1567" t="s">
        <v>23</v>
      </c>
      <c r="C1567" t="s">
        <v>66</v>
      </c>
      <c r="D1567" t="s">
        <v>13</v>
      </c>
      <c r="E1567" t="s">
        <v>112</v>
      </c>
      <c r="G1567" s="49">
        <v>131761.34</v>
      </c>
      <c r="H1567" s="110">
        <f>_xlfn.XLOOKUP(Sheet1!K363,Sheet2!$H:$H,Sheet2!$I:$I)</f>
        <v>4.5966447045346449E-2</v>
      </c>
    </row>
    <row r="1568" spans="1:8">
      <c r="A1568" s="50">
        <v>2024</v>
      </c>
      <c r="B1568" t="s">
        <v>23</v>
      </c>
      <c r="C1568" t="s">
        <v>66</v>
      </c>
      <c r="D1568" t="s">
        <v>13</v>
      </c>
      <c r="E1568" t="s">
        <v>99</v>
      </c>
      <c r="F1568" t="s">
        <v>99</v>
      </c>
      <c r="G1568" s="49">
        <v>0</v>
      </c>
      <c r="H1568" s="110">
        <f>_xlfn.XLOOKUP(Sheet1!K364,Sheet2!$H:$H,Sheet2!$I:$I)</f>
        <v>6.7529180304914558E-3</v>
      </c>
    </row>
    <row r="1569" spans="1:8">
      <c r="A1569" s="50">
        <v>2024</v>
      </c>
      <c r="B1569" t="s">
        <v>23</v>
      </c>
      <c r="C1569" t="s">
        <v>66</v>
      </c>
      <c r="D1569" t="s">
        <v>13</v>
      </c>
      <c r="E1569" t="s">
        <v>114</v>
      </c>
      <c r="G1569" s="49">
        <v>0</v>
      </c>
      <c r="H1569" s="110">
        <f>_xlfn.XLOOKUP(Sheet1!K365,Sheet2!$H:$H,Sheet2!$I:$I)</f>
        <v>6.7529180304914558E-3</v>
      </c>
    </row>
    <row r="1570" spans="1:8">
      <c r="A1570" s="50">
        <v>2024</v>
      </c>
      <c r="B1570" t="s">
        <v>23</v>
      </c>
      <c r="C1570" t="s">
        <v>66</v>
      </c>
      <c r="D1570" t="s">
        <v>115</v>
      </c>
      <c r="G1570" s="49">
        <v>131761.34</v>
      </c>
      <c r="H1570" s="110">
        <f>_xlfn.XLOOKUP(Sheet1!K366,Sheet2!$H:$H,Sheet2!$I:$I)</f>
        <v>5.2719365075837903E-2</v>
      </c>
    </row>
    <row r="1571" spans="1:8">
      <c r="A1571" s="50">
        <v>2024</v>
      </c>
      <c r="B1571" t="s">
        <v>23</v>
      </c>
      <c r="C1571" t="s">
        <v>130</v>
      </c>
      <c r="G1571" s="49">
        <v>131761.34</v>
      </c>
      <c r="H1571" s="110">
        <f>_xlfn.XLOOKUP(Sheet1!K367,Sheet2!$H:$H,Sheet2!$I:$I)</f>
        <v>5.2719365075837903E-2</v>
      </c>
    </row>
    <row r="1572" spans="1:8">
      <c r="A1572" s="50">
        <v>2024</v>
      </c>
      <c r="B1572" t="s">
        <v>125</v>
      </c>
      <c r="G1572" s="49">
        <v>366020.26</v>
      </c>
      <c r="H1572" s="110">
        <f>_xlfn.XLOOKUP(Sheet1!K368,Sheet2!$H:$H,Sheet2!$I:$I)</f>
        <v>0.24817760915946349</v>
      </c>
    </row>
    <row r="1573" spans="1:8">
      <c r="A1573" s="50">
        <v>2025</v>
      </c>
      <c r="B1573" t="s">
        <v>16</v>
      </c>
      <c r="C1573" t="s">
        <v>71</v>
      </c>
      <c r="D1573" t="s">
        <v>13</v>
      </c>
      <c r="E1573" t="s">
        <v>89</v>
      </c>
      <c r="F1573" t="s">
        <v>90</v>
      </c>
      <c r="G1573" s="49">
        <v>25000.04</v>
      </c>
      <c r="H1573" s="110">
        <f>_xlfn.XLOOKUP(Sheet1!K369,Sheet2!$H:$H,Sheet2!$I:$I)</f>
        <v>4.4903623291993686E-3</v>
      </c>
    </row>
    <row r="1574" spans="1:8">
      <c r="A1574" s="50">
        <v>2025</v>
      </c>
      <c r="B1574" t="s">
        <v>16</v>
      </c>
      <c r="C1574" t="s">
        <v>71</v>
      </c>
      <c r="D1574" t="s">
        <v>13</v>
      </c>
      <c r="E1574" t="s">
        <v>89</v>
      </c>
      <c r="F1574" t="s">
        <v>91</v>
      </c>
      <c r="G1574" s="49">
        <v>55303.560000000005</v>
      </c>
      <c r="H1574" s="110">
        <f>_xlfn.XLOOKUP(Sheet1!K370,Sheet2!$H:$H,Sheet2!$I:$I)</f>
        <v>2.0566866528662103E-2</v>
      </c>
    </row>
    <row r="1575" spans="1:8">
      <c r="A1575" s="50">
        <v>2025</v>
      </c>
      <c r="B1575" t="s">
        <v>16</v>
      </c>
      <c r="C1575" t="s">
        <v>71</v>
      </c>
      <c r="D1575" t="s">
        <v>13</v>
      </c>
      <c r="E1575" t="s">
        <v>89</v>
      </c>
      <c r="F1575" t="s">
        <v>103</v>
      </c>
      <c r="G1575" s="49">
        <v>4.16</v>
      </c>
      <c r="H1575" s="110">
        <f>_xlfn.XLOOKUP(Sheet1!K371,Sheet2!$H:$H,Sheet2!$I:$I)</f>
        <v>3.6201602404427796E-4</v>
      </c>
    </row>
    <row r="1576" spans="1:8">
      <c r="A1576" s="50">
        <v>2025</v>
      </c>
      <c r="B1576" t="s">
        <v>16</v>
      </c>
      <c r="C1576" t="s">
        <v>71</v>
      </c>
      <c r="D1576" t="s">
        <v>13</v>
      </c>
      <c r="E1576" t="s">
        <v>112</v>
      </c>
      <c r="G1576" s="49">
        <v>80307.760000000009</v>
      </c>
      <c r="H1576" s="110">
        <f>_xlfn.XLOOKUP(Sheet1!K372,Sheet2!$H:$H,Sheet2!$I:$I)</f>
        <v>3.439995517116802E-2</v>
      </c>
    </row>
    <row r="1577" spans="1:8">
      <c r="A1577" s="50">
        <v>2025</v>
      </c>
      <c r="B1577" t="s">
        <v>16</v>
      </c>
      <c r="C1577" t="s">
        <v>71</v>
      </c>
      <c r="D1577" t="s">
        <v>13</v>
      </c>
      <c r="E1577" t="s">
        <v>37</v>
      </c>
      <c r="F1577" t="s">
        <v>37</v>
      </c>
      <c r="G1577" s="49">
        <v>0</v>
      </c>
      <c r="H1577" s="110">
        <f>_xlfn.XLOOKUP(Sheet1!K373,Sheet2!$H:$H,Sheet2!$I:$I)</f>
        <v>0</v>
      </c>
    </row>
    <row r="1578" spans="1:8">
      <c r="A1578" s="50">
        <v>2025</v>
      </c>
      <c r="B1578" t="s">
        <v>16</v>
      </c>
      <c r="C1578" t="s">
        <v>71</v>
      </c>
      <c r="D1578" t="s">
        <v>13</v>
      </c>
      <c r="E1578" t="s">
        <v>113</v>
      </c>
      <c r="G1578" s="49">
        <v>0</v>
      </c>
      <c r="H1578" s="110">
        <f>_xlfn.XLOOKUP(Sheet1!K374,Sheet2!$H:$H,Sheet2!$I:$I)</f>
        <v>0</v>
      </c>
    </row>
    <row r="1579" spans="1:8">
      <c r="A1579" s="50">
        <v>2025</v>
      </c>
      <c r="B1579" t="s">
        <v>16</v>
      </c>
      <c r="C1579" t="s">
        <v>71</v>
      </c>
      <c r="D1579" t="s">
        <v>13</v>
      </c>
      <c r="E1579" t="s">
        <v>99</v>
      </c>
      <c r="F1579" t="s">
        <v>99</v>
      </c>
      <c r="G1579" s="49">
        <v>0</v>
      </c>
      <c r="H1579" s="110">
        <f>_xlfn.XLOOKUP(Sheet1!K375,Sheet2!$H:$H,Sheet2!$I:$I)</f>
        <v>4.0650287053316759E-3</v>
      </c>
    </row>
    <row r="1580" spans="1:8">
      <c r="A1580" s="50">
        <v>2025</v>
      </c>
      <c r="B1580" t="s">
        <v>16</v>
      </c>
      <c r="C1580" t="s">
        <v>71</v>
      </c>
      <c r="D1580" t="s">
        <v>13</v>
      </c>
      <c r="E1580" t="s">
        <v>114</v>
      </c>
      <c r="G1580" s="49">
        <v>0</v>
      </c>
      <c r="H1580" s="110">
        <f>_xlfn.XLOOKUP(Sheet1!K376,Sheet2!$H:$H,Sheet2!$I:$I)</f>
        <v>4.0650287053316759E-3</v>
      </c>
    </row>
    <row r="1581" spans="1:8">
      <c r="A1581" s="50">
        <v>2025</v>
      </c>
      <c r="B1581" t="s">
        <v>16</v>
      </c>
      <c r="C1581" t="s">
        <v>71</v>
      </c>
      <c r="D1581" t="s">
        <v>115</v>
      </c>
      <c r="G1581" s="49">
        <v>80307.760000000009</v>
      </c>
      <c r="H1581" s="110">
        <f>_xlfn.XLOOKUP(Sheet1!K377,Sheet2!$H:$H,Sheet2!$I:$I)</f>
        <v>3.84649838764997E-2</v>
      </c>
    </row>
    <row r="1582" spans="1:8">
      <c r="A1582" s="50">
        <v>2025</v>
      </c>
      <c r="B1582" t="s">
        <v>16</v>
      </c>
      <c r="C1582" t="s">
        <v>131</v>
      </c>
      <c r="G1582" s="49">
        <v>80307.760000000009</v>
      </c>
      <c r="H1582" s="110">
        <f>_xlfn.XLOOKUP(Sheet1!K378,Sheet2!$H:$H,Sheet2!$I:$I)</f>
        <v>3.84649838764997E-2</v>
      </c>
    </row>
    <row r="1583" spans="1:8">
      <c r="A1583" s="50">
        <v>2025</v>
      </c>
      <c r="B1583" t="s">
        <v>16</v>
      </c>
      <c r="C1583" t="s">
        <v>87</v>
      </c>
      <c r="D1583" t="s">
        <v>13</v>
      </c>
      <c r="E1583" t="s">
        <v>89</v>
      </c>
      <c r="F1583" t="s">
        <v>90</v>
      </c>
      <c r="G1583" s="49">
        <v>12000</v>
      </c>
      <c r="H1583" s="110">
        <f>_xlfn.XLOOKUP(Sheet1!K379,Sheet2!$H:$H,Sheet2!$I:$I)</f>
        <v>2.155370469422946E-3</v>
      </c>
    </row>
    <row r="1584" spans="1:8">
      <c r="A1584" s="50">
        <v>2025</v>
      </c>
      <c r="B1584" t="s">
        <v>16</v>
      </c>
      <c r="C1584" t="s">
        <v>87</v>
      </c>
      <c r="D1584" t="s">
        <v>13</v>
      </c>
      <c r="E1584" t="s">
        <v>89</v>
      </c>
      <c r="F1584" t="s">
        <v>91</v>
      </c>
      <c r="G1584" s="49">
        <v>38001.08</v>
      </c>
      <c r="H1584" s="110">
        <f>_xlfn.XLOOKUP(Sheet1!K380,Sheet2!$H:$H,Sheet2!$I:$I)</f>
        <v>1.0396659365444986E-2</v>
      </c>
    </row>
    <row r="1585" spans="1:8">
      <c r="A1585" s="50">
        <v>2025</v>
      </c>
      <c r="B1585" t="s">
        <v>16</v>
      </c>
      <c r="C1585" t="s">
        <v>87</v>
      </c>
      <c r="D1585" t="s">
        <v>13</v>
      </c>
      <c r="E1585" t="s">
        <v>89</v>
      </c>
      <c r="F1585" t="s">
        <v>103</v>
      </c>
      <c r="G1585" s="49">
        <v>4.16</v>
      </c>
      <c r="H1585" s="110">
        <f>_xlfn.XLOOKUP(Sheet1!K381,Sheet2!$H:$H,Sheet2!$I:$I)</f>
        <v>2.9887803842664838E-6</v>
      </c>
    </row>
    <row r="1586" spans="1:8">
      <c r="A1586" s="50">
        <v>2025</v>
      </c>
      <c r="B1586" t="s">
        <v>16</v>
      </c>
      <c r="C1586" t="s">
        <v>87</v>
      </c>
      <c r="D1586" t="s">
        <v>13</v>
      </c>
      <c r="E1586" t="s">
        <v>112</v>
      </c>
      <c r="G1586" s="49">
        <v>50005.240000000005</v>
      </c>
      <c r="H1586" s="110">
        <f>_xlfn.XLOOKUP(Sheet1!K382,Sheet2!$H:$H,Sheet2!$I:$I)</f>
        <v>3.9497149483039021E-2</v>
      </c>
    </row>
    <row r="1587" spans="1:8">
      <c r="A1587" s="50">
        <v>2025</v>
      </c>
      <c r="B1587" t="s">
        <v>16</v>
      </c>
      <c r="C1587" t="s">
        <v>87</v>
      </c>
      <c r="D1587" t="s">
        <v>13</v>
      </c>
      <c r="E1587" t="s">
        <v>37</v>
      </c>
      <c r="F1587" t="s">
        <v>37</v>
      </c>
      <c r="G1587" s="49">
        <v>0</v>
      </c>
      <c r="H1587" s="110">
        <f>_xlfn.XLOOKUP(Sheet1!K383,Sheet2!$H:$H,Sheet2!$I:$I)</f>
        <v>0</v>
      </c>
    </row>
    <row r="1588" spans="1:8">
      <c r="A1588" s="50">
        <v>2025</v>
      </c>
      <c r="B1588" t="s">
        <v>16</v>
      </c>
      <c r="C1588" t="s">
        <v>87</v>
      </c>
      <c r="D1588" t="s">
        <v>13</v>
      </c>
      <c r="E1588" t="s">
        <v>113</v>
      </c>
      <c r="G1588" s="49">
        <v>0</v>
      </c>
      <c r="H1588" s="110">
        <f>_xlfn.XLOOKUP(Sheet1!K384,Sheet2!$H:$H,Sheet2!$I:$I)</f>
        <v>0</v>
      </c>
    </row>
    <row r="1589" spans="1:8">
      <c r="A1589" s="50">
        <v>2025</v>
      </c>
      <c r="B1589" t="s">
        <v>16</v>
      </c>
      <c r="C1589" t="s">
        <v>87</v>
      </c>
      <c r="D1589" t="s">
        <v>13</v>
      </c>
      <c r="E1589" t="s">
        <v>99</v>
      </c>
      <c r="F1589" t="s">
        <v>99</v>
      </c>
      <c r="G1589" s="49">
        <v>0</v>
      </c>
      <c r="H1589" s="110">
        <f>_xlfn.XLOOKUP(Sheet1!K385,Sheet2!$H:$H,Sheet2!$I:$I)</f>
        <v>5.518646472751668E-3</v>
      </c>
    </row>
    <row r="1590" spans="1:8">
      <c r="A1590" s="50">
        <v>2025</v>
      </c>
      <c r="B1590" t="s">
        <v>16</v>
      </c>
      <c r="C1590" t="s">
        <v>87</v>
      </c>
      <c r="D1590" t="s">
        <v>13</v>
      </c>
      <c r="E1590" t="s">
        <v>114</v>
      </c>
      <c r="G1590" s="49">
        <v>0</v>
      </c>
      <c r="H1590" s="110">
        <f>_xlfn.XLOOKUP(Sheet1!K386,Sheet2!$H:$H,Sheet2!$I:$I)</f>
        <v>5.518646472751668E-3</v>
      </c>
    </row>
    <row r="1591" spans="1:8">
      <c r="A1591" s="50">
        <v>2025</v>
      </c>
      <c r="B1591" t="s">
        <v>16</v>
      </c>
      <c r="C1591" t="s">
        <v>87</v>
      </c>
      <c r="D1591" t="s">
        <v>115</v>
      </c>
      <c r="G1591" s="49">
        <v>50005.240000000005</v>
      </c>
      <c r="H1591" s="110">
        <f>_xlfn.XLOOKUP(Sheet1!K387,Sheet2!$H:$H,Sheet2!$I:$I)</f>
        <v>4.5015795955790694E-2</v>
      </c>
    </row>
    <row r="1592" spans="1:8">
      <c r="A1592" s="50">
        <v>2025</v>
      </c>
      <c r="B1592" t="s">
        <v>16</v>
      </c>
      <c r="C1592" t="s">
        <v>138</v>
      </c>
      <c r="G1592" s="49">
        <v>50005.240000000005</v>
      </c>
      <c r="H1592" s="110">
        <f>_xlfn.XLOOKUP(Sheet1!K388,Sheet2!$H:$H,Sheet2!$I:$I)</f>
        <v>4.5015795955790694E-2</v>
      </c>
    </row>
    <row r="1593" spans="1:8">
      <c r="A1593" s="50">
        <v>2025</v>
      </c>
      <c r="B1593" t="s">
        <v>16</v>
      </c>
      <c r="C1593" t="s">
        <v>72</v>
      </c>
      <c r="D1593" t="s">
        <v>13</v>
      </c>
      <c r="E1593" t="s">
        <v>89</v>
      </c>
      <c r="F1593" t="s">
        <v>90</v>
      </c>
      <c r="G1593" s="49">
        <v>39999.96</v>
      </c>
      <c r="H1593" s="110">
        <f>_xlfn.XLOOKUP(Sheet1!K389,Sheet2!$H:$H,Sheet2!$I:$I)</f>
        <v>7.1845610468415878E-3</v>
      </c>
    </row>
    <row r="1594" spans="1:8">
      <c r="A1594" s="50">
        <v>2025</v>
      </c>
      <c r="B1594" t="s">
        <v>16</v>
      </c>
      <c r="C1594" t="s">
        <v>72</v>
      </c>
      <c r="D1594" t="s">
        <v>13</v>
      </c>
      <c r="E1594" t="s">
        <v>89</v>
      </c>
      <c r="F1594" t="s">
        <v>91</v>
      </c>
      <c r="G1594" s="49">
        <v>55224.520000000004</v>
      </c>
      <c r="H1594" s="110">
        <f>_xlfn.XLOOKUP(Sheet1!K390,Sheet2!$H:$H,Sheet2!$I:$I)</f>
        <v>3.4734578232688003E-2</v>
      </c>
    </row>
    <row r="1595" spans="1:8">
      <c r="A1595" s="50">
        <v>2025</v>
      </c>
      <c r="B1595" t="s">
        <v>16</v>
      </c>
      <c r="C1595" t="s">
        <v>72</v>
      </c>
      <c r="D1595" t="s">
        <v>13</v>
      </c>
      <c r="E1595" t="s">
        <v>89</v>
      </c>
      <c r="F1595" t="s">
        <v>103</v>
      </c>
      <c r="G1595" s="49">
        <v>4.16</v>
      </c>
      <c r="H1595" s="110">
        <f>_xlfn.XLOOKUP(Sheet1!K391,Sheet2!$H:$H,Sheet2!$I:$I)</f>
        <v>2.9887803842664838E-6</v>
      </c>
    </row>
    <row r="1596" spans="1:8">
      <c r="A1596" s="50">
        <v>2025</v>
      </c>
      <c r="B1596" t="s">
        <v>16</v>
      </c>
      <c r="C1596" t="s">
        <v>72</v>
      </c>
      <c r="D1596" t="s">
        <v>13</v>
      </c>
      <c r="E1596" t="s">
        <v>112</v>
      </c>
      <c r="G1596" s="49">
        <v>95228.640000000014</v>
      </c>
      <c r="H1596" s="110">
        <f>_xlfn.XLOOKUP(Sheet1!K392,Sheet2!$H:$H,Sheet2!$I:$I)</f>
        <v>8.6825679506225231E-2</v>
      </c>
    </row>
    <row r="1597" spans="1:8">
      <c r="A1597" s="50">
        <v>2025</v>
      </c>
      <c r="B1597" t="s">
        <v>16</v>
      </c>
      <c r="C1597" t="s">
        <v>72</v>
      </c>
      <c r="D1597" t="s">
        <v>13</v>
      </c>
      <c r="E1597" t="s">
        <v>37</v>
      </c>
      <c r="F1597" t="s">
        <v>37</v>
      </c>
      <c r="G1597" s="49">
        <v>0</v>
      </c>
      <c r="H1597" s="110">
        <f>_xlfn.XLOOKUP(Sheet1!K393,Sheet2!$H:$H,Sheet2!$I:$I)</f>
        <v>0</v>
      </c>
    </row>
    <row r="1598" spans="1:8">
      <c r="A1598" s="50">
        <v>2025</v>
      </c>
      <c r="B1598" t="s">
        <v>16</v>
      </c>
      <c r="C1598" t="s">
        <v>72</v>
      </c>
      <c r="D1598" t="s">
        <v>13</v>
      </c>
      <c r="E1598" t="s">
        <v>113</v>
      </c>
      <c r="G1598" s="49">
        <v>0</v>
      </c>
      <c r="H1598" s="110">
        <f>_xlfn.XLOOKUP(Sheet1!K394,Sheet2!$H:$H,Sheet2!$I:$I)</f>
        <v>0</v>
      </c>
    </row>
    <row r="1599" spans="1:8">
      <c r="A1599" s="50">
        <v>2025</v>
      </c>
      <c r="B1599" t="s">
        <v>16</v>
      </c>
      <c r="C1599" t="s">
        <v>72</v>
      </c>
      <c r="D1599" t="s">
        <v>13</v>
      </c>
      <c r="E1599" t="s">
        <v>99</v>
      </c>
      <c r="F1599" t="s">
        <v>99</v>
      </c>
      <c r="G1599" s="49">
        <v>500</v>
      </c>
      <c r="H1599" s="110">
        <f>_xlfn.XLOOKUP(Sheet1!K395,Sheet2!$H:$H,Sheet2!$I:$I)</f>
        <v>4.4653083028627964E-2</v>
      </c>
    </row>
    <row r="1600" spans="1:8">
      <c r="A1600" s="50">
        <v>2025</v>
      </c>
      <c r="B1600" t="s">
        <v>16</v>
      </c>
      <c r="C1600" t="s">
        <v>72</v>
      </c>
      <c r="D1600" t="s">
        <v>13</v>
      </c>
      <c r="E1600" t="s">
        <v>114</v>
      </c>
      <c r="G1600" s="49">
        <v>500</v>
      </c>
      <c r="H1600" s="110">
        <f>_xlfn.XLOOKUP(Sheet1!K396,Sheet2!$H:$H,Sheet2!$I:$I)</f>
        <v>4.4653083028627964E-2</v>
      </c>
    </row>
    <row r="1601" spans="1:8">
      <c r="A1601" s="50">
        <v>2025</v>
      </c>
      <c r="B1601" t="s">
        <v>16</v>
      </c>
      <c r="C1601" t="s">
        <v>72</v>
      </c>
      <c r="D1601" t="s">
        <v>115</v>
      </c>
      <c r="G1601" s="49">
        <v>95728.640000000014</v>
      </c>
      <c r="H1601" s="110">
        <f>_xlfn.XLOOKUP(Sheet1!K397,Sheet2!$H:$H,Sheet2!$I:$I)</f>
        <v>0.13147876253485319</v>
      </c>
    </row>
    <row r="1602" spans="1:8">
      <c r="A1602" s="50">
        <v>2025</v>
      </c>
      <c r="B1602" t="s">
        <v>16</v>
      </c>
      <c r="C1602" t="s">
        <v>132</v>
      </c>
      <c r="G1602" s="49">
        <v>95728.640000000014</v>
      </c>
      <c r="H1602" s="110">
        <f>_xlfn.XLOOKUP(Sheet1!K398,Sheet2!$H:$H,Sheet2!$I:$I)</f>
        <v>0.13147876253485319</v>
      </c>
    </row>
    <row r="1603" spans="1:8">
      <c r="A1603" s="50">
        <v>2025</v>
      </c>
      <c r="B1603" t="s">
        <v>16</v>
      </c>
      <c r="C1603" t="s">
        <v>73</v>
      </c>
      <c r="D1603" t="s">
        <v>13</v>
      </c>
      <c r="E1603" t="s">
        <v>89</v>
      </c>
      <c r="F1603" t="s">
        <v>90</v>
      </c>
      <c r="G1603" s="49">
        <v>50000.08</v>
      </c>
      <c r="H1603" s="110">
        <f>_xlfn.XLOOKUP(Sheet1!K399,Sheet2!$H:$H,Sheet2!$I:$I)</f>
        <v>1.242059534364252E-2</v>
      </c>
    </row>
    <row r="1604" spans="1:8">
      <c r="A1604" s="50">
        <v>2025</v>
      </c>
      <c r="B1604" t="s">
        <v>16</v>
      </c>
      <c r="C1604" t="s">
        <v>73</v>
      </c>
      <c r="D1604" t="s">
        <v>13</v>
      </c>
      <c r="E1604" t="s">
        <v>89</v>
      </c>
      <c r="F1604" t="s">
        <v>91</v>
      </c>
      <c r="G1604" s="49">
        <v>56000.880000000005</v>
      </c>
      <c r="H1604" s="110">
        <f>_xlfn.XLOOKUP(Sheet1!K400,Sheet2!$H:$H,Sheet2!$I:$I)</f>
        <v>4.0657895511073829E-2</v>
      </c>
    </row>
    <row r="1605" spans="1:8">
      <c r="A1605" s="50">
        <v>2025</v>
      </c>
      <c r="B1605" t="s">
        <v>16</v>
      </c>
      <c r="C1605" t="s">
        <v>73</v>
      </c>
      <c r="D1605" t="s">
        <v>13</v>
      </c>
      <c r="E1605" t="s">
        <v>89</v>
      </c>
      <c r="F1605" t="s">
        <v>103</v>
      </c>
      <c r="G1605" s="49">
        <v>4.16</v>
      </c>
      <c r="H1605" s="110">
        <f>_xlfn.XLOOKUP(Sheet1!K401,Sheet2!$H:$H,Sheet2!$I:$I)</f>
        <v>6.3226621635900371E-2</v>
      </c>
    </row>
    <row r="1606" spans="1:8">
      <c r="A1606" s="50">
        <v>2025</v>
      </c>
      <c r="B1606" t="s">
        <v>16</v>
      </c>
      <c r="C1606" t="s">
        <v>73</v>
      </c>
      <c r="D1606" t="s">
        <v>13</v>
      </c>
      <c r="E1606" t="s">
        <v>112</v>
      </c>
      <c r="G1606" s="49">
        <v>106005.12000000001</v>
      </c>
      <c r="H1606" s="110">
        <f>_xlfn.XLOOKUP(Sheet1!K402,Sheet2!$H:$H,Sheet2!$I:$I)</f>
        <v>0.14324724335840355</v>
      </c>
    </row>
    <row r="1607" spans="1:8">
      <c r="A1607" s="50">
        <v>2025</v>
      </c>
      <c r="B1607" t="s">
        <v>16</v>
      </c>
      <c r="C1607" t="s">
        <v>73</v>
      </c>
      <c r="D1607" t="s">
        <v>13</v>
      </c>
      <c r="E1607" t="s">
        <v>37</v>
      </c>
      <c r="F1607" t="s">
        <v>37</v>
      </c>
      <c r="G1607" s="49">
        <v>0</v>
      </c>
      <c r="H1607" s="110">
        <f>_xlfn.XLOOKUP(Sheet1!K403,Sheet2!$H:$H,Sheet2!$I:$I)</f>
        <v>0</v>
      </c>
    </row>
    <row r="1608" spans="1:8">
      <c r="A1608" s="50">
        <v>2025</v>
      </c>
      <c r="B1608" t="s">
        <v>16</v>
      </c>
      <c r="C1608" t="s">
        <v>73</v>
      </c>
      <c r="D1608" t="s">
        <v>13</v>
      </c>
      <c r="E1608" t="s">
        <v>113</v>
      </c>
      <c r="G1608" s="49">
        <v>0</v>
      </c>
      <c r="H1608" s="110">
        <f>_xlfn.XLOOKUP(Sheet1!K404,Sheet2!$H:$H,Sheet2!$I:$I)</f>
        <v>0</v>
      </c>
    </row>
    <row r="1609" spans="1:8">
      <c r="A1609" s="50">
        <v>2025</v>
      </c>
      <c r="B1609" t="s">
        <v>16</v>
      </c>
      <c r="C1609" t="s">
        <v>73</v>
      </c>
      <c r="D1609" t="s">
        <v>13</v>
      </c>
      <c r="E1609" t="s">
        <v>99</v>
      </c>
      <c r="F1609" t="s">
        <v>99</v>
      </c>
      <c r="G1609" s="49">
        <v>0</v>
      </c>
      <c r="H1609" s="110">
        <f>_xlfn.XLOOKUP(Sheet1!K405,Sheet2!$H:$H,Sheet2!$I:$I)</f>
        <v>8.0028007458645047E-3</v>
      </c>
    </row>
    <row r="1610" spans="1:8">
      <c r="A1610" s="50">
        <v>2025</v>
      </c>
      <c r="B1610" t="s">
        <v>16</v>
      </c>
      <c r="C1610" t="s">
        <v>73</v>
      </c>
      <c r="D1610" t="s">
        <v>13</v>
      </c>
      <c r="E1610" t="s">
        <v>114</v>
      </c>
      <c r="G1610" s="49">
        <v>0</v>
      </c>
      <c r="H1610" s="110">
        <f>_xlfn.XLOOKUP(Sheet1!K406,Sheet2!$H:$H,Sheet2!$I:$I)</f>
        <v>8.0028007458645047E-3</v>
      </c>
    </row>
    <row r="1611" spans="1:8">
      <c r="A1611" s="50">
        <v>2025</v>
      </c>
      <c r="B1611" t="s">
        <v>16</v>
      </c>
      <c r="C1611" t="s">
        <v>73</v>
      </c>
      <c r="D1611" t="s">
        <v>115</v>
      </c>
      <c r="G1611" s="49">
        <v>106005.12000000001</v>
      </c>
      <c r="H1611" s="110">
        <f>_xlfn.XLOOKUP(Sheet1!K407,Sheet2!$H:$H,Sheet2!$I:$I)</f>
        <v>0.15125004410426804</v>
      </c>
    </row>
    <row r="1612" spans="1:8">
      <c r="A1612" s="50">
        <v>2025</v>
      </c>
      <c r="B1612" t="s">
        <v>16</v>
      </c>
      <c r="C1612" t="s">
        <v>134</v>
      </c>
      <c r="G1612" s="49">
        <v>106005.12000000001</v>
      </c>
      <c r="H1612" s="110">
        <f>_xlfn.XLOOKUP(Sheet1!K408,Sheet2!$H:$H,Sheet2!$I:$I)</f>
        <v>0.15125004410426804</v>
      </c>
    </row>
    <row r="1613" spans="1:8">
      <c r="A1613" s="50">
        <v>2025</v>
      </c>
      <c r="B1613" t="s">
        <v>16</v>
      </c>
      <c r="C1613" t="s">
        <v>74</v>
      </c>
      <c r="D1613" t="s">
        <v>13</v>
      </c>
      <c r="E1613" t="s">
        <v>89</v>
      </c>
      <c r="F1613" t="s">
        <v>90</v>
      </c>
      <c r="G1613" s="49">
        <v>12000.04</v>
      </c>
      <c r="H1613" s="110">
        <f>_xlfn.XLOOKUP(Sheet1!K409,Sheet2!$H:$H,Sheet2!$I:$I)</f>
        <v>2.1553776539911776E-3</v>
      </c>
    </row>
    <row r="1614" spans="1:8">
      <c r="A1614" s="50">
        <v>2025</v>
      </c>
      <c r="B1614" t="s">
        <v>16</v>
      </c>
      <c r="C1614" t="s">
        <v>74</v>
      </c>
      <c r="D1614" t="s">
        <v>13</v>
      </c>
      <c r="E1614" t="s">
        <v>89</v>
      </c>
      <c r="F1614" t="s">
        <v>91</v>
      </c>
      <c r="G1614" s="49">
        <v>38189.839999999997</v>
      </c>
      <c r="H1614" s="110">
        <f>_xlfn.XLOOKUP(Sheet1!K410,Sheet2!$H:$H,Sheet2!$I:$I)</f>
        <v>1.3095808250598646E-2</v>
      </c>
    </row>
    <row r="1615" spans="1:8">
      <c r="A1615" s="50">
        <v>2025</v>
      </c>
      <c r="B1615" t="s">
        <v>16</v>
      </c>
      <c r="C1615" t="s">
        <v>74</v>
      </c>
      <c r="D1615" t="s">
        <v>13</v>
      </c>
      <c r="E1615" t="s">
        <v>89</v>
      </c>
      <c r="F1615" t="s">
        <v>103</v>
      </c>
      <c r="G1615" s="49">
        <v>4.16</v>
      </c>
      <c r="H1615" s="110">
        <f>_xlfn.XLOOKUP(Sheet1!K411,Sheet2!$H:$H,Sheet2!$I:$I)</f>
        <v>4.8521915544696313E-3</v>
      </c>
    </row>
    <row r="1616" spans="1:8">
      <c r="A1616" s="50">
        <v>2025</v>
      </c>
      <c r="B1616" t="s">
        <v>16</v>
      </c>
      <c r="C1616" t="s">
        <v>74</v>
      </c>
      <c r="D1616" t="s">
        <v>13</v>
      </c>
      <c r="E1616" t="s">
        <v>112</v>
      </c>
      <c r="G1616" s="49">
        <v>50194.04</v>
      </c>
      <c r="H1616" s="110">
        <f>_xlfn.XLOOKUP(Sheet1!K412,Sheet2!$H:$H,Sheet2!$I:$I)</f>
        <v>4.2555153182215144E-2</v>
      </c>
    </row>
    <row r="1617" spans="1:8">
      <c r="A1617" s="50">
        <v>2025</v>
      </c>
      <c r="B1617" t="s">
        <v>16</v>
      </c>
      <c r="C1617" t="s">
        <v>74</v>
      </c>
      <c r="D1617" t="s">
        <v>13</v>
      </c>
      <c r="E1617" t="s">
        <v>37</v>
      </c>
      <c r="F1617" t="s">
        <v>37</v>
      </c>
      <c r="G1617" s="49">
        <v>0</v>
      </c>
      <c r="H1617" s="110">
        <f>_xlfn.XLOOKUP(Sheet1!K413,Sheet2!$H:$H,Sheet2!$I:$I)</f>
        <v>0</v>
      </c>
    </row>
    <row r="1618" spans="1:8">
      <c r="A1618" s="50">
        <v>2025</v>
      </c>
      <c r="B1618" t="s">
        <v>16</v>
      </c>
      <c r="C1618" t="s">
        <v>74</v>
      </c>
      <c r="D1618" t="s">
        <v>13</v>
      </c>
      <c r="E1618" t="s">
        <v>113</v>
      </c>
      <c r="G1618" s="49">
        <v>0</v>
      </c>
      <c r="H1618" s="110">
        <f>_xlfn.XLOOKUP(Sheet1!K414,Sheet2!$H:$H,Sheet2!$I:$I)</f>
        <v>0</v>
      </c>
    </row>
    <row r="1619" spans="1:8">
      <c r="A1619" s="50">
        <v>2025</v>
      </c>
      <c r="B1619" t="s">
        <v>16</v>
      </c>
      <c r="C1619" t="s">
        <v>74</v>
      </c>
      <c r="D1619" t="s">
        <v>13</v>
      </c>
      <c r="E1619" t="s">
        <v>99</v>
      </c>
      <c r="F1619" t="s">
        <v>99</v>
      </c>
      <c r="G1619" s="49">
        <v>0</v>
      </c>
      <c r="H1619" s="110">
        <f>_xlfn.XLOOKUP(Sheet1!K415,Sheet2!$H:$H,Sheet2!$I:$I)</f>
        <v>8.061498668315124E-3</v>
      </c>
    </row>
    <row r="1620" spans="1:8">
      <c r="A1620" s="50">
        <v>2025</v>
      </c>
      <c r="B1620" t="s">
        <v>16</v>
      </c>
      <c r="C1620" t="s">
        <v>74</v>
      </c>
      <c r="D1620" t="s">
        <v>13</v>
      </c>
      <c r="E1620" t="s">
        <v>114</v>
      </c>
      <c r="G1620" s="49">
        <v>0</v>
      </c>
      <c r="H1620" s="110">
        <f>_xlfn.XLOOKUP(Sheet1!K416,Sheet2!$H:$H,Sheet2!$I:$I)</f>
        <v>8.061498668315124E-3</v>
      </c>
    </row>
    <row r="1621" spans="1:8">
      <c r="A1621" s="50">
        <v>2025</v>
      </c>
      <c r="B1621" t="s">
        <v>16</v>
      </c>
      <c r="C1621" t="s">
        <v>74</v>
      </c>
      <c r="D1621" t="s">
        <v>115</v>
      </c>
      <c r="G1621" s="49">
        <v>50194.04</v>
      </c>
      <c r="H1621" s="110">
        <f>_xlfn.XLOOKUP(Sheet1!K417,Sheet2!$H:$H,Sheet2!$I:$I)</f>
        <v>5.061665185053027E-2</v>
      </c>
    </row>
    <row r="1622" spans="1:8">
      <c r="A1622" s="50">
        <v>2025</v>
      </c>
      <c r="B1622" t="s">
        <v>16</v>
      </c>
      <c r="C1622" t="s">
        <v>135</v>
      </c>
      <c r="G1622" s="49">
        <v>50194.04</v>
      </c>
      <c r="H1622" s="110">
        <f>_xlfn.XLOOKUP(Sheet1!K418,Sheet2!$H:$H,Sheet2!$I:$I)</f>
        <v>5.061665185053027E-2</v>
      </c>
    </row>
    <row r="1623" spans="1:8">
      <c r="A1623" s="50">
        <v>2025</v>
      </c>
      <c r="B1623" t="s">
        <v>16</v>
      </c>
      <c r="C1623" t="s">
        <v>75</v>
      </c>
      <c r="D1623" t="s">
        <v>13</v>
      </c>
      <c r="E1623" t="s">
        <v>89</v>
      </c>
      <c r="F1623" t="s">
        <v>91</v>
      </c>
      <c r="G1623" s="49">
        <v>1.04</v>
      </c>
      <c r="H1623" s="110">
        <f>_xlfn.XLOOKUP(Sheet1!K419,Sheet2!$H:$H,Sheet2!$I:$I)</f>
        <v>4.4911095242954361E-3</v>
      </c>
    </row>
    <row r="1624" spans="1:8">
      <c r="A1624" s="50">
        <v>2025</v>
      </c>
      <c r="B1624" t="s">
        <v>16</v>
      </c>
      <c r="C1624" t="s">
        <v>75</v>
      </c>
      <c r="D1624" t="s">
        <v>13</v>
      </c>
      <c r="E1624" t="s">
        <v>89</v>
      </c>
      <c r="F1624" t="s">
        <v>103</v>
      </c>
      <c r="G1624" s="49">
        <v>4.16</v>
      </c>
      <c r="H1624" s="110">
        <f>_xlfn.XLOOKUP(Sheet1!K420,Sheet2!$H:$H,Sheet2!$I:$I)</f>
        <v>6.3147325556330328E-4</v>
      </c>
    </row>
    <row r="1625" spans="1:8">
      <c r="A1625" s="50">
        <v>2025</v>
      </c>
      <c r="B1625" t="s">
        <v>16</v>
      </c>
      <c r="C1625" t="s">
        <v>75</v>
      </c>
      <c r="D1625" t="s">
        <v>13</v>
      </c>
      <c r="E1625" t="s">
        <v>112</v>
      </c>
      <c r="G1625" s="49">
        <v>5.2</v>
      </c>
      <c r="H1625" s="110">
        <f>_xlfn.XLOOKUP(Sheet1!K421,Sheet2!$H:$H,Sheet2!$I:$I)</f>
        <v>5.1225827798587397E-3</v>
      </c>
    </row>
    <row r="1626" spans="1:8">
      <c r="A1626" s="50">
        <v>2025</v>
      </c>
      <c r="B1626" t="s">
        <v>16</v>
      </c>
      <c r="C1626" t="s">
        <v>75</v>
      </c>
      <c r="D1626" t="s">
        <v>115</v>
      </c>
      <c r="G1626" s="49">
        <v>5.2</v>
      </c>
      <c r="H1626" s="110">
        <f>_xlfn.XLOOKUP(Sheet1!K422,Sheet2!$H:$H,Sheet2!$I:$I)</f>
        <v>7.7058032681724285E-3</v>
      </c>
    </row>
    <row r="1627" spans="1:8">
      <c r="A1627" s="50">
        <v>2025</v>
      </c>
      <c r="B1627" t="s">
        <v>16</v>
      </c>
      <c r="C1627" t="s">
        <v>136</v>
      </c>
      <c r="G1627" s="49">
        <v>5.2</v>
      </c>
      <c r="H1627" s="110">
        <f>_xlfn.XLOOKUP(Sheet1!K423,Sheet2!$H:$H,Sheet2!$I:$I)</f>
        <v>7.7058032681724285E-3</v>
      </c>
    </row>
    <row r="1628" spans="1:8">
      <c r="A1628" s="50">
        <v>2025</v>
      </c>
      <c r="B1628" t="s">
        <v>16</v>
      </c>
      <c r="C1628" t="s">
        <v>76</v>
      </c>
      <c r="D1628" t="s">
        <v>13</v>
      </c>
      <c r="E1628" t="s">
        <v>89</v>
      </c>
      <c r="F1628" t="s">
        <v>91</v>
      </c>
      <c r="G1628" s="49">
        <v>1.04</v>
      </c>
      <c r="H1628" s="110">
        <f>_xlfn.XLOOKUP(Sheet1!K424,Sheet2!$H:$H,Sheet2!$I:$I)</f>
        <v>7.4719509606662128E-7</v>
      </c>
    </row>
    <row r="1629" spans="1:8">
      <c r="A1629" s="50">
        <v>2025</v>
      </c>
      <c r="B1629" t="s">
        <v>16</v>
      </c>
      <c r="C1629" t="s">
        <v>76</v>
      </c>
      <c r="D1629" t="s">
        <v>13</v>
      </c>
      <c r="E1629" t="s">
        <v>89</v>
      </c>
      <c r="F1629" t="s">
        <v>103</v>
      </c>
      <c r="G1629" s="49">
        <v>4.16</v>
      </c>
      <c r="H1629" s="110">
        <f>_xlfn.XLOOKUP(Sheet1!K425,Sheet2!$H:$H,Sheet2!$I:$I)</f>
        <v>2.9887803842664838E-6</v>
      </c>
    </row>
    <row r="1630" spans="1:8">
      <c r="A1630" s="50">
        <v>2025</v>
      </c>
      <c r="B1630" t="s">
        <v>16</v>
      </c>
      <c r="C1630" t="s">
        <v>76</v>
      </c>
      <c r="D1630" t="s">
        <v>13</v>
      </c>
      <c r="E1630" t="s">
        <v>112</v>
      </c>
      <c r="G1630" s="49">
        <v>5.2</v>
      </c>
      <c r="H1630" s="110">
        <f>_xlfn.XLOOKUP(Sheet1!K426,Sheet2!$H:$H,Sheet2!$I:$I)</f>
        <v>3.7359754803331049E-6</v>
      </c>
    </row>
    <row r="1631" spans="1:8">
      <c r="A1631" s="50">
        <v>2025</v>
      </c>
      <c r="B1631" t="s">
        <v>16</v>
      </c>
      <c r="C1631" t="s">
        <v>76</v>
      </c>
      <c r="D1631" t="s">
        <v>115</v>
      </c>
      <c r="G1631" s="49">
        <v>5.2</v>
      </c>
      <c r="H1631" s="110">
        <f>_xlfn.XLOOKUP(Sheet1!K427,Sheet2!$H:$H,Sheet2!$I:$I)</f>
        <v>1.7100709304401652E-3</v>
      </c>
    </row>
    <row r="1632" spans="1:8">
      <c r="A1632" s="50">
        <v>2025</v>
      </c>
      <c r="B1632" t="s">
        <v>16</v>
      </c>
      <c r="C1632" t="s">
        <v>137</v>
      </c>
      <c r="G1632" s="49">
        <v>5.2</v>
      </c>
      <c r="H1632" s="110">
        <f>_xlfn.XLOOKUP(Sheet1!K428,Sheet2!$H:$H,Sheet2!$I:$I)</f>
        <v>1.7100709304401652E-3</v>
      </c>
    </row>
    <row r="1633" spans="1:8">
      <c r="A1633" s="50">
        <v>2025</v>
      </c>
      <c r="B1633" t="s">
        <v>121</v>
      </c>
      <c r="G1633" s="49">
        <v>382251.1999999999</v>
      </c>
      <c r="H1633" s="110">
        <f>_xlfn.XLOOKUP(Sheet1!K429,Sheet2!$H:$H,Sheet2!$I:$I)</f>
        <v>0.42624211252055461</v>
      </c>
    </row>
    <row r="1634" spans="1:8">
      <c r="A1634" s="50">
        <v>2025</v>
      </c>
      <c r="B1634" t="s">
        <v>21</v>
      </c>
      <c r="C1634" t="s">
        <v>22</v>
      </c>
      <c r="D1634" t="s">
        <v>13</v>
      </c>
      <c r="E1634" t="s">
        <v>89</v>
      </c>
      <c r="F1634" t="s">
        <v>90</v>
      </c>
      <c r="G1634" s="49">
        <v>55000</v>
      </c>
      <c r="H1634" s="110">
        <f>_xlfn.XLOOKUP(Sheet1!K430,Sheet2!$H:$H,Sheet2!$I:$I)</f>
        <v>9.8787813181885013E-3</v>
      </c>
    </row>
    <row r="1635" spans="1:8">
      <c r="A1635" s="50">
        <v>2025</v>
      </c>
      <c r="B1635" t="s">
        <v>21</v>
      </c>
      <c r="C1635" t="s">
        <v>22</v>
      </c>
      <c r="D1635" t="s">
        <v>13</v>
      </c>
      <c r="E1635" t="s">
        <v>89</v>
      </c>
      <c r="F1635" t="s">
        <v>91</v>
      </c>
      <c r="G1635" s="49">
        <v>88000.639999999999</v>
      </c>
      <c r="H1635" s="110">
        <f>_xlfn.XLOOKUP(Sheet1!K431,Sheet2!$H:$H,Sheet2!$I:$I)</f>
        <v>2.3968057294690041E-2</v>
      </c>
    </row>
    <row r="1636" spans="1:8">
      <c r="A1636" s="50">
        <v>2025</v>
      </c>
      <c r="B1636" t="s">
        <v>21</v>
      </c>
      <c r="C1636" t="s">
        <v>22</v>
      </c>
      <c r="D1636" t="s">
        <v>13</v>
      </c>
      <c r="E1636" t="s">
        <v>89</v>
      </c>
      <c r="F1636" t="s">
        <v>103</v>
      </c>
      <c r="G1636" s="49">
        <v>4.16</v>
      </c>
      <c r="H1636" s="110">
        <f>_xlfn.XLOOKUP(Sheet1!K432,Sheet2!$H:$H,Sheet2!$I:$I)</f>
        <v>0.10777112428484706</v>
      </c>
    </row>
    <row r="1637" spans="1:8">
      <c r="A1637" s="50">
        <v>2025</v>
      </c>
      <c r="B1637" t="s">
        <v>21</v>
      </c>
      <c r="C1637" t="s">
        <v>22</v>
      </c>
      <c r="D1637" t="s">
        <v>13</v>
      </c>
      <c r="E1637" t="s">
        <v>112</v>
      </c>
      <c r="G1637" s="49">
        <v>143004.80000000002</v>
      </c>
      <c r="H1637" s="110">
        <f>_xlfn.XLOOKUP(Sheet1!K433,Sheet2!$H:$H,Sheet2!$I:$I)</f>
        <v>0.2044829349225615</v>
      </c>
    </row>
    <row r="1638" spans="1:8">
      <c r="A1638" s="50">
        <v>2025</v>
      </c>
      <c r="B1638" t="s">
        <v>21</v>
      </c>
      <c r="C1638" t="s">
        <v>22</v>
      </c>
      <c r="D1638" t="s">
        <v>13</v>
      </c>
      <c r="E1638" t="s">
        <v>37</v>
      </c>
      <c r="F1638" t="s">
        <v>37</v>
      </c>
      <c r="G1638" s="49">
        <v>0</v>
      </c>
      <c r="H1638" s="110">
        <f>_xlfn.XLOOKUP(Sheet1!K434,Sheet2!$H:$H,Sheet2!$I:$I)</f>
        <v>0</v>
      </c>
    </row>
    <row r="1639" spans="1:8">
      <c r="A1639" s="50">
        <v>2025</v>
      </c>
      <c r="B1639" t="s">
        <v>21</v>
      </c>
      <c r="C1639" t="s">
        <v>22</v>
      </c>
      <c r="D1639" t="s">
        <v>13</v>
      </c>
      <c r="E1639" t="s">
        <v>113</v>
      </c>
      <c r="G1639" s="49">
        <v>0</v>
      </c>
      <c r="H1639" s="110">
        <f>_xlfn.XLOOKUP(Sheet1!K435,Sheet2!$H:$H,Sheet2!$I:$I)</f>
        <v>0</v>
      </c>
    </row>
    <row r="1640" spans="1:8">
      <c r="A1640" s="50">
        <v>2025</v>
      </c>
      <c r="B1640" t="s">
        <v>21</v>
      </c>
      <c r="C1640" t="s">
        <v>22</v>
      </c>
      <c r="D1640" t="s">
        <v>13</v>
      </c>
      <c r="E1640" t="s">
        <v>99</v>
      </c>
      <c r="F1640" t="s">
        <v>99</v>
      </c>
      <c r="G1640" s="49">
        <v>0</v>
      </c>
      <c r="H1640" s="110">
        <f>_xlfn.XLOOKUP(Sheet1!K436,Sheet2!$H:$H,Sheet2!$I:$I)</f>
        <v>5.1354129818063907E-2</v>
      </c>
    </row>
    <row r="1641" spans="1:8">
      <c r="A1641" s="50">
        <v>2025</v>
      </c>
      <c r="B1641" t="s">
        <v>21</v>
      </c>
      <c r="C1641" t="s">
        <v>22</v>
      </c>
      <c r="D1641" t="s">
        <v>13</v>
      </c>
      <c r="E1641" t="s">
        <v>114</v>
      </c>
      <c r="G1641" s="49">
        <v>0</v>
      </c>
      <c r="H1641" s="110">
        <f>_xlfn.XLOOKUP(Sheet1!K437,Sheet2!$H:$H,Sheet2!$I:$I)</f>
        <v>5.1354129818063907E-2</v>
      </c>
    </row>
    <row r="1642" spans="1:8">
      <c r="A1642" s="50">
        <v>2025</v>
      </c>
      <c r="B1642" t="s">
        <v>21</v>
      </c>
      <c r="C1642" t="s">
        <v>22</v>
      </c>
      <c r="D1642" t="s">
        <v>115</v>
      </c>
      <c r="G1642" s="49">
        <v>143004.80000000002</v>
      </c>
      <c r="H1642" s="110">
        <f>_xlfn.XLOOKUP(Sheet1!K438,Sheet2!$H:$H,Sheet2!$I:$I)</f>
        <v>0.2558370647406254</v>
      </c>
    </row>
    <row r="1643" spans="1:8">
      <c r="A1643" s="50">
        <v>2025</v>
      </c>
      <c r="B1643" t="s">
        <v>21</v>
      </c>
      <c r="C1643" t="s">
        <v>122</v>
      </c>
      <c r="G1643" s="49">
        <v>143004.80000000002</v>
      </c>
      <c r="H1643" s="110">
        <f>_xlfn.XLOOKUP(Sheet1!K439,Sheet2!$H:$H,Sheet2!$I:$I)</f>
        <v>0.2558370647406254</v>
      </c>
    </row>
    <row r="1644" spans="1:8">
      <c r="A1644" s="50">
        <v>2025</v>
      </c>
      <c r="B1644" t="s">
        <v>21</v>
      </c>
      <c r="C1644" t="s">
        <v>65</v>
      </c>
      <c r="D1644" t="s">
        <v>13</v>
      </c>
      <c r="E1644" t="s">
        <v>89</v>
      </c>
      <c r="F1644" t="s">
        <v>90</v>
      </c>
      <c r="G1644" s="49">
        <v>39999.96</v>
      </c>
      <c r="H1644" s="110">
        <f>_xlfn.XLOOKUP(Sheet1!K440,Sheet2!$H:$H,Sheet2!$I:$I)</f>
        <v>7.1845610468415878E-3</v>
      </c>
    </row>
    <row r="1645" spans="1:8">
      <c r="A1645" s="50">
        <v>2025</v>
      </c>
      <c r="B1645" t="s">
        <v>21</v>
      </c>
      <c r="C1645" t="s">
        <v>65</v>
      </c>
      <c r="D1645" t="s">
        <v>13</v>
      </c>
      <c r="E1645" t="s">
        <v>89</v>
      </c>
      <c r="F1645" t="s">
        <v>91</v>
      </c>
      <c r="G1645" s="49">
        <v>99000.72</v>
      </c>
      <c r="H1645" s="110">
        <f>_xlfn.XLOOKUP(Sheet1!K441,Sheet2!$H:$H,Sheet2!$I:$I)</f>
        <v>3.7762492960110972E-2</v>
      </c>
    </row>
    <row r="1646" spans="1:8">
      <c r="A1646" s="50">
        <v>2025</v>
      </c>
      <c r="B1646" t="s">
        <v>21</v>
      </c>
      <c r="C1646" t="s">
        <v>65</v>
      </c>
      <c r="D1646" t="s">
        <v>13</v>
      </c>
      <c r="E1646" t="s">
        <v>89</v>
      </c>
      <c r="F1646" t="s">
        <v>103</v>
      </c>
      <c r="G1646" s="49">
        <v>4.16</v>
      </c>
      <c r="H1646" s="110">
        <f>_xlfn.XLOOKUP(Sheet1!K442,Sheet2!$H:$H,Sheet2!$I:$I)</f>
        <v>6.2886741266577114E-3</v>
      </c>
    </row>
    <row r="1647" spans="1:8">
      <c r="A1647" s="50">
        <v>2025</v>
      </c>
      <c r="B1647" t="s">
        <v>21</v>
      </c>
      <c r="C1647" t="s">
        <v>65</v>
      </c>
      <c r="D1647" t="s">
        <v>13</v>
      </c>
      <c r="E1647" t="s">
        <v>112</v>
      </c>
      <c r="G1647" s="49">
        <v>139004.84</v>
      </c>
      <c r="H1647" s="110">
        <f>_xlfn.XLOOKUP(Sheet1!K443,Sheet2!$H:$H,Sheet2!$I:$I)</f>
        <v>7.8177859001397093E-2</v>
      </c>
    </row>
    <row r="1648" spans="1:8">
      <c r="A1648" s="50">
        <v>2025</v>
      </c>
      <c r="B1648" t="s">
        <v>21</v>
      </c>
      <c r="C1648" t="s">
        <v>65</v>
      </c>
      <c r="D1648" t="s">
        <v>13</v>
      </c>
      <c r="E1648" t="s">
        <v>37</v>
      </c>
      <c r="F1648" t="s">
        <v>37</v>
      </c>
      <c r="G1648" s="49">
        <v>0</v>
      </c>
      <c r="H1648" s="110">
        <f>_xlfn.XLOOKUP(Sheet1!K444,Sheet2!$H:$H,Sheet2!$I:$I)</f>
        <v>0</v>
      </c>
    </row>
    <row r="1649" spans="1:8">
      <c r="A1649" s="50">
        <v>2025</v>
      </c>
      <c r="B1649" t="s">
        <v>21</v>
      </c>
      <c r="C1649" t="s">
        <v>65</v>
      </c>
      <c r="D1649" t="s">
        <v>13</v>
      </c>
      <c r="E1649" t="s">
        <v>113</v>
      </c>
      <c r="G1649" s="49">
        <v>0</v>
      </c>
      <c r="H1649" s="110">
        <f>_xlfn.XLOOKUP(Sheet1!K445,Sheet2!$H:$H,Sheet2!$I:$I)</f>
        <v>0</v>
      </c>
    </row>
    <row r="1650" spans="1:8">
      <c r="A1650" s="50">
        <v>2025</v>
      </c>
      <c r="B1650" t="s">
        <v>21</v>
      </c>
      <c r="C1650" t="s">
        <v>65</v>
      </c>
      <c r="D1650" t="s">
        <v>13</v>
      </c>
      <c r="E1650" t="s">
        <v>99</v>
      </c>
      <c r="F1650" t="s">
        <v>99</v>
      </c>
      <c r="G1650" s="49">
        <v>0</v>
      </c>
      <c r="H1650" s="110">
        <f>_xlfn.XLOOKUP(Sheet1!K446,Sheet2!$H:$H,Sheet2!$I:$I)</f>
        <v>1.5072405108719421E-2</v>
      </c>
    </row>
    <row r="1651" spans="1:8">
      <c r="A1651" s="50">
        <v>2025</v>
      </c>
      <c r="B1651" t="s">
        <v>21</v>
      </c>
      <c r="C1651" t="s">
        <v>65</v>
      </c>
      <c r="D1651" t="s">
        <v>13</v>
      </c>
      <c r="E1651" t="s">
        <v>114</v>
      </c>
      <c r="G1651" s="49">
        <v>0</v>
      </c>
      <c r="H1651" s="110">
        <f>_xlfn.XLOOKUP(Sheet1!K447,Sheet2!$H:$H,Sheet2!$I:$I)</f>
        <v>1.5072405108719421E-2</v>
      </c>
    </row>
    <row r="1652" spans="1:8">
      <c r="A1652" s="50">
        <v>2025</v>
      </c>
      <c r="B1652" t="s">
        <v>21</v>
      </c>
      <c r="C1652" t="s">
        <v>65</v>
      </c>
      <c r="D1652" t="s">
        <v>115</v>
      </c>
      <c r="G1652" s="49">
        <v>139004.84</v>
      </c>
      <c r="H1652" s="110">
        <f>_xlfn.XLOOKUP(Sheet1!K448,Sheet2!$H:$H,Sheet2!$I:$I)</f>
        <v>9.3250264110116513E-2</v>
      </c>
    </row>
    <row r="1653" spans="1:8">
      <c r="A1653" s="50">
        <v>2025</v>
      </c>
      <c r="B1653" t="s">
        <v>21</v>
      </c>
      <c r="C1653" t="s">
        <v>129</v>
      </c>
      <c r="G1653" s="49">
        <v>139004.84</v>
      </c>
      <c r="H1653" s="110">
        <f>_xlfn.XLOOKUP(Sheet1!K449,Sheet2!$H:$H,Sheet2!$I:$I)</f>
        <v>9.3250264110116513E-2</v>
      </c>
    </row>
    <row r="1654" spans="1:8">
      <c r="A1654" s="50">
        <v>2025</v>
      </c>
      <c r="B1654" t="s">
        <v>123</v>
      </c>
      <c r="G1654" s="49">
        <v>282009.63999999996</v>
      </c>
      <c r="H1654" s="110">
        <f>_xlfn.XLOOKUP(Sheet1!K450,Sheet2!$H:$H,Sheet2!$I:$I)</f>
        <v>0.3490873288507419</v>
      </c>
    </row>
    <row r="1655" spans="1:8">
      <c r="A1655" s="50">
        <v>2025</v>
      </c>
      <c r="B1655" t="s">
        <v>23</v>
      </c>
      <c r="C1655" t="s">
        <v>24</v>
      </c>
      <c r="D1655" t="s">
        <v>13</v>
      </c>
      <c r="E1655" t="s">
        <v>89</v>
      </c>
      <c r="F1655" t="s">
        <v>90</v>
      </c>
      <c r="G1655" s="49">
        <v>50000</v>
      </c>
      <c r="H1655" s="110">
        <f>_xlfn.XLOOKUP(Sheet1!K451,Sheet2!$H:$H,Sheet2!$I:$I)</f>
        <v>8.980710289262275E-3</v>
      </c>
    </row>
    <row r="1656" spans="1:8">
      <c r="A1656" s="50">
        <v>2025</v>
      </c>
      <c r="B1656" t="s">
        <v>23</v>
      </c>
      <c r="C1656" t="s">
        <v>24</v>
      </c>
      <c r="D1656" t="s">
        <v>13</v>
      </c>
      <c r="E1656" t="s">
        <v>89</v>
      </c>
      <c r="F1656" t="s">
        <v>91</v>
      </c>
      <c r="G1656" s="49">
        <v>60381.880000000005</v>
      </c>
      <c r="H1656" s="110">
        <f>_xlfn.XLOOKUP(Sheet1!K452,Sheet2!$H:$H,Sheet2!$I:$I)</f>
        <v>1.7520697609505174E-2</v>
      </c>
    </row>
    <row r="1657" spans="1:8">
      <c r="A1657" s="50">
        <v>2025</v>
      </c>
      <c r="B1657" t="s">
        <v>23</v>
      </c>
      <c r="C1657" t="s">
        <v>24</v>
      </c>
      <c r="D1657" t="s">
        <v>13</v>
      </c>
      <c r="E1657" t="s">
        <v>89</v>
      </c>
      <c r="F1657" t="s">
        <v>103</v>
      </c>
      <c r="G1657" s="49">
        <v>4.16</v>
      </c>
      <c r="H1657" s="110">
        <f>_xlfn.XLOOKUP(Sheet1!K453,Sheet2!$H:$H,Sheet2!$I:$I)</f>
        <v>8.5319312638850231E-2</v>
      </c>
    </row>
    <row r="1658" spans="1:8">
      <c r="A1658" s="50">
        <v>2025</v>
      </c>
      <c r="B1658" t="s">
        <v>23</v>
      </c>
      <c r="C1658" t="s">
        <v>24</v>
      </c>
      <c r="D1658" t="s">
        <v>13</v>
      </c>
      <c r="E1658" t="s">
        <v>112</v>
      </c>
      <c r="G1658" s="49">
        <v>110386.04000000001</v>
      </c>
      <c r="H1658" s="110">
        <f>_xlfn.XLOOKUP(Sheet1!K454,Sheet2!$H:$H,Sheet2!$I:$I)</f>
        <v>0.15672427198392905</v>
      </c>
    </row>
    <row r="1659" spans="1:8">
      <c r="A1659" s="50">
        <v>2025</v>
      </c>
      <c r="B1659" t="s">
        <v>23</v>
      </c>
      <c r="C1659" t="s">
        <v>24</v>
      </c>
      <c r="D1659" t="s">
        <v>13</v>
      </c>
      <c r="E1659" t="s">
        <v>37</v>
      </c>
      <c r="F1659" t="s">
        <v>37</v>
      </c>
      <c r="G1659" s="49">
        <v>0</v>
      </c>
      <c r="H1659" s="110">
        <f>_xlfn.XLOOKUP(Sheet1!K455,Sheet2!$H:$H,Sheet2!$I:$I)</f>
        <v>1.1488124602024302E-5</v>
      </c>
    </row>
    <row r="1660" spans="1:8">
      <c r="A1660" s="50">
        <v>2025</v>
      </c>
      <c r="B1660" t="s">
        <v>23</v>
      </c>
      <c r="C1660" t="s">
        <v>24</v>
      </c>
      <c r="D1660" t="s">
        <v>13</v>
      </c>
      <c r="E1660" t="s">
        <v>113</v>
      </c>
      <c r="G1660" s="49">
        <v>0</v>
      </c>
      <c r="H1660" s="110">
        <f>_xlfn.XLOOKUP(Sheet1!K456,Sheet2!$H:$H,Sheet2!$I:$I)</f>
        <v>1.1488124602024302E-5</v>
      </c>
    </row>
    <row r="1661" spans="1:8">
      <c r="A1661" s="50">
        <v>2025</v>
      </c>
      <c r="B1661" t="s">
        <v>23</v>
      </c>
      <c r="C1661" t="s">
        <v>24</v>
      </c>
      <c r="D1661" t="s">
        <v>13</v>
      </c>
      <c r="E1661" t="s">
        <v>99</v>
      </c>
      <c r="F1661" t="s">
        <v>99</v>
      </c>
      <c r="G1661" s="49">
        <v>0</v>
      </c>
      <c r="H1661" s="110">
        <f>_xlfn.XLOOKUP(Sheet1!K457,Sheet2!$H:$H,Sheet2!$I:$I)</f>
        <v>8.3971527153762996E-3</v>
      </c>
    </row>
    <row r="1662" spans="1:8">
      <c r="A1662" s="50">
        <v>2025</v>
      </c>
      <c r="B1662" t="s">
        <v>23</v>
      </c>
      <c r="C1662" t="s">
        <v>24</v>
      </c>
      <c r="D1662" t="s">
        <v>13</v>
      </c>
      <c r="E1662" t="s">
        <v>114</v>
      </c>
      <c r="G1662" s="49">
        <v>0</v>
      </c>
      <c r="H1662" s="110">
        <f>_xlfn.XLOOKUP(Sheet1!K458,Sheet2!$H:$H,Sheet2!$I:$I)</f>
        <v>8.3971527153762996E-3</v>
      </c>
    </row>
    <row r="1663" spans="1:8">
      <c r="A1663" s="50">
        <v>2025</v>
      </c>
      <c r="B1663" t="s">
        <v>23</v>
      </c>
      <c r="C1663" t="s">
        <v>24</v>
      </c>
      <c r="D1663" t="s">
        <v>115</v>
      </c>
      <c r="G1663" s="49">
        <v>110386.04000000001</v>
      </c>
      <c r="H1663" s="110">
        <f>_xlfn.XLOOKUP(Sheet1!K459,Sheet2!$H:$H,Sheet2!$I:$I)</f>
        <v>0.16513291282390738</v>
      </c>
    </row>
    <row r="1664" spans="1:8">
      <c r="A1664" s="50">
        <v>2025</v>
      </c>
      <c r="B1664" t="s">
        <v>23</v>
      </c>
      <c r="C1664" t="s">
        <v>124</v>
      </c>
      <c r="G1664" s="49">
        <v>110386.04000000001</v>
      </c>
      <c r="H1664" s="110">
        <f>_xlfn.XLOOKUP(Sheet1!K460,Sheet2!$H:$H,Sheet2!$I:$I)</f>
        <v>0.16513291282390738</v>
      </c>
    </row>
    <row r="1665" spans="1:8">
      <c r="A1665" s="50">
        <v>2025</v>
      </c>
      <c r="B1665" t="s">
        <v>23</v>
      </c>
      <c r="C1665" t="s">
        <v>66</v>
      </c>
      <c r="D1665" t="s">
        <v>13</v>
      </c>
      <c r="E1665" t="s">
        <v>89</v>
      </c>
      <c r="F1665" t="s">
        <v>90</v>
      </c>
      <c r="G1665" s="49">
        <v>20000.240000000002</v>
      </c>
      <c r="H1665" s="110">
        <f>_xlfn.XLOOKUP(Sheet1!K461,Sheet2!$H:$H,Sheet2!$I:$I)</f>
        <v>3.5923272231142985E-3</v>
      </c>
    </row>
    <row r="1666" spans="1:8">
      <c r="A1666" s="50">
        <v>2025</v>
      </c>
      <c r="B1666" t="s">
        <v>23</v>
      </c>
      <c r="C1666" t="s">
        <v>66</v>
      </c>
      <c r="D1666" t="s">
        <v>13</v>
      </c>
      <c r="E1666" t="s">
        <v>89</v>
      </c>
      <c r="F1666" t="s">
        <v>91</v>
      </c>
      <c r="G1666" s="49">
        <v>55000.92</v>
      </c>
      <c r="H1666" s="110">
        <f>_xlfn.XLOOKUP(Sheet1!K462,Sheet2!$H:$H,Sheet2!$I:$I)</f>
        <v>1.6000435787170624E-2</v>
      </c>
    </row>
    <row r="1667" spans="1:8">
      <c r="A1667" s="50">
        <v>2025</v>
      </c>
      <c r="B1667" t="s">
        <v>23</v>
      </c>
      <c r="C1667" t="s">
        <v>66</v>
      </c>
      <c r="D1667" t="s">
        <v>13</v>
      </c>
      <c r="E1667" t="s">
        <v>89</v>
      </c>
      <c r="F1667" t="s">
        <v>103</v>
      </c>
      <c r="G1667" s="49">
        <v>4.16</v>
      </c>
      <c r="H1667" s="110">
        <f>_xlfn.XLOOKUP(Sheet1!K463,Sheet2!$H:$H,Sheet2!$I:$I)</f>
        <v>2.9887803842664838E-6</v>
      </c>
    </row>
    <row r="1668" spans="1:8">
      <c r="A1668" s="50">
        <v>2025</v>
      </c>
      <c r="B1668" t="s">
        <v>23</v>
      </c>
      <c r="C1668" t="s">
        <v>66</v>
      </c>
      <c r="D1668" t="s">
        <v>13</v>
      </c>
      <c r="E1668" t="s">
        <v>112</v>
      </c>
      <c r="G1668" s="49">
        <v>75005.320000000007</v>
      </c>
      <c r="H1668" s="110">
        <f>_xlfn.XLOOKUP(Sheet1!K464,Sheet2!$H:$H,Sheet2!$I:$I)</f>
        <v>5.5518592947718291E-2</v>
      </c>
    </row>
    <row r="1669" spans="1:8">
      <c r="A1669" s="50">
        <v>2025</v>
      </c>
      <c r="B1669" t="s">
        <v>23</v>
      </c>
      <c r="C1669" t="s">
        <v>66</v>
      </c>
      <c r="D1669" t="s">
        <v>13</v>
      </c>
      <c r="E1669" t="s">
        <v>99</v>
      </c>
      <c r="F1669" t="s">
        <v>99</v>
      </c>
      <c r="G1669" s="49">
        <v>0</v>
      </c>
      <c r="H1669" s="110">
        <f>_xlfn.XLOOKUP(Sheet1!K465,Sheet2!$H:$H,Sheet2!$I:$I)</f>
        <v>4.0190528570768266E-3</v>
      </c>
    </row>
    <row r="1670" spans="1:8">
      <c r="A1670" s="50">
        <v>2025</v>
      </c>
      <c r="B1670" t="s">
        <v>23</v>
      </c>
      <c r="C1670" t="s">
        <v>66</v>
      </c>
      <c r="D1670" t="s">
        <v>13</v>
      </c>
      <c r="E1670" t="s">
        <v>114</v>
      </c>
      <c r="G1670" s="49">
        <v>0</v>
      </c>
      <c r="H1670" s="110">
        <f>_xlfn.XLOOKUP(Sheet1!K466,Sheet2!$H:$H,Sheet2!$I:$I)</f>
        <v>4.0190528570768266E-3</v>
      </c>
    </row>
    <row r="1671" spans="1:8">
      <c r="A1671" s="50">
        <v>2025</v>
      </c>
      <c r="B1671" t="s">
        <v>23</v>
      </c>
      <c r="C1671" t="s">
        <v>66</v>
      </c>
      <c r="D1671" t="s">
        <v>115</v>
      </c>
      <c r="G1671" s="49">
        <v>75005.320000000007</v>
      </c>
      <c r="H1671" s="110">
        <f>_xlfn.XLOOKUP(Sheet1!K467,Sheet2!$H:$H,Sheet2!$I:$I)</f>
        <v>5.953764580479512E-2</v>
      </c>
    </row>
    <row r="1672" spans="1:8">
      <c r="A1672" s="50">
        <v>2025</v>
      </c>
      <c r="B1672" t="s">
        <v>23</v>
      </c>
      <c r="C1672" t="s">
        <v>130</v>
      </c>
      <c r="G1672" s="49">
        <v>75005.320000000007</v>
      </c>
      <c r="H1672" s="110">
        <f>_xlfn.XLOOKUP(Sheet1!K468,Sheet2!$H:$H,Sheet2!$I:$I)</f>
        <v>5.953764580479512E-2</v>
      </c>
    </row>
    <row r="1673" spans="1:8">
      <c r="A1673" s="52">
        <v>2025</v>
      </c>
      <c r="B1673" s="53" t="s">
        <v>125</v>
      </c>
      <c r="C1673" s="53"/>
      <c r="D1673" s="53"/>
      <c r="E1673" s="53"/>
      <c r="F1673" s="53"/>
      <c r="G1673" s="91">
        <v>185391.36000000002</v>
      </c>
      <c r="H1673" s="111">
        <f>_xlfn.XLOOKUP(Sheet1!K469,Sheet2!$H:$H,Sheet2!$I:$I)</f>
        <v>0.22467055862870247</v>
      </c>
    </row>
    <row r="1674" spans="1:8">
      <c r="H1674" s="95"/>
    </row>
    <row r="1675" spans="1:8">
      <c r="H1675" s="95"/>
    </row>
    <row r="1676" spans="1:8">
      <c r="H1676" s="95"/>
    </row>
    <row r="1677" spans="1:8">
      <c r="H1677" s="95"/>
    </row>
    <row r="1678" spans="1:8">
      <c r="A1678" s="143" t="s">
        <v>175</v>
      </c>
      <c r="H1678" s="95"/>
    </row>
    <row r="1679" spans="1:8">
      <c r="A1679" s="12" t="s">
        <v>1</v>
      </c>
      <c r="B1679" s="14" t="s">
        <v>141</v>
      </c>
      <c r="H1679" s="95"/>
    </row>
    <row r="1680" spans="1:8">
      <c r="A1680" s="45" t="s">
        <v>44</v>
      </c>
      <c r="B1680" s="90">
        <v>0</v>
      </c>
      <c r="H1680" s="95"/>
    </row>
    <row r="1681" spans="1:8">
      <c r="A1681" s="45" t="s">
        <v>36</v>
      </c>
      <c r="B1681" s="49">
        <v>0</v>
      </c>
      <c r="H1681" s="95"/>
    </row>
    <row r="1682" spans="1:8">
      <c r="A1682" s="45" t="s">
        <v>29</v>
      </c>
      <c r="B1682" s="49">
        <v>0</v>
      </c>
      <c r="H1682" s="95"/>
    </row>
    <row r="1683" spans="1:8">
      <c r="A1683" s="45" t="s">
        <v>45</v>
      </c>
      <c r="B1683" s="49">
        <v>0</v>
      </c>
      <c r="H1683" s="95"/>
    </row>
    <row r="1684" spans="1:8">
      <c r="A1684" s="45" t="s">
        <v>32</v>
      </c>
      <c r="B1684" s="49">
        <v>0</v>
      </c>
      <c r="H1684" s="95"/>
    </row>
    <row r="1685" spans="1:8">
      <c r="A1685" s="45" t="s">
        <v>40</v>
      </c>
      <c r="B1685" s="49">
        <v>0</v>
      </c>
      <c r="H1685" s="95"/>
    </row>
    <row r="1686" spans="1:8">
      <c r="A1686" s="45" t="s">
        <v>30</v>
      </c>
      <c r="B1686" s="49">
        <v>0</v>
      </c>
      <c r="H1686" s="95"/>
    </row>
    <row r="1687" spans="1:8">
      <c r="A1687" s="45" t="s">
        <v>86</v>
      </c>
      <c r="B1687" s="49">
        <v>0</v>
      </c>
      <c r="H1687" s="95"/>
    </row>
    <row r="1688" spans="1:8">
      <c r="A1688" s="45" t="s">
        <v>28</v>
      </c>
      <c r="B1688" s="49">
        <v>0</v>
      </c>
      <c r="H1688" s="95"/>
    </row>
    <row r="1689" spans="1:8">
      <c r="A1689" s="45" t="s">
        <v>59</v>
      </c>
      <c r="B1689" s="49">
        <v>0</v>
      </c>
      <c r="H1689" s="95"/>
    </row>
    <row r="1690" spans="1:8">
      <c r="A1690" s="45" t="s">
        <v>84</v>
      </c>
      <c r="B1690" s="49">
        <v>1800</v>
      </c>
      <c r="H1690" s="95"/>
    </row>
    <row r="1691" spans="1:8">
      <c r="A1691" s="45" t="s">
        <v>35</v>
      </c>
      <c r="B1691" s="49">
        <v>7070.52</v>
      </c>
      <c r="H1691" s="95"/>
    </row>
    <row r="1692" spans="1:8">
      <c r="A1692" s="45" t="s">
        <v>34</v>
      </c>
      <c r="B1692" s="49">
        <v>12565.24</v>
      </c>
      <c r="H1692" s="95"/>
    </row>
    <row r="1693" spans="1:8">
      <c r="A1693" s="45" t="s">
        <v>52</v>
      </c>
      <c r="B1693" s="49">
        <v>20424.57</v>
      </c>
      <c r="H1693" s="95"/>
    </row>
    <row r="1694" spans="1:8">
      <c r="A1694" s="45" t="s">
        <v>18</v>
      </c>
      <c r="B1694" s="49">
        <v>30824.76</v>
      </c>
      <c r="H1694" s="95"/>
    </row>
    <row r="1695" spans="1:8">
      <c r="A1695" s="45" t="s">
        <v>54</v>
      </c>
      <c r="B1695" s="49">
        <v>32015.85</v>
      </c>
      <c r="H1695" s="95"/>
    </row>
    <row r="1696" spans="1:8">
      <c r="A1696" s="45" t="s">
        <v>55</v>
      </c>
      <c r="B1696" s="49">
        <v>35114.520000000004</v>
      </c>
      <c r="H1696" s="95"/>
    </row>
    <row r="1697" spans="1:8">
      <c r="A1697" s="45" t="s">
        <v>37</v>
      </c>
      <c r="B1697" s="49">
        <v>38778.36</v>
      </c>
      <c r="H1697" s="95"/>
    </row>
    <row r="1698" spans="1:8">
      <c r="A1698" s="45" t="s">
        <v>47</v>
      </c>
      <c r="B1698" s="49">
        <v>39810.86</v>
      </c>
      <c r="H1698" s="95"/>
    </row>
    <row r="1699" spans="1:8">
      <c r="A1699" s="45" t="s">
        <v>50</v>
      </c>
      <c r="B1699" s="49">
        <v>41814.409999999996</v>
      </c>
      <c r="H1699" s="95"/>
    </row>
    <row r="1700" spans="1:8">
      <c r="A1700" s="45" t="s">
        <v>82</v>
      </c>
      <c r="B1700" s="49">
        <v>44615.359999999993</v>
      </c>
      <c r="H1700" s="95"/>
    </row>
    <row r="1701" spans="1:8">
      <c r="A1701" s="45" t="s">
        <v>43</v>
      </c>
      <c r="B1701" s="49">
        <v>48088.44</v>
      </c>
      <c r="H1701" s="95"/>
    </row>
    <row r="1702" spans="1:8">
      <c r="A1702" s="45" t="s">
        <v>48</v>
      </c>
      <c r="B1702" s="49">
        <v>52115.4</v>
      </c>
      <c r="H1702" s="95"/>
    </row>
    <row r="1703" spans="1:8">
      <c r="A1703" s="45" t="s">
        <v>51</v>
      </c>
      <c r="B1703" s="49">
        <v>148907.79999999999</v>
      </c>
      <c r="H1703" s="95"/>
    </row>
    <row r="1704" spans="1:8">
      <c r="A1704" s="45" t="s">
        <v>46</v>
      </c>
      <c r="B1704" s="49">
        <v>157221.59</v>
      </c>
      <c r="H1704" s="95"/>
    </row>
    <row r="1705" spans="1:8">
      <c r="A1705" s="45" t="s">
        <v>53</v>
      </c>
      <c r="B1705" s="49">
        <v>287636.97000000003</v>
      </c>
      <c r="H1705" s="95"/>
    </row>
    <row r="1706" spans="1:8">
      <c r="A1706" s="45" t="s">
        <v>80</v>
      </c>
      <c r="B1706" s="49">
        <v>300886</v>
      </c>
      <c r="H1706" s="95"/>
    </row>
    <row r="1707" spans="1:8">
      <c r="A1707" s="45" t="s">
        <v>81</v>
      </c>
      <c r="B1707" s="49">
        <v>372605.29999999993</v>
      </c>
      <c r="H1707" s="95"/>
    </row>
    <row r="1708" spans="1:8">
      <c r="A1708" s="45" t="s">
        <v>39</v>
      </c>
      <c r="B1708" s="49">
        <v>438332.49999999994</v>
      </c>
      <c r="H1708" s="95"/>
    </row>
    <row r="1709" spans="1:8">
      <c r="A1709" s="45" t="s">
        <v>79</v>
      </c>
      <c r="B1709" s="49">
        <v>510854.79</v>
      </c>
      <c r="H1709" s="95"/>
    </row>
    <row r="1710" spans="1:8">
      <c r="A1710" s="45" t="s">
        <v>56</v>
      </c>
      <c r="B1710" s="49">
        <v>527594.7699999999</v>
      </c>
      <c r="H1710" s="95"/>
    </row>
    <row r="1711" spans="1:8">
      <c r="A1711" s="45" t="s">
        <v>58</v>
      </c>
      <c r="B1711" s="49">
        <v>621242.50000000012</v>
      </c>
      <c r="H1711" s="95"/>
    </row>
    <row r="1712" spans="1:8">
      <c r="A1712" s="45" t="s">
        <v>38</v>
      </c>
      <c r="B1712" s="49">
        <v>1754259.1499999997</v>
      </c>
      <c r="H1712" s="95"/>
    </row>
    <row r="1713" spans="1:8">
      <c r="A1713" s="45" t="s">
        <v>31</v>
      </c>
      <c r="B1713" s="49">
        <v>2671604.2799999998</v>
      </c>
      <c r="H1713" s="95"/>
    </row>
    <row r="1714" spans="1:8">
      <c r="A1714" s="46" t="s">
        <v>144</v>
      </c>
      <c r="B1714" s="10">
        <v>8196183.9399999995</v>
      </c>
      <c r="H1714" s="95"/>
    </row>
    <row r="1715" spans="1:8">
      <c r="H1715" s="95"/>
    </row>
    <row r="1716" spans="1:8">
      <c r="H1716" s="95"/>
    </row>
    <row r="1717" spans="1:8">
      <c r="H1717" s="95"/>
    </row>
    <row r="1718" spans="1:8">
      <c r="H1718" s="95"/>
    </row>
    <row r="1719" spans="1:8">
      <c r="H1719" s="95"/>
    </row>
    <row r="1720" spans="1:8">
      <c r="A1720" s="143" t="s">
        <v>176</v>
      </c>
      <c r="H1720" s="95"/>
    </row>
    <row r="1721" spans="1:8">
      <c r="A1721" s="22" t="s">
        <v>4</v>
      </c>
      <c r="B1721" s="31" t="s">
        <v>141</v>
      </c>
      <c r="H1721" s="95"/>
    </row>
    <row r="1722" spans="1:8">
      <c r="A1722" s="46" t="s">
        <v>89</v>
      </c>
      <c r="B1722" s="94">
        <v>8106945.0600000005</v>
      </c>
      <c r="H1722" s="95"/>
    </row>
    <row r="1723" spans="1:8">
      <c r="A1723" s="71" t="s">
        <v>90</v>
      </c>
      <c r="B1723" s="94">
        <v>2671604.2799999998</v>
      </c>
      <c r="H1723" s="95"/>
    </row>
    <row r="1724" spans="1:8">
      <c r="A1724" s="71" t="s">
        <v>91</v>
      </c>
      <c r="B1724" s="94">
        <v>3391317.3600000008</v>
      </c>
      <c r="H1724" s="95"/>
    </row>
    <row r="1725" spans="1:8">
      <c r="A1725" s="71" t="s">
        <v>103</v>
      </c>
      <c r="B1725" s="94">
        <v>2044023.4200000002</v>
      </c>
      <c r="H1725" s="95"/>
    </row>
    <row r="1726" spans="1:8">
      <c r="A1726" s="46" t="s">
        <v>98</v>
      </c>
      <c r="B1726" s="94">
        <v>89238.88</v>
      </c>
      <c r="H1726" s="95"/>
    </row>
    <row r="1727" spans="1:8">
      <c r="A1727" s="71" t="s">
        <v>37</v>
      </c>
      <c r="B1727" s="94">
        <v>38778.36</v>
      </c>
      <c r="H1727" s="95"/>
    </row>
    <row r="1728" spans="1:8">
      <c r="A1728" s="71" t="s">
        <v>99</v>
      </c>
      <c r="B1728" s="94">
        <v>50460.520000000004</v>
      </c>
      <c r="H1728" s="95"/>
    </row>
    <row r="1729" spans="1:8">
      <c r="A1729" s="46" t="s">
        <v>144</v>
      </c>
      <c r="B1729" s="94">
        <v>8196183.9400000004</v>
      </c>
      <c r="H1729" s="95"/>
    </row>
    <row r="1730" spans="1:8">
      <c r="H1730" s="95"/>
    </row>
    <row r="1731" spans="1:8">
      <c r="H1731" s="95"/>
    </row>
    <row r="1732" spans="1:8">
      <c r="H1732" s="95"/>
    </row>
    <row r="1733" spans="1:8">
      <c r="H1733" s="95"/>
    </row>
    <row r="1734" spans="1:8">
      <c r="H1734" s="95"/>
    </row>
    <row r="1735" spans="1:8">
      <c r="H1735" s="95"/>
    </row>
    <row r="1736" spans="1:8">
      <c r="H1736" s="95"/>
    </row>
    <row r="1737" spans="1:8">
      <c r="H1737" s="95"/>
    </row>
    <row r="1738" spans="1:8">
      <c r="H1738" s="95"/>
    </row>
    <row r="1739" spans="1:8">
      <c r="H1739" s="95"/>
    </row>
    <row r="1740" spans="1:8">
      <c r="H1740" s="95"/>
    </row>
    <row r="1741" spans="1:8">
      <c r="H1741" s="95"/>
    </row>
    <row r="1742" spans="1:8">
      <c r="H1742" s="95"/>
    </row>
    <row r="1743" spans="1:8">
      <c r="H1743" s="95"/>
    </row>
    <row r="1744" spans="1:8">
      <c r="H1744" s="95"/>
    </row>
    <row r="1745" spans="8:8">
      <c r="H1745" s="95"/>
    </row>
    <row r="1746" spans="8:8">
      <c r="H1746" s="95"/>
    </row>
    <row r="1747" spans="8:8">
      <c r="H1747" s="95"/>
    </row>
    <row r="1748" spans="8:8">
      <c r="H1748" s="95"/>
    </row>
    <row r="1749" spans="8:8">
      <c r="H1749" s="95"/>
    </row>
    <row r="1750" spans="8:8">
      <c r="H1750" s="95"/>
    </row>
    <row r="1751" spans="8:8">
      <c r="H1751" s="95"/>
    </row>
    <row r="1752" spans="8:8">
      <c r="H1752" s="95"/>
    </row>
    <row r="1753" spans="8:8">
      <c r="H1753" s="95"/>
    </row>
    <row r="1754" spans="8:8">
      <c r="H1754" s="95"/>
    </row>
    <row r="1755" spans="8:8">
      <c r="H1755" s="95"/>
    </row>
    <row r="1756" spans="8:8">
      <c r="H1756" s="95"/>
    </row>
    <row r="1757" spans="8:8">
      <c r="H1757" s="95"/>
    </row>
    <row r="1758" spans="8:8">
      <c r="H1758" s="95"/>
    </row>
    <row r="1759" spans="8:8">
      <c r="H1759" s="95"/>
    </row>
    <row r="1760" spans="8:8">
      <c r="H1760" s="95"/>
    </row>
    <row r="1761" spans="8:8">
      <c r="H1761" s="95"/>
    </row>
    <row r="1762" spans="8:8">
      <c r="H1762" s="95"/>
    </row>
    <row r="1763" spans="8:8">
      <c r="H1763" s="95"/>
    </row>
    <row r="1764" spans="8:8">
      <c r="H1764" s="95"/>
    </row>
    <row r="1765" spans="8:8">
      <c r="H1765" s="95"/>
    </row>
    <row r="1766" spans="8:8">
      <c r="H1766" s="95"/>
    </row>
    <row r="1767" spans="8:8">
      <c r="H1767" s="95"/>
    </row>
    <row r="1768" spans="8:8">
      <c r="H1768" s="95"/>
    </row>
    <row r="1769" spans="8:8">
      <c r="H1769" s="95"/>
    </row>
    <row r="1770" spans="8:8">
      <c r="H1770" s="95"/>
    </row>
    <row r="1771" spans="8:8">
      <c r="H1771" s="95"/>
    </row>
    <row r="1772" spans="8:8">
      <c r="H1772" s="95"/>
    </row>
    <row r="1773" spans="8:8">
      <c r="H1773" s="95"/>
    </row>
    <row r="1774" spans="8:8">
      <c r="H1774" s="95"/>
    </row>
    <row r="1775" spans="8:8">
      <c r="H1775" s="95"/>
    </row>
    <row r="1776" spans="8:8">
      <c r="H1776" s="95"/>
    </row>
    <row r="1777" spans="8:8">
      <c r="H1777" s="95"/>
    </row>
    <row r="1778" spans="8:8">
      <c r="H1778" s="95"/>
    </row>
    <row r="1779" spans="8:8">
      <c r="H1779" s="95"/>
    </row>
    <row r="1780" spans="8:8">
      <c r="H1780" s="95"/>
    </row>
    <row r="1781" spans="8:8">
      <c r="H1781" s="95"/>
    </row>
    <row r="1782" spans="8:8">
      <c r="H1782" s="95"/>
    </row>
    <row r="1783" spans="8:8">
      <c r="H1783" s="95"/>
    </row>
    <row r="1784" spans="8:8">
      <c r="H1784" s="95"/>
    </row>
    <row r="1785" spans="8:8">
      <c r="H1785" s="95"/>
    </row>
    <row r="1786" spans="8:8">
      <c r="H1786" s="95"/>
    </row>
    <row r="1787" spans="8:8">
      <c r="H1787" s="95"/>
    </row>
    <row r="1788" spans="8:8">
      <c r="H1788" s="95"/>
    </row>
    <row r="1789" spans="8:8">
      <c r="H1789" s="95"/>
    </row>
    <row r="1790" spans="8:8">
      <c r="H1790" s="95"/>
    </row>
    <row r="1791" spans="8:8">
      <c r="H1791" s="95"/>
    </row>
    <row r="1792" spans="8:8">
      <c r="H1792" s="95"/>
    </row>
    <row r="1793" spans="8:8">
      <c r="H1793" s="95"/>
    </row>
    <row r="1794" spans="8:8">
      <c r="H1794" s="95"/>
    </row>
    <row r="1795" spans="8:8">
      <c r="H1795" s="95"/>
    </row>
    <row r="1796" spans="8:8">
      <c r="H1796" s="95"/>
    </row>
    <row r="1797" spans="8:8">
      <c r="H1797" s="95"/>
    </row>
    <row r="1798" spans="8:8">
      <c r="H1798" s="95"/>
    </row>
    <row r="1799" spans="8:8">
      <c r="H1799" s="95"/>
    </row>
    <row r="1800" spans="8:8">
      <c r="H1800" s="95"/>
    </row>
    <row r="1801" spans="8:8">
      <c r="H1801" s="95"/>
    </row>
    <row r="1802" spans="8:8">
      <c r="H1802" s="95"/>
    </row>
    <row r="1803" spans="8:8">
      <c r="H1803" s="95"/>
    </row>
    <row r="1804" spans="8:8">
      <c r="H1804" s="95"/>
    </row>
    <row r="1805" spans="8:8">
      <c r="H1805" s="95"/>
    </row>
    <row r="1806" spans="8:8">
      <c r="H1806" s="95"/>
    </row>
    <row r="1807" spans="8:8">
      <c r="H1807" s="95"/>
    </row>
    <row r="1808" spans="8:8">
      <c r="H1808" s="95"/>
    </row>
    <row r="1809" spans="8:8">
      <c r="H1809" s="95"/>
    </row>
    <row r="1810" spans="8:8">
      <c r="H1810" s="95"/>
    </row>
    <row r="1811" spans="8:8">
      <c r="H1811" s="95"/>
    </row>
    <row r="1812" spans="8:8">
      <c r="H1812" s="95"/>
    </row>
    <row r="1813" spans="8:8">
      <c r="H1813" s="95"/>
    </row>
    <row r="1814" spans="8:8">
      <c r="H1814" s="95"/>
    </row>
    <row r="1815" spans="8:8">
      <c r="H1815" s="95"/>
    </row>
    <row r="1816" spans="8:8">
      <c r="H1816" s="95"/>
    </row>
    <row r="1817" spans="8:8">
      <c r="H1817" s="95"/>
    </row>
    <row r="1818" spans="8:8">
      <c r="H1818" s="95"/>
    </row>
    <row r="1819" spans="8:8">
      <c r="H1819" s="95"/>
    </row>
    <row r="1820" spans="8:8">
      <c r="H1820" s="95"/>
    </row>
    <row r="1821" spans="8:8">
      <c r="H1821" s="95"/>
    </row>
    <row r="1822" spans="8:8">
      <c r="H1822" s="95"/>
    </row>
    <row r="1823" spans="8:8">
      <c r="H1823" s="95"/>
    </row>
    <row r="1824" spans="8:8">
      <c r="H1824" s="95"/>
    </row>
    <row r="1825" spans="8:8">
      <c r="H1825" s="95"/>
    </row>
    <row r="1826" spans="8:8">
      <c r="H1826" s="95"/>
    </row>
    <row r="1827" spans="8:8">
      <c r="H1827" s="95"/>
    </row>
    <row r="1828" spans="8:8">
      <c r="H1828" s="95"/>
    </row>
    <row r="1829" spans="8:8">
      <c r="H1829" s="95"/>
    </row>
    <row r="1830" spans="8:8">
      <c r="H1830" s="95"/>
    </row>
    <row r="1831" spans="8:8">
      <c r="H1831" s="95"/>
    </row>
    <row r="1832" spans="8:8">
      <c r="H1832" s="95"/>
    </row>
    <row r="1833" spans="8:8">
      <c r="H1833" s="95"/>
    </row>
    <row r="1834" spans="8:8">
      <c r="H1834" s="95"/>
    </row>
    <row r="1835" spans="8:8">
      <c r="H1835" s="95"/>
    </row>
    <row r="1836" spans="8:8">
      <c r="H1836" s="95"/>
    </row>
    <row r="1837" spans="8:8">
      <c r="H1837" s="95"/>
    </row>
    <row r="1838" spans="8:8">
      <c r="H1838" s="95"/>
    </row>
    <row r="1839" spans="8:8">
      <c r="H1839" s="95"/>
    </row>
    <row r="1840" spans="8:8">
      <c r="H1840" s="95"/>
    </row>
    <row r="1841" spans="8:8">
      <c r="H1841" s="95"/>
    </row>
    <row r="1842" spans="8:8">
      <c r="H1842" s="95"/>
    </row>
    <row r="1843" spans="8:8" ht="17.25" customHeight="1">
      <c r="H1843" s="95"/>
    </row>
    <row r="1844" spans="8:8">
      <c r="H1844" s="95"/>
    </row>
    <row r="1845" spans="8:8">
      <c r="H1845" s="95"/>
    </row>
    <row r="1846" spans="8:8">
      <c r="H1846" s="95"/>
    </row>
    <row r="1847" spans="8:8">
      <c r="H1847" s="95"/>
    </row>
    <row r="1848" spans="8:8">
      <c r="H1848" s="95"/>
    </row>
    <row r="1849" spans="8:8">
      <c r="H1849" s="95"/>
    </row>
    <row r="1850" spans="8:8">
      <c r="H1850" s="95"/>
    </row>
    <row r="1851" spans="8:8">
      <c r="H1851" s="95"/>
    </row>
    <row r="1852" spans="8:8">
      <c r="H1852" s="95"/>
    </row>
    <row r="1853" spans="8:8">
      <c r="H1853" s="95"/>
    </row>
    <row r="1858" spans="1:4">
      <c r="A1858" s="22" t="s">
        <v>6</v>
      </c>
      <c r="B1858" s="31" t="s">
        <v>139</v>
      </c>
      <c r="C1858" s="31" t="s">
        <v>140</v>
      </c>
      <c r="D1858" s="31" t="s">
        <v>141</v>
      </c>
    </row>
    <row r="1859" spans="1:4">
      <c r="A1859" s="46" t="s">
        <v>18</v>
      </c>
      <c r="B1859" s="94">
        <v>49018459.582325332</v>
      </c>
      <c r="C1859" s="94">
        <v>48987634.822325334</v>
      </c>
      <c r="D1859" s="94">
        <v>30824.76</v>
      </c>
    </row>
    <row r="1860" spans="1:4">
      <c r="A1860" s="46" t="s">
        <v>37</v>
      </c>
      <c r="B1860" s="94">
        <v>7242122.5757398093</v>
      </c>
      <c r="C1860" s="94">
        <v>7203344.215739809</v>
      </c>
      <c r="D1860" s="94">
        <v>38778.36</v>
      </c>
    </row>
    <row r="1861" spans="1:4">
      <c r="A1861" s="46" t="s">
        <v>34</v>
      </c>
      <c r="B1861" s="94">
        <v>4424404.2600000054</v>
      </c>
      <c r="C1861" s="94">
        <v>4411839.0200000051</v>
      </c>
      <c r="D1861" s="94">
        <v>12565.24</v>
      </c>
    </row>
    <row r="1862" spans="1:4">
      <c r="A1862" s="46" t="s">
        <v>35</v>
      </c>
      <c r="B1862" s="94">
        <v>3116298.6400000015</v>
      </c>
      <c r="C1862" s="94">
        <v>3109228.1200000015</v>
      </c>
      <c r="D1862" s="94">
        <v>7070.52</v>
      </c>
    </row>
    <row r="1863" spans="1:4">
      <c r="A1863" s="46" t="s">
        <v>31</v>
      </c>
      <c r="B1863" s="94">
        <v>2672852.1436538077</v>
      </c>
      <c r="C1863" s="94">
        <v>1247.8636538079008</v>
      </c>
      <c r="D1863" s="94">
        <v>2671604.2799999998</v>
      </c>
    </row>
    <row r="1864" spans="1:4">
      <c r="A1864" s="46" t="s">
        <v>38</v>
      </c>
      <c r="B1864" s="94">
        <v>1754259.4137499996</v>
      </c>
      <c r="C1864" s="94">
        <v>0.26374999992549419</v>
      </c>
      <c r="D1864" s="94">
        <v>1754259.1499999997</v>
      </c>
    </row>
    <row r="1865" spans="1:4">
      <c r="A1865" s="46" t="s">
        <v>58</v>
      </c>
      <c r="B1865" s="94">
        <v>764665.09000000451</v>
      </c>
      <c r="C1865" s="94">
        <v>143422.59000000439</v>
      </c>
      <c r="D1865" s="94">
        <v>621242.50000000012</v>
      </c>
    </row>
    <row r="1866" spans="1:4">
      <c r="A1866" s="46" t="s">
        <v>56</v>
      </c>
      <c r="B1866" s="94">
        <v>527595.30442307668</v>
      </c>
      <c r="C1866" s="94">
        <v>0.53442307678051293</v>
      </c>
      <c r="D1866" s="94">
        <v>527594.7699999999</v>
      </c>
    </row>
    <row r="1867" spans="1:4">
      <c r="A1867" s="46" t="s">
        <v>79</v>
      </c>
      <c r="B1867" s="94">
        <v>510854.25730769243</v>
      </c>
      <c r="C1867" s="94">
        <v>-0.53269230754813179</v>
      </c>
      <c r="D1867" s="94">
        <v>510854.79</v>
      </c>
    </row>
    <row r="1868" spans="1:4">
      <c r="A1868" s="46" t="s">
        <v>39</v>
      </c>
      <c r="B1868" s="94">
        <v>438333.48403846152</v>
      </c>
      <c r="C1868" s="94">
        <v>0.98403846158180386</v>
      </c>
      <c r="D1868" s="94">
        <v>438332.49999999994</v>
      </c>
    </row>
    <row r="1869" spans="1:4">
      <c r="A1869" s="46" t="s">
        <v>81</v>
      </c>
      <c r="B1869" s="94">
        <v>372604.66230769234</v>
      </c>
      <c r="C1869" s="94">
        <v>-0.637692307587713</v>
      </c>
      <c r="D1869" s="94">
        <v>372605.29999999993</v>
      </c>
    </row>
    <row r="1870" spans="1:4">
      <c r="A1870" s="46" t="s">
        <v>80</v>
      </c>
      <c r="B1870" s="94">
        <v>300884.81980769226</v>
      </c>
      <c r="C1870" s="94">
        <v>-1.1801923077437095</v>
      </c>
      <c r="D1870" s="94">
        <v>300886</v>
      </c>
    </row>
    <row r="1871" spans="1:4">
      <c r="A1871" s="46" t="s">
        <v>53</v>
      </c>
      <c r="B1871" s="94">
        <v>287636.77115384606</v>
      </c>
      <c r="C1871" s="94">
        <v>-0.1988461539731361</v>
      </c>
      <c r="D1871" s="94">
        <v>287636.97000000003</v>
      </c>
    </row>
    <row r="1872" spans="1:4">
      <c r="A1872" s="46" t="s">
        <v>28</v>
      </c>
      <c r="B1872" s="94">
        <v>159421.47999999998</v>
      </c>
      <c r="C1872" s="94">
        <v>159421.47999999998</v>
      </c>
      <c r="D1872" s="94">
        <v>0</v>
      </c>
    </row>
    <row r="1873" spans="1:4">
      <c r="A1873" s="46" t="s">
        <v>46</v>
      </c>
      <c r="B1873" s="94">
        <v>157221.43769230769</v>
      </c>
      <c r="C1873" s="94">
        <v>-0.15230769230402075</v>
      </c>
      <c r="D1873" s="94">
        <v>157221.59</v>
      </c>
    </row>
    <row r="1874" spans="1:4">
      <c r="A1874" s="46" t="s">
        <v>51</v>
      </c>
      <c r="B1874" s="94">
        <v>148908.0307692308</v>
      </c>
      <c r="C1874" s="94">
        <v>0.23076923080952838</v>
      </c>
      <c r="D1874" s="94">
        <v>148907.79999999999</v>
      </c>
    </row>
    <row r="1875" spans="1:4">
      <c r="A1875" s="46" t="s">
        <v>48</v>
      </c>
      <c r="B1875" s="94">
        <v>52115.184955277233</v>
      </c>
      <c r="C1875" s="94">
        <v>-0.21504472276865272</v>
      </c>
      <c r="D1875" s="94">
        <v>52115.4</v>
      </c>
    </row>
    <row r="1876" spans="1:4">
      <c r="A1876" s="46" t="s">
        <v>43</v>
      </c>
      <c r="B1876" s="94">
        <v>48791.94</v>
      </c>
      <c r="C1876" s="94">
        <v>703.5</v>
      </c>
      <c r="D1876" s="94">
        <v>48088.44</v>
      </c>
    </row>
    <row r="1877" spans="1:4">
      <c r="A1877" s="46" t="s">
        <v>82</v>
      </c>
      <c r="B1877" s="94">
        <v>44615.676346153894</v>
      </c>
      <c r="C1877" s="94">
        <v>0.31634615390066756</v>
      </c>
      <c r="D1877" s="94">
        <v>44615.359999999993</v>
      </c>
    </row>
    <row r="1878" spans="1:4">
      <c r="A1878" s="46" t="s">
        <v>50</v>
      </c>
      <c r="B1878" s="94">
        <v>41814.318571428572</v>
      </c>
      <c r="C1878" s="94">
        <v>-9.1428571424330585E-2</v>
      </c>
      <c r="D1878" s="94">
        <v>41814.409999999996</v>
      </c>
    </row>
    <row r="1879" spans="1:4">
      <c r="A1879" s="46" t="s">
        <v>47</v>
      </c>
      <c r="B1879" s="94">
        <v>39810.764615384593</v>
      </c>
      <c r="C1879" s="94">
        <v>-9.5384615407965612E-2</v>
      </c>
      <c r="D1879" s="94">
        <v>39810.86</v>
      </c>
    </row>
    <row r="1880" spans="1:4">
      <c r="A1880" s="46" t="s">
        <v>55</v>
      </c>
      <c r="B1880" s="94">
        <v>35114.04923076924</v>
      </c>
      <c r="C1880" s="94">
        <v>-0.47076923076383537</v>
      </c>
      <c r="D1880" s="94">
        <v>35114.520000000004</v>
      </c>
    </row>
    <row r="1881" spans="1:4">
      <c r="A1881" s="46" t="s">
        <v>54</v>
      </c>
      <c r="B1881" s="94">
        <v>32015.78</v>
      </c>
      <c r="C1881" s="94">
        <v>-6.9999999999708962E-2</v>
      </c>
      <c r="D1881" s="94">
        <v>32015.85</v>
      </c>
    </row>
    <row r="1882" spans="1:4">
      <c r="A1882" s="46" t="s">
        <v>40</v>
      </c>
      <c r="B1882" s="94">
        <v>23779.599999999999</v>
      </c>
      <c r="C1882" s="94">
        <v>23779.599999999999</v>
      </c>
      <c r="D1882" s="94">
        <v>0</v>
      </c>
    </row>
    <row r="1883" spans="1:4">
      <c r="A1883" s="46" t="s">
        <v>52</v>
      </c>
      <c r="B1883" s="94">
        <v>20425.247209302332</v>
      </c>
      <c r="C1883" s="94">
        <v>0.67720930233190302</v>
      </c>
      <c r="D1883" s="94">
        <v>20424.57</v>
      </c>
    </row>
    <row r="1884" spans="1:4">
      <c r="A1884" s="46" t="s">
        <v>44</v>
      </c>
      <c r="B1884" s="94">
        <v>11417.7</v>
      </c>
      <c r="C1884" s="94">
        <v>11417.7</v>
      </c>
      <c r="D1884" s="94">
        <v>0</v>
      </c>
    </row>
    <row r="1885" spans="1:4">
      <c r="A1885" s="46" t="s">
        <v>30</v>
      </c>
      <c r="B1885" s="94">
        <v>5049.5499999906497</v>
      </c>
      <c r="C1885" s="94">
        <v>5049.5499999906497</v>
      </c>
      <c r="D1885" s="94">
        <v>0</v>
      </c>
    </row>
    <row r="1886" spans="1:4">
      <c r="A1886" s="46" t="s">
        <v>84</v>
      </c>
      <c r="B1886" s="94">
        <v>1800</v>
      </c>
      <c r="C1886" s="94">
        <v>0</v>
      </c>
      <c r="D1886" s="94">
        <v>1800</v>
      </c>
    </row>
    <row r="1887" spans="1:4">
      <c r="A1887" s="46" t="s">
        <v>59</v>
      </c>
      <c r="B1887" s="94">
        <v>0</v>
      </c>
      <c r="C1887" s="94">
        <v>0</v>
      </c>
      <c r="D1887" s="94">
        <v>0</v>
      </c>
    </row>
    <row r="1888" spans="1:4">
      <c r="A1888" s="46" t="s">
        <v>45</v>
      </c>
      <c r="B1888" s="94">
        <v>0</v>
      </c>
      <c r="C1888" s="94">
        <v>0</v>
      </c>
      <c r="D1888" s="94">
        <v>0</v>
      </c>
    </row>
    <row r="1889" spans="1:4">
      <c r="A1889" s="46" t="s">
        <v>29</v>
      </c>
      <c r="B1889" s="94">
        <v>0</v>
      </c>
      <c r="C1889" s="94">
        <v>0</v>
      </c>
      <c r="D1889" s="94">
        <v>0</v>
      </c>
    </row>
    <row r="1890" spans="1:4">
      <c r="A1890" s="46" t="s">
        <v>86</v>
      </c>
      <c r="B1890" s="94">
        <v>0</v>
      </c>
      <c r="C1890" s="94">
        <v>0</v>
      </c>
      <c r="D1890" s="94">
        <v>0</v>
      </c>
    </row>
    <row r="1891" spans="1:4">
      <c r="A1891" s="46" t="s">
        <v>36</v>
      </c>
      <c r="B1891" s="94">
        <v>0</v>
      </c>
      <c r="C1891" s="94">
        <v>0</v>
      </c>
      <c r="D1891" s="94">
        <v>0</v>
      </c>
    </row>
    <row r="1892" spans="1:4">
      <c r="A1892" s="46" t="s">
        <v>32</v>
      </c>
      <c r="B1892" s="94">
        <v>0</v>
      </c>
      <c r="C1892" s="94">
        <v>0</v>
      </c>
      <c r="D1892" s="94">
        <v>0</v>
      </c>
    </row>
    <row r="1893" spans="1:4">
      <c r="A1893" s="46" t="s">
        <v>144</v>
      </c>
      <c r="B1893" s="10">
        <v>72253271.76389727</v>
      </c>
      <c r="C1893" s="10">
        <v>64057087.823897257</v>
      </c>
      <c r="D1893" s="10">
        <v>8196183.9399999995</v>
      </c>
    </row>
  </sheetData>
  <mergeCells count="12">
    <mergeCell ref="A224:B224"/>
    <mergeCell ref="F1028:K1028"/>
    <mergeCell ref="F1037:K1037"/>
    <mergeCell ref="F1046:K1046"/>
    <mergeCell ref="A300:B300"/>
    <mergeCell ref="A611:B611"/>
    <mergeCell ref="A196:B196"/>
    <mergeCell ref="A15:B15"/>
    <mergeCell ref="A30:B30"/>
    <mergeCell ref="A48:B48"/>
    <mergeCell ref="A68:B68"/>
    <mergeCell ref="A84:B84"/>
  </mergeCells>
  <conditionalFormatting pivot="1" sqref="G1059:G1103">
    <cfRule type="cellIs" dxfId="27" priority="12" operator="greaterThan">
      <formula>0.15</formula>
    </cfRule>
  </conditionalFormatting>
  <conditionalFormatting sqref="J1057:J1193">
    <cfRule type="cellIs" dxfId="26" priority="11" operator="greaterThanOrEqual">
      <formula>15</formula>
    </cfRule>
  </conditionalFormatting>
  <conditionalFormatting pivot="1" sqref="G1059:G1103">
    <cfRule type="cellIs" dxfId="25" priority="10" operator="between">
      <formula>0.13</formula>
      <formula>0.15</formula>
    </cfRule>
  </conditionalFormatting>
  <conditionalFormatting pivot="1" sqref="D86:D100">
    <cfRule type="cellIs" dxfId="24" priority="9" operator="greaterThan">
      <formula>0.15</formula>
    </cfRule>
  </conditionalFormatting>
  <conditionalFormatting pivot="1" sqref="D86:D100">
    <cfRule type="cellIs" dxfId="23" priority="8" operator="between">
      <formula>0.13</formula>
      <formula>0.15</formula>
    </cfRule>
  </conditionalFormatting>
  <conditionalFormatting pivot="1" sqref="C138:C141">
    <cfRule type="cellIs" dxfId="22" priority="7" operator="greaterThan">
      <formula>0.13</formula>
    </cfRule>
  </conditionalFormatting>
  <conditionalFormatting pivot="1" sqref="D198:D218">
    <cfRule type="cellIs" dxfId="21" priority="6" operator="greaterThan">
      <formula>0.15</formula>
    </cfRule>
  </conditionalFormatting>
  <conditionalFormatting pivot="1" sqref="D198:D218">
    <cfRule type="cellIs" dxfId="20" priority="5" operator="between">
      <formula>0.13</formula>
      <formula>0.15</formula>
    </cfRule>
  </conditionalFormatting>
  <conditionalFormatting pivot="1" sqref="E687:E697">
    <cfRule type="cellIs" dxfId="19" priority="2" operator="greaterThan">
      <formula>0.15</formula>
    </cfRule>
  </conditionalFormatting>
  <pageMargins left="0.7" right="0.7" top="0.75" bottom="0.75" header="0.3" footer="0.3"/>
  <drawing r:id="rId24"/>
  <extLst>
    <ext xmlns:x14="http://schemas.microsoft.com/office/spreadsheetml/2009/9/main" uri="{A8765BA9-456A-4dab-B4F3-ACF838C121DE}">
      <x14:slicerList>
        <x14:slicer r:id="rId2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A82-B58C-48F3-959F-09690322BA94}">
  <dimension ref="A1:K66"/>
  <sheetViews>
    <sheetView workbookViewId="0">
      <selection sqref="A1:G1"/>
    </sheetView>
  </sheetViews>
  <sheetFormatPr defaultRowHeight="12.75"/>
  <cols>
    <col min="1" max="1" width="10.42578125" bestFit="1" customWidth="1"/>
    <col min="2" max="2" width="21.85546875" bestFit="1" customWidth="1"/>
    <col min="3" max="3" width="20" bestFit="1" customWidth="1"/>
    <col min="4" max="4" width="12" bestFit="1" customWidth="1"/>
    <col min="5" max="5" width="14.140625" bestFit="1" customWidth="1"/>
    <col min="6" max="6" width="18.140625" bestFit="1" customWidth="1"/>
    <col min="7" max="7" width="28.5703125" bestFit="1" customWidth="1"/>
  </cols>
  <sheetData>
    <row r="1" spans="1:11">
      <c r="A1" t="s">
        <v>0</v>
      </c>
      <c r="B1" t="s">
        <v>4</v>
      </c>
      <c r="C1" t="s">
        <v>5</v>
      </c>
      <c r="D1" t="s">
        <v>139</v>
      </c>
      <c r="E1" t="s">
        <v>140</v>
      </c>
      <c r="F1" t="s">
        <v>141</v>
      </c>
      <c r="G1" t="s">
        <v>149</v>
      </c>
    </row>
    <row r="2" spans="1:11">
      <c r="A2">
        <v>2021</v>
      </c>
      <c r="B2" t="s">
        <v>16</v>
      </c>
      <c r="C2" t="s">
        <v>17</v>
      </c>
      <c r="D2">
        <v>4339579.6270858431</v>
      </c>
      <c r="E2">
        <v>3956840.257085843</v>
      </c>
      <c r="F2">
        <v>382739.36999999994</v>
      </c>
      <c r="G2" s="43">
        <v>8.8197337735457293E-2</v>
      </c>
    </row>
    <row r="3" spans="1:11">
      <c r="A3">
        <v>2021</v>
      </c>
      <c r="B3" t="s">
        <v>16</v>
      </c>
      <c r="C3" t="s">
        <v>19</v>
      </c>
      <c r="D3">
        <v>2121308.1845394941</v>
      </c>
      <c r="E3">
        <v>1874048.874539494</v>
      </c>
      <c r="F3">
        <v>247259.31</v>
      </c>
      <c r="G3" s="43">
        <v>0.11655982464126328</v>
      </c>
    </row>
    <row r="4" spans="1:11">
      <c r="A4">
        <v>2021</v>
      </c>
      <c r="B4" t="s">
        <v>16</v>
      </c>
      <c r="C4" t="s">
        <v>20</v>
      </c>
      <c r="D4">
        <v>1922971.9119235971</v>
      </c>
      <c r="E4">
        <v>1664000.9919235972</v>
      </c>
      <c r="F4">
        <v>258970.91999999998</v>
      </c>
      <c r="G4" s="43">
        <v>0.13467223228494526</v>
      </c>
    </row>
    <row r="5" spans="1:11">
      <c r="A5">
        <v>2021</v>
      </c>
      <c r="B5" t="s">
        <v>121</v>
      </c>
      <c r="D5">
        <v>8383859.7235489339</v>
      </c>
      <c r="E5">
        <v>7494890.1235489361</v>
      </c>
      <c r="F5">
        <v>888969.59999999986</v>
      </c>
      <c r="G5" s="43">
        <v>0.10603345348241275</v>
      </c>
    </row>
    <row r="6" spans="1:11">
      <c r="A6">
        <v>2021</v>
      </c>
      <c r="B6" t="s">
        <v>21</v>
      </c>
      <c r="C6" t="s">
        <v>22</v>
      </c>
      <c r="D6">
        <v>4437995.2216098355</v>
      </c>
      <c r="E6">
        <v>4128797.3416098356</v>
      </c>
      <c r="F6">
        <v>309197.87999999995</v>
      </c>
      <c r="G6" s="43">
        <v>6.9670620304958714E-2</v>
      </c>
    </row>
    <row r="7" spans="1:11">
      <c r="A7">
        <v>2021</v>
      </c>
      <c r="B7" t="s">
        <v>123</v>
      </c>
      <c r="D7">
        <v>4437995.2216098355</v>
      </c>
      <c r="E7">
        <v>4128797.3416098356</v>
      </c>
      <c r="F7">
        <v>309197.87999999995</v>
      </c>
      <c r="G7" s="43">
        <v>6.9670620304958714E-2</v>
      </c>
    </row>
    <row r="8" spans="1:11">
      <c r="A8">
        <v>2021</v>
      </c>
      <c r="B8" t="s">
        <v>23</v>
      </c>
      <c r="C8" t="s">
        <v>24</v>
      </c>
      <c r="D8">
        <v>2945925.3558269613</v>
      </c>
      <c r="E8">
        <v>2741474.3458269611</v>
      </c>
      <c r="F8">
        <v>204451.01</v>
      </c>
      <c r="G8" s="43">
        <v>6.9401286626492892E-2</v>
      </c>
    </row>
    <row r="9" spans="1:11">
      <c r="A9">
        <v>2021</v>
      </c>
      <c r="B9" t="s">
        <v>125</v>
      </c>
      <c r="D9">
        <v>2945925.3558269613</v>
      </c>
      <c r="E9">
        <v>2741474.3458269611</v>
      </c>
      <c r="F9">
        <v>204451.01</v>
      </c>
      <c r="G9" s="43">
        <v>6.9401286626492892E-2</v>
      </c>
    </row>
    <row r="10" spans="1:11">
      <c r="A10" t="s">
        <v>177</v>
      </c>
      <c r="D10">
        <v>15767780.300985729</v>
      </c>
      <c r="E10">
        <v>14365161.810985729</v>
      </c>
      <c r="F10">
        <v>1402618.4899999998</v>
      </c>
      <c r="G10" s="43">
        <v>8.8954720526662506E-2</v>
      </c>
    </row>
    <row r="11" spans="1:11">
      <c r="A11">
        <v>2022</v>
      </c>
      <c r="B11" t="s">
        <v>16</v>
      </c>
      <c r="C11" t="s">
        <v>63</v>
      </c>
      <c r="D11">
        <v>5417.498076923076</v>
      </c>
      <c r="E11">
        <v>5275.538076923076</v>
      </c>
      <c r="F11">
        <v>141.96</v>
      </c>
      <c r="G11" s="43">
        <v>2.6203977921968668E-2</v>
      </c>
    </row>
    <row r="12" spans="1:11">
      <c r="A12">
        <v>2022</v>
      </c>
      <c r="B12" t="s">
        <v>16</v>
      </c>
      <c r="C12" t="s">
        <v>67</v>
      </c>
      <c r="D12">
        <v>1.3255769230769201</v>
      </c>
      <c r="E12">
        <v>0.22557692307692001</v>
      </c>
      <c r="F12">
        <v>1.1000000000000001</v>
      </c>
      <c r="G12" s="43">
        <v>0.82982736109096378</v>
      </c>
      <c r="J12" t="s">
        <v>178</v>
      </c>
      <c r="K12">
        <v>1</v>
      </c>
    </row>
    <row r="13" spans="1:11">
      <c r="A13">
        <v>2022</v>
      </c>
      <c r="B13" t="s">
        <v>16</v>
      </c>
      <c r="C13" t="s">
        <v>19</v>
      </c>
      <c r="D13">
        <v>579945.06686779577</v>
      </c>
      <c r="E13">
        <v>371890.81686779577</v>
      </c>
      <c r="F13">
        <v>208054.25</v>
      </c>
      <c r="G13" s="43">
        <v>0.35874820200415297</v>
      </c>
    </row>
    <row r="14" spans="1:11">
      <c r="A14">
        <v>2022</v>
      </c>
      <c r="B14" t="s">
        <v>16</v>
      </c>
      <c r="C14" t="s">
        <v>20</v>
      </c>
      <c r="D14">
        <v>1943497.0168940546</v>
      </c>
      <c r="E14">
        <v>1647736.2068940545</v>
      </c>
      <c r="F14">
        <v>295760.81</v>
      </c>
      <c r="G14" s="43">
        <v>0.15217970875646716</v>
      </c>
    </row>
    <row r="15" spans="1:11">
      <c r="A15">
        <v>2022</v>
      </c>
      <c r="B15" t="s">
        <v>16</v>
      </c>
      <c r="C15" t="s">
        <v>64</v>
      </c>
      <c r="D15">
        <v>4419870.9417840848</v>
      </c>
      <c r="E15">
        <v>3955749.9417840848</v>
      </c>
      <c r="F15">
        <v>464120.99999999994</v>
      </c>
      <c r="G15" s="43">
        <v>0.10500781722206963</v>
      </c>
    </row>
    <row r="16" spans="1:11">
      <c r="A16">
        <v>2022</v>
      </c>
      <c r="B16" t="s">
        <v>121</v>
      </c>
      <c r="D16">
        <v>6948731.8491997812</v>
      </c>
      <c r="E16">
        <v>5980652.7291997839</v>
      </c>
      <c r="F16">
        <v>968079.11999999988</v>
      </c>
      <c r="G16" s="43">
        <v>0.13931738063996299</v>
      </c>
    </row>
    <row r="17" spans="1:7">
      <c r="A17">
        <v>2022</v>
      </c>
      <c r="B17" t="s">
        <v>21</v>
      </c>
      <c r="C17" t="s">
        <v>22</v>
      </c>
      <c r="D17">
        <v>4582948.7217587335</v>
      </c>
      <c r="E17">
        <v>4244730.3917587334</v>
      </c>
      <c r="F17">
        <v>338218.33</v>
      </c>
      <c r="G17" s="43">
        <v>7.3799283067301422E-2</v>
      </c>
    </row>
    <row r="18" spans="1:7">
      <c r="A18">
        <v>2022</v>
      </c>
      <c r="B18" t="s">
        <v>21</v>
      </c>
      <c r="C18" t="s">
        <v>65</v>
      </c>
      <c r="D18">
        <v>1509799.5755435142</v>
      </c>
      <c r="E18">
        <v>1256804.1455435143</v>
      </c>
      <c r="F18">
        <v>252995.42999999996</v>
      </c>
      <c r="G18" s="43">
        <v>0.16756888404139594</v>
      </c>
    </row>
    <row r="19" spans="1:7">
      <c r="A19">
        <v>2022</v>
      </c>
      <c r="B19" t="s">
        <v>123</v>
      </c>
      <c r="D19">
        <v>6092748.297302248</v>
      </c>
      <c r="E19">
        <v>5501534.5373022482</v>
      </c>
      <c r="F19">
        <v>591213.76</v>
      </c>
      <c r="G19" s="43">
        <v>9.703564486026417E-2</v>
      </c>
    </row>
    <row r="20" spans="1:7">
      <c r="A20">
        <v>2022</v>
      </c>
      <c r="B20" t="s">
        <v>23</v>
      </c>
      <c r="C20" t="s">
        <v>24</v>
      </c>
      <c r="D20">
        <v>2239046.426673051</v>
      </c>
      <c r="E20">
        <v>1941140.406673051</v>
      </c>
      <c r="F20">
        <v>297906.02</v>
      </c>
      <c r="G20" s="43">
        <v>0.13305039879974795</v>
      </c>
    </row>
    <row r="21" spans="1:7">
      <c r="A21">
        <v>2022</v>
      </c>
      <c r="B21" t="s">
        <v>23</v>
      </c>
      <c r="C21" t="s">
        <v>66</v>
      </c>
      <c r="D21">
        <v>681378.0974990119</v>
      </c>
      <c r="E21">
        <v>645625.54749901185</v>
      </c>
      <c r="F21">
        <v>35752.549999999996</v>
      </c>
      <c r="G21" s="43">
        <v>5.2470941069619345E-2</v>
      </c>
    </row>
    <row r="22" spans="1:7">
      <c r="A22">
        <v>2022</v>
      </c>
      <c r="B22" t="s">
        <v>125</v>
      </c>
      <c r="D22">
        <v>2920424.524172063</v>
      </c>
      <c r="E22">
        <v>2586765.9541720632</v>
      </c>
      <c r="F22">
        <v>333658.57</v>
      </c>
      <c r="G22" s="43">
        <v>0.1142500233230961</v>
      </c>
    </row>
    <row r="23" spans="1:7">
      <c r="A23" t="s">
        <v>179</v>
      </c>
      <c r="D23">
        <v>15961904.670674089</v>
      </c>
      <c r="E23">
        <v>14068953.220674098</v>
      </c>
      <c r="F23">
        <v>1892951.45</v>
      </c>
      <c r="G23" s="43">
        <v>0.11859182779595297</v>
      </c>
    </row>
    <row r="24" spans="1:7">
      <c r="A24">
        <v>2023</v>
      </c>
      <c r="B24" t="s">
        <v>16</v>
      </c>
      <c r="C24" t="s">
        <v>71</v>
      </c>
      <c r="D24">
        <v>681282.19145826646</v>
      </c>
      <c r="E24">
        <v>441678.51145826647</v>
      </c>
      <c r="F24">
        <v>239603.68</v>
      </c>
      <c r="G24" s="43">
        <v>0.35169520501795987</v>
      </c>
    </row>
    <row r="25" spans="1:7">
      <c r="A25">
        <v>2023</v>
      </c>
      <c r="B25" t="s">
        <v>16</v>
      </c>
      <c r="C25" t="s">
        <v>72</v>
      </c>
      <c r="D25">
        <v>2553417.5811270918</v>
      </c>
      <c r="E25">
        <v>2201120.8111270918</v>
      </c>
      <c r="F25">
        <v>352296.76999999996</v>
      </c>
      <c r="G25" s="43">
        <v>0.1379706839194294</v>
      </c>
    </row>
    <row r="26" spans="1:7">
      <c r="A26">
        <v>2023</v>
      </c>
      <c r="B26" t="s">
        <v>16</v>
      </c>
      <c r="C26" t="s">
        <v>73</v>
      </c>
      <c r="D26">
        <v>2310863.4547274732</v>
      </c>
      <c r="E26">
        <v>2008126.6347274731</v>
      </c>
      <c r="F26">
        <v>302736.82</v>
      </c>
      <c r="G26" s="43">
        <v>0.13100593173546146</v>
      </c>
    </row>
    <row r="27" spans="1:7">
      <c r="A27">
        <v>2023</v>
      </c>
      <c r="B27" t="s">
        <v>16</v>
      </c>
      <c r="C27" t="s">
        <v>74</v>
      </c>
      <c r="D27">
        <v>1549316.1785414144</v>
      </c>
      <c r="E27">
        <v>1316448.1385414144</v>
      </c>
      <c r="F27">
        <v>232868.04000000004</v>
      </c>
      <c r="G27" s="43">
        <v>0.15030375544082353</v>
      </c>
    </row>
    <row r="28" spans="1:7">
      <c r="A28">
        <v>2023</v>
      </c>
      <c r="B28" t="s">
        <v>16</v>
      </c>
      <c r="C28" t="s">
        <v>75</v>
      </c>
      <c r="D28">
        <v>0.999999999999998</v>
      </c>
      <c r="E28">
        <v>-4.0000000000002034E-2</v>
      </c>
      <c r="F28">
        <v>1.04</v>
      </c>
      <c r="G28" s="43">
        <v>1.040000000000002</v>
      </c>
    </row>
    <row r="29" spans="1:7">
      <c r="A29">
        <v>2023</v>
      </c>
      <c r="B29" t="s">
        <v>16</v>
      </c>
      <c r="C29" t="s">
        <v>76</v>
      </c>
      <c r="D29">
        <v>0.999999999999998</v>
      </c>
      <c r="E29">
        <v>-4.0000000000002034E-2</v>
      </c>
      <c r="F29">
        <v>1.04</v>
      </c>
      <c r="G29" s="43">
        <v>1.040000000000002</v>
      </c>
    </row>
    <row r="30" spans="1:7">
      <c r="A30">
        <v>2023</v>
      </c>
      <c r="B30" t="s">
        <v>121</v>
      </c>
      <c r="D30">
        <v>7094881.4058542456</v>
      </c>
      <c r="E30">
        <v>5967374.0158542451</v>
      </c>
      <c r="F30">
        <v>1127507.3900000001</v>
      </c>
      <c r="G30" s="43">
        <v>0.15891842660959105</v>
      </c>
    </row>
    <row r="31" spans="1:7">
      <c r="A31">
        <v>2023</v>
      </c>
      <c r="B31" t="s">
        <v>21</v>
      </c>
      <c r="C31" t="s">
        <v>22</v>
      </c>
      <c r="D31">
        <v>4407594.7544033173</v>
      </c>
      <c r="E31">
        <v>3924464.1544033173</v>
      </c>
      <c r="F31">
        <v>483130.6</v>
      </c>
      <c r="G31" s="43">
        <v>0.10961320786520545</v>
      </c>
    </row>
    <row r="32" spans="1:7">
      <c r="A32">
        <v>2023</v>
      </c>
      <c r="B32" t="s">
        <v>21</v>
      </c>
      <c r="C32" t="s">
        <v>65</v>
      </c>
      <c r="D32">
        <v>1592902.2770241504</v>
      </c>
      <c r="E32">
        <v>1235496.3170241504</v>
      </c>
      <c r="F32">
        <v>357405.95999999996</v>
      </c>
      <c r="G32" s="43">
        <v>0.22437406560037282</v>
      </c>
    </row>
    <row r="33" spans="1:7">
      <c r="A33">
        <v>2023</v>
      </c>
      <c r="B33" t="s">
        <v>123</v>
      </c>
      <c r="D33">
        <v>6000497.0314274672</v>
      </c>
      <c r="E33">
        <v>5159960.4714274686</v>
      </c>
      <c r="F33">
        <v>840536.55999999994</v>
      </c>
      <c r="G33" s="43">
        <v>0.14007782281996117</v>
      </c>
    </row>
    <row r="34" spans="1:7">
      <c r="A34">
        <v>2023</v>
      </c>
      <c r="B34" t="s">
        <v>23</v>
      </c>
      <c r="C34" t="s">
        <v>24</v>
      </c>
      <c r="D34">
        <v>2596623.7786220275</v>
      </c>
      <c r="E34">
        <v>2180926.0986220273</v>
      </c>
      <c r="F34">
        <v>415697.68000000005</v>
      </c>
      <c r="G34" s="43">
        <v>0.16009160950555643</v>
      </c>
    </row>
    <row r="35" spans="1:7">
      <c r="A35">
        <v>2023</v>
      </c>
      <c r="B35" t="s">
        <v>23</v>
      </c>
      <c r="C35" t="s">
        <v>66</v>
      </c>
      <c r="D35">
        <v>1208089.650226519</v>
      </c>
      <c r="E35">
        <v>1086323.8502265189</v>
      </c>
      <c r="F35">
        <v>121765.8</v>
      </c>
      <c r="G35" s="43">
        <v>0.1007920231558715</v>
      </c>
    </row>
    <row r="36" spans="1:7">
      <c r="A36">
        <v>2023</v>
      </c>
      <c r="B36" t="s">
        <v>125</v>
      </c>
      <c r="D36">
        <v>3804713.4288485465</v>
      </c>
      <c r="E36">
        <v>3267249.9488485456</v>
      </c>
      <c r="F36">
        <v>537463.4800000001</v>
      </c>
      <c r="G36" s="43">
        <v>0.1412625392295728</v>
      </c>
    </row>
    <row r="37" spans="1:7">
      <c r="A37" t="s">
        <v>180</v>
      </c>
      <c r="D37">
        <v>16900091.866130259</v>
      </c>
      <c r="E37">
        <v>14394584.436130255</v>
      </c>
      <c r="F37">
        <v>2505507.4300000002</v>
      </c>
      <c r="G37" s="43">
        <v>0.14825407162557072</v>
      </c>
    </row>
    <row r="38" spans="1:7">
      <c r="A38">
        <v>2024</v>
      </c>
      <c r="B38" t="s">
        <v>16</v>
      </c>
      <c r="C38" t="s">
        <v>71</v>
      </c>
      <c r="D38">
        <v>560385.8914236608</v>
      </c>
      <c r="E38">
        <v>458225.5814236608</v>
      </c>
      <c r="F38">
        <v>102160.31</v>
      </c>
      <c r="G38" s="43">
        <v>0.18230350114714997</v>
      </c>
    </row>
    <row r="39" spans="1:7">
      <c r="A39">
        <v>2024</v>
      </c>
      <c r="B39" t="s">
        <v>16</v>
      </c>
      <c r="C39" t="s">
        <v>72</v>
      </c>
      <c r="D39">
        <v>2093420.7217304893</v>
      </c>
      <c r="E39">
        <v>1938770.0317304893</v>
      </c>
      <c r="F39">
        <v>154650.69</v>
      </c>
      <c r="G39" s="43">
        <v>7.3874634178723877E-2</v>
      </c>
    </row>
    <row r="40" spans="1:7">
      <c r="A40">
        <v>2024</v>
      </c>
      <c r="B40" t="s">
        <v>16</v>
      </c>
      <c r="C40" t="s">
        <v>73</v>
      </c>
      <c r="D40">
        <v>1032956.7904075984</v>
      </c>
      <c r="E40">
        <v>872727.99040759844</v>
      </c>
      <c r="F40">
        <v>160228.79999999999</v>
      </c>
      <c r="G40" s="43">
        <v>0.15511665297904154</v>
      </c>
    </row>
    <row r="41" spans="1:7">
      <c r="A41">
        <v>2024</v>
      </c>
      <c r="B41" t="s">
        <v>16</v>
      </c>
      <c r="C41" t="s">
        <v>74</v>
      </c>
      <c r="D41">
        <v>1317214.4659614586</v>
      </c>
      <c r="E41">
        <v>1120843.0359614587</v>
      </c>
      <c r="F41">
        <v>196371.43</v>
      </c>
      <c r="G41" s="43">
        <v>0.14908083313271611</v>
      </c>
    </row>
    <row r="42" spans="1:7">
      <c r="A42">
        <v>2024</v>
      </c>
      <c r="B42" t="s">
        <v>16</v>
      </c>
      <c r="C42" t="s">
        <v>75</v>
      </c>
      <c r="D42">
        <v>4.9999999999999902</v>
      </c>
      <c r="E42">
        <v>-0.20000000000000995</v>
      </c>
      <c r="F42">
        <v>5.2</v>
      </c>
      <c r="G42" s="43">
        <v>1.040000000000002</v>
      </c>
    </row>
    <row r="43" spans="1:7">
      <c r="A43">
        <v>2024</v>
      </c>
      <c r="B43" t="s">
        <v>16</v>
      </c>
      <c r="C43" t="s">
        <v>76</v>
      </c>
      <c r="D43">
        <v>4.9999999999999902</v>
      </c>
      <c r="E43">
        <v>-0.20000000000000995</v>
      </c>
      <c r="F43">
        <v>5.2</v>
      </c>
      <c r="G43" s="43">
        <v>1.040000000000002</v>
      </c>
    </row>
    <row r="44" spans="1:7">
      <c r="A44">
        <v>2024</v>
      </c>
      <c r="B44" t="s">
        <v>121</v>
      </c>
      <c r="D44">
        <v>5003987.8695232067</v>
      </c>
      <c r="E44">
        <v>4390566.2395232059</v>
      </c>
      <c r="F44">
        <v>613421.62999999989</v>
      </c>
      <c r="G44" s="43">
        <v>0.12258655416333951</v>
      </c>
    </row>
    <row r="45" spans="1:7">
      <c r="A45">
        <v>2024</v>
      </c>
      <c r="B45" t="s">
        <v>21</v>
      </c>
      <c r="C45" t="s">
        <v>22</v>
      </c>
      <c r="D45">
        <v>3643395.5120092379</v>
      </c>
      <c r="E45">
        <v>3309226.922009238</v>
      </c>
      <c r="F45">
        <v>334168.59000000003</v>
      </c>
      <c r="G45" s="43">
        <v>9.1718999185931016E-2</v>
      </c>
    </row>
    <row r="46" spans="1:7">
      <c r="A46">
        <v>2024</v>
      </c>
      <c r="B46" t="s">
        <v>21</v>
      </c>
      <c r="C46" t="s">
        <v>65</v>
      </c>
      <c r="D46">
        <v>1328242.2769626605</v>
      </c>
      <c r="E46">
        <v>1096398.3869626606</v>
      </c>
      <c r="F46">
        <v>231843.89</v>
      </c>
      <c r="G46" s="43">
        <v>0.17454939811896802</v>
      </c>
    </row>
    <row r="47" spans="1:7">
      <c r="A47">
        <v>2024</v>
      </c>
      <c r="B47" t="s">
        <v>123</v>
      </c>
      <c r="D47">
        <v>4971637.7889718981</v>
      </c>
      <c r="E47">
        <v>4405625.3089718986</v>
      </c>
      <c r="F47">
        <v>566012.48</v>
      </c>
      <c r="G47" s="43">
        <v>0.11384829386717001</v>
      </c>
    </row>
    <row r="48" spans="1:7">
      <c r="A48">
        <v>2024</v>
      </c>
      <c r="B48" t="s">
        <v>23</v>
      </c>
      <c r="C48" t="s">
        <v>24</v>
      </c>
      <c r="D48">
        <v>1684915.1146924058</v>
      </c>
      <c r="E48">
        <v>1450656.1946924059</v>
      </c>
      <c r="F48">
        <v>234258.91999999998</v>
      </c>
      <c r="G48" s="43">
        <v>0.13903306935599882</v>
      </c>
    </row>
    <row r="49" spans="1:7">
      <c r="A49">
        <v>2024</v>
      </c>
      <c r="B49" t="s">
        <v>23</v>
      </c>
      <c r="C49" t="s">
        <v>66</v>
      </c>
      <c r="D49">
        <v>1544983.2799999099</v>
      </c>
      <c r="E49">
        <v>1413221.9399999098</v>
      </c>
      <c r="F49">
        <v>131761.34</v>
      </c>
      <c r="G49" s="43">
        <v>8.5283343648876048E-2</v>
      </c>
    </row>
    <row r="50" spans="1:7">
      <c r="A50">
        <v>2024</v>
      </c>
      <c r="B50" t="s">
        <v>125</v>
      </c>
      <c r="D50">
        <v>3229898.3946923157</v>
      </c>
      <c r="E50">
        <v>2863878.1346923159</v>
      </c>
      <c r="F50">
        <v>366020.26</v>
      </c>
      <c r="G50" s="43">
        <v>0.11332253070297203</v>
      </c>
    </row>
    <row r="51" spans="1:7">
      <c r="A51" t="s">
        <v>181</v>
      </c>
      <c r="D51">
        <v>13205524.053187421</v>
      </c>
      <c r="E51">
        <v>11660069.683187414</v>
      </c>
      <c r="F51">
        <v>1545454.3699999999</v>
      </c>
      <c r="G51" s="43">
        <v>0.11703090038497747</v>
      </c>
    </row>
    <row r="52" spans="1:7">
      <c r="A52">
        <v>2025</v>
      </c>
      <c r="B52" t="s">
        <v>16</v>
      </c>
      <c r="C52" t="s">
        <v>71</v>
      </c>
      <c r="D52">
        <v>529577.6</v>
      </c>
      <c r="E52">
        <v>449269.83999999997</v>
      </c>
      <c r="F52">
        <v>80307.760000000009</v>
      </c>
      <c r="G52" s="43">
        <v>0.15164493362257017</v>
      </c>
    </row>
    <row r="53" spans="1:7">
      <c r="A53">
        <v>2025</v>
      </c>
      <c r="B53" t="s">
        <v>16</v>
      </c>
      <c r="C53" t="s">
        <v>87</v>
      </c>
      <c r="D53">
        <v>422308.04499998601</v>
      </c>
      <c r="E53">
        <v>372302.80499998602</v>
      </c>
      <c r="F53">
        <v>50005.240000000005</v>
      </c>
      <c r="G53" s="43">
        <v>0.11840939473459867</v>
      </c>
    </row>
    <row r="54" spans="1:7">
      <c r="A54">
        <v>2025</v>
      </c>
      <c r="B54" t="s">
        <v>16</v>
      </c>
      <c r="C54" t="s">
        <v>72</v>
      </c>
      <c r="D54">
        <v>2274364.8759997902</v>
      </c>
      <c r="E54">
        <v>2178636.23599979</v>
      </c>
      <c r="F54">
        <v>95728.639999999999</v>
      </c>
      <c r="G54" s="43">
        <v>4.209027364526044E-2</v>
      </c>
    </row>
    <row r="55" spans="1:7">
      <c r="A55">
        <v>2025</v>
      </c>
      <c r="B55" t="s">
        <v>16</v>
      </c>
      <c r="C55" t="s">
        <v>73</v>
      </c>
      <c r="D55">
        <v>1170456.1619199961</v>
      </c>
      <c r="E55">
        <v>1064451.041919996</v>
      </c>
      <c r="F55">
        <v>106005.12</v>
      </c>
      <c r="G55" s="43">
        <v>9.0567356086289491E-2</v>
      </c>
    </row>
    <row r="56" spans="1:7">
      <c r="A56">
        <v>2025</v>
      </c>
      <c r="B56" t="s">
        <v>16</v>
      </c>
      <c r="C56" t="s">
        <v>74</v>
      </c>
      <c r="D56">
        <v>877037.43</v>
      </c>
      <c r="E56">
        <v>826843.39</v>
      </c>
      <c r="F56">
        <v>50194.04</v>
      </c>
      <c r="G56" s="43">
        <v>5.7231354424633847E-2</v>
      </c>
    </row>
    <row r="57" spans="1:7">
      <c r="A57">
        <v>2025</v>
      </c>
      <c r="B57" t="s">
        <v>16</v>
      </c>
      <c r="C57" t="s">
        <v>75</v>
      </c>
      <c r="D57">
        <v>4.9999999999999902</v>
      </c>
      <c r="E57">
        <v>-0.20000000000000995</v>
      </c>
      <c r="F57">
        <v>5.2</v>
      </c>
      <c r="G57" s="43">
        <v>1.040000000000002</v>
      </c>
    </row>
    <row r="58" spans="1:7">
      <c r="A58">
        <v>2025</v>
      </c>
      <c r="B58" t="s">
        <v>16</v>
      </c>
      <c r="C58" t="s">
        <v>76</v>
      </c>
      <c r="D58">
        <v>4.9999999999999902</v>
      </c>
      <c r="E58">
        <v>-0.20000000000000995</v>
      </c>
      <c r="F58">
        <v>5.2</v>
      </c>
      <c r="G58" s="43">
        <v>1.040000000000002</v>
      </c>
    </row>
    <row r="59" spans="1:7">
      <c r="A59">
        <v>2025</v>
      </c>
      <c r="B59" t="s">
        <v>121</v>
      </c>
      <c r="D59">
        <v>5273754.112919772</v>
      </c>
      <c r="E59">
        <v>4891502.9129197728</v>
      </c>
      <c r="F59">
        <v>382251.2</v>
      </c>
      <c r="G59" s="43">
        <v>7.2481801732764015E-2</v>
      </c>
    </row>
    <row r="60" spans="1:7">
      <c r="A60">
        <v>2025</v>
      </c>
      <c r="B60" t="s">
        <v>21</v>
      </c>
      <c r="C60" t="s">
        <v>22</v>
      </c>
      <c r="D60">
        <v>1808883.8000000003</v>
      </c>
      <c r="E60">
        <v>1665879.0000000002</v>
      </c>
      <c r="F60">
        <v>143004.79999999999</v>
      </c>
      <c r="G60" s="43">
        <v>7.9056930025024258E-2</v>
      </c>
    </row>
    <row r="61" spans="1:7">
      <c r="A61">
        <v>2025</v>
      </c>
      <c r="B61" t="s">
        <v>21</v>
      </c>
      <c r="C61" t="s">
        <v>65</v>
      </c>
      <c r="D61">
        <v>973561</v>
      </c>
      <c r="E61">
        <v>834556.16</v>
      </c>
      <c r="F61">
        <v>139004.84</v>
      </c>
      <c r="G61" s="43">
        <v>0.14277979500000512</v>
      </c>
    </row>
    <row r="62" spans="1:7">
      <c r="A62">
        <v>2025</v>
      </c>
      <c r="B62" t="s">
        <v>123</v>
      </c>
      <c r="D62">
        <v>2782444.8000000003</v>
      </c>
      <c r="E62">
        <v>2500435.16</v>
      </c>
      <c r="F62">
        <v>282009.64</v>
      </c>
      <c r="G62" s="43">
        <v>0.10135318407754217</v>
      </c>
    </row>
    <row r="63" spans="1:7">
      <c r="A63">
        <v>2025</v>
      </c>
      <c r="B63" t="s">
        <v>23</v>
      </c>
      <c r="C63" t="s">
        <v>24</v>
      </c>
      <c r="D63">
        <v>1162658.8</v>
      </c>
      <c r="E63">
        <v>1052272.76</v>
      </c>
      <c r="F63">
        <v>110386.04000000001</v>
      </c>
      <c r="G63" s="43">
        <v>9.4942763947600109E-2</v>
      </c>
    </row>
    <row r="64" spans="1:7">
      <c r="A64">
        <v>2025</v>
      </c>
      <c r="B64" t="s">
        <v>23</v>
      </c>
      <c r="C64" t="s">
        <v>66</v>
      </c>
      <c r="D64">
        <v>1199113.1599999999</v>
      </c>
      <c r="E64">
        <v>1124107.8399999999</v>
      </c>
      <c r="F64">
        <v>75005.320000000007</v>
      </c>
      <c r="G64" s="43">
        <v>6.25506603563587E-2</v>
      </c>
    </row>
    <row r="65" spans="1:7">
      <c r="A65">
        <v>2025</v>
      </c>
      <c r="B65" t="s">
        <v>125</v>
      </c>
      <c r="D65">
        <v>2361771.96</v>
      </c>
      <c r="E65">
        <v>2176380.6</v>
      </c>
      <c r="F65">
        <v>185391.36000000002</v>
      </c>
      <c r="G65" s="43">
        <v>7.8496723282293512E-2</v>
      </c>
    </row>
    <row r="66" spans="1:7">
      <c r="A66" t="s">
        <v>182</v>
      </c>
      <c r="D66">
        <v>10417970.872919774</v>
      </c>
      <c r="E66">
        <v>9568318.6729197726</v>
      </c>
      <c r="F66">
        <v>849652.2</v>
      </c>
      <c r="G66" s="43">
        <v>8.1556400028777773E-2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FC98E-BE0F-4898-8F80-30DBC88EECAA}">
  <sheetPr>
    <tabColor rgb="FFFFFF99"/>
  </sheetPr>
  <dimension ref="A1"/>
  <sheetViews>
    <sheetView showGridLines="0" showRowColHeaders="0" zoomScaleNormal="100" workbookViewId="0">
      <selection activeCell="O44" sqref="O44"/>
    </sheetView>
  </sheetViews>
  <sheetFormatPr defaultRowHeight="12.75"/>
  <cols>
    <col min="1" max="16384" width="9.140625" style="6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EA5-31E1-4653-AC3E-1674CB6F0F28}">
  <sheetPr>
    <tabColor theme="5" tint="0.39997558519241921"/>
  </sheetPr>
  <dimension ref="N1"/>
  <sheetViews>
    <sheetView showGridLines="0" showRowColHeaders="0" workbookViewId="0"/>
  </sheetViews>
  <sheetFormatPr defaultRowHeight="12.75"/>
  <cols>
    <col min="1" max="16384" width="9.140625" style="64"/>
  </cols>
  <sheetData>
    <row r="1" spans="14:14">
      <c r="N1" s="121">
        <f>'Design Sheet'!D971</f>
        <v>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DF8B5-76F1-47BD-9336-81E2EB940908}">
  <sheetPr>
    <tabColor rgb="FF00B0F0"/>
  </sheetPr>
  <dimension ref="B8:H47"/>
  <sheetViews>
    <sheetView showGridLines="0" showRowColHeaders="0" zoomScale="93" zoomScaleNormal="93" workbookViewId="0"/>
  </sheetViews>
  <sheetFormatPr defaultRowHeight="12.75"/>
  <cols>
    <col min="1" max="1" width="9.140625" style="64"/>
    <col min="2" max="2" width="20.140625" style="64" bestFit="1" customWidth="1"/>
    <col min="3" max="3" width="18" style="64" bestFit="1" customWidth="1"/>
    <col min="4" max="4" width="20" style="64" bestFit="1" customWidth="1"/>
    <col min="5" max="5" width="20.85546875" style="64" bestFit="1" customWidth="1"/>
    <col min="6" max="6" width="26.85546875" style="64" bestFit="1" customWidth="1"/>
    <col min="7" max="7" width="33" style="64" bestFit="1" customWidth="1"/>
    <col min="8" max="8" width="50.140625" style="64" bestFit="1" customWidth="1"/>
    <col min="9" max="9" width="28.5703125" style="64" bestFit="1" customWidth="1"/>
    <col min="10" max="16384" width="9.140625" style="64"/>
  </cols>
  <sheetData>
    <row r="8" spans="2:8" ht="18" customHeight="1">
      <c r="B8" s="123" t="s">
        <v>0</v>
      </c>
      <c r="C8" s="123" t="s">
        <v>4</v>
      </c>
      <c r="D8" s="123" t="s">
        <v>5</v>
      </c>
      <c r="E8" s="123" t="s">
        <v>139</v>
      </c>
      <c r="F8" s="123" t="s">
        <v>140</v>
      </c>
      <c r="G8" s="123" t="s">
        <v>141</v>
      </c>
      <c r="H8" s="123" t="s">
        <v>149</v>
      </c>
    </row>
    <row r="9" spans="2:8" ht="15.75">
      <c r="B9" s="124" cm="1">
        <f t="array" ref="B9">INDEX('Design Sheet'!A$1059:A$1182,Sheet4!$K$12 + ROW(A1)-1)</f>
        <v>2021</v>
      </c>
      <c r="C9" s="124" t="str" cm="1">
        <f t="array" ref="C9">INDEX('Design Sheet'!B$1059:B$1182,Sheet4!$K$12 + ROW(B1)-1)</f>
        <v>MEALS-BAKING</v>
      </c>
      <c r="D9" s="124" t="str" cm="1">
        <f t="array" ref="D9">INDEX('Design Sheet'!C$1059:C$1182,Sheet4!$K$12 + ROW(C1)-1)</f>
        <v>MBOU DRY</v>
      </c>
      <c r="E9" s="124" cm="1">
        <f t="array" ref="E9">INDEX('Design Sheet'!D$1059:D$1182,Sheet4!$K$12 + ROW(D1)-1)</f>
        <v>4339579.6270858431</v>
      </c>
      <c r="F9" s="124" cm="1">
        <f t="array" ref="F9">INDEX('Design Sheet'!E$1059:E$1182,Sheet4!$K$12 + ROW(E1)-1)</f>
        <v>3956840.257085843</v>
      </c>
      <c r="G9" s="124" cm="1">
        <f t="array" ref="G9">INDEX('Design Sheet'!F$1059:F$1182,Sheet4!$K$12 + ROW(F1)-1)</f>
        <v>382739.36999999994</v>
      </c>
      <c r="H9" s="125" cm="1">
        <f t="array" ref="H9">INDEX('Design Sheet'!G$1059:G$1182,Sheet4!$K$12 + ROW(G1)-1)</f>
        <v>8.8197337735457293E-2</v>
      </c>
    </row>
    <row r="10" spans="2:8" ht="15.75">
      <c r="B10" s="124" cm="1">
        <f t="array" ref="B10">INDEX('Design Sheet'!A$1059:A$1182,Sheet4!$K$12 + ROW(A2)-1)</f>
        <v>2021</v>
      </c>
      <c r="C10" s="124" t="str" cm="1">
        <f t="array" ref="C10">INDEX('Design Sheet'!B$1059:B$1182,Sheet4!$K$12 + ROW(B2)-1)</f>
        <v>MEALS-BAKING</v>
      </c>
      <c r="D10" s="124" t="str" cm="1">
        <f t="array" ref="D10">INDEX('Design Sheet'!C$1059:C$1182,Sheet4!$K$12 + ROW(C2)-1)</f>
        <v>MBOU FRZ</v>
      </c>
      <c r="E10" s="124" cm="1">
        <f t="array" ref="E10">INDEX('Design Sheet'!D$1059:D$1182,Sheet4!$K$12 + ROW(D2)-1)</f>
        <v>2121308.1845394941</v>
      </c>
      <c r="F10" s="124" cm="1">
        <f t="array" ref="F10">INDEX('Design Sheet'!E$1059:E$1182,Sheet4!$K$12 + ROW(E2)-1)</f>
        <v>1874048.874539494</v>
      </c>
      <c r="G10" s="124" cm="1">
        <f t="array" ref="G10">INDEX('Design Sheet'!F$1059:F$1182,Sheet4!$K$12 + ROW(F2)-1)</f>
        <v>247259.31</v>
      </c>
      <c r="H10" s="125" cm="1">
        <f t="array" ref="H10">INDEX('Design Sheet'!G$1059:G$1182,Sheet4!$K$12 + ROW(G2)-1)</f>
        <v>0.11655982464126328</v>
      </c>
    </row>
    <row r="11" spans="2:8" ht="15.75">
      <c r="B11" s="124" cm="1">
        <f t="array" ref="B11">INDEX('Design Sheet'!A$1059:A$1182,Sheet4!$K$12 + ROW(A3)-1)</f>
        <v>2021</v>
      </c>
      <c r="C11" s="124" t="str" cm="1">
        <f t="array" ref="C11">INDEX('Design Sheet'!B$1059:B$1182,Sheet4!$K$12 + ROW(B3)-1)</f>
        <v>MEALS-BAKING</v>
      </c>
      <c r="D11" s="124" t="str" cm="1">
        <f t="array" ref="D11">INDEX('Design Sheet'!C$1059:C$1182,Sheet4!$K$12 + ROW(C3)-1)</f>
        <v>MBOU REF</v>
      </c>
      <c r="E11" s="124" cm="1">
        <f t="array" ref="E11">INDEX('Design Sheet'!D$1059:D$1182,Sheet4!$K$12 + ROW(D3)-1)</f>
        <v>1922971.9119235971</v>
      </c>
      <c r="F11" s="124" cm="1">
        <f t="array" ref="F11">INDEX('Design Sheet'!E$1059:E$1182,Sheet4!$K$12 + ROW(E3)-1)</f>
        <v>1664000.9919235972</v>
      </c>
      <c r="G11" s="124" cm="1">
        <f t="array" ref="G11">INDEX('Design Sheet'!F$1059:F$1182,Sheet4!$K$12 + ROW(F3)-1)</f>
        <v>258970.91999999998</v>
      </c>
      <c r="H11" s="125" cm="1">
        <f t="array" ref="H11">INDEX('Design Sheet'!G$1059:G$1182,Sheet4!$K$12 + ROW(G3)-1)</f>
        <v>0.13467223228494526</v>
      </c>
    </row>
    <row r="12" spans="2:8" ht="15.75">
      <c r="B12" s="124" cm="1">
        <f t="array" ref="B12">INDEX('Design Sheet'!A$1059:A$1182,Sheet4!$K$12 + ROW(A4)-1)</f>
        <v>2021</v>
      </c>
      <c r="C12" s="124" t="str" cm="1">
        <f t="array" ref="C12">INDEX('Design Sheet'!B$1059:B$1182,Sheet4!$K$12 + ROW(B4)-1)</f>
        <v>MORNING FOODS</v>
      </c>
      <c r="D12" s="124" t="str" cm="1">
        <f t="array" ref="D12">INDEX('Design Sheet'!C$1059:C$1182,Sheet4!$K$12 + ROW(C4)-1)</f>
        <v>BIG G</v>
      </c>
      <c r="E12" s="124" cm="1">
        <f t="array" ref="E12">INDEX('Design Sheet'!D$1059:D$1182,Sheet4!$K$12 + ROW(D4)-1)</f>
        <v>4437995.2216098355</v>
      </c>
      <c r="F12" s="124" cm="1">
        <f t="array" ref="F12">INDEX('Design Sheet'!E$1059:E$1182,Sheet4!$K$12 + ROW(E4)-1)</f>
        <v>4128797.3416098356</v>
      </c>
      <c r="G12" s="124" cm="1">
        <f t="array" ref="G12">INDEX('Design Sheet'!F$1059:F$1182,Sheet4!$K$12 + ROW(F4)-1)</f>
        <v>309197.87999999995</v>
      </c>
      <c r="H12" s="125" cm="1">
        <f t="array" ref="H12">INDEX('Design Sheet'!G$1059:G$1182,Sheet4!$K$12 + ROW(G4)-1)</f>
        <v>6.9670620304958714E-2</v>
      </c>
    </row>
    <row r="13" spans="2:8" ht="15.75">
      <c r="B13" s="124" cm="1">
        <f t="array" ref="B13">INDEX('Design Sheet'!A$1059:A$1182,Sheet4!$K$12 + ROW(A5)-1)</f>
        <v>2021</v>
      </c>
      <c r="C13" s="124" t="str" cm="1">
        <f t="array" ref="C13">INDEX('Design Sheet'!B$1059:B$1182,Sheet4!$K$12 + ROW(B5)-1)</f>
        <v>SNACKS</v>
      </c>
      <c r="D13" s="124" t="str" cm="1">
        <f t="array" ref="D13">INDEX('Design Sheet'!C$1059:C$1182,Sheet4!$K$12 + ROW(C5)-1)</f>
        <v>SNACKS DRY</v>
      </c>
      <c r="E13" s="124" cm="1">
        <f t="array" ref="E13">INDEX('Design Sheet'!D$1059:D$1182,Sheet4!$K$12 + ROW(D5)-1)</f>
        <v>2945925.3558269613</v>
      </c>
      <c r="F13" s="124" cm="1">
        <f t="array" ref="F13">INDEX('Design Sheet'!E$1059:E$1182,Sheet4!$K$12 + ROW(E5)-1)</f>
        <v>2741474.3458269611</v>
      </c>
      <c r="G13" s="124" cm="1">
        <f t="array" ref="G13">INDEX('Design Sheet'!F$1059:F$1182,Sheet4!$K$12 + ROW(F5)-1)</f>
        <v>204451.01</v>
      </c>
      <c r="H13" s="125" cm="1">
        <f t="array" ref="H13">INDEX('Design Sheet'!G$1059:G$1182,Sheet4!$K$12 + ROW(G5)-1)</f>
        <v>6.9401286626492892E-2</v>
      </c>
    </row>
    <row r="14" spans="2:8" ht="15.75">
      <c r="B14" s="124" cm="1">
        <f t="array" ref="B14">INDEX('Design Sheet'!A$1059:A$1182,Sheet4!$K$12 + ROW(A6)-1)</f>
        <v>2022</v>
      </c>
      <c r="C14" s="124" t="str" cm="1">
        <f t="array" ref="C14">INDEX('Design Sheet'!B$1059:B$1182,Sheet4!$K$12 + ROW(B6)-1)</f>
        <v>MEALS-BAKING</v>
      </c>
      <c r="D14" s="124" t="str" cm="1">
        <f t="array" ref="D14">INDEX('Design Sheet'!C$1059:C$1182,Sheet4!$K$12 + ROW(C6)-1)</f>
        <v>3BOU DRY</v>
      </c>
      <c r="E14" s="124" cm="1">
        <f t="array" ref="E14">INDEX('Design Sheet'!D$1059:D$1182,Sheet4!$K$12 + ROW(D6)-1)</f>
        <v>5417.498076923076</v>
      </c>
      <c r="F14" s="124" cm="1">
        <f t="array" ref="F14">INDEX('Design Sheet'!E$1059:E$1182,Sheet4!$K$12 + ROW(E6)-1)</f>
        <v>5275.538076923076</v>
      </c>
      <c r="G14" s="124" cm="1">
        <f t="array" ref="G14">INDEX('Design Sheet'!F$1059:F$1182,Sheet4!$K$12 + ROW(F6)-1)</f>
        <v>141.96</v>
      </c>
      <c r="H14" s="125" cm="1">
        <f t="array" ref="H14">INDEX('Design Sheet'!G$1059:G$1182,Sheet4!$K$12 + ROW(G6)-1)</f>
        <v>2.6203977921968668E-2</v>
      </c>
    </row>
    <row r="15" spans="2:8" ht="15.75">
      <c r="B15" s="124" cm="1">
        <f t="array" ref="B15">INDEX('Design Sheet'!A$1059:A$1182,Sheet4!$K$12 + ROW(A7)-1)</f>
        <v>2022</v>
      </c>
      <c r="C15" s="124" t="str" cm="1">
        <f t="array" ref="C15">INDEX('Design Sheet'!B$1059:B$1182,Sheet4!$K$12 + ROW(B7)-1)</f>
        <v>MEALS-BAKING</v>
      </c>
      <c r="D15" s="124" t="str" cm="1">
        <f t="array" ref="D15">INDEX('Design Sheet'!C$1059:C$1182,Sheet4!$K$12 + ROW(C7)-1)</f>
        <v>3BOU FRZ</v>
      </c>
      <c r="E15" s="124" cm="1">
        <f t="array" ref="E15">INDEX('Design Sheet'!D$1059:D$1182,Sheet4!$K$12 + ROW(D7)-1)</f>
        <v>1.3255769230769201</v>
      </c>
      <c r="F15" s="124" cm="1">
        <f t="array" ref="F15">INDEX('Design Sheet'!E$1059:E$1182,Sheet4!$K$12 + ROW(E7)-1)</f>
        <v>0.22557692307692001</v>
      </c>
      <c r="G15" s="124" cm="1">
        <f t="array" ref="G15">INDEX('Design Sheet'!F$1059:F$1182,Sheet4!$K$12 + ROW(F7)-1)</f>
        <v>1.1000000000000001</v>
      </c>
      <c r="H15" s="125" cm="1">
        <f t="array" ref="H15">INDEX('Design Sheet'!G$1059:G$1182,Sheet4!$K$12 + ROW(G7)-1)</f>
        <v>0.82982736109096378</v>
      </c>
    </row>
    <row r="16" spans="2:8" ht="15.75">
      <c r="B16" s="124" cm="1">
        <f t="array" ref="B16">INDEX('Design Sheet'!A$1059:A$1182,Sheet4!$K$12 + ROW(A8)-1)</f>
        <v>2022</v>
      </c>
      <c r="C16" s="124" t="str" cm="1">
        <f t="array" ref="C16">INDEX('Design Sheet'!B$1059:B$1182,Sheet4!$K$12 + ROW(B8)-1)</f>
        <v>MEALS-BAKING</v>
      </c>
      <c r="D16" s="124" t="str" cm="1">
        <f t="array" ref="D16">INDEX('Design Sheet'!C$1059:C$1182,Sheet4!$K$12 + ROW(C8)-1)</f>
        <v>MBOU FRZ</v>
      </c>
      <c r="E16" s="124" cm="1">
        <f t="array" ref="E16">INDEX('Design Sheet'!D$1059:D$1182,Sheet4!$K$12 + ROW(D8)-1)</f>
        <v>579945.06686779577</v>
      </c>
      <c r="F16" s="124" cm="1">
        <f t="array" ref="F16">INDEX('Design Sheet'!E$1059:E$1182,Sheet4!$K$12 + ROW(E8)-1)</f>
        <v>371890.81686779577</v>
      </c>
      <c r="G16" s="124" cm="1">
        <f t="array" ref="G16">INDEX('Design Sheet'!F$1059:F$1182,Sheet4!$K$12 + ROW(F8)-1)</f>
        <v>208054.25</v>
      </c>
      <c r="H16" s="125" cm="1">
        <f t="array" ref="H16">INDEX('Design Sheet'!G$1059:G$1182,Sheet4!$K$12 + ROW(G8)-1)</f>
        <v>0.35874820200415297</v>
      </c>
    </row>
    <row r="17" spans="2:8" ht="15.75">
      <c r="B17" s="124" cm="1">
        <f t="array" ref="B17">INDEX('Design Sheet'!A$1059:A$1182,Sheet4!$K$12 + ROW(A9)-1)</f>
        <v>2022</v>
      </c>
      <c r="C17" s="124" t="str" cm="1">
        <f t="array" ref="C17">INDEX('Design Sheet'!B$1059:B$1182,Sheet4!$K$12 + ROW(B9)-1)</f>
        <v>MEALS-BAKING</v>
      </c>
      <c r="D17" s="124" t="str" cm="1">
        <f t="array" ref="D17">INDEX('Design Sheet'!C$1059:C$1182,Sheet4!$K$12 + ROW(C9)-1)</f>
        <v>MBOU REF</v>
      </c>
      <c r="E17" s="124" cm="1">
        <f t="array" ref="E17">INDEX('Design Sheet'!D$1059:D$1182,Sheet4!$K$12 + ROW(D9)-1)</f>
        <v>1943497.0168940546</v>
      </c>
      <c r="F17" s="124" cm="1">
        <f t="array" ref="F17">INDEX('Design Sheet'!E$1059:E$1182,Sheet4!$K$12 + ROW(E9)-1)</f>
        <v>1647736.2068940545</v>
      </c>
      <c r="G17" s="124" cm="1">
        <f t="array" ref="G17">INDEX('Design Sheet'!F$1059:F$1182,Sheet4!$K$12 + ROW(F9)-1)</f>
        <v>295760.81</v>
      </c>
      <c r="H17" s="125" cm="1">
        <f t="array" ref="H17">INDEX('Design Sheet'!G$1059:G$1182,Sheet4!$K$12 + ROW(G9)-1)</f>
        <v>0.15217970875646716</v>
      </c>
    </row>
    <row r="18" spans="2:8" ht="15.75">
      <c r="B18" s="124" cm="1">
        <f t="array" ref="B18">INDEX('Design Sheet'!A$1059:A$1182,Sheet4!$K$12 + ROW(A10)-1)</f>
        <v>2022</v>
      </c>
      <c r="C18" s="124" t="str" cm="1">
        <f t="array" ref="C18">INDEX('Design Sheet'!B$1059:B$1182,Sheet4!$K$12 + ROW(B10)-1)</f>
        <v>MEALS-BAKING</v>
      </c>
      <c r="D18" s="124" t="str" cm="1">
        <f t="array" ref="D18">INDEX('Design Sheet'!C$1059:C$1182,Sheet4!$K$12 + ROW(C10)-1)</f>
        <v>MBOU SOUP-SIDES</v>
      </c>
      <c r="E18" s="124" cm="1">
        <f t="array" ref="E18">INDEX('Design Sheet'!D$1059:D$1182,Sheet4!$K$12 + ROW(D10)-1)</f>
        <v>4419870.9417840848</v>
      </c>
      <c r="F18" s="124" cm="1">
        <f t="array" ref="F18">INDEX('Design Sheet'!E$1059:E$1182,Sheet4!$K$12 + ROW(E10)-1)</f>
        <v>3955749.9417840848</v>
      </c>
      <c r="G18" s="124" cm="1">
        <f t="array" ref="G18">INDEX('Design Sheet'!F$1059:F$1182,Sheet4!$K$12 + ROW(F10)-1)</f>
        <v>464120.99999999994</v>
      </c>
      <c r="H18" s="125" cm="1">
        <f t="array" ref="H18">INDEX('Design Sheet'!G$1059:G$1182,Sheet4!$K$12 + ROW(G10)-1)</f>
        <v>0.10500781722206963</v>
      </c>
    </row>
    <row r="19" spans="2:8" ht="15.75">
      <c r="B19" s="124" cm="1">
        <f t="array" ref="B19">INDEX('Design Sheet'!A$1059:A$1182,Sheet4!$K$12 + ROW(A11)-1)</f>
        <v>2022</v>
      </c>
      <c r="C19" s="124" t="str" cm="1">
        <f t="array" ref="C19">INDEX('Design Sheet'!B$1059:B$1182,Sheet4!$K$12 + ROW(B11)-1)</f>
        <v>MORNING FOODS</v>
      </c>
      <c r="D19" s="124" t="str" cm="1">
        <f t="array" ref="D19">INDEX('Design Sheet'!C$1059:C$1182,Sheet4!$K$12 + ROW(C11)-1)</f>
        <v>BIG G</v>
      </c>
      <c r="E19" s="124" cm="1">
        <f t="array" ref="E19">INDEX('Design Sheet'!D$1059:D$1182,Sheet4!$K$12 + ROW(D11)-1)</f>
        <v>4582948.7217587335</v>
      </c>
      <c r="F19" s="124" cm="1">
        <f t="array" ref="F19">INDEX('Design Sheet'!E$1059:E$1182,Sheet4!$K$12 + ROW(E11)-1)</f>
        <v>4244730.3917587334</v>
      </c>
      <c r="G19" s="124" cm="1">
        <f t="array" ref="G19">INDEX('Design Sheet'!F$1059:F$1182,Sheet4!$K$12 + ROW(F11)-1)</f>
        <v>338218.33</v>
      </c>
      <c r="H19" s="125" cm="1">
        <f t="array" ref="H19">INDEX('Design Sheet'!G$1059:G$1182,Sheet4!$K$12 + ROW(G11)-1)</f>
        <v>7.3799283067301422E-2</v>
      </c>
    </row>
    <row r="20" spans="2:8" ht="15.75">
      <c r="B20" s="124" cm="1">
        <f t="array" ref="B20">INDEX('Design Sheet'!A$1059:A$1182,Sheet4!$K$12 + ROW(A12)-1)</f>
        <v>2022</v>
      </c>
      <c r="C20" s="124" t="str" cm="1">
        <f t="array" ref="C20">INDEX('Design Sheet'!B$1059:B$1182,Sheet4!$K$12 + ROW(B12)-1)</f>
        <v>MORNING FOODS</v>
      </c>
      <c r="D20" s="124" t="str" cm="1">
        <f t="array" ref="D20">INDEX('Design Sheet'!C$1059:C$1182,Sheet4!$K$12 + ROW(C12)-1)</f>
        <v>YOGURT</v>
      </c>
      <c r="E20" s="124" cm="1">
        <f t="array" ref="E20">INDEX('Design Sheet'!D$1059:D$1182,Sheet4!$K$12 + ROW(D12)-1)</f>
        <v>1509799.5755435142</v>
      </c>
      <c r="F20" s="124" cm="1">
        <f t="array" ref="F20">INDEX('Design Sheet'!E$1059:E$1182,Sheet4!$K$12 + ROW(E12)-1)</f>
        <v>1256804.1455435143</v>
      </c>
      <c r="G20" s="124" cm="1">
        <f t="array" ref="G20">INDEX('Design Sheet'!F$1059:F$1182,Sheet4!$K$12 + ROW(F12)-1)</f>
        <v>252995.42999999996</v>
      </c>
      <c r="H20" s="125" cm="1">
        <f t="array" ref="H20">INDEX('Design Sheet'!G$1059:G$1182,Sheet4!$K$12 + ROW(G12)-1)</f>
        <v>0.16756888404139594</v>
      </c>
    </row>
    <row r="21" spans="2:8" ht="15.75">
      <c r="B21" s="124" cm="1">
        <f t="array" ref="B21">INDEX('Design Sheet'!A$1059:A$1182,Sheet4!$K$12 + ROW(A13)-1)</f>
        <v>2022</v>
      </c>
      <c r="C21" s="124" t="str" cm="1">
        <f t="array" ref="C21">INDEX('Design Sheet'!B$1059:B$1182,Sheet4!$K$12 + ROW(B13)-1)</f>
        <v>SNACKS</v>
      </c>
      <c r="D21" s="124" t="str" cm="1">
        <f t="array" ref="D21">INDEX('Design Sheet'!C$1059:C$1182,Sheet4!$K$12 + ROW(C13)-1)</f>
        <v>SNACKS DRY</v>
      </c>
      <c r="E21" s="124" cm="1">
        <f t="array" ref="E21">INDEX('Design Sheet'!D$1059:D$1182,Sheet4!$K$12 + ROW(D13)-1)</f>
        <v>2239046.426673051</v>
      </c>
      <c r="F21" s="124" cm="1">
        <f t="array" ref="F21">INDEX('Design Sheet'!E$1059:E$1182,Sheet4!$K$12 + ROW(E13)-1)</f>
        <v>1941140.406673051</v>
      </c>
      <c r="G21" s="124" cm="1">
        <f t="array" ref="G21">INDEX('Design Sheet'!F$1059:F$1182,Sheet4!$K$12 + ROW(F13)-1)</f>
        <v>297906.02</v>
      </c>
      <c r="H21" s="125" cm="1">
        <f t="array" ref="H21">INDEX('Design Sheet'!G$1059:G$1182,Sheet4!$K$12 + ROW(G13)-1)</f>
        <v>0.13305039879974795</v>
      </c>
    </row>
    <row r="22" spans="2:8" ht="15.75">
      <c r="B22" s="124" cm="1">
        <f t="array" ref="B22">INDEX('Design Sheet'!A$1059:A$1182,Sheet4!$K$12 + ROW(A14)-1)</f>
        <v>2022</v>
      </c>
      <c r="C22" s="124" t="str" cm="1">
        <f t="array" ref="C22">INDEX('Design Sheet'!B$1059:B$1182,Sheet4!$K$12 + ROW(B14)-1)</f>
        <v>SNACKS</v>
      </c>
      <c r="D22" s="124" t="str" cm="1">
        <f t="array" ref="D22">INDEX('Design Sheet'!C$1059:C$1182,Sheet4!$K$12 + ROW(C14)-1)</f>
        <v>SNACKS FRZ</v>
      </c>
      <c r="E22" s="124" cm="1">
        <f t="array" ref="E22">INDEX('Design Sheet'!D$1059:D$1182,Sheet4!$K$12 + ROW(D14)-1)</f>
        <v>681378.0974990119</v>
      </c>
      <c r="F22" s="124" cm="1">
        <f t="array" ref="F22">INDEX('Design Sheet'!E$1059:E$1182,Sheet4!$K$12 + ROW(E14)-1)</f>
        <v>645625.54749901185</v>
      </c>
      <c r="G22" s="124" cm="1">
        <f t="array" ref="G22">INDEX('Design Sheet'!F$1059:F$1182,Sheet4!$K$12 + ROW(F14)-1)</f>
        <v>35752.549999999996</v>
      </c>
      <c r="H22" s="125" cm="1">
        <f t="array" ref="H22">INDEX('Design Sheet'!G$1059:G$1182,Sheet4!$K$12 + ROW(G14)-1)</f>
        <v>5.2470941069619345E-2</v>
      </c>
    </row>
    <row r="23" spans="2:8" ht="15.75">
      <c r="B23" s="124" cm="1">
        <f t="array" ref="B23">INDEX('Design Sheet'!A$1059:A$1182,Sheet4!$K$12 + ROW(A15)-1)</f>
        <v>2023</v>
      </c>
      <c r="C23" s="124" t="str" cm="1">
        <f t="array" ref="C23">INDEX('Design Sheet'!B$1059:B$1182,Sheet4!$K$12 + ROW(B15)-1)</f>
        <v>MEALS-BAKING</v>
      </c>
      <c r="D23" s="124" t="str" cm="1">
        <f t="array" ref="D23">INDEX('Design Sheet'!C$1059:C$1182,Sheet4!$K$12 + ROW(C15)-1)</f>
        <v>MBS FRZ</v>
      </c>
      <c r="E23" s="124" cm="1">
        <f t="array" ref="E23">INDEX('Design Sheet'!D$1059:D$1182,Sheet4!$K$12 + ROW(D15)-1)</f>
        <v>681282.19145826646</v>
      </c>
      <c r="F23" s="124" cm="1">
        <f t="array" ref="F23">INDEX('Design Sheet'!E$1059:E$1182,Sheet4!$K$12 + ROW(E15)-1)</f>
        <v>441678.51145826647</v>
      </c>
      <c r="G23" s="124" cm="1">
        <f t="array" ref="G23">INDEX('Design Sheet'!F$1059:F$1182,Sheet4!$K$12 + ROW(F15)-1)</f>
        <v>239603.68</v>
      </c>
      <c r="H23" s="125" cm="1">
        <f t="array" ref="H23">INDEX('Design Sheet'!G$1059:G$1182,Sheet4!$K$12 + ROW(G15)-1)</f>
        <v>0.35169520501795987</v>
      </c>
    </row>
    <row r="24" spans="2:8" ht="15.75">
      <c r="B24" s="124" cm="1">
        <f t="array" ref="B24">INDEX('Design Sheet'!A$1059:A$1182,Sheet4!$K$12 + ROW(A16)-1)</f>
        <v>2023</v>
      </c>
      <c r="C24" s="124" t="str" cm="1">
        <f t="array" ref="C24">INDEX('Design Sheet'!B$1059:B$1182,Sheet4!$K$12 + ROW(B16)-1)</f>
        <v>MEALS-BAKING</v>
      </c>
      <c r="D24" s="124" t="str" cm="1">
        <f t="array" ref="D24">INDEX('Design Sheet'!C$1059:C$1182,Sheet4!$K$12 + ROW(C16)-1)</f>
        <v>MBS REF</v>
      </c>
      <c r="E24" s="124" cm="1">
        <f t="array" ref="E24">INDEX('Design Sheet'!D$1059:D$1182,Sheet4!$K$12 + ROW(D16)-1)</f>
        <v>2553417.5811270918</v>
      </c>
      <c r="F24" s="124" cm="1">
        <f t="array" ref="F24">INDEX('Design Sheet'!E$1059:E$1182,Sheet4!$K$12 + ROW(E16)-1)</f>
        <v>2201120.8111270918</v>
      </c>
      <c r="G24" s="124" cm="1">
        <f t="array" ref="G24">INDEX('Design Sheet'!F$1059:F$1182,Sheet4!$K$12 + ROW(F16)-1)</f>
        <v>352296.76999999996</v>
      </c>
      <c r="H24" s="125" cm="1">
        <f t="array" ref="H24">INDEX('Design Sheet'!G$1059:G$1182,Sheet4!$K$12 + ROW(G16)-1)</f>
        <v>0.1379706839194294</v>
      </c>
    </row>
    <row r="25" spans="2:8" ht="15.75">
      <c r="B25" s="124" cm="1">
        <f t="array" ref="B25">INDEX('Design Sheet'!A$1059:A$1182,Sheet4!$K$12 + ROW(A17)-1)</f>
        <v>2023</v>
      </c>
      <c r="C25" s="124" t="str" cm="1">
        <f t="array" ref="C25">INDEX('Design Sheet'!B$1059:B$1182,Sheet4!$K$12 + ROW(B17)-1)</f>
        <v>MEALS-BAKING</v>
      </c>
      <c r="D25" s="124" t="str" cm="1">
        <f t="array" ref="D25">INDEX('Design Sheet'!C$1059:C$1182,Sheet4!$K$12 + ROW(C17)-1)</f>
        <v>MBS SOUP-SIDES</v>
      </c>
      <c r="E25" s="124" cm="1">
        <f t="array" ref="E25">INDEX('Design Sheet'!D$1059:D$1182,Sheet4!$K$12 + ROW(D17)-1)</f>
        <v>2310863.4547274732</v>
      </c>
      <c r="F25" s="124" cm="1">
        <f t="array" ref="F25">INDEX('Design Sheet'!E$1059:E$1182,Sheet4!$K$12 + ROW(E17)-1)</f>
        <v>2008126.6347274731</v>
      </c>
      <c r="G25" s="124" cm="1">
        <f t="array" ref="G25">INDEX('Design Sheet'!F$1059:F$1182,Sheet4!$K$12 + ROW(F17)-1)</f>
        <v>302736.82</v>
      </c>
      <c r="H25" s="125" cm="1">
        <f t="array" ref="H25">INDEX('Design Sheet'!G$1059:G$1182,Sheet4!$K$12 + ROW(G17)-1)</f>
        <v>0.13100593173546146</v>
      </c>
    </row>
    <row r="26" spans="2:8" ht="15.75">
      <c r="B26" s="124" cm="1">
        <f t="array" ref="B26">INDEX('Design Sheet'!A$1059:A$1182,Sheet4!$K$12 + ROW(A18)-1)</f>
        <v>2023</v>
      </c>
      <c r="C26" s="124" t="str" cm="1">
        <f t="array" ref="C26">INDEX('Design Sheet'!B$1059:B$1182,Sheet4!$K$12 + ROW(B18)-1)</f>
        <v>MEALS-BAKING</v>
      </c>
      <c r="D26" s="124" t="str" cm="1">
        <f t="array" ref="D26">INDEX('Design Sheet'!C$1059:C$1182,Sheet4!$K$12 + ROW(C18)-1)</f>
        <v>MBS TACOS-TREATS</v>
      </c>
      <c r="E26" s="124" cm="1">
        <f t="array" ref="E26">INDEX('Design Sheet'!D$1059:D$1182,Sheet4!$K$12 + ROW(D18)-1)</f>
        <v>1549316.1785414144</v>
      </c>
      <c r="F26" s="124" cm="1">
        <f t="array" ref="F26">INDEX('Design Sheet'!E$1059:E$1182,Sheet4!$K$12 + ROW(E18)-1)</f>
        <v>1316448.1385414144</v>
      </c>
      <c r="G26" s="124" cm="1">
        <f t="array" ref="G26">INDEX('Design Sheet'!F$1059:F$1182,Sheet4!$K$12 + ROW(F18)-1)</f>
        <v>232868.04000000004</v>
      </c>
      <c r="H26" s="125" cm="1">
        <f t="array" ref="H26">INDEX('Design Sheet'!G$1059:G$1182,Sheet4!$K$12 + ROW(G18)-1)</f>
        <v>0.15030375544082353</v>
      </c>
    </row>
    <row r="27" spans="2:8" ht="15.75">
      <c r="B27" s="124" cm="1">
        <f t="array" ref="B27">INDEX('Design Sheet'!A$1059:A$1182,Sheet4!$K$12 + ROW(A19)-1)</f>
        <v>2023</v>
      </c>
      <c r="C27" s="124" t="str" cm="1">
        <f t="array" ref="C27">INDEX('Design Sheet'!B$1059:B$1182,Sheet4!$K$12 + ROW(B19)-1)</f>
        <v>MEALS-BAKING</v>
      </c>
      <c r="D27" s="124" t="str" cm="1">
        <f t="array" ref="D27">INDEX('Design Sheet'!C$1059:C$1182,Sheet4!$K$12 + ROW(C19)-1)</f>
        <v>NOBU DRY</v>
      </c>
      <c r="E27" s="124" cm="1">
        <f t="array" ref="E27">INDEX('Design Sheet'!D$1059:D$1182,Sheet4!$K$12 + ROW(D19)-1)</f>
        <v>0.999999999999998</v>
      </c>
      <c r="F27" s="124" cm="1">
        <f t="array" ref="F27">INDEX('Design Sheet'!E$1059:E$1182,Sheet4!$K$12 + ROW(E19)-1)</f>
        <v>-4.0000000000002034E-2</v>
      </c>
      <c r="G27" s="124" cm="1">
        <f t="array" ref="G27">INDEX('Design Sheet'!F$1059:F$1182,Sheet4!$K$12 + ROW(F19)-1)</f>
        <v>1.04</v>
      </c>
      <c r="H27" s="125" cm="1">
        <f t="array" ref="H27">INDEX('Design Sheet'!G$1059:G$1182,Sheet4!$K$12 + ROW(G19)-1)</f>
        <v>1.040000000000002</v>
      </c>
    </row>
    <row r="28" spans="2:8" ht="15.75">
      <c r="B28" s="124" cm="1">
        <f t="array" ref="B28">INDEX('Design Sheet'!A$1059:A$1182,Sheet4!$K$12 + ROW(A20)-1)</f>
        <v>2023</v>
      </c>
      <c r="C28" s="124" t="str" cm="1">
        <f t="array" ref="C28">INDEX('Design Sheet'!B$1059:B$1182,Sheet4!$K$12 + ROW(B20)-1)</f>
        <v>MEALS-BAKING</v>
      </c>
      <c r="D28" s="124" t="str" cm="1">
        <f t="array" ref="D28">INDEX('Design Sheet'!C$1059:C$1182,Sheet4!$K$12 + ROW(C20)-1)</f>
        <v>NOBU FRZ</v>
      </c>
      <c r="E28" s="124" cm="1">
        <f t="array" ref="E28">INDEX('Design Sheet'!D$1059:D$1182,Sheet4!$K$12 + ROW(D20)-1)</f>
        <v>0.999999999999998</v>
      </c>
      <c r="F28" s="124" cm="1">
        <f t="array" ref="F28">INDEX('Design Sheet'!E$1059:E$1182,Sheet4!$K$12 + ROW(E20)-1)</f>
        <v>-4.0000000000002034E-2</v>
      </c>
      <c r="G28" s="124" cm="1">
        <f t="array" ref="G28">INDEX('Design Sheet'!F$1059:F$1182,Sheet4!$K$12 + ROW(F20)-1)</f>
        <v>1.04</v>
      </c>
      <c r="H28" s="125" cm="1">
        <f t="array" ref="H28">INDEX('Design Sheet'!G$1059:G$1182,Sheet4!$K$12 + ROW(G20)-1)</f>
        <v>1.040000000000002</v>
      </c>
    </row>
    <row r="29" spans="2:8" ht="15.75">
      <c r="B29" s="124" cm="1">
        <f t="array" ref="B29">INDEX('Design Sheet'!A$1059:A$1182,Sheet4!$K$12 + ROW(A21)-1)</f>
        <v>2023</v>
      </c>
      <c r="C29" s="124" t="str" cm="1">
        <f t="array" ref="C29">INDEX('Design Sheet'!B$1059:B$1182,Sheet4!$K$12 + ROW(B21)-1)</f>
        <v>MORNING FOODS</v>
      </c>
      <c r="D29" s="124" t="str" cm="1">
        <f t="array" ref="D29">INDEX('Design Sheet'!C$1059:C$1182,Sheet4!$K$12 + ROW(C21)-1)</f>
        <v>BIG G</v>
      </c>
      <c r="E29" s="124" cm="1">
        <f t="array" ref="E29">INDEX('Design Sheet'!D$1059:D$1182,Sheet4!$K$12 + ROW(D21)-1)</f>
        <v>4407594.7544033173</v>
      </c>
      <c r="F29" s="124" cm="1">
        <f t="array" ref="F29">INDEX('Design Sheet'!E$1059:E$1182,Sheet4!$K$12 + ROW(E21)-1)</f>
        <v>3924464.1544033173</v>
      </c>
      <c r="G29" s="124" cm="1">
        <f t="array" ref="G29">INDEX('Design Sheet'!F$1059:F$1182,Sheet4!$K$12 + ROW(F21)-1)</f>
        <v>483130.6</v>
      </c>
      <c r="H29" s="125" cm="1">
        <f t="array" ref="H29">INDEX('Design Sheet'!G$1059:G$1182,Sheet4!$K$12 + ROW(G21)-1)</f>
        <v>0.10961320786520545</v>
      </c>
    </row>
    <row r="30" spans="2:8" ht="15.75">
      <c r="B30" s="124" cm="1">
        <f t="array" ref="B30">INDEX('Design Sheet'!A$1059:A$1182,Sheet4!$K$12 + ROW(A22)-1)</f>
        <v>2023</v>
      </c>
      <c r="C30" s="124" t="str" cm="1">
        <f t="array" ref="C30">INDEX('Design Sheet'!B$1059:B$1182,Sheet4!$K$12 + ROW(B22)-1)</f>
        <v>MORNING FOODS</v>
      </c>
      <c r="D30" s="124" t="str" cm="1">
        <f t="array" ref="D30">INDEX('Design Sheet'!C$1059:C$1182,Sheet4!$K$12 + ROW(C22)-1)</f>
        <v>YOGURT</v>
      </c>
      <c r="E30" s="124" cm="1">
        <f t="array" ref="E30">INDEX('Design Sheet'!D$1059:D$1182,Sheet4!$K$12 + ROW(D22)-1)</f>
        <v>1592902.2770241504</v>
      </c>
      <c r="F30" s="124" cm="1">
        <f t="array" ref="F30">INDEX('Design Sheet'!E$1059:E$1182,Sheet4!$K$12 + ROW(E22)-1)</f>
        <v>1235496.3170241504</v>
      </c>
      <c r="G30" s="124" cm="1">
        <f t="array" ref="G30">INDEX('Design Sheet'!F$1059:F$1182,Sheet4!$K$12 + ROW(F22)-1)</f>
        <v>357405.95999999996</v>
      </c>
      <c r="H30" s="125" cm="1">
        <f t="array" ref="H30">INDEX('Design Sheet'!G$1059:G$1182,Sheet4!$K$12 + ROW(G22)-1)</f>
        <v>0.22437406560037282</v>
      </c>
    </row>
    <row r="31" spans="2:8" ht="15.75">
      <c r="B31" s="124" cm="1">
        <f t="array" ref="B31">INDEX('Design Sheet'!A$1059:A$1182,Sheet4!$K$12 + ROW(A23)-1)</f>
        <v>2023</v>
      </c>
      <c r="C31" s="124" t="str" cm="1">
        <f t="array" ref="C31">INDEX('Design Sheet'!B$1059:B$1182,Sheet4!$K$12 + ROW(B23)-1)</f>
        <v>SNACKS</v>
      </c>
      <c r="D31" s="124" t="str" cm="1">
        <f t="array" ref="D31">INDEX('Design Sheet'!C$1059:C$1182,Sheet4!$K$12 + ROW(C23)-1)</f>
        <v>SNACKS DRY</v>
      </c>
      <c r="E31" s="124" cm="1">
        <f t="array" ref="E31">INDEX('Design Sheet'!D$1059:D$1182,Sheet4!$K$12 + ROW(D23)-1)</f>
        <v>2596623.7786220275</v>
      </c>
      <c r="F31" s="124" cm="1">
        <f t="array" ref="F31">INDEX('Design Sheet'!E$1059:E$1182,Sheet4!$K$12 + ROW(E23)-1)</f>
        <v>2180926.0986220273</v>
      </c>
      <c r="G31" s="124" cm="1">
        <f t="array" ref="G31">INDEX('Design Sheet'!F$1059:F$1182,Sheet4!$K$12 + ROW(F23)-1)</f>
        <v>415697.68000000005</v>
      </c>
      <c r="H31" s="125" cm="1">
        <f t="array" ref="H31">INDEX('Design Sheet'!G$1059:G$1182,Sheet4!$K$12 + ROW(G23)-1)</f>
        <v>0.16009160950555643</v>
      </c>
    </row>
    <row r="32" spans="2:8" ht="15.75">
      <c r="B32" s="124" cm="1">
        <f t="array" ref="B32">INDEX('Design Sheet'!A$1059:A$1182,Sheet4!$K$12 + ROW(A24)-1)</f>
        <v>2023</v>
      </c>
      <c r="C32" s="124" t="str" cm="1">
        <f t="array" ref="C32">INDEX('Design Sheet'!B$1059:B$1182,Sheet4!$K$12 + ROW(B24)-1)</f>
        <v>SNACKS</v>
      </c>
      <c r="D32" s="124" t="str" cm="1">
        <f t="array" ref="D32">INDEX('Design Sheet'!C$1059:C$1182,Sheet4!$K$12 + ROW(C24)-1)</f>
        <v>SNACKS FRZ</v>
      </c>
      <c r="E32" s="124" cm="1">
        <f t="array" ref="E32">INDEX('Design Sheet'!D$1059:D$1182,Sheet4!$K$12 + ROW(D24)-1)</f>
        <v>1208089.650226519</v>
      </c>
      <c r="F32" s="124" cm="1">
        <f t="array" ref="F32">INDEX('Design Sheet'!E$1059:E$1182,Sheet4!$K$12 + ROW(E24)-1)</f>
        <v>1086323.8502265189</v>
      </c>
      <c r="G32" s="124" cm="1">
        <f t="array" ref="G32">INDEX('Design Sheet'!F$1059:F$1182,Sheet4!$K$12 + ROW(F24)-1)</f>
        <v>121765.8</v>
      </c>
      <c r="H32" s="125" cm="1">
        <f t="array" ref="H32">INDEX('Design Sheet'!G$1059:G$1182,Sheet4!$K$12 + ROW(G24)-1)</f>
        <v>0.1007920231558715</v>
      </c>
    </row>
    <row r="33" spans="2:8" ht="15.75">
      <c r="B33" s="124" cm="1">
        <f t="array" ref="B33">INDEX('Design Sheet'!A$1059:A$1182,Sheet4!$K$12 + ROW(A25)-1)</f>
        <v>2024</v>
      </c>
      <c r="C33" s="124" t="str" cm="1">
        <f t="array" ref="C33">INDEX('Design Sheet'!B$1059:B$1182,Sheet4!$K$12 + ROW(B25)-1)</f>
        <v>MEALS-BAKING</v>
      </c>
      <c r="D33" s="124" t="str" cm="1">
        <f t="array" ref="D33">INDEX('Design Sheet'!C$1059:C$1182,Sheet4!$K$12 + ROW(C25)-1)</f>
        <v>MBS FRZ</v>
      </c>
      <c r="E33" s="124" cm="1">
        <f t="array" ref="E33">INDEX('Design Sheet'!D$1059:D$1182,Sheet4!$K$12 + ROW(D25)-1)</f>
        <v>560385.8914236608</v>
      </c>
      <c r="F33" s="124" cm="1">
        <f t="array" ref="F33">INDEX('Design Sheet'!E$1059:E$1182,Sheet4!$K$12 + ROW(E25)-1)</f>
        <v>458225.5814236608</v>
      </c>
      <c r="G33" s="124" cm="1">
        <f t="array" ref="G33">INDEX('Design Sheet'!F$1059:F$1182,Sheet4!$K$12 + ROW(F25)-1)</f>
        <v>102160.31</v>
      </c>
      <c r="H33" s="125" cm="1">
        <f t="array" ref="H33">INDEX('Design Sheet'!G$1059:G$1182,Sheet4!$K$12 + ROW(G25)-1)</f>
        <v>0.18230350114714997</v>
      </c>
    </row>
    <row r="34" spans="2:8" ht="15.75">
      <c r="B34" s="124" cm="1">
        <f t="array" ref="B34">INDEX('Design Sheet'!A$1059:A$1182,Sheet4!$K$12 + ROW(A26)-1)</f>
        <v>2024</v>
      </c>
      <c r="C34" s="124" t="str" cm="1">
        <f t="array" ref="C34">INDEX('Design Sheet'!B$1059:B$1182,Sheet4!$K$12 + ROW(B26)-1)</f>
        <v>MEALS-BAKING</v>
      </c>
      <c r="D34" s="124" t="str" cm="1">
        <f t="array" ref="D34">INDEX('Design Sheet'!C$1059:C$1182,Sheet4!$K$12 + ROW(C26)-1)</f>
        <v>MBS REF</v>
      </c>
      <c r="E34" s="124" cm="1">
        <f t="array" ref="E34">INDEX('Design Sheet'!D$1059:D$1182,Sheet4!$K$12 + ROW(D26)-1)</f>
        <v>2093420.7217304893</v>
      </c>
      <c r="F34" s="124" cm="1">
        <f t="array" ref="F34">INDEX('Design Sheet'!E$1059:E$1182,Sheet4!$K$12 + ROW(E26)-1)</f>
        <v>1938770.0317304893</v>
      </c>
      <c r="G34" s="124" cm="1">
        <f t="array" ref="G34">INDEX('Design Sheet'!F$1059:F$1182,Sheet4!$K$12 + ROW(F26)-1)</f>
        <v>154650.69</v>
      </c>
      <c r="H34" s="125" cm="1">
        <f t="array" ref="H34">INDEX('Design Sheet'!G$1059:G$1182,Sheet4!$K$12 + ROW(G26)-1)</f>
        <v>7.3874634178723877E-2</v>
      </c>
    </row>
    <row r="35" spans="2:8" ht="15.75">
      <c r="B35" s="124" cm="1">
        <f t="array" ref="B35">INDEX('Design Sheet'!A$1059:A$1182,Sheet4!$K$12 + ROW(A27)-1)</f>
        <v>2024</v>
      </c>
      <c r="C35" s="124" t="str" cm="1">
        <f t="array" ref="C35">INDEX('Design Sheet'!B$1059:B$1182,Sheet4!$K$12 + ROW(B27)-1)</f>
        <v>MEALS-BAKING</v>
      </c>
      <c r="D35" s="124" t="str" cm="1">
        <f t="array" ref="D35">INDEX('Design Sheet'!C$1059:C$1182,Sheet4!$K$12 + ROW(C27)-1)</f>
        <v>MBS SOUP-SIDES</v>
      </c>
      <c r="E35" s="124" cm="1">
        <f t="array" ref="E35">INDEX('Design Sheet'!D$1059:D$1182,Sheet4!$K$12 + ROW(D27)-1)</f>
        <v>1032956.7904075984</v>
      </c>
      <c r="F35" s="124" cm="1">
        <f t="array" ref="F35">INDEX('Design Sheet'!E$1059:E$1182,Sheet4!$K$12 + ROW(E27)-1)</f>
        <v>872727.99040759844</v>
      </c>
      <c r="G35" s="124" cm="1">
        <f t="array" ref="G35">INDEX('Design Sheet'!F$1059:F$1182,Sheet4!$K$12 + ROW(F27)-1)</f>
        <v>160228.79999999999</v>
      </c>
      <c r="H35" s="125" cm="1">
        <f t="array" ref="H35">INDEX('Design Sheet'!G$1059:G$1182,Sheet4!$K$12 + ROW(G27)-1)</f>
        <v>0.15511665297904154</v>
      </c>
    </row>
    <row r="36" spans="2:8" ht="15.75">
      <c r="B36" s="124" cm="1">
        <f t="array" ref="B36">INDEX('Design Sheet'!A$1059:A$1182,Sheet4!$K$12 + ROW(A28)-1)</f>
        <v>2024</v>
      </c>
      <c r="C36" s="124" t="str" cm="1">
        <f t="array" ref="C36">INDEX('Design Sheet'!B$1059:B$1182,Sheet4!$K$12 + ROW(B28)-1)</f>
        <v>MEALS-BAKING</v>
      </c>
      <c r="D36" s="124" t="str" cm="1">
        <f t="array" ref="D36">INDEX('Design Sheet'!C$1059:C$1182,Sheet4!$K$12 + ROW(C28)-1)</f>
        <v>MBS TACOS-TREATS</v>
      </c>
      <c r="E36" s="124" cm="1">
        <f t="array" ref="E36">INDEX('Design Sheet'!D$1059:D$1182,Sheet4!$K$12 + ROW(D28)-1)</f>
        <v>1317214.4659614586</v>
      </c>
      <c r="F36" s="124" cm="1">
        <f t="array" ref="F36">INDEX('Design Sheet'!E$1059:E$1182,Sheet4!$K$12 + ROW(E28)-1)</f>
        <v>1120843.0359614587</v>
      </c>
      <c r="G36" s="124" cm="1">
        <f t="array" ref="G36">INDEX('Design Sheet'!F$1059:F$1182,Sheet4!$K$12 + ROW(F28)-1)</f>
        <v>196371.43</v>
      </c>
      <c r="H36" s="125" cm="1">
        <f t="array" ref="H36">INDEX('Design Sheet'!G$1059:G$1182,Sheet4!$K$12 + ROW(G28)-1)</f>
        <v>0.14908083313271611</v>
      </c>
    </row>
    <row r="37" spans="2:8" ht="15.75">
      <c r="B37" s="124" cm="1">
        <f t="array" ref="B37">INDEX('Design Sheet'!A$1059:A$1182,Sheet4!$K$12 + ROW(A29)-1)</f>
        <v>2024</v>
      </c>
      <c r="C37" s="124" t="str" cm="1">
        <f t="array" ref="C37">INDEX('Design Sheet'!B$1059:B$1182,Sheet4!$K$12 + ROW(B29)-1)</f>
        <v>MEALS-BAKING</v>
      </c>
      <c r="D37" s="124" t="str" cm="1">
        <f t="array" ref="D37">INDEX('Design Sheet'!C$1059:C$1182,Sheet4!$K$12 + ROW(C29)-1)</f>
        <v>NOBU DRY</v>
      </c>
      <c r="E37" s="124" cm="1">
        <f t="array" ref="E37">INDEX('Design Sheet'!D$1059:D$1182,Sheet4!$K$12 + ROW(D29)-1)</f>
        <v>4.9999999999999902</v>
      </c>
      <c r="F37" s="124" cm="1">
        <f t="array" ref="F37">INDEX('Design Sheet'!E$1059:E$1182,Sheet4!$K$12 + ROW(E29)-1)</f>
        <v>-0.20000000000000995</v>
      </c>
      <c r="G37" s="124" cm="1">
        <f t="array" ref="G37">INDEX('Design Sheet'!F$1059:F$1182,Sheet4!$K$12 + ROW(F29)-1)</f>
        <v>5.2</v>
      </c>
      <c r="H37" s="125" cm="1">
        <f t="array" ref="H37">INDEX('Design Sheet'!G$1059:G$1182,Sheet4!$K$12 + ROW(G29)-1)</f>
        <v>1.040000000000002</v>
      </c>
    </row>
    <row r="38" spans="2:8" ht="15.75">
      <c r="B38" s="124" cm="1">
        <f t="array" ref="B38">INDEX('Design Sheet'!A$1059:A$1182,Sheet4!$K$12 + ROW(A30)-1)</f>
        <v>2024</v>
      </c>
      <c r="C38" s="124" t="str" cm="1">
        <f t="array" ref="C38">INDEX('Design Sheet'!B$1059:B$1182,Sheet4!$K$12 + ROW(B30)-1)</f>
        <v>MEALS-BAKING</v>
      </c>
      <c r="D38" s="124" t="str" cm="1">
        <f t="array" ref="D38">INDEX('Design Sheet'!C$1059:C$1182,Sheet4!$K$12 + ROW(C30)-1)</f>
        <v>NOBU FRZ</v>
      </c>
      <c r="E38" s="124" cm="1">
        <f t="array" ref="E38">INDEX('Design Sheet'!D$1059:D$1182,Sheet4!$K$12 + ROW(D30)-1)</f>
        <v>4.9999999999999902</v>
      </c>
      <c r="F38" s="124" cm="1">
        <f t="array" ref="F38">INDEX('Design Sheet'!E$1059:E$1182,Sheet4!$K$12 + ROW(E30)-1)</f>
        <v>-0.20000000000000995</v>
      </c>
      <c r="G38" s="124" cm="1">
        <f t="array" ref="G38">INDEX('Design Sheet'!F$1059:F$1182,Sheet4!$K$12 + ROW(F30)-1)</f>
        <v>5.2</v>
      </c>
      <c r="H38" s="125" cm="1">
        <f t="array" ref="H38">INDEX('Design Sheet'!G$1059:G$1182,Sheet4!$K$12 + ROW(G30)-1)</f>
        <v>1.040000000000002</v>
      </c>
    </row>
    <row r="39" spans="2:8" ht="15.75">
      <c r="B39" s="124" cm="1">
        <f t="array" ref="B39">INDEX('Design Sheet'!A$1059:A$1182,Sheet4!$K$12 + ROW(A31)-1)</f>
        <v>2024</v>
      </c>
      <c r="C39" s="124" t="str" cm="1">
        <f t="array" ref="C39">INDEX('Design Sheet'!B$1059:B$1182,Sheet4!$K$12 + ROW(B31)-1)</f>
        <v>MORNING FOODS</v>
      </c>
      <c r="D39" s="124" t="str" cm="1">
        <f t="array" ref="D39">INDEX('Design Sheet'!C$1059:C$1182,Sheet4!$K$12 + ROW(C31)-1)</f>
        <v>BIG G</v>
      </c>
      <c r="E39" s="124" cm="1">
        <f t="array" ref="E39">INDEX('Design Sheet'!D$1059:D$1182,Sheet4!$K$12 + ROW(D31)-1)</f>
        <v>3643395.5120092379</v>
      </c>
      <c r="F39" s="124" cm="1">
        <f t="array" ref="F39">INDEX('Design Sheet'!E$1059:E$1182,Sheet4!$K$12 + ROW(E31)-1)</f>
        <v>3309226.922009238</v>
      </c>
      <c r="G39" s="124" cm="1">
        <f t="array" ref="G39">INDEX('Design Sheet'!F$1059:F$1182,Sheet4!$K$12 + ROW(F31)-1)</f>
        <v>334168.59000000003</v>
      </c>
      <c r="H39" s="125" cm="1">
        <f t="array" ref="H39">INDEX('Design Sheet'!G$1059:G$1182,Sheet4!$K$12 + ROW(G31)-1)</f>
        <v>9.1718999185931016E-2</v>
      </c>
    </row>
    <row r="40" spans="2:8" ht="15.75">
      <c r="B40" s="124" cm="1">
        <f t="array" ref="B40">INDEX('Design Sheet'!A$1059:A$1182,Sheet4!$K$12 + ROW(A32)-1)</f>
        <v>2024</v>
      </c>
      <c r="C40" s="124" t="str" cm="1">
        <f t="array" ref="C40">INDEX('Design Sheet'!B$1059:B$1182,Sheet4!$K$12 + ROW(B32)-1)</f>
        <v>MORNING FOODS</v>
      </c>
      <c r="D40" s="124" t="str" cm="1">
        <f t="array" ref="D40">INDEX('Design Sheet'!C$1059:C$1182,Sheet4!$K$12 + ROW(C32)-1)</f>
        <v>YOGURT</v>
      </c>
      <c r="E40" s="124" cm="1">
        <f t="array" ref="E40">INDEX('Design Sheet'!D$1059:D$1182,Sheet4!$K$12 + ROW(D32)-1)</f>
        <v>1328242.2769626605</v>
      </c>
      <c r="F40" s="124" cm="1">
        <f t="array" ref="F40">INDEX('Design Sheet'!E$1059:E$1182,Sheet4!$K$12 + ROW(E32)-1)</f>
        <v>1096398.3869626606</v>
      </c>
      <c r="G40" s="124" cm="1">
        <f t="array" ref="G40">INDEX('Design Sheet'!F$1059:F$1182,Sheet4!$K$12 + ROW(F32)-1)</f>
        <v>231843.89</v>
      </c>
      <c r="H40" s="125" cm="1">
        <f t="array" ref="H40">INDEX('Design Sheet'!G$1059:G$1182,Sheet4!$K$12 + ROW(G32)-1)</f>
        <v>0.17454939811896802</v>
      </c>
    </row>
    <row r="41" spans="2:8" ht="15.75">
      <c r="B41" s="124" cm="1">
        <f t="array" ref="B41">INDEX('Design Sheet'!A$1059:A$1182,Sheet4!$K$12 + ROW(A33)-1)</f>
        <v>2024</v>
      </c>
      <c r="C41" s="124" t="str" cm="1">
        <f t="array" ref="C41">INDEX('Design Sheet'!B$1059:B$1182,Sheet4!$K$12 + ROW(B33)-1)</f>
        <v>SNACKS</v>
      </c>
      <c r="D41" s="124" t="str" cm="1">
        <f t="array" ref="D41">INDEX('Design Sheet'!C$1059:C$1182,Sheet4!$K$12 + ROW(C33)-1)</f>
        <v>SNACKS DRY</v>
      </c>
      <c r="E41" s="124" cm="1">
        <f t="array" ref="E41">INDEX('Design Sheet'!D$1059:D$1182,Sheet4!$K$12 + ROW(D33)-1)</f>
        <v>1684915.1146924058</v>
      </c>
      <c r="F41" s="124" cm="1">
        <f t="array" ref="F41">INDEX('Design Sheet'!E$1059:E$1182,Sheet4!$K$12 + ROW(E33)-1)</f>
        <v>1450656.1946924059</v>
      </c>
      <c r="G41" s="124" cm="1">
        <f t="array" ref="G41">INDEX('Design Sheet'!F$1059:F$1182,Sheet4!$K$12 + ROW(F33)-1)</f>
        <v>234258.91999999998</v>
      </c>
      <c r="H41" s="125" cm="1">
        <f t="array" ref="H41">INDEX('Design Sheet'!G$1059:G$1182,Sheet4!$K$12 + ROW(G33)-1)</f>
        <v>0.13903306935599882</v>
      </c>
    </row>
    <row r="42" spans="2:8" ht="15.75">
      <c r="B42" s="124" cm="1">
        <f t="array" ref="B42">INDEX('Design Sheet'!A$1059:A$1182,Sheet4!$K$12 + ROW(A34)-1)</f>
        <v>2024</v>
      </c>
      <c r="C42" s="124" t="str" cm="1">
        <f t="array" ref="C42">INDEX('Design Sheet'!B$1059:B$1182,Sheet4!$K$12 + ROW(B34)-1)</f>
        <v>SNACKS</v>
      </c>
      <c r="D42" s="124" t="str" cm="1">
        <f t="array" ref="D42">INDEX('Design Sheet'!C$1059:C$1182,Sheet4!$K$12 + ROW(C34)-1)</f>
        <v>SNACKS FRZ</v>
      </c>
      <c r="E42" s="124" cm="1">
        <f t="array" ref="E42">INDEX('Design Sheet'!D$1059:D$1182,Sheet4!$K$12 + ROW(D34)-1)</f>
        <v>1544983.2799999099</v>
      </c>
      <c r="F42" s="124" cm="1">
        <f t="array" ref="F42">INDEX('Design Sheet'!E$1059:E$1182,Sheet4!$K$12 + ROW(E34)-1)</f>
        <v>1413221.9399999098</v>
      </c>
      <c r="G42" s="124" cm="1">
        <f t="array" ref="G42">INDEX('Design Sheet'!F$1059:F$1182,Sheet4!$K$12 + ROW(F34)-1)</f>
        <v>131761.34</v>
      </c>
      <c r="H42" s="125" cm="1">
        <f t="array" ref="H42">INDEX('Design Sheet'!G$1059:G$1182,Sheet4!$K$12 + ROW(G34)-1)</f>
        <v>8.5283343648876048E-2</v>
      </c>
    </row>
    <row r="43" spans="2:8" ht="15.75">
      <c r="B43" s="124" cm="1">
        <f t="array" ref="B43">INDEX('Design Sheet'!A$1059:A$1182,Sheet4!$K$12 + ROW(A35)-1)</f>
        <v>2025</v>
      </c>
      <c r="C43" s="124" t="str" cm="1">
        <f t="array" ref="C43">INDEX('Design Sheet'!B$1059:B$1182,Sheet4!$K$12 + ROW(B35)-1)</f>
        <v>MEALS-BAKING</v>
      </c>
      <c r="D43" s="124" t="str" cm="1">
        <f t="array" ref="D43">INDEX('Design Sheet'!C$1059:C$1182,Sheet4!$K$12 + ROW(C35)-1)</f>
        <v>MBS FRZ</v>
      </c>
      <c r="E43" s="124" cm="1">
        <f t="array" ref="E43">INDEX('Design Sheet'!D$1059:D$1182,Sheet4!$K$12 + ROW(D35)-1)</f>
        <v>529577.6</v>
      </c>
      <c r="F43" s="124" cm="1">
        <f t="array" ref="F43">INDEX('Design Sheet'!E$1059:E$1182,Sheet4!$K$12 + ROW(E35)-1)</f>
        <v>449269.83999999997</v>
      </c>
      <c r="G43" s="124" cm="1">
        <f t="array" ref="G43">INDEX('Design Sheet'!F$1059:F$1182,Sheet4!$K$12 + ROW(F35)-1)</f>
        <v>80307.760000000009</v>
      </c>
      <c r="H43" s="125" cm="1">
        <f t="array" ref="H43">INDEX('Design Sheet'!G$1059:G$1182,Sheet4!$K$12 + ROW(G35)-1)</f>
        <v>0.15164493362257017</v>
      </c>
    </row>
    <row r="44" spans="2:8" ht="15.75">
      <c r="B44" s="124" cm="1">
        <f t="array" ref="B44">INDEX('Design Sheet'!A$1059:A$1182,Sheet4!$K$12 + ROW(A36)-1)</f>
        <v>2025</v>
      </c>
      <c r="C44" s="124" t="str" cm="1">
        <f t="array" ref="C44">INDEX('Design Sheet'!B$1059:B$1182,Sheet4!$K$12 + ROW(B36)-1)</f>
        <v>MEALS-BAKING</v>
      </c>
      <c r="D44" s="124" t="str" cm="1">
        <f t="array" ref="D44">INDEX('Design Sheet'!C$1059:C$1182,Sheet4!$K$12 + ROW(C36)-1)</f>
        <v>MBS MEXICAN</v>
      </c>
      <c r="E44" s="124" cm="1">
        <f t="array" ref="E44">INDEX('Design Sheet'!D$1059:D$1182,Sheet4!$K$12 + ROW(D36)-1)</f>
        <v>422308.04499998601</v>
      </c>
      <c r="F44" s="124" cm="1">
        <f t="array" ref="F44">INDEX('Design Sheet'!E$1059:E$1182,Sheet4!$K$12 + ROW(E36)-1)</f>
        <v>372302.80499998602</v>
      </c>
      <c r="G44" s="124" cm="1">
        <f t="array" ref="G44">INDEX('Design Sheet'!F$1059:F$1182,Sheet4!$K$12 + ROW(F36)-1)</f>
        <v>50005.240000000005</v>
      </c>
      <c r="H44" s="125" cm="1">
        <f t="array" ref="H44">INDEX('Design Sheet'!G$1059:G$1182,Sheet4!$K$12 + ROW(G36)-1)</f>
        <v>0.11840939473459867</v>
      </c>
    </row>
    <row r="45" spans="2:8" ht="15.75">
      <c r="B45" s="124" cm="1">
        <f t="array" ref="B45">INDEX('Design Sheet'!A$1059:A$1182,Sheet4!$K$12 + ROW(A37)-1)</f>
        <v>2025</v>
      </c>
      <c r="C45" s="124" t="str" cm="1">
        <f t="array" ref="C45">INDEX('Design Sheet'!B$1059:B$1182,Sheet4!$K$12 + ROW(B37)-1)</f>
        <v>MEALS-BAKING</v>
      </c>
      <c r="D45" s="124" t="str" cm="1">
        <f t="array" ref="D45">INDEX('Design Sheet'!C$1059:C$1182,Sheet4!$K$12 + ROW(C37)-1)</f>
        <v>MBS REF</v>
      </c>
      <c r="E45" s="124" cm="1">
        <f t="array" ref="E45">INDEX('Design Sheet'!D$1059:D$1182,Sheet4!$K$12 + ROW(D37)-1)</f>
        <v>2274364.8759997902</v>
      </c>
      <c r="F45" s="124" cm="1">
        <f t="array" ref="F45">INDEX('Design Sheet'!E$1059:E$1182,Sheet4!$K$12 + ROW(E37)-1)</f>
        <v>2178636.23599979</v>
      </c>
      <c r="G45" s="124" cm="1">
        <f t="array" ref="G45">INDEX('Design Sheet'!F$1059:F$1182,Sheet4!$K$12 + ROW(F37)-1)</f>
        <v>95728.639999999999</v>
      </c>
      <c r="H45" s="125" cm="1">
        <f t="array" ref="H45">INDEX('Design Sheet'!G$1059:G$1182,Sheet4!$K$12 + ROW(G37)-1)</f>
        <v>4.209027364526044E-2</v>
      </c>
    </row>
    <row r="46" spans="2:8" ht="15.75">
      <c r="B46" s="124" cm="1">
        <f t="array" ref="B46">INDEX('Design Sheet'!A$1059:A$1182,Sheet4!$K$12 + ROW(A38)-1)</f>
        <v>2025</v>
      </c>
      <c r="C46" s="124" t="str" cm="1">
        <f t="array" ref="C46">INDEX('Design Sheet'!B$1059:B$1182,Sheet4!$K$12 + ROW(B38)-1)</f>
        <v>MEALS-BAKING</v>
      </c>
      <c r="D46" s="124" t="str" cm="1">
        <f t="array" ref="D46">INDEX('Design Sheet'!C$1059:C$1182,Sheet4!$K$12 + ROW(C38)-1)</f>
        <v>MBS SOUP-SIDES</v>
      </c>
      <c r="E46" s="124" cm="1">
        <f t="array" ref="E46">INDEX('Design Sheet'!D$1059:D$1182,Sheet4!$K$12 + ROW(D38)-1)</f>
        <v>1170456.1619199961</v>
      </c>
      <c r="F46" s="124" cm="1">
        <f t="array" ref="F46">INDEX('Design Sheet'!E$1059:E$1182,Sheet4!$K$12 + ROW(E38)-1)</f>
        <v>1064451.041919996</v>
      </c>
      <c r="G46" s="124" cm="1">
        <f t="array" ref="G46">INDEX('Design Sheet'!F$1059:F$1182,Sheet4!$K$12 + ROW(F38)-1)</f>
        <v>106005.12</v>
      </c>
      <c r="H46" s="125" cm="1">
        <f t="array" ref="H46">INDEX('Design Sheet'!G$1059:G$1182,Sheet4!$K$12 + ROW(G38)-1)</f>
        <v>9.0567356086289491E-2</v>
      </c>
    </row>
    <row r="47" spans="2:8" ht="15.75">
      <c r="B47" s="124" cm="1">
        <f t="array" ref="B47">INDEX('Design Sheet'!A$1059:A$1182,Sheet4!$K$12 + ROW(A39)-1)</f>
        <v>2025</v>
      </c>
      <c r="C47" s="124" t="str" cm="1">
        <f t="array" ref="C47">INDEX('Design Sheet'!B$1059:B$1182,Sheet4!$K$12 + ROW(B39)-1)</f>
        <v>MEALS-BAKING</v>
      </c>
      <c r="D47" s="124" t="str" cm="1">
        <f t="array" ref="D47">INDEX('Design Sheet'!C$1059:C$1182,Sheet4!$K$12 + ROW(C39)-1)</f>
        <v>MBS TACOS-TREATS</v>
      </c>
      <c r="E47" s="124" cm="1">
        <f t="array" ref="E47">INDEX('Design Sheet'!D$1059:D$1182,Sheet4!$K$12 + ROW(D39)-1)</f>
        <v>877037.43</v>
      </c>
      <c r="F47" s="124" cm="1">
        <f t="array" ref="F47">INDEX('Design Sheet'!E$1059:E$1182,Sheet4!$K$12 + ROW(E39)-1)</f>
        <v>826843.39</v>
      </c>
      <c r="G47" s="124" cm="1">
        <f t="array" ref="G47">INDEX('Design Sheet'!F$1059:F$1182,Sheet4!$K$12 + ROW(F39)-1)</f>
        <v>50194.04</v>
      </c>
      <c r="H47" s="125" cm="1">
        <f t="array" ref="H47">INDEX('Design Sheet'!G$1059:G$1182,Sheet4!$K$12 + ROW(G39)-1)</f>
        <v>5.7231354424633847E-2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4342" r:id="rId3" name="Scroll Bar 6">
              <controlPr defaultSize="0" autoPict="0">
                <anchor moveWithCells="1">
                  <from>
                    <xdr:col>8</xdr:col>
                    <xdr:colOff>28575</xdr:colOff>
                    <xdr:row>7</xdr:row>
                    <xdr:rowOff>152400</xdr:rowOff>
                  </from>
                  <to>
                    <xdr:col>8</xdr:col>
                    <xdr:colOff>361950</xdr:colOff>
                    <xdr:row>46</xdr:row>
                    <xdr:rowOff>133350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 id="{E24A416A-4FDC-4AF4-A8BB-542A4C383D87}">
            <x14:iconSet iconSet="3Arrows" custom="1">
              <x14:cfvo type="percent">
                <xm:f>0</xm:f>
              </x14:cfvo>
              <x14:cfvo type="num">
                <xm:f>0.13</xm:f>
              </x14:cfvo>
              <x14:cfvo type="num" gte="0">
                <xm:f>0.15</xm:f>
              </x14:cfvo>
              <x14:cfIcon iconSet="NoIcons" iconId="0"/>
              <x14:cfIcon iconSet="3Flags" iconId="1"/>
              <x14:cfIcon iconSet="3Flags" iconId="0"/>
            </x14:iconSet>
          </x14:cfRule>
          <xm:sqref>H9:H47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DF84-3F4D-455A-8B1F-AEA474257215}">
  <sheetPr>
    <tabColor theme="2" tint="-0.249977111117893"/>
  </sheetPr>
  <dimension ref="A1:F186"/>
  <sheetViews>
    <sheetView showGridLines="0" topLeftCell="A36" zoomScale="106" zoomScaleNormal="106" workbookViewId="0">
      <selection activeCell="A33" sqref="A33"/>
    </sheetView>
  </sheetViews>
  <sheetFormatPr defaultRowHeight="12.75"/>
  <cols>
    <col min="1" max="1" width="21.42578125" bestFit="1" customWidth="1"/>
    <col min="2" max="2" width="20.42578125" customWidth="1"/>
    <col min="3" max="3" width="21.5703125" customWidth="1"/>
    <col min="4" max="5" width="32.42578125" customWidth="1"/>
    <col min="6" max="6" width="31.85546875" customWidth="1"/>
  </cols>
  <sheetData>
    <row r="1" spans="1:2" ht="15.75">
      <c r="A1" s="118" t="s">
        <v>183</v>
      </c>
      <c r="B1" s="114" t="s">
        <v>184</v>
      </c>
    </row>
    <row r="2" spans="1:2" ht="15.75">
      <c r="B2" s="114"/>
    </row>
    <row r="3" spans="1:2" ht="15.75">
      <c r="B3" s="115" t="s">
        <v>185</v>
      </c>
    </row>
    <row r="4" spans="1:2" ht="15.75">
      <c r="B4" s="115" t="s">
        <v>186</v>
      </c>
    </row>
    <row r="5" spans="1:2" ht="15.75">
      <c r="B5" s="115" t="s">
        <v>187</v>
      </c>
    </row>
    <row r="6" spans="1:2" ht="15.75">
      <c r="B6" s="115" t="s">
        <v>188</v>
      </c>
    </row>
    <row r="7" spans="1:2" ht="15.75">
      <c r="B7" s="115" t="s">
        <v>189</v>
      </c>
    </row>
    <row r="10" spans="1:2" ht="15.75">
      <c r="B10" s="114" t="s">
        <v>190</v>
      </c>
    </row>
    <row r="11" spans="1:2" ht="15.75">
      <c r="B11" s="114" t="s">
        <v>191</v>
      </c>
    </row>
    <row r="12" spans="1:2" ht="15.75">
      <c r="B12" s="114" t="s">
        <v>192</v>
      </c>
    </row>
    <row r="15" spans="1:2" ht="15.75">
      <c r="A15" s="117" t="s">
        <v>193</v>
      </c>
      <c r="B15" s="115" t="s">
        <v>194</v>
      </c>
    </row>
    <row r="16" spans="1:2" ht="15.75">
      <c r="B16" s="114" t="s">
        <v>195</v>
      </c>
    </row>
    <row r="17" spans="1:5" ht="15.75">
      <c r="B17" s="114" t="s">
        <v>196</v>
      </c>
    </row>
    <row r="18" spans="1:5" ht="15.75">
      <c r="B18" s="114"/>
    </row>
    <row r="19" spans="1:5" ht="15.75">
      <c r="B19" s="114"/>
    </row>
    <row r="20" spans="1:5" ht="15.75">
      <c r="A20" s="118" t="s">
        <v>197</v>
      </c>
      <c r="B20" s="130" t="s">
        <v>1</v>
      </c>
      <c r="C20" s="31" t="s">
        <v>139</v>
      </c>
      <c r="D20" s="31" t="s">
        <v>140</v>
      </c>
      <c r="E20" s="31" t="s">
        <v>141</v>
      </c>
    </row>
    <row r="21" spans="1:5" ht="15.75">
      <c r="B21" s="128" t="s">
        <v>13</v>
      </c>
      <c r="C21" s="18">
        <v>72101172.413897276</v>
      </c>
      <c r="D21" s="18">
        <v>64010175.473897278</v>
      </c>
      <c r="E21" s="28">
        <v>8090996.9400000013</v>
      </c>
    </row>
    <row r="22" spans="1:5" ht="15.75">
      <c r="B22" s="128" t="s">
        <v>83</v>
      </c>
      <c r="C22" s="48">
        <v>46912.350000001199</v>
      </c>
      <c r="D22" s="48">
        <v>46912.350000001199</v>
      </c>
      <c r="E22" s="49">
        <v>0</v>
      </c>
    </row>
    <row r="23" spans="1:5" ht="15.75">
      <c r="B23" s="128" t="s">
        <v>60</v>
      </c>
      <c r="C23" s="48">
        <v>105187</v>
      </c>
      <c r="D23" s="48">
        <v>0</v>
      </c>
      <c r="E23" s="49">
        <v>105187</v>
      </c>
    </row>
    <row r="24" spans="1:5" ht="15.75">
      <c r="B24" s="129" t="s">
        <v>144</v>
      </c>
      <c r="C24" s="39">
        <v>72253271.76389727</v>
      </c>
      <c r="D24" s="39">
        <v>64057087.823897272</v>
      </c>
      <c r="E24" s="10">
        <v>8196183.9400000013</v>
      </c>
    </row>
    <row r="25" spans="1:5" ht="15.75">
      <c r="B25" s="114"/>
    </row>
    <row r="26" spans="1:5" ht="15.75">
      <c r="B26" s="115" t="s">
        <v>198</v>
      </c>
    </row>
    <row r="27" spans="1:5" ht="15.75">
      <c r="B27" s="114" t="s">
        <v>199</v>
      </c>
    </row>
    <row r="28" spans="1:5">
      <c r="B28" s="113"/>
    </row>
    <row r="29" spans="1:5" ht="15.75">
      <c r="B29" s="115" t="s">
        <v>200</v>
      </c>
    </row>
    <row r="30" spans="1:5" ht="15.75">
      <c r="B30" s="114" t="s">
        <v>201</v>
      </c>
    </row>
    <row r="32" spans="1:5" ht="15.75">
      <c r="B32" s="115" t="s">
        <v>202</v>
      </c>
    </row>
    <row r="33" spans="1:5" ht="15.75">
      <c r="B33" s="115" t="s">
        <v>203</v>
      </c>
    </row>
    <row r="34" spans="1:5" ht="15.75">
      <c r="B34" s="114" t="s">
        <v>204</v>
      </c>
    </row>
    <row r="35" spans="1:5" ht="15.75">
      <c r="B35" s="114" t="s">
        <v>205</v>
      </c>
    </row>
    <row r="38" spans="1:5">
      <c r="A38" s="118" t="s">
        <v>206</v>
      </c>
      <c r="B38" s="27" t="s">
        <v>0</v>
      </c>
      <c r="C38" s="31" t="s">
        <v>1</v>
      </c>
      <c r="D38" s="31" t="s">
        <v>141</v>
      </c>
      <c r="E38" s="70" t="s">
        <v>149</v>
      </c>
    </row>
    <row r="39" spans="1:5">
      <c r="B39" s="51">
        <v>2021</v>
      </c>
      <c r="C39" s="57"/>
      <c r="D39" s="49">
        <v>1402618.4900000005</v>
      </c>
      <c r="E39" s="131">
        <v>8.8954720526662562E-2</v>
      </c>
    </row>
    <row r="40" spans="1:5">
      <c r="B40" s="51"/>
      <c r="C40" s="57" t="s">
        <v>13</v>
      </c>
      <c r="D40" s="49">
        <v>1297431.4900000005</v>
      </c>
      <c r="E40" s="131">
        <v>8.2836313570010561E-2</v>
      </c>
    </row>
    <row r="41" spans="1:5">
      <c r="B41" s="51"/>
      <c r="C41" s="57" t="s">
        <v>60</v>
      </c>
      <c r="D41" s="49">
        <v>105187</v>
      </c>
      <c r="E41" s="131">
        <v>1</v>
      </c>
    </row>
    <row r="42" spans="1:5">
      <c r="B42" s="51">
        <v>2022</v>
      </c>
      <c r="C42" s="57"/>
      <c r="D42" s="49">
        <v>1892951.4499999997</v>
      </c>
      <c r="E42" s="131">
        <v>0.11859182779595293</v>
      </c>
    </row>
    <row r="43" spans="1:5">
      <c r="B43" s="51"/>
      <c r="C43" s="57" t="s">
        <v>13</v>
      </c>
      <c r="D43" s="49">
        <v>1892951.4499999997</v>
      </c>
      <c r="E43" s="131">
        <v>0.11859182779595293</v>
      </c>
    </row>
    <row r="44" spans="1:5">
      <c r="B44" s="51"/>
      <c r="C44" s="57" t="s">
        <v>60</v>
      </c>
      <c r="D44" s="49">
        <v>0</v>
      </c>
      <c r="E44" s="131">
        <v>0</v>
      </c>
    </row>
    <row r="45" spans="1:5">
      <c r="B45" s="51">
        <v>2023</v>
      </c>
      <c r="C45" s="57"/>
      <c r="D45" s="49">
        <v>2505507.4300000002</v>
      </c>
      <c r="E45" s="131">
        <v>0.14825407162557067</v>
      </c>
    </row>
    <row r="46" spans="1:5">
      <c r="B46" s="51"/>
      <c r="C46" s="57" t="s">
        <v>13</v>
      </c>
      <c r="D46" s="49">
        <v>2505507.4300000002</v>
      </c>
      <c r="E46" s="131">
        <v>0.14866675024745132</v>
      </c>
    </row>
    <row r="47" spans="1:5">
      <c r="B47" s="51"/>
      <c r="C47" s="57" t="s">
        <v>83</v>
      </c>
      <c r="D47" s="49">
        <v>0</v>
      </c>
      <c r="E47" s="131">
        <v>0</v>
      </c>
    </row>
    <row r="48" spans="1:5">
      <c r="B48" s="51">
        <v>2024</v>
      </c>
      <c r="C48" s="57"/>
      <c r="D48" s="49">
        <v>1545454.37</v>
      </c>
      <c r="E48" s="131">
        <v>0.11703090038497739</v>
      </c>
    </row>
    <row r="49" spans="2:5">
      <c r="B49" s="51"/>
      <c r="C49" s="57" t="s">
        <v>13</v>
      </c>
      <c r="D49" s="49">
        <v>1545454.37</v>
      </c>
      <c r="E49" s="131">
        <v>0.11703090038497739</v>
      </c>
    </row>
    <row r="50" spans="2:5">
      <c r="B50" s="51"/>
      <c r="C50" s="57" t="s">
        <v>83</v>
      </c>
      <c r="D50" s="49">
        <v>0</v>
      </c>
      <c r="E50" s="131">
        <v>0</v>
      </c>
    </row>
    <row r="51" spans="2:5">
      <c r="B51" s="51">
        <v>2025</v>
      </c>
      <c r="C51" s="57"/>
      <c r="D51" s="49">
        <v>849652.2</v>
      </c>
      <c r="E51" s="131">
        <v>8.1556400028777759E-2</v>
      </c>
    </row>
    <row r="52" spans="2:5">
      <c r="B52" s="51"/>
      <c r="C52" s="57" t="s">
        <v>13</v>
      </c>
      <c r="D52" s="49">
        <v>849652.2</v>
      </c>
      <c r="E52" s="131">
        <v>8.1556400028777759E-2</v>
      </c>
    </row>
    <row r="53" spans="2:5">
      <c r="B53" s="27" t="s">
        <v>144</v>
      </c>
      <c r="C53" s="31"/>
      <c r="D53" s="94">
        <v>8196183.9400000013</v>
      </c>
      <c r="E53" s="132">
        <v>0.1134368553825874</v>
      </c>
    </row>
    <row r="56" spans="2:5" ht="15.75">
      <c r="B56" s="115" t="s">
        <v>207</v>
      </c>
    </row>
    <row r="57" spans="2:5" ht="15.75">
      <c r="B57" s="114" t="s">
        <v>208</v>
      </c>
    </row>
    <row r="58" spans="2:5" ht="15.75">
      <c r="B58" s="114" t="s">
        <v>209</v>
      </c>
    </row>
    <row r="60" spans="2:5" ht="15.75">
      <c r="B60" s="115" t="s">
        <v>210</v>
      </c>
    </row>
    <row r="61" spans="2:5" ht="15.75">
      <c r="B61" s="114" t="s">
        <v>211</v>
      </c>
    </row>
    <row r="62" spans="2:5" ht="15.75">
      <c r="B62" s="114" t="s">
        <v>212</v>
      </c>
    </row>
    <row r="64" spans="2:5" ht="15.75">
      <c r="B64" s="115" t="s">
        <v>213</v>
      </c>
    </row>
    <row r="65" spans="1:5" ht="15.75">
      <c r="B65" s="114" t="s">
        <v>214</v>
      </c>
    </row>
    <row r="66" spans="1:5" ht="15.75">
      <c r="B66" s="114" t="s">
        <v>215</v>
      </c>
    </row>
    <row r="68" spans="1:5" ht="15.75">
      <c r="B68" s="115" t="s">
        <v>216</v>
      </c>
    </row>
    <row r="69" spans="1:5" ht="15.75">
      <c r="B69" s="114" t="s">
        <v>217</v>
      </c>
    </row>
    <row r="70" spans="1:5" ht="15.75">
      <c r="B70" s="114" t="s">
        <v>218</v>
      </c>
    </row>
    <row r="71" spans="1:5">
      <c r="B71" s="116"/>
    </row>
    <row r="73" spans="1:5" ht="15.75">
      <c r="A73" s="118" t="s">
        <v>219</v>
      </c>
      <c r="B73" s="130" t="s">
        <v>4</v>
      </c>
      <c r="C73" s="31" t="s">
        <v>139</v>
      </c>
      <c r="D73" s="27" t="s">
        <v>140</v>
      </c>
      <c r="E73" s="31" t="s">
        <v>141</v>
      </c>
    </row>
    <row r="74" spans="1:5" ht="15.75">
      <c r="B74" s="128" t="s">
        <v>16</v>
      </c>
      <c r="C74" s="18">
        <v>32705214.961045958</v>
      </c>
      <c r="D74" s="133">
        <v>28724986.02104596</v>
      </c>
      <c r="E74" s="29">
        <v>3980228.9399999995</v>
      </c>
    </row>
    <row r="75" spans="1:5" ht="15.75">
      <c r="B75" s="128" t="s">
        <v>21</v>
      </c>
      <c r="C75" s="20">
        <v>24285323.139311448</v>
      </c>
      <c r="D75" s="134">
        <v>21696352.819311447</v>
      </c>
      <c r="E75" s="29">
        <v>2588970.3200000008</v>
      </c>
    </row>
    <row r="76" spans="1:5" ht="15.75">
      <c r="B76" s="128" t="s">
        <v>23</v>
      </c>
      <c r="C76" s="20">
        <v>15262733.663539885</v>
      </c>
      <c r="D76" s="134">
        <v>13635748.983539885</v>
      </c>
      <c r="E76" s="29">
        <v>1626984.6799999997</v>
      </c>
    </row>
    <row r="77" spans="1:5" ht="15.75">
      <c r="B77" s="130" t="s">
        <v>144</v>
      </c>
      <c r="C77" s="10">
        <v>72253271.763897285</v>
      </c>
      <c r="D77" s="135">
        <v>64057087.823897302</v>
      </c>
      <c r="E77" s="10">
        <v>8196183.9399999995</v>
      </c>
    </row>
    <row r="80" spans="1:5">
      <c r="B80" s="116" t="s">
        <v>220</v>
      </c>
    </row>
    <row r="81" spans="2:5" ht="15.75">
      <c r="B81" s="114" t="s">
        <v>221</v>
      </c>
      <c r="C81" s="114"/>
    </row>
    <row r="83" spans="2:5">
      <c r="B83" s="136" t="s">
        <v>0</v>
      </c>
      <c r="C83" s="53" t="s">
        <v>4</v>
      </c>
      <c r="D83" s="62" t="s">
        <v>141</v>
      </c>
      <c r="E83" t="s">
        <v>149</v>
      </c>
    </row>
    <row r="84" spans="2:5">
      <c r="B84" s="58">
        <v>2021</v>
      </c>
      <c r="D84" s="18">
        <v>1402618.4899999998</v>
      </c>
      <c r="E84" s="36">
        <v>8.8954720526662534E-2</v>
      </c>
    </row>
    <row r="85" spans="2:5">
      <c r="B85" s="58"/>
      <c r="C85" t="s">
        <v>16</v>
      </c>
      <c r="D85" s="20">
        <v>888969.59999999986</v>
      </c>
      <c r="E85" s="37">
        <v>0.10603345348241278</v>
      </c>
    </row>
    <row r="86" spans="2:5">
      <c r="B86" s="58"/>
      <c r="C86" t="s">
        <v>21</v>
      </c>
      <c r="D86" s="20">
        <v>309197.87999999995</v>
      </c>
      <c r="E86" s="37">
        <v>6.9670620304958714E-2</v>
      </c>
    </row>
    <row r="87" spans="2:5">
      <c r="B87" s="58"/>
      <c r="C87" t="s">
        <v>23</v>
      </c>
      <c r="D87" s="20">
        <v>204451.01</v>
      </c>
      <c r="E87" s="37">
        <v>6.9401286626492892E-2</v>
      </c>
    </row>
    <row r="88" spans="2:5">
      <c r="B88" s="58">
        <v>2022</v>
      </c>
      <c r="D88" s="20">
        <v>1892951.4500000002</v>
      </c>
      <c r="E88" s="37">
        <v>0.11859182779595297</v>
      </c>
    </row>
    <row r="89" spans="2:5">
      <c r="B89" s="58"/>
      <c r="C89" t="s">
        <v>16</v>
      </c>
      <c r="D89" s="20">
        <v>968079.12</v>
      </c>
      <c r="E89" s="37">
        <v>0.13931738063996305</v>
      </c>
    </row>
    <row r="90" spans="2:5">
      <c r="B90" s="58"/>
      <c r="C90" t="s">
        <v>21</v>
      </c>
      <c r="D90" s="20">
        <v>591213.76000000013</v>
      </c>
      <c r="E90" s="37">
        <v>9.703564486026417E-2</v>
      </c>
    </row>
    <row r="91" spans="2:5">
      <c r="B91" s="58"/>
      <c r="C91" t="s">
        <v>23</v>
      </c>
      <c r="D91" s="20">
        <v>333658.56999999995</v>
      </c>
      <c r="E91" s="37">
        <v>0.11425002332309606</v>
      </c>
    </row>
    <row r="92" spans="2:5">
      <c r="B92" s="58">
        <v>2023</v>
      </c>
      <c r="D92" s="20">
        <v>2505507.4299999997</v>
      </c>
      <c r="E92" s="37">
        <v>0.14825407162557069</v>
      </c>
    </row>
    <row r="93" spans="2:5">
      <c r="B93" s="58"/>
      <c r="C93" t="s">
        <v>16</v>
      </c>
      <c r="D93" s="20">
        <v>1127507.3899999999</v>
      </c>
      <c r="E93" s="37">
        <v>0.15891842660959102</v>
      </c>
    </row>
    <row r="94" spans="2:5">
      <c r="B94" s="58"/>
      <c r="C94" t="s">
        <v>21</v>
      </c>
      <c r="D94" s="20">
        <v>840536.56</v>
      </c>
      <c r="E94" s="37">
        <v>0.14007782281996123</v>
      </c>
    </row>
    <row r="95" spans="2:5">
      <c r="B95" s="58"/>
      <c r="C95" t="s">
        <v>23</v>
      </c>
      <c r="D95" s="20">
        <v>537463.48</v>
      </c>
      <c r="E95" s="37">
        <v>0.14126253922957274</v>
      </c>
    </row>
    <row r="96" spans="2:5">
      <c r="B96" s="58">
        <v>2024</v>
      </c>
      <c r="D96" s="20">
        <v>1545454.3699999999</v>
      </c>
      <c r="E96" s="37">
        <v>0.1170309003849774</v>
      </c>
    </row>
    <row r="97" spans="2:5">
      <c r="B97" s="58"/>
      <c r="C97" t="s">
        <v>16</v>
      </c>
      <c r="D97" s="20">
        <v>613421.63</v>
      </c>
      <c r="E97" s="37">
        <v>0.12258655416333941</v>
      </c>
    </row>
    <row r="98" spans="2:5">
      <c r="B98" s="58"/>
      <c r="C98" t="s">
        <v>21</v>
      </c>
      <c r="D98" s="20">
        <v>566012.48</v>
      </c>
      <c r="E98" s="37">
        <v>0.11384829386717001</v>
      </c>
    </row>
    <row r="99" spans="2:5">
      <c r="B99" s="58"/>
      <c r="C99" t="s">
        <v>23</v>
      </c>
      <c r="D99" s="20">
        <v>366020.26</v>
      </c>
      <c r="E99" s="37">
        <v>0.11332253070297203</v>
      </c>
    </row>
    <row r="100" spans="2:5">
      <c r="B100" s="58">
        <v>2025</v>
      </c>
      <c r="D100" s="20">
        <v>849652.20000000007</v>
      </c>
      <c r="E100" s="37">
        <v>8.1556400028777773E-2</v>
      </c>
    </row>
    <row r="101" spans="2:5">
      <c r="B101" s="58"/>
      <c r="C101" t="s">
        <v>16</v>
      </c>
      <c r="D101" s="20">
        <v>382251.2</v>
      </c>
      <c r="E101" s="37">
        <v>7.2481801732764084E-2</v>
      </c>
    </row>
    <row r="102" spans="2:5">
      <c r="B102" s="58"/>
      <c r="C102" t="s">
        <v>21</v>
      </c>
      <c r="D102" s="20">
        <v>282009.64</v>
      </c>
      <c r="E102" s="37">
        <v>0.10135318407754217</v>
      </c>
    </row>
    <row r="103" spans="2:5">
      <c r="B103" s="58"/>
      <c r="C103" t="s">
        <v>23</v>
      </c>
      <c r="D103" s="21">
        <v>185391.35999999999</v>
      </c>
      <c r="E103" s="38">
        <v>7.8496723282293512E-2</v>
      </c>
    </row>
    <row r="104" spans="2:5">
      <c r="B104" s="14" t="s">
        <v>144</v>
      </c>
      <c r="C104" s="13"/>
      <c r="D104" s="30">
        <v>8196183.9400000004</v>
      </c>
      <c r="E104" s="38">
        <v>0.11343685538258734</v>
      </c>
    </row>
    <row r="107" spans="2:5" ht="15.75">
      <c r="B107" s="114" t="s">
        <v>222</v>
      </c>
    </row>
    <row r="108" spans="2:5" ht="13.5" customHeight="1">
      <c r="B108" s="114" t="s">
        <v>223</v>
      </c>
    </row>
    <row r="109" spans="2:5" ht="13.5" customHeight="1">
      <c r="B109" s="126"/>
    </row>
    <row r="110" spans="2:5" ht="15.75">
      <c r="B110" s="115" t="s">
        <v>224</v>
      </c>
    </row>
    <row r="111" spans="2:5" ht="15.75">
      <c r="B111" s="115" t="s">
        <v>225</v>
      </c>
    </row>
    <row r="112" spans="2:5" ht="15.75">
      <c r="B112" s="114" t="s">
        <v>226</v>
      </c>
    </row>
    <row r="113" spans="1:2">
      <c r="B113" s="127"/>
    </row>
    <row r="114" spans="1:2">
      <c r="B114" s="127"/>
    </row>
    <row r="115" spans="1:2" ht="15.75">
      <c r="A115" s="118" t="s">
        <v>227</v>
      </c>
      <c r="B115" s="115" t="s">
        <v>228</v>
      </c>
    </row>
    <row r="116" spans="1:2" ht="15.75">
      <c r="B116" s="115"/>
    </row>
    <row r="117" spans="1:2" ht="15.75">
      <c r="B117" s="138" t="s">
        <v>229</v>
      </c>
    </row>
    <row r="118" spans="1:2" ht="15.75">
      <c r="B118" s="137">
        <v>2021</v>
      </c>
    </row>
    <row r="119" spans="1:2" ht="15.75">
      <c r="B119" s="114" t="s">
        <v>230</v>
      </c>
    </row>
    <row r="120" spans="1:2" ht="15.75">
      <c r="B120" s="114" t="s">
        <v>231</v>
      </c>
    </row>
    <row r="121" spans="1:2" ht="15.75">
      <c r="B121" s="137">
        <v>2022</v>
      </c>
    </row>
    <row r="122" spans="1:2" ht="15.75">
      <c r="B122" s="114" t="s">
        <v>232</v>
      </c>
    </row>
    <row r="123" spans="1:2" ht="15.75">
      <c r="B123" s="137">
        <v>2023</v>
      </c>
    </row>
    <row r="124" spans="1:2" ht="15.75">
      <c r="B124" s="114" t="s">
        <v>233</v>
      </c>
    </row>
    <row r="125" spans="1:2" ht="15.75">
      <c r="B125" s="114" t="s">
        <v>234</v>
      </c>
    </row>
    <row r="126" spans="1:2" ht="15.75">
      <c r="B126" s="137">
        <v>2024</v>
      </c>
    </row>
    <row r="127" spans="1:2" ht="15.75">
      <c r="B127" s="114" t="s">
        <v>235</v>
      </c>
    </row>
    <row r="128" spans="1:2" ht="15.75">
      <c r="B128" s="114" t="s">
        <v>236</v>
      </c>
    </row>
    <row r="130" spans="2:3" ht="15.75">
      <c r="B130" s="138" t="s">
        <v>237</v>
      </c>
      <c r="C130" s="114"/>
    </row>
    <row r="131" spans="2:3">
      <c r="B131" s="113"/>
    </row>
    <row r="132" spans="2:3" ht="15.75">
      <c r="B132" s="137">
        <v>2021</v>
      </c>
    </row>
    <row r="133" spans="2:3" ht="15.75">
      <c r="B133" s="114" t="s">
        <v>238</v>
      </c>
    </row>
    <row r="134" spans="2:3" ht="15.75">
      <c r="B134" s="114" t="s">
        <v>239</v>
      </c>
    </row>
    <row r="135" spans="2:3" ht="15.75">
      <c r="B135" s="114" t="s">
        <v>240</v>
      </c>
    </row>
    <row r="136" spans="2:3" ht="15.75">
      <c r="B136" s="114" t="s">
        <v>241</v>
      </c>
    </row>
    <row r="137" spans="2:3" ht="15.75">
      <c r="B137" s="137">
        <v>2022</v>
      </c>
    </row>
    <row r="138" spans="2:3" ht="15.75">
      <c r="B138" s="114" t="s">
        <v>242</v>
      </c>
    </row>
    <row r="139" spans="2:3" ht="15.75">
      <c r="B139" s="114" t="s">
        <v>243</v>
      </c>
    </row>
    <row r="140" spans="2:3" ht="15.75">
      <c r="B140" s="137">
        <v>2023</v>
      </c>
    </row>
    <row r="141" spans="2:3" ht="15.75">
      <c r="B141" s="114" t="s">
        <v>244</v>
      </c>
    </row>
    <row r="142" spans="2:3" ht="15.75">
      <c r="B142" s="114" t="s">
        <v>245</v>
      </c>
    </row>
    <row r="143" spans="2:3" ht="15.75">
      <c r="B143" s="137">
        <v>2024</v>
      </c>
    </row>
    <row r="144" spans="2:3" ht="15.75">
      <c r="B144" s="114" t="s">
        <v>246</v>
      </c>
    </row>
    <row r="145" spans="1:6" ht="15.75">
      <c r="B145" s="114" t="s">
        <v>247</v>
      </c>
    </row>
    <row r="146" spans="1:6" ht="15.75">
      <c r="B146" s="137">
        <v>2025</v>
      </c>
    </row>
    <row r="147" spans="1:6" ht="15.75">
      <c r="B147" s="114" t="s">
        <v>248</v>
      </c>
    </row>
    <row r="148" spans="1:6" ht="15.75">
      <c r="B148" s="114" t="s">
        <v>249</v>
      </c>
    </row>
    <row r="149" spans="1:6" ht="15.75">
      <c r="B149" s="114" t="s">
        <v>250</v>
      </c>
    </row>
    <row r="151" spans="1:6">
      <c r="B151" s="126"/>
    </row>
    <row r="153" spans="1:6">
      <c r="A153" s="118" t="s">
        <v>251</v>
      </c>
      <c r="B153" s="142" t="s">
        <v>8</v>
      </c>
      <c r="C153" s="31" t="s">
        <v>9</v>
      </c>
      <c r="D153" s="27" t="s">
        <v>10</v>
      </c>
      <c r="E153" s="31" t="s">
        <v>141</v>
      </c>
      <c r="F153" s="70" t="s">
        <v>146</v>
      </c>
    </row>
    <row r="154" spans="1:6">
      <c r="B154" s="51" t="s">
        <v>89</v>
      </c>
      <c r="C154" s="57"/>
      <c r="E154" s="29">
        <v>8106945.0600000005</v>
      </c>
      <c r="F154" s="140">
        <v>0.98238394240121985</v>
      </c>
    </row>
    <row r="155" spans="1:6">
      <c r="B155" s="51"/>
      <c r="C155" s="57" t="s">
        <v>89</v>
      </c>
      <c r="E155" s="29">
        <v>8106945.0600000005</v>
      </c>
      <c r="F155" s="141">
        <v>0.98238394240121985</v>
      </c>
    </row>
    <row r="156" spans="1:6">
      <c r="B156" s="51"/>
      <c r="C156" s="57"/>
      <c r="D156" t="s">
        <v>90</v>
      </c>
      <c r="E156" s="29">
        <v>2671604.2799999998</v>
      </c>
      <c r="F156" s="37">
        <v>0.999533134050542</v>
      </c>
    </row>
    <row r="157" spans="1:6">
      <c r="B157" s="51"/>
      <c r="C157" s="57"/>
      <c r="D157" t="s">
        <v>91</v>
      </c>
      <c r="E157" s="29">
        <v>3391317.3600000008</v>
      </c>
      <c r="F157" s="37">
        <v>0.95923345922646808</v>
      </c>
    </row>
    <row r="158" spans="1:6">
      <c r="B158" s="59"/>
      <c r="C158" s="62"/>
      <c r="D158" s="53" t="s">
        <v>103</v>
      </c>
      <c r="E158" s="30">
        <v>2044023.4200000002</v>
      </c>
      <c r="F158" s="37">
        <v>1.0000011839571235</v>
      </c>
    </row>
    <row r="159" spans="1:6">
      <c r="B159" s="51" t="s">
        <v>98</v>
      </c>
      <c r="C159" s="57"/>
      <c r="E159" s="49">
        <v>89238.88</v>
      </c>
      <c r="F159" s="131">
        <v>1.3943367290000588E-3</v>
      </c>
    </row>
    <row r="160" spans="1:6">
      <c r="B160" s="51"/>
      <c r="C160" s="57" t="s">
        <v>37</v>
      </c>
      <c r="E160" s="49">
        <v>38778.36</v>
      </c>
      <c r="F160" s="131">
        <v>5.3545572578269501E-3</v>
      </c>
    </row>
    <row r="161" spans="2:6">
      <c r="B161" s="59"/>
      <c r="C161" s="62"/>
      <c r="D161" s="53" t="s">
        <v>37</v>
      </c>
      <c r="E161" s="49">
        <v>38778.36</v>
      </c>
      <c r="F161" s="131">
        <v>5.3545572578269501E-3</v>
      </c>
    </row>
    <row r="162" spans="2:6">
      <c r="B162" s="51"/>
      <c r="C162" s="57" t="s">
        <v>99</v>
      </c>
      <c r="E162" s="90">
        <v>50460.520000000004</v>
      </c>
      <c r="F162" s="139">
        <v>8.890338169024153E-4</v>
      </c>
    </row>
    <row r="163" spans="2:6">
      <c r="B163" s="51"/>
      <c r="C163" s="57"/>
      <c r="D163" t="s">
        <v>99</v>
      </c>
      <c r="E163" s="49">
        <v>50460.520000000004</v>
      </c>
      <c r="F163" s="131">
        <v>8.890338169024153E-4</v>
      </c>
    </row>
    <row r="164" spans="2:6">
      <c r="B164" s="31" t="s">
        <v>144</v>
      </c>
      <c r="C164" s="31"/>
      <c r="D164" s="27"/>
      <c r="E164" s="10">
        <v>8196183.9400000004</v>
      </c>
      <c r="F164" s="132">
        <v>0.11343685538258737</v>
      </c>
    </row>
    <row r="165" spans="2:6">
      <c r="B165" s="116"/>
    </row>
    <row r="166" spans="2:6">
      <c r="B166" s="113"/>
    </row>
    <row r="167" spans="2:6">
      <c r="B167" s="119"/>
    </row>
    <row r="168" spans="2:6" ht="15.75">
      <c r="B168" s="137" t="s">
        <v>252</v>
      </c>
    </row>
    <row r="169" spans="2:6" ht="15.75">
      <c r="B169" s="114"/>
    </row>
    <row r="170" spans="2:6" ht="15.75">
      <c r="B170" s="137" t="s">
        <v>253</v>
      </c>
    </row>
    <row r="171" spans="2:6" ht="15.75">
      <c r="B171" s="114" t="s">
        <v>254</v>
      </c>
    </row>
    <row r="172" spans="2:6" ht="15.75">
      <c r="B172" s="114" t="s">
        <v>255</v>
      </c>
    </row>
    <row r="173" spans="2:6">
      <c r="B173" t="s">
        <v>256</v>
      </c>
    </row>
    <row r="174" spans="2:6" ht="15.75">
      <c r="B174" s="114" t="s">
        <v>257</v>
      </c>
    </row>
    <row r="175" spans="2:6" ht="15.75">
      <c r="B175" s="114" t="s">
        <v>258</v>
      </c>
    </row>
    <row r="176" spans="2:6" ht="15.75">
      <c r="B176" s="114"/>
    </row>
    <row r="177" spans="2:2" ht="15.75">
      <c r="B177" s="137" t="s">
        <v>259</v>
      </c>
    </row>
    <row r="178" spans="2:2" ht="15.75">
      <c r="B178" s="114" t="s">
        <v>260</v>
      </c>
    </row>
    <row r="179" spans="2:2">
      <c r="B179" t="s">
        <v>255</v>
      </c>
    </row>
    <row r="180" spans="2:2" ht="15.75">
      <c r="B180" s="114" t="s">
        <v>261</v>
      </c>
    </row>
    <row r="181" spans="2:2" ht="15.75">
      <c r="B181" s="114" t="s">
        <v>262</v>
      </c>
    </row>
    <row r="182" spans="2:2" ht="15.75">
      <c r="B182" s="114"/>
    </row>
    <row r="183" spans="2:2" ht="15.75">
      <c r="B183" s="137" t="s">
        <v>263</v>
      </c>
    </row>
    <row r="184" spans="2:2" ht="15.75">
      <c r="B184" s="114" t="s">
        <v>264</v>
      </c>
    </row>
    <row r="185" spans="2:2" ht="15.75">
      <c r="B185" s="114" t="s">
        <v>265</v>
      </c>
    </row>
    <row r="186" spans="2:2" ht="15.75">
      <c r="B186" s="114" t="s">
        <v>266</v>
      </c>
    </row>
  </sheetData>
  <conditionalFormatting sqref="E39:E53">
    <cfRule type="cellIs" dxfId="9" priority="1" operator="between">
      <formula>0.13</formula>
      <formula>0.15</formula>
    </cfRule>
    <cfRule type="cellIs" dxfId="8" priority="2" operator="greaterThan">
      <formula>0.15</formula>
    </cfRule>
  </conditionalFormatting>
  <conditionalFormatting sqref="E84:E104">
    <cfRule type="cellIs" dxfId="7" priority="4" operator="between">
      <formula>0.13</formula>
      <formula>0.15</formula>
    </cfRule>
    <cfRule type="cellIs" dxfId="6" priority="5" operator="greaterThan">
      <formula>0.15</formula>
    </cfRule>
  </conditionalFormatting>
  <conditionalFormatting sqref="F154:F158">
    <cfRule type="cellIs" dxfId="5" priority="3" operator="greaterThan">
      <formula>0.15</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SERVER</dc:creator>
  <cp:keywords/>
  <dc:description/>
  <cp:lastModifiedBy>Rohil Sharma</cp:lastModifiedBy>
  <cp:revision/>
  <dcterms:created xsi:type="dcterms:W3CDTF">2024-06-12T05:30:48Z</dcterms:created>
  <dcterms:modified xsi:type="dcterms:W3CDTF">2024-09-20T06:39:36Z</dcterms:modified>
  <cp:category/>
  <cp:contentStatus/>
</cp:coreProperties>
</file>