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 Stack\Documents\"/>
    </mc:Choice>
  </mc:AlternateContent>
  <xr:revisionPtr revIDLastSave="0" documentId="13_ncr:1_{994D85C5-F35D-4FB4-BE7F-DB231877FF59}" xr6:coauthVersionLast="47" xr6:coauthVersionMax="47" xr10:uidLastSave="{00000000-0000-0000-0000-000000000000}"/>
  <bookViews>
    <workbookView xWindow="-120" yWindow="-120" windowWidth="29040" windowHeight="15840" xr2:uid="{747E5F82-7416-496B-A0F2-2BCB626B8585}"/>
  </bookViews>
  <sheets>
    <sheet name="International City Trust" sheetId="1" r:id="rId1"/>
    <sheet name="Alternative Model" sheetId="2" r:id="rId2"/>
  </sheets>
  <definedNames>
    <definedName name="solver_adj" localSheetId="1" hidden="1">'Alternative Model'!$F$5:$K$5</definedName>
    <definedName name="solver_adj" localSheetId="0" hidden="1">'International City Trust'!$J$5:$O$5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'Alternative Model'!$L$16:$L$17</definedName>
    <definedName name="solver_lhs1" localSheetId="0" hidden="1">'International City Trust'!$P$16:$P$17</definedName>
    <definedName name="solver_lhs2" localSheetId="1" hidden="1">'Alternative Model'!$L$8:$L$15</definedName>
    <definedName name="solver_lhs2" localSheetId="0" hidden="1">'International City Trust'!$P$8:$P$15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'Alternative Model'!$L$6</definedName>
    <definedName name="solver_opt" localSheetId="0" hidden="1">'International City Trust'!$P$6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hs1" localSheetId="1" hidden="1">'Alternative Model'!$N$16:$N$17</definedName>
    <definedName name="solver_rhs1" localSheetId="0" hidden="1">'International City Trust'!$R$16:$R$17</definedName>
    <definedName name="solver_rhs2" localSheetId="1" hidden="1">'Alternative Model'!$N$8:$N$15</definedName>
    <definedName name="solver_rhs2" localSheetId="0" hidden="1">'International City Trust'!$R$8:$R$15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N17" i="2"/>
  <c r="N16" i="2"/>
  <c r="L6" i="2"/>
  <c r="L17" i="2"/>
  <c r="L16" i="2"/>
  <c r="L9" i="2"/>
  <c r="L10" i="2"/>
  <c r="L11" i="2"/>
  <c r="L12" i="2"/>
  <c r="L13" i="2"/>
  <c r="L14" i="2"/>
  <c r="L15" i="2"/>
  <c r="L8" i="2"/>
  <c r="N13" i="2" s="1"/>
  <c r="R17" i="1"/>
  <c r="R16" i="1"/>
  <c r="P17" i="1"/>
  <c r="P16" i="1"/>
  <c r="P9" i="1"/>
  <c r="P10" i="1"/>
  <c r="P11" i="1"/>
  <c r="P12" i="1"/>
  <c r="P13" i="1"/>
  <c r="P14" i="1"/>
  <c r="P15" i="1"/>
  <c r="P8" i="1"/>
  <c r="R10" i="1" s="1"/>
  <c r="P6" i="1"/>
  <c r="N15" i="2" l="1"/>
  <c r="N11" i="2"/>
  <c r="N12" i="2"/>
  <c r="N10" i="2"/>
  <c r="N9" i="2"/>
  <c r="N14" i="2"/>
  <c r="R9" i="1"/>
  <c r="R14" i="1"/>
  <c r="R13" i="1"/>
  <c r="R12" i="1"/>
  <c r="R11" i="1"/>
</calcChain>
</file>

<file path=xl/sharedStrings.xml><?xml version="1.0" encoding="utf-8"?>
<sst xmlns="http://schemas.openxmlformats.org/spreadsheetml/2006/main" count="78" uniqueCount="33">
  <si>
    <t>International City Trust</t>
  </si>
  <si>
    <t>Dollars Invested</t>
  </si>
  <si>
    <t>Interest</t>
  </si>
  <si>
    <t>Constraints</t>
  </si>
  <si>
    <t>Total Funds</t>
  </si>
  <si>
    <t>Max Trade Credits</t>
  </si>
  <si>
    <t>Max Corp Bonds</t>
  </si>
  <si>
    <t>Max Gold</t>
  </si>
  <si>
    <t>Max Platinum</t>
  </si>
  <si>
    <t>Max Mortgages</t>
  </si>
  <si>
    <t>Max Const Loans</t>
  </si>
  <si>
    <t>Risk Score</t>
  </si>
  <si>
    <t>Precious Metals</t>
  </si>
  <si>
    <t>Trade Credits &amp; Bonds</t>
  </si>
  <si>
    <t>Trade Credits</t>
  </si>
  <si>
    <t>Corp Bonds</t>
  </si>
  <si>
    <t>Gold</t>
  </si>
  <si>
    <t>Platinum</t>
  </si>
  <si>
    <t>Mortgages</t>
  </si>
  <si>
    <t>Const Loans</t>
  </si>
  <si>
    <t>T</t>
  </si>
  <si>
    <t>B</t>
  </si>
  <si>
    <t>G</t>
  </si>
  <si>
    <t>P</t>
  </si>
  <si>
    <t>M</t>
  </si>
  <si>
    <t>C</t>
  </si>
  <si>
    <t>&lt;=</t>
  </si>
  <si>
    <t>&gt;=</t>
  </si>
  <si>
    <t>LHS</t>
  </si>
  <si>
    <t>Sign</t>
  </si>
  <si>
    <t>RHS</t>
  </si>
  <si>
    <t>International City Trust (Alternative Model)</t>
  </si>
  <si>
    <t>Portion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</si>
</sst>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4" borderId="9" xfId="1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44" fontId="0" fillId="4" borderId="8" xfId="1" applyFont="1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43" fontId="0" fillId="4" borderId="8" xfId="2" applyFont="1" applyFill="1" applyBorder="1" applyAlignment="1">
      <alignment horizontal="center"/>
    </xf>
    <xf numFmtId="43" fontId="0" fillId="4" borderId="9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3" borderId="13" xfId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942975</xdr:colOff>
      <xdr:row>33</xdr:row>
      <xdr:rowOff>180975</xdr:rowOff>
    </xdr:to>
    <xdr:sp macro="" textlink="">
      <xdr:nvSpPr>
        <xdr:cNvPr id="2" name="International City Trust">
          <a:extLst>
            <a:ext uri="{FF2B5EF4-FFF2-40B4-BE49-F238E27FC236}">
              <a16:creationId xmlns:a16="http://schemas.microsoft.com/office/drawing/2014/main" id="{E9B070F0-1BD1-4957-9A5B-347D3E815BF3}"/>
            </a:ext>
          </a:extLst>
        </xdr:cNvPr>
        <xdr:cNvSpPr txBox="1"/>
      </xdr:nvSpPr>
      <xdr:spPr>
        <a:xfrm>
          <a:off x="0" y="504825"/>
          <a:ext cx="7477125" cy="622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ICT</a:t>
          </a:r>
          <a:r>
            <a:rPr lang="en-US" sz="1200" baseline="0"/>
            <a:t> has $5 million available for immediate investment and wishes to maximize the interest earned on its investments over the next year. To encourage a diverified portfolio, the BOD has placed several limits on the amount that can be commited to any one type of investment: (1) no more than 25% of the total amount invested may be in any single type of investment, (2) at least 30% of the funds invested must be in precious metals, (3) at least 45% must be invested in trade credits and corporate bonds, and (4) the average risk score of the total investment must be 2 or less.</a:t>
          </a:r>
        </a:p>
        <a:p>
          <a:endParaRPr lang="en-US" sz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Objective Function: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Maximize Dollars of Interest Earned = 0.07T + 0.10B + 0.19G + 0.12P + 0.08M + 0.14C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Constraints: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 + B + G + P + M +C &lt;= 5,000,000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 &lt;= 0.25(T + B + G + P + M + 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 in Trade Credits)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 &lt;= 0.25(T+ B + G + P + M + 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 in Corporate Bonds)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 &lt;= 0.25(T +B + G + P + M +C)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(max limit of dollars invested in Gold)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 &lt;= 0.25(T + B + G + P + M +C)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 in Platinum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 &lt;= 0.25(T + B + G + P + M +C)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 in Mortgages)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 &lt;= 0.25(T + B +G + P + M +C)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dollars invested in Construction Loans)</a:t>
          </a:r>
          <a:b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 + P &gt;= 0.30(T + B + G + P + M +C)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(min limit of dollars invested in Precious Metals)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 + B &gt;= 0.45(T + B + G + P + M +C)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(min limit of dollars invested in Trade Credits &amp; Bonds)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1.7T + 1.2B + 3.7G + 2.4P + 2.0M + 2.9C &lt;= 2(T + B + G + P + M + C)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(max limit of risk score)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T,B,G,P,M,C &gt;= 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(non-negativity constraint)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Final Objective Function: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Maximize Dollars of Interest Earned = 0.7(1,250,000) + 0.10(1,250,000) + 0.19(250,000) + 0.12(1,250,000) + 0.08(500,000) +0.14(500,000) = $520,000.00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Therefore...the results of the equation show that the optimal avenue to achieve maximal possible profit with the given constraints is to invest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$1,250,000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 Trade Credits,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$1,250,000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 Corporate Bonds,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$250,000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 Gold,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$1,250,000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 Platinum,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$500,000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 Mortgages, and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$500,000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in Construction Loans.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2</xdr:col>
      <xdr:colOff>600075</xdr:colOff>
      <xdr:row>8</xdr:row>
      <xdr:rowOff>180976</xdr:rowOff>
    </xdr:to>
    <xdr:sp macro="" textlink="">
      <xdr:nvSpPr>
        <xdr:cNvPr id="3" name="Alternate Model">
          <a:extLst>
            <a:ext uri="{FF2B5EF4-FFF2-40B4-BE49-F238E27FC236}">
              <a16:creationId xmlns:a16="http://schemas.microsoft.com/office/drawing/2014/main" id="{E03F3EB9-1D63-4708-BFBA-427492F64D4C}"/>
            </a:ext>
          </a:extLst>
        </xdr:cNvPr>
        <xdr:cNvSpPr txBox="1"/>
      </xdr:nvSpPr>
      <xdr:spPr>
        <a:xfrm>
          <a:off x="0" y="504826"/>
          <a:ext cx="497205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</a:t>
          </a:r>
          <a:r>
            <a:rPr lang="en-US" sz="1200" baseline="0"/>
            <a:t> ICT's problem, we note that the only impact of this revised definition of decision variables is to replace the $5 million in the total funds availabe constriaint by 1 (or 100%). The other constraint values show total portion invested instead of dollars invested. If we multiply every portioned number by the amount of money available ($5 million), then every portioned number would result in the same dollar values as in the original model.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607-DAE8-4EEB-800D-8C58AB150855}">
  <dimension ref="A1:R19"/>
  <sheetViews>
    <sheetView tabSelected="1" workbookViewId="0">
      <selection activeCell="H16" sqref="H16"/>
    </sheetView>
  </sheetViews>
  <sheetFormatPr defaultRowHeight="15" x14ac:dyDescent="0.25"/>
  <cols>
    <col min="1" max="1" width="35.7109375" customWidth="1"/>
    <col min="5" max="5" width="20.5703125" bestFit="1" customWidth="1"/>
    <col min="6" max="7" width="14.28515625" bestFit="1" customWidth="1"/>
    <col min="8" max="8" width="12.5703125" bestFit="1" customWidth="1"/>
    <col min="9" max="9" width="20.5703125" bestFit="1" customWidth="1"/>
    <col min="10" max="11" width="14.28515625" bestFit="1" customWidth="1"/>
    <col min="12" max="12" width="12.42578125" customWidth="1"/>
    <col min="13" max="13" width="14.28515625" bestFit="1" customWidth="1"/>
    <col min="14" max="15" width="12.5703125" bestFit="1" customWidth="1"/>
    <col min="16" max="16" width="14.28515625" bestFit="1" customWidth="1"/>
    <col min="18" max="18" width="14.28515625" bestFit="1" customWidth="1"/>
  </cols>
  <sheetData>
    <row r="1" spans="1:18" ht="24" x14ac:dyDescent="0.4">
      <c r="A1" s="36" t="s">
        <v>0</v>
      </c>
      <c r="B1" s="36"/>
    </row>
    <row r="2" spans="1:18" ht="15.75" thickBot="1" x14ac:dyDescent="0.3"/>
    <row r="3" spans="1:18" ht="16.5" thickTop="1" thickBot="1" x14ac:dyDescent="0.3">
      <c r="I3" s="5"/>
      <c r="J3" s="1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3" t="s">
        <v>25</v>
      </c>
      <c r="P3" s="5"/>
      <c r="Q3" s="5"/>
      <c r="R3" s="5"/>
    </row>
    <row r="4" spans="1:18" ht="16.5" thickTop="1" thickBot="1" x14ac:dyDescent="0.3">
      <c r="I4" s="5"/>
      <c r="J4" s="1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3" t="s">
        <v>19</v>
      </c>
      <c r="P4" s="5"/>
      <c r="Q4" s="5"/>
      <c r="R4" s="5"/>
    </row>
    <row r="5" spans="1:18" ht="16.5" thickTop="1" thickBot="1" x14ac:dyDescent="0.3">
      <c r="I5" s="37" t="s">
        <v>1</v>
      </c>
      <c r="J5" s="38">
        <v>1250000</v>
      </c>
      <c r="K5" s="39">
        <v>1250000</v>
      </c>
      <c r="L5" s="39">
        <v>249999.99999999977</v>
      </c>
      <c r="M5" s="39">
        <v>1250000</v>
      </c>
      <c r="N5" s="39">
        <v>500000.00000000058</v>
      </c>
      <c r="O5" s="40">
        <v>500000.00000000012</v>
      </c>
      <c r="P5" s="5"/>
      <c r="Q5" s="5"/>
      <c r="R5" s="5"/>
    </row>
    <row r="6" spans="1:18" ht="16.5" thickTop="1" thickBot="1" x14ac:dyDescent="0.3">
      <c r="I6" s="37" t="s">
        <v>2</v>
      </c>
      <c r="J6" s="1">
        <v>7.0000000000000007E-2</v>
      </c>
      <c r="K6" s="23">
        <v>0.1</v>
      </c>
      <c r="L6" s="2">
        <v>0.19</v>
      </c>
      <c r="M6" s="2">
        <v>0.12</v>
      </c>
      <c r="N6" s="2">
        <v>0.08</v>
      </c>
      <c r="O6" s="3">
        <v>0.14000000000000001</v>
      </c>
      <c r="P6" s="41">
        <f>SUMPRODUCT(J6:O6,J5:O5)</f>
        <v>520000</v>
      </c>
      <c r="Q6" s="5"/>
      <c r="R6" s="5"/>
    </row>
    <row r="7" spans="1:18" ht="15.75" thickTop="1" x14ac:dyDescent="0.25">
      <c r="I7" s="42" t="s">
        <v>3</v>
      </c>
      <c r="J7" s="10"/>
      <c r="K7" s="11"/>
      <c r="L7" s="11"/>
      <c r="M7" s="11"/>
      <c r="N7" s="11"/>
      <c r="O7" s="12"/>
      <c r="P7" s="10"/>
      <c r="Q7" s="11"/>
      <c r="R7" s="12"/>
    </row>
    <row r="8" spans="1:18" x14ac:dyDescent="0.25">
      <c r="I8" s="43" t="s">
        <v>4</v>
      </c>
      <c r="J8" s="4">
        <v>1</v>
      </c>
      <c r="K8" s="5">
        <v>1</v>
      </c>
      <c r="L8" s="5">
        <v>1</v>
      </c>
      <c r="M8" s="5">
        <v>1</v>
      </c>
      <c r="N8" s="5">
        <v>1</v>
      </c>
      <c r="O8" s="6">
        <v>1</v>
      </c>
      <c r="P8" s="18">
        <f>SUMPRODUCT(J8:O8,$J$5:$O$5)</f>
        <v>5000000.0000000009</v>
      </c>
      <c r="Q8" s="5" t="s">
        <v>26</v>
      </c>
      <c r="R8" s="15">
        <v>5000000</v>
      </c>
    </row>
    <row r="9" spans="1:18" x14ac:dyDescent="0.25">
      <c r="I9" s="43" t="s">
        <v>5</v>
      </c>
      <c r="J9" s="4">
        <v>1</v>
      </c>
      <c r="K9" s="5"/>
      <c r="L9" s="5"/>
      <c r="M9" s="5"/>
      <c r="N9" s="5"/>
      <c r="O9" s="6"/>
      <c r="P9" s="18">
        <f>SUMPRODUCT(J9:O9,$J$5:$O$5)</f>
        <v>1250000</v>
      </c>
      <c r="Q9" s="5" t="s">
        <v>26</v>
      </c>
      <c r="R9" s="16">
        <f>0.25*$P$8</f>
        <v>1250000.0000000002</v>
      </c>
    </row>
    <row r="10" spans="1:18" x14ac:dyDescent="0.25">
      <c r="I10" s="43" t="s">
        <v>6</v>
      </c>
      <c r="J10" s="4"/>
      <c r="K10" s="5">
        <v>1</v>
      </c>
      <c r="L10" s="5"/>
      <c r="M10" s="5"/>
      <c r="N10" s="5"/>
      <c r="O10" s="6"/>
      <c r="P10" s="18">
        <f>SUMPRODUCT(J10:O10,$J$5:$O$5)</f>
        <v>1250000</v>
      </c>
      <c r="Q10" s="5" t="s">
        <v>26</v>
      </c>
      <c r="R10" s="16">
        <f>0.25*$P$8</f>
        <v>1250000.0000000002</v>
      </c>
    </row>
    <row r="11" spans="1:18" x14ac:dyDescent="0.25">
      <c r="I11" s="43" t="s">
        <v>7</v>
      </c>
      <c r="J11" s="4"/>
      <c r="K11" s="5"/>
      <c r="L11" s="5">
        <v>1</v>
      </c>
      <c r="M11" s="5"/>
      <c r="N11" s="5"/>
      <c r="O11" s="6"/>
      <c r="P11" s="18">
        <f>SUMPRODUCT(J11:O11,$J$5:$O$5)</f>
        <v>249999.99999999977</v>
      </c>
      <c r="Q11" s="5" t="s">
        <v>26</v>
      </c>
      <c r="R11" s="16">
        <f>0.25*$P$8</f>
        <v>1250000.0000000002</v>
      </c>
    </row>
    <row r="12" spans="1:18" x14ac:dyDescent="0.25">
      <c r="I12" s="43" t="s">
        <v>8</v>
      </c>
      <c r="J12" s="4"/>
      <c r="K12" s="5"/>
      <c r="L12" s="5"/>
      <c r="M12" s="5">
        <v>1</v>
      </c>
      <c r="N12" s="5"/>
      <c r="O12" s="6"/>
      <c r="P12" s="18">
        <f>SUMPRODUCT(J12:O12,$J$5:$O$5)</f>
        <v>1250000</v>
      </c>
      <c r="Q12" s="5" t="s">
        <v>26</v>
      </c>
      <c r="R12" s="16">
        <f>0.25*$P$8</f>
        <v>1250000.0000000002</v>
      </c>
    </row>
    <row r="13" spans="1:18" x14ac:dyDescent="0.25">
      <c r="I13" s="43" t="s">
        <v>9</v>
      </c>
      <c r="J13" s="4"/>
      <c r="K13" s="5"/>
      <c r="L13" s="5"/>
      <c r="M13" s="5"/>
      <c r="N13" s="5">
        <v>1</v>
      </c>
      <c r="O13" s="6"/>
      <c r="P13" s="18">
        <f>SUMPRODUCT(J13:O13,$J$5:$O$5)</f>
        <v>500000.00000000058</v>
      </c>
      <c r="Q13" s="5" t="s">
        <v>26</v>
      </c>
      <c r="R13" s="16">
        <f>0.25*$P$8</f>
        <v>1250000.0000000002</v>
      </c>
    </row>
    <row r="14" spans="1:18" x14ac:dyDescent="0.25">
      <c r="I14" s="43" t="s">
        <v>10</v>
      </c>
      <c r="J14" s="4"/>
      <c r="K14" s="5"/>
      <c r="L14" s="5"/>
      <c r="M14" s="5"/>
      <c r="N14" s="5"/>
      <c r="O14" s="6">
        <v>1</v>
      </c>
      <c r="P14" s="18">
        <f>SUMPRODUCT(J14:O14,$J$5:$O$5)</f>
        <v>500000.00000000012</v>
      </c>
      <c r="Q14" s="5" t="s">
        <v>26</v>
      </c>
      <c r="R14" s="16">
        <f>0.25*$P$8</f>
        <v>1250000.0000000002</v>
      </c>
    </row>
    <row r="15" spans="1:18" ht="15.75" thickBot="1" x14ac:dyDescent="0.3">
      <c r="I15" s="44" t="s">
        <v>11</v>
      </c>
      <c r="J15" s="7">
        <v>1.7</v>
      </c>
      <c r="K15" s="8">
        <v>1.2</v>
      </c>
      <c r="L15" s="8">
        <v>3.7</v>
      </c>
      <c r="M15" s="8">
        <v>2.4</v>
      </c>
      <c r="N15" s="28">
        <v>2</v>
      </c>
      <c r="O15" s="9">
        <v>2.9</v>
      </c>
      <c r="P15" s="34">
        <f>SUMPRODUCT(J15:O15,$J$5:$O$5)</f>
        <v>10000000</v>
      </c>
      <c r="Q15" s="8" t="s">
        <v>26</v>
      </c>
      <c r="R15" s="35">
        <f>2*SUM(J5:O5)</f>
        <v>10000000.000000002</v>
      </c>
    </row>
    <row r="16" spans="1:18" ht="15.75" thickTop="1" x14ac:dyDescent="0.25">
      <c r="I16" s="45" t="s">
        <v>12</v>
      </c>
      <c r="J16" s="10"/>
      <c r="K16" s="11"/>
      <c r="L16" s="11">
        <v>1</v>
      </c>
      <c r="M16" s="11">
        <v>1</v>
      </c>
      <c r="N16" s="11"/>
      <c r="O16" s="11"/>
      <c r="P16" s="19">
        <f>SUMPRODUCT(J16:O16,$J$5:$O$5)</f>
        <v>1499999.9999999998</v>
      </c>
      <c r="Q16" s="11" t="s">
        <v>27</v>
      </c>
      <c r="R16" s="17">
        <f>SUMPRODUCT(J5:O5)*0.3</f>
        <v>1500000.0000000002</v>
      </c>
    </row>
    <row r="17" spans="9:18" ht="15.75" thickBot="1" x14ac:dyDescent="0.3">
      <c r="I17" s="44" t="s">
        <v>13</v>
      </c>
      <c r="J17" s="7">
        <v>1</v>
      </c>
      <c r="K17" s="8">
        <v>1</v>
      </c>
      <c r="L17" s="8"/>
      <c r="M17" s="8"/>
      <c r="N17" s="8"/>
      <c r="O17" s="8"/>
      <c r="P17" s="18">
        <f>SUMPRODUCT(J17:O17,$J$5:$O$5)</f>
        <v>2500000</v>
      </c>
      <c r="Q17" s="5" t="s">
        <v>27</v>
      </c>
      <c r="R17" s="16">
        <f>SUMPRODUCT(J5:O5)*0.45</f>
        <v>2250000.0000000005</v>
      </c>
    </row>
    <row r="18" spans="9:18" ht="16.5" thickTop="1" thickBot="1" x14ac:dyDescent="0.3">
      <c r="I18" s="5"/>
      <c r="J18" s="5"/>
      <c r="K18" s="5"/>
      <c r="L18" s="5"/>
      <c r="M18" s="5"/>
      <c r="N18" s="5"/>
      <c r="O18" s="5"/>
      <c r="P18" s="20" t="s">
        <v>28</v>
      </c>
      <c r="Q18" s="21" t="s">
        <v>29</v>
      </c>
      <c r="R18" s="22" t="s">
        <v>30</v>
      </c>
    </row>
    <row r="19" spans="9:18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02E3-5928-4BBB-8A53-BB9A6F56EB74}">
  <dimension ref="A1:N19"/>
  <sheetViews>
    <sheetView workbookViewId="0">
      <selection activeCell="C13" sqref="C13"/>
    </sheetView>
  </sheetViews>
  <sheetFormatPr defaultRowHeight="15" x14ac:dyDescent="0.25"/>
  <cols>
    <col min="1" max="1" width="56.42578125" customWidth="1"/>
    <col min="5" max="5" width="20.5703125" bestFit="1" customWidth="1"/>
    <col min="6" max="6" width="12.5703125" bestFit="1" customWidth="1"/>
    <col min="7" max="7" width="11.140625" bestFit="1" customWidth="1"/>
    <col min="8" max="8" width="9.140625" customWidth="1"/>
    <col min="10" max="10" width="10.140625" bestFit="1" customWidth="1"/>
    <col min="11" max="11" width="11.7109375" bestFit="1" customWidth="1"/>
  </cols>
  <sheetData>
    <row r="1" spans="1:14" ht="24" x14ac:dyDescent="0.4">
      <c r="A1" s="36" t="s">
        <v>31</v>
      </c>
      <c r="B1" s="36"/>
    </row>
    <row r="2" spans="1:14" ht="15.75" thickBot="1" x14ac:dyDescent="0.3"/>
    <row r="3" spans="1:14" ht="16.5" thickTop="1" thickBot="1" x14ac:dyDescent="0.3">
      <c r="E3" s="5"/>
      <c r="F3" s="1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3" t="s">
        <v>25</v>
      </c>
      <c r="L3" s="5"/>
      <c r="M3" s="5"/>
      <c r="N3" s="5"/>
    </row>
    <row r="4" spans="1:14" ht="16.5" thickTop="1" thickBot="1" x14ac:dyDescent="0.3">
      <c r="E4" s="5"/>
      <c r="F4" s="1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3" t="s">
        <v>19</v>
      </c>
      <c r="L4" s="5"/>
      <c r="M4" s="5"/>
      <c r="N4" s="5"/>
    </row>
    <row r="5" spans="1:14" ht="16.5" thickTop="1" thickBot="1" x14ac:dyDescent="0.3">
      <c r="E5" s="37" t="s">
        <v>32</v>
      </c>
      <c r="F5" s="29">
        <v>0.25</v>
      </c>
      <c r="G5" s="30">
        <v>0.24999999999999997</v>
      </c>
      <c r="H5" s="30">
        <v>4.9999999999999975E-2</v>
      </c>
      <c r="I5" s="30">
        <v>0.24999999999999997</v>
      </c>
      <c r="J5" s="31">
        <v>0.10000000000000009</v>
      </c>
      <c r="K5" s="32">
        <v>0.10000000000000002</v>
      </c>
      <c r="L5" s="5"/>
      <c r="M5" s="5"/>
      <c r="N5" s="5"/>
    </row>
    <row r="6" spans="1:14" ht="16.5" thickTop="1" thickBot="1" x14ac:dyDescent="0.3">
      <c r="E6" s="37" t="s">
        <v>2</v>
      </c>
      <c r="F6" s="1">
        <v>7.0000000000000007E-2</v>
      </c>
      <c r="G6" s="23">
        <v>0.1</v>
      </c>
      <c r="H6" s="2">
        <v>0.19</v>
      </c>
      <c r="I6" s="2">
        <v>0.12</v>
      </c>
      <c r="J6" s="2">
        <v>0.08</v>
      </c>
      <c r="K6" s="3">
        <v>0.14000000000000001</v>
      </c>
      <c r="L6" s="33">
        <f>SUMPRODUCT(F6:K6,F5:K5)</f>
        <v>0.104</v>
      </c>
      <c r="M6" s="5"/>
      <c r="N6" s="5"/>
    </row>
    <row r="7" spans="1:14" ht="15.75" thickTop="1" x14ac:dyDescent="0.25">
      <c r="E7" s="42" t="s">
        <v>3</v>
      </c>
      <c r="F7" s="10"/>
      <c r="G7" s="11"/>
      <c r="H7" s="11"/>
      <c r="I7" s="11"/>
      <c r="J7" s="11"/>
      <c r="K7" s="12"/>
      <c r="L7" s="10"/>
      <c r="M7" s="11"/>
      <c r="N7" s="12"/>
    </row>
    <row r="8" spans="1:14" x14ac:dyDescent="0.25">
      <c r="E8" s="43" t="s">
        <v>4</v>
      </c>
      <c r="F8" s="4">
        <v>1</v>
      </c>
      <c r="G8" s="5">
        <v>1</v>
      </c>
      <c r="H8" s="5">
        <v>1</v>
      </c>
      <c r="I8" s="5">
        <v>1</v>
      </c>
      <c r="J8" s="5">
        <v>1</v>
      </c>
      <c r="K8" s="6">
        <v>1</v>
      </c>
      <c r="L8" s="13">
        <f>SUMPRODUCT(F8:K8,$F$5:$K$5)</f>
        <v>1</v>
      </c>
      <c r="M8" s="5" t="s">
        <v>26</v>
      </c>
      <c r="N8" s="6">
        <v>1</v>
      </c>
    </row>
    <row r="9" spans="1:14" x14ac:dyDescent="0.25">
      <c r="E9" s="43" t="s">
        <v>5</v>
      </c>
      <c r="F9" s="4">
        <v>1</v>
      </c>
      <c r="G9" s="5"/>
      <c r="H9" s="5"/>
      <c r="I9" s="5"/>
      <c r="J9" s="5"/>
      <c r="K9" s="6"/>
      <c r="L9" s="13">
        <f t="shared" ref="L9:L15" si="0">SUMPRODUCT(F9:K9,$F$5:$K$5)</f>
        <v>0.25</v>
      </c>
      <c r="M9" s="5" t="s">
        <v>26</v>
      </c>
      <c r="N9" s="14">
        <f>0.25*$L$8</f>
        <v>0.25</v>
      </c>
    </row>
    <row r="10" spans="1:14" x14ac:dyDescent="0.25">
      <c r="E10" s="43" t="s">
        <v>6</v>
      </c>
      <c r="F10" s="4"/>
      <c r="G10" s="5">
        <v>1</v>
      </c>
      <c r="H10" s="5"/>
      <c r="I10" s="5"/>
      <c r="J10" s="5"/>
      <c r="K10" s="6"/>
      <c r="L10" s="13">
        <f t="shared" si="0"/>
        <v>0.24999999999999997</v>
      </c>
      <c r="M10" s="5" t="s">
        <v>26</v>
      </c>
      <c r="N10" s="14">
        <f t="shared" ref="N10:N14" si="1">0.25*$L$8</f>
        <v>0.25</v>
      </c>
    </row>
    <row r="11" spans="1:14" x14ac:dyDescent="0.25">
      <c r="E11" s="43" t="s">
        <v>7</v>
      </c>
      <c r="F11" s="4"/>
      <c r="G11" s="5"/>
      <c r="H11" s="5">
        <v>1</v>
      </c>
      <c r="I11" s="5"/>
      <c r="J11" s="5"/>
      <c r="K11" s="6"/>
      <c r="L11" s="13">
        <f t="shared" si="0"/>
        <v>4.9999999999999975E-2</v>
      </c>
      <c r="M11" s="5" t="s">
        <v>26</v>
      </c>
      <c r="N11" s="14">
        <f t="shared" si="1"/>
        <v>0.25</v>
      </c>
    </row>
    <row r="12" spans="1:14" x14ac:dyDescent="0.25">
      <c r="E12" s="43" t="s">
        <v>8</v>
      </c>
      <c r="F12" s="4"/>
      <c r="G12" s="5"/>
      <c r="H12" s="5"/>
      <c r="I12" s="5">
        <v>1</v>
      </c>
      <c r="J12" s="5"/>
      <c r="K12" s="6"/>
      <c r="L12" s="13">
        <f t="shared" si="0"/>
        <v>0.24999999999999997</v>
      </c>
      <c r="M12" s="5" t="s">
        <v>26</v>
      </c>
      <c r="N12" s="14">
        <f t="shared" si="1"/>
        <v>0.25</v>
      </c>
    </row>
    <row r="13" spans="1:14" x14ac:dyDescent="0.25">
      <c r="E13" s="43" t="s">
        <v>9</v>
      </c>
      <c r="F13" s="4"/>
      <c r="G13" s="5"/>
      <c r="H13" s="5"/>
      <c r="I13" s="5"/>
      <c r="J13" s="5">
        <v>1</v>
      </c>
      <c r="K13" s="6"/>
      <c r="L13" s="25">
        <f t="shared" si="0"/>
        <v>0.10000000000000009</v>
      </c>
      <c r="M13" s="5" t="s">
        <v>26</v>
      </c>
      <c r="N13" s="14">
        <f t="shared" si="1"/>
        <v>0.25</v>
      </c>
    </row>
    <row r="14" spans="1:14" x14ac:dyDescent="0.25">
      <c r="E14" s="43" t="s">
        <v>10</v>
      </c>
      <c r="F14" s="4"/>
      <c r="G14" s="5"/>
      <c r="H14" s="5"/>
      <c r="I14" s="5"/>
      <c r="J14" s="5"/>
      <c r="K14" s="6">
        <v>1</v>
      </c>
      <c r="L14" s="25">
        <f t="shared" si="0"/>
        <v>0.10000000000000002</v>
      </c>
      <c r="M14" s="5" t="s">
        <v>26</v>
      </c>
      <c r="N14" s="14">
        <f t="shared" si="1"/>
        <v>0.25</v>
      </c>
    </row>
    <row r="15" spans="1:14" ht="15.75" thickBot="1" x14ac:dyDescent="0.3">
      <c r="E15" s="44" t="s">
        <v>11</v>
      </c>
      <c r="F15" s="7">
        <v>1.7</v>
      </c>
      <c r="G15" s="8">
        <v>1.2</v>
      </c>
      <c r="H15" s="8">
        <v>3.7</v>
      </c>
      <c r="I15" s="8">
        <v>2.4</v>
      </c>
      <c r="J15" s="28">
        <v>2</v>
      </c>
      <c r="K15" s="9">
        <v>2.9</v>
      </c>
      <c r="L15" s="25">
        <f t="shared" si="0"/>
        <v>2</v>
      </c>
      <c r="M15" s="8" t="s">
        <v>26</v>
      </c>
      <c r="N15" s="24">
        <f>2*$L$8</f>
        <v>2</v>
      </c>
    </row>
    <row r="16" spans="1:14" ht="15.75" thickTop="1" x14ac:dyDescent="0.25">
      <c r="E16" s="45" t="s">
        <v>12</v>
      </c>
      <c r="F16" s="10"/>
      <c r="G16" s="11"/>
      <c r="H16" s="11">
        <v>1</v>
      </c>
      <c r="I16" s="11">
        <v>1</v>
      </c>
      <c r="J16" s="11"/>
      <c r="K16" s="11"/>
      <c r="L16" s="26">
        <f>SUMPRODUCT(F16:K16,$F$5:$K$5)</f>
        <v>0.29999999999999993</v>
      </c>
      <c r="M16" s="11" t="s">
        <v>27</v>
      </c>
      <c r="N16" s="27">
        <f>SUMPRODUCT(F5:K5)*0.3</f>
        <v>0.3</v>
      </c>
    </row>
    <row r="17" spans="5:14" ht="15.75" thickBot="1" x14ac:dyDescent="0.3">
      <c r="E17" s="44" t="s">
        <v>13</v>
      </c>
      <c r="F17" s="7">
        <v>1</v>
      </c>
      <c r="G17" s="8">
        <v>1</v>
      </c>
      <c r="H17" s="8"/>
      <c r="I17" s="8"/>
      <c r="J17" s="8"/>
      <c r="K17" s="8"/>
      <c r="L17" s="25">
        <f>SUMPRODUCT(F17:K17,$F$5:$K$5)</f>
        <v>0.5</v>
      </c>
      <c r="M17" s="5" t="s">
        <v>27</v>
      </c>
      <c r="N17" s="14">
        <f>SUMPRODUCT(F5:K5)*0.45</f>
        <v>0.45</v>
      </c>
    </row>
    <row r="18" spans="5:14" ht="16.5" thickTop="1" thickBot="1" x14ac:dyDescent="0.3">
      <c r="E18" s="5"/>
      <c r="F18" s="5"/>
      <c r="G18" s="5"/>
      <c r="H18" s="5"/>
      <c r="I18" s="5"/>
      <c r="J18" s="5"/>
      <c r="K18" s="5"/>
      <c r="L18" s="20" t="s">
        <v>28</v>
      </c>
      <c r="M18" s="21" t="s">
        <v>29</v>
      </c>
      <c r="N18" s="22" t="s">
        <v>30</v>
      </c>
    </row>
    <row r="19" spans="5:14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 City Trust</vt:lpstr>
      <vt:lpstr>Alternative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Stackhouse</dc:creator>
  <cp:lastModifiedBy>K Stackhouse</cp:lastModifiedBy>
  <dcterms:created xsi:type="dcterms:W3CDTF">2024-06-01T20:46:10Z</dcterms:created>
  <dcterms:modified xsi:type="dcterms:W3CDTF">2024-06-08T22:51:52Z</dcterms:modified>
</cp:coreProperties>
</file>