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8_{76A4DDFC-E5B9-451A-AD47-1C8165A09AD6}" xr6:coauthVersionLast="47" xr6:coauthVersionMax="47" xr10:uidLastSave="{00000000-0000-0000-0000-000000000000}"/>
  <bookViews>
    <workbookView xWindow="780" yWindow="780" windowWidth="25575" windowHeight="14520" xr2:uid="{741A5CB9-3BFA-4FDD-950C-0355FCBB2505}"/>
  </bookViews>
  <sheets>
    <sheet name="Sheet1" sheetId="1" r:id="rId1"/>
  </sheets>
  <definedNames>
    <definedName name="A_T">Sheet1!$E$6</definedName>
    <definedName name="B">Sheet1!$C$11:$C$36</definedName>
    <definedName name="Delta">Sheet1!$E$11:$E$36</definedName>
    <definedName name="dt">Sheet1!$C$7</definedName>
    <definedName name="f">Sheet1!$C$2</definedName>
    <definedName name="F_T">Sheet1!$E$4</definedName>
    <definedName name="k">Sheet1!$C$4</definedName>
    <definedName name="payoff">Sheet1!$E$5</definedName>
    <definedName name="PnL">Sheet1!$E$7</definedName>
    <definedName name="s">Sheet1!$C$6</definedName>
    <definedName name="sigma">Sheet1!$C$3</definedName>
    <definedName name="t">Sheet1!$C$5</definedName>
    <definedName name="times">Sheet1!$B$11:$B$36</definedName>
    <definedName name="VALUE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5" i="1" l="1"/>
  <c r="H4" i="1"/>
  <c r="C6" i="1"/>
  <c r="C7" i="1"/>
  <c r="B11" i="1" s="1" a="1"/>
  <c r="B11" i="1" s="1"/>
  <c r="C8" i="1" a="1"/>
  <c r="C11" i="1" a="1"/>
  <c r="C75" i="1" a="1"/>
  <c r="D12" i="1" l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18" i="1"/>
  <c r="D26" i="1"/>
  <c r="D34" i="1"/>
  <c r="D42" i="1"/>
  <c r="D50" i="1"/>
  <c r="D58" i="1"/>
  <c r="D66" i="1"/>
  <c r="D15" i="1"/>
  <c r="D23" i="1"/>
  <c r="D31" i="1"/>
  <c r="D39" i="1"/>
  <c r="D51" i="1"/>
  <c r="D59" i="1"/>
  <c r="D67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14" i="1"/>
  <c r="D22" i="1"/>
  <c r="D30" i="1"/>
  <c r="D38" i="1"/>
  <c r="D46" i="1"/>
  <c r="D54" i="1"/>
  <c r="D62" i="1"/>
  <c r="D70" i="1"/>
  <c r="D19" i="1"/>
  <c r="D27" i="1"/>
  <c r="D35" i="1"/>
  <c r="D43" i="1"/>
  <c r="D47" i="1"/>
  <c r="D55" i="1"/>
  <c r="D63" i="1"/>
  <c r="D71" i="1"/>
  <c r="C75" i="1"/>
  <c r="D75" i="1"/>
  <c r="C8" i="1"/>
  <c r="C11" i="1"/>
  <c r="D11" i="1" s="1"/>
  <c r="H71" i="1" a="1"/>
  <c r="H69" i="1" a="1"/>
  <c r="H67" i="1" a="1"/>
  <c r="H65" i="1" a="1"/>
  <c r="H63" i="1" a="1"/>
  <c r="H61" i="1" a="1"/>
  <c r="H59" i="1" a="1"/>
  <c r="H57" i="1" a="1"/>
  <c r="H55" i="1" a="1"/>
  <c r="H53" i="1" a="1"/>
  <c r="H51" i="1" a="1"/>
  <c r="H49" i="1" a="1"/>
  <c r="H47" i="1" a="1"/>
  <c r="H45" i="1" a="1"/>
  <c r="H43" i="1" a="1"/>
  <c r="H41" i="1" a="1"/>
  <c r="H39" i="1" a="1"/>
  <c r="H37" i="1" a="1"/>
  <c r="H35" i="1" a="1"/>
  <c r="H33" i="1" a="1"/>
  <c r="H31" i="1" a="1"/>
  <c r="H29" i="1" a="1"/>
  <c r="H27" i="1" a="1"/>
  <c r="H25" i="1" a="1"/>
  <c r="H23" i="1" a="1"/>
  <c r="H21" i="1" a="1"/>
  <c r="H19" i="1" a="1"/>
  <c r="H17" i="1" a="1"/>
  <c r="H15" i="1" a="1"/>
  <c r="H13" i="1" a="1"/>
  <c r="H73" i="1" a="1"/>
  <c r="H72" i="1" a="1"/>
  <c r="H70" i="1" a="1"/>
  <c r="H68" i="1" a="1"/>
  <c r="H66" i="1" a="1"/>
  <c r="H64" i="1" a="1"/>
  <c r="H62" i="1" a="1"/>
  <c r="H60" i="1" a="1"/>
  <c r="H58" i="1" a="1"/>
  <c r="H56" i="1" a="1"/>
  <c r="H54" i="1" a="1"/>
  <c r="H52" i="1" a="1"/>
  <c r="H50" i="1" a="1"/>
  <c r="H48" i="1" a="1"/>
  <c r="H46" i="1" a="1"/>
  <c r="H44" i="1" a="1"/>
  <c r="H42" i="1" a="1"/>
  <c r="H40" i="1" a="1"/>
  <c r="H38" i="1" a="1"/>
  <c r="H36" i="1" a="1"/>
  <c r="H34" i="1" a="1"/>
  <c r="H32" i="1" a="1"/>
  <c r="H30" i="1" a="1"/>
  <c r="H28" i="1" a="1"/>
  <c r="H26" i="1" a="1"/>
  <c r="H24" i="1" a="1"/>
  <c r="H22" i="1" a="1"/>
  <c r="H20" i="1" a="1"/>
  <c r="H18" i="1" a="1"/>
  <c r="H16" i="1" a="1"/>
  <c r="H14" i="1" a="1"/>
  <c r="H12" i="1" a="1"/>
  <c r="E13" i="1" a="1"/>
  <c r="E45" i="1" a="1"/>
  <c r="E43" i="1" a="1"/>
  <c r="E41" i="1" a="1"/>
  <c r="E39" i="1" a="1"/>
  <c r="E37" i="1" a="1"/>
  <c r="E35" i="1" a="1"/>
  <c r="E33" i="1" a="1"/>
  <c r="E31" i="1" a="1"/>
  <c r="E29" i="1" a="1"/>
  <c r="E27" i="1" a="1"/>
  <c r="E25" i="1" a="1"/>
  <c r="E23" i="1" a="1"/>
  <c r="E21" i="1" a="1"/>
  <c r="E19" i="1" a="1"/>
  <c r="E17" i="1" a="1"/>
  <c r="E15" i="1" a="1"/>
  <c r="E71" i="1" a="1"/>
  <c r="E69" i="1" a="1"/>
  <c r="E67" i="1" a="1"/>
  <c r="E65" i="1" a="1"/>
  <c r="E63" i="1" a="1"/>
  <c r="E61" i="1" a="1"/>
  <c r="E59" i="1" a="1"/>
  <c r="E57" i="1" a="1"/>
  <c r="E55" i="1" a="1"/>
  <c r="E53" i="1" a="1"/>
  <c r="E51" i="1" a="1"/>
  <c r="E49" i="1" a="1"/>
  <c r="E47" i="1" a="1"/>
  <c r="E72" i="1" a="1"/>
  <c r="E70" i="1" a="1"/>
  <c r="E68" i="1" a="1"/>
  <c r="E66" i="1" a="1"/>
  <c r="E64" i="1" a="1"/>
  <c r="E62" i="1" a="1"/>
  <c r="E60" i="1" a="1"/>
  <c r="E58" i="1" a="1"/>
  <c r="E56" i="1" a="1"/>
  <c r="E54" i="1" a="1"/>
  <c r="E52" i="1" a="1"/>
  <c r="E50" i="1" a="1"/>
  <c r="E48" i="1" a="1"/>
  <c r="E46" i="1" a="1"/>
  <c r="E44" i="1" a="1"/>
  <c r="E42" i="1" a="1"/>
  <c r="E40" i="1" a="1"/>
  <c r="E38" i="1" a="1"/>
  <c r="E36" i="1" a="1"/>
  <c r="E34" i="1" a="1"/>
  <c r="E32" i="1" a="1"/>
  <c r="E30" i="1" a="1"/>
  <c r="E28" i="1" a="1"/>
  <c r="E26" i="1" a="1"/>
  <c r="E24" i="1" a="1"/>
  <c r="E22" i="1" a="1"/>
  <c r="E20" i="1" a="1"/>
  <c r="E18" i="1" a="1"/>
  <c r="E16" i="1" a="1"/>
  <c r="E14" i="1" a="1"/>
  <c r="E12" i="1" a="1"/>
  <c r="H12" i="1" l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3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E70" i="1"/>
  <c r="E72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13" i="1"/>
  <c r="E4" i="1"/>
  <c r="F4" i="1" a="1"/>
  <c r="H11" i="1" a="1"/>
  <c r="E11" i="1" a="1"/>
  <c r="G4" i="1" l="1"/>
  <c r="F4" i="1"/>
  <c r="E5" i="1"/>
  <c r="H11" i="1"/>
  <c r="E11" i="1"/>
  <c r="F11" i="1" s="1"/>
  <c r="F12" i="1" s="1"/>
  <c r="F5" i="1" a="1"/>
  <c r="F5" i="1" l="1"/>
  <c r="G11" i="1"/>
  <c r="I11" i="1" s="1"/>
  <c r="F13" i="1" l="1"/>
  <c r="G12" i="1"/>
  <c r="I12" i="1" s="1"/>
  <c r="F14" i="1" l="1"/>
  <c r="G13" i="1"/>
  <c r="I13" i="1" s="1"/>
  <c r="F15" i="1" l="1"/>
  <c r="G14" i="1"/>
  <c r="I14" i="1" s="1"/>
  <c r="F16" i="1" l="1"/>
  <c r="G15" i="1"/>
  <c r="I15" i="1" s="1"/>
  <c r="F17" i="1" l="1"/>
  <c r="G16" i="1"/>
  <c r="I16" i="1" s="1"/>
  <c r="F18" i="1" l="1"/>
  <c r="G17" i="1"/>
  <c r="I17" i="1" s="1"/>
  <c r="F19" i="1" l="1"/>
  <c r="G18" i="1"/>
  <c r="I18" i="1" s="1"/>
  <c r="F20" i="1" l="1"/>
  <c r="G19" i="1"/>
  <c r="I19" i="1" s="1"/>
  <c r="F21" i="1" l="1"/>
  <c r="G20" i="1"/>
  <c r="I20" i="1" s="1"/>
  <c r="F22" i="1" l="1"/>
  <c r="G21" i="1"/>
  <c r="I21" i="1" s="1"/>
  <c r="F23" i="1" l="1"/>
  <c r="G22" i="1"/>
  <c r="I22" i="1" s="1"/>
  <c r="F24" i="1" l="1"/>
  <c r="G23" i="1"/>
  <c r="I23" i="1" s="1"/>
  <c r="F25" i="1" l="1"/>
  <c r="G24" i="1"/>
  <c r="I24" i="1" l="1"/>
  <c r="F26" i="1"/>
  <c r="G25" i="1"/>
  <c r="I25" i="1" s="1"/>
  <c r="F27" i="1" l="1"/>
  <c r="G26" i="1"/>
  <c r="I26" i="1" s="1"/>
  <c r="F28" i="1" l="1"/>
  <c r="G27" i="1"/>
  <c r="I27" i="1" s="1"/>
  <c r="F29" i="1" l="1"/>
  <c r="G28" i="1"/>
  <c r="I28" i="1" s="1"/>
  <c r="F30" i="1" l="1"/>
  <c r="G29" i="1"/>
  <c r="I29" i="1" s="1"/>
  <c r="F31" i="1" l="1"/>
  <c r="G30" i="1"/>
  <c r="I30" i="1" s="1"/>
  <c r="F32" i="1" l="1"/>
  <c r="G31" i="1"/>
  <c r="I31" i="1" s="1"/>
  <c r="F33" i="1" l="1"/>
  <c r="G32" i="1"/>
  <c r="I32" i="1" s="1"/>
  <c r="F34" i="1" l="1"/>
  <c r="G33" i="1"/>
  <c r="I33" i="1" s="1"/>
  <c r="F35" i="1" l="1"/>
  <c r="G34" i="1"/>
  <c r="I34" i="1" s="1"/>
  <c r="F36" i="1" l="1"/>
  <c r="G35" i="1"/>
  <c r="I35" i="1" s="1"/>
  <c r="F37" i="1" l="1"/>
  <c r="G36" i="1"/>
  <c r="I36" i="1" s="1"/>
  <c r="F38" i="1" l="1"/>
  <c r="G37" i="1"/>
  <c r="I37" i="1" s="1"/>
  <c r="F39" i="1" l="1"/>
  <c r="G38" i="1"/>
  <c r="I38" i="1" s="1"/>
  <c r="F40" i="1" l="1"/>
  <c r="G39" i="1"/>
  <c r="I39" i="1" s="1"/>
  <c r="F41" i="1" l="1"/>
  <c r="G40" i="1"/>
  <c r="I40" i="1" s="1"/>
  <c r="F42" i="1" l="1"/>
  <c r="G41" i="1"/>
  <c r="I41" i="1" s="1"/>
  <c r="F43" i="1" l="1"/>
  <c r="G42" i="1"/>
  <c r="I42" i="1" s="1"/>
  <c r="F44" i="1" l="1"/>
  <c r="G43" i="1"/>
  <c r="I43" i="1" s="1"/>
  <c r="F45" i="1" l="1"/>
  <c r="G44" i="1"/>
  <c r="I44" i="1" s="1"/>
  <c r="F46" i="1" l="1"/>
  <c r="G45" i="1"/>
  <c r="I45" i="1" s="1"/>
  <c r="F47" i="1" l="1"/>
  <c r="G46" i="1"/>
  <c r="I46" i="1" s="1"/>
  <c r="F48" i="1" l="1"/>
  <c r="G47" i="1"/>
  <c r="I47" i="1" s="1"/>
  <c r="F49" i="1" l="1"/>
  <c r="G48" i="1"/>
  <c r="I48" i="1" s="1"/>
  <c r="F50" i="1" l="1"/>
  <c r="G49" i="1"/>
  <c r="I49" i="1" s="1"/>
  <c r="F51" i="1" l="1"/>
  <c r="G50" i="1"/>
  <c r="I50" i="1" s="1"/>
  <c r="F52" i="1" l="1"/>
  <c r="G51" i="1"/>
  <c r="I51" i="1" s="1"/>
  <c r="F53" i="1" l="1"/>
  <c r="G52" i="1"/>
  <c r="I52" i="1" s="1"/>
  <c r="F54" i="1" l="1"/>
  <c r="G53" i="1"/>
  <c r="I53" i="1" s="1"/>
  <c r="F55" i="1" l="1"/>
  <c r="G54" i="1"/>
  <c r="I54" i="1" s="1"/>
  <c r="F56" i="1" l="1"/>
  <c r="G55" i="1"/>
  <c r="I55" i="1" s="1"/>
  <c r="F57" i="1" l="1"/>
  <c r="G56" i="1"/>
  <c r="I56" i="1" s="1"/>
  <c r="F58" i="1" l="1"/>
  <c r="G57" i="1"/>
  <c r="I57" i="1" s="1"/>
  <c r="F59" i="1" l="1"/>
  <c r="G58" i="1"/>
  <c r="I58" i="1" s="1"/>
  <c r="F60" i="1" l="1"/>
  <c r="G59" i="1"/>
  <c r="I59" i="1" s="1"/>
  <c r="F61" i="1" l="1"/>
  <c r="G60" i="1"/>
  <c r="I60" i="1" s="1"/>
  <c r="F62" i="1" l="1"/>
  <c r="G61" i="1"/>
  <c r="I61" i="1" s="1"/>
  <c r="F63" i="1" l="1"/>
  <c r="G62" i="1"/>
  <c r="I62" i="1" s="1"/>
  <c r="F64" i="1" l="1"/>
  <c r="G63" i="1"/>
  <c r="I63" i="1" s="1"/>
  <c r="F65" i="1" l="1"/>
  <c r="G64" i="1"/>
  <c r="I64" i="1" s="1"/>
  <c r="F66" i="1" l="1"/>
  <c r="G65" i="1"/>
  <c r="I65" i="1" s="1"/>
  <c r="F67" i="1" l="1"/>
  <c r="G66" i="1"/>
  <c r="I66" i="1" s="1"/>
  <c r="F68" i="1" l="1"/>
  <c r="G67" i="1"/>
  <c r="I67" i="1" s="1"/>
  <c r="F69" i="1" l="1"/>
  <c r="G68" i="1"/>
  <c r="I68" i="1" s="1"/>
  <c r="F70" i="1" l="1"/>
  <c r="G69" i="1"/>
  <c r="I69" i="1" s="1"/>
  <c r="F71" i="1" l="1"/>
  <c r="G70" i="1"/>
  <c r="I70" i="1" s="1"/>
  <c r="F72" i="1" l="1"/>
  <c r="G71" i="1"/>
  <c r="I71" i="1" s="1"/>
  <c r="F73" i="1" l="1"/>
  <c r="G72" i="1"/>
  <c r="I72" i="1" s="1"/>
  <c r="G73" i="1" l="1"/>
  <c r="E6" i="1" l="1"/>
  <c r="E7" i="1" s="1"/>
  <c r="I73" i="1"/>
  <c r="F7" i="1" a="1"/>
  <c r="F7" i="1" l="1"/>
  <c r="G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<sst xmlns="http://schemas.openxmlformats.org/spreadsheetml/2006/main" count="22" uniqueCount="20">
  <si>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f</t>
  </si>
  <si>
    <t>s</t>
  </si>
  <si>
    <t>k</t>
  </si>
  <si>
    <t>t</t>
  </si>
  <si>
    <t>dt</t>
  </si>
  <si>
    <t>B</t>
  </si>
  <si>
    <t>F</t>
  </si>
  <si>
    <t>M</t>
  </si>
  <si>
    <t>V</t>
  </si>
  <si>
    <t>Delta</t>
  </si>
  <si>
    <t>times</t>
  </si>
  <si>
    <t>sigma</t>
  </si>
  <si>
    <t>VALUE</t>
  </si>
  <si>
    <t>payoff</t>
  </si>
  <si>
    <t>F_T</t>
  </si>
  <si>
    <t>A_T</t>
  </si>
  <si>
    <t>PnL</t>
  </si>
  <si>
    <t>THETA</t>
  </si>
  <si>
    <t>GAMMA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</si>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</sst>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2" fillId="3" borderId="3" xfId="2"/>
    <xf numFmtId="164" fontId="2" fillId="3" borderId="3" xfId="2" applyNumberFormat="1"/>
    <xf numFmtId="0" fontId="4" fillId="0" borderId="0" xfId="3" applyFill="1" applyBorder="1" applyAlignment="1">
      <alignment horizontal="left"/>
    </xf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ithalewis.github.io/tandon/bs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F3CC-D788-48AC-876A-9D965A2D74D2}">
  <dimension ref="B2:L75"/>
  <sheetViews>
    <sheetView showGridLines="0" tabSelected="1" workbookViewId="0">
      <pane ySplit="10" topLeftCell="A11" activePane="bottomLeft" state="frozen"/>
      <selection pane="bottomLeft" activeCell="L10" sqref="L10"/>
    </sheetView>
  </sheetViews>
  <sheetFormatPr defaultRowHeight="15" x14ac:dyDescent="0.25"/>
  <cols>
    <col min="1" max="1" width="3.7109375" customWidth="1"/>
    <col min="5" max="5" width="9.140625" customWidth="1"/>
  </cols>
  <sheetData>
    <row r="2" spans="2:12" x14ac:dyDescent="0.25">
      <c r="B2" s="1" t="s">
        <v>0</v>
      </c>
      <c r="C2" s="8">
        <v>100</v>
      </c>
    </row>
    <row r="3" spans="2:12" x14ac:dyDescent="0.25">
      <c r="B3" s="1" t="s">
        <v>11</v>
      </c>
      <c r="C3" s="8">
        <v>0.2</v>
      </c>
    </row>
    <row r="4" spans="2:12" x14ac:dyDescent="0.25">
      <c r="B4" s="1" t="s">
        <v>2</v>
      </c>
      <c r="C4" s="8">
        <v>100</v>
      </c>
      <c r="D4" s="1" t="s">
        <v>14</v>
      </c>
      <c r="E4" s="4">
        <f ca="1">D73</f>
        <v>98.468498550236205</v>
      </c>
      <c r="F4" s="9">
        <f t="array" aca="1" ref="F4:G4" ca="1">_xll.MONTE.STDEV(E4)</f>
        <v>100.00359975140631</v>
      </c>
      <c r="G4" s="9">
        <f ca="1"/>
        <v>10.037239328154648</v>
      </c>
      <c r="H4" s="9">
        <f>f*SQRT(EXP(sigma^2*t)-1)</f>
        <v>10.025052161544073</v>
      </c>
    </row>
    <row r="5" spans="2:12" x14ac:dyDescent="0.25">
      <c r="B5" s="1" t="s">
        <v>3</v>
      </c>
      <c r="C5" s="8">
        <v>0.25</v>
      </c>
      <c r="D5" s="1" t="s">
        <v>13</v>
      </c>
      <c r="E5" s="4">
        <f ca="1">MAX(F_T-k,0)</f>
        <v>0</v>
      </c>
      <c r="F5" s="10" cm="1">
        <f t="array" aca="1" ref="F5" ca="1">_xll.MONTE.MEAN(E5)</f>
        <v>3.9813728339703043</v>
      </c>
      <c r="G5" s="11"/>
      <c r="H5" s="11"/>
    </row>
    <row r="6" spans="2:12" x14ac:dyDescent="0.25">
      <c r="B6" s="1" t="s">
        <v>1</v>
      </c>
      <c r="C6">
        <f>sigma*SQRT(t)</f>
        <v>0.1</v>
      </c>
      <c r="D6" s="1" t="s">
        <v>15</v>
      </c>
      <c r="E6" s="4">
        <f ca="1">G73</f>
        <v>0.32944405611604921</v>
      </c>
      <c r="F6" s="10"/>
      <c r="G6" s="11"/>
      <c r="H6" s="11"/>
    </row>
    <row r="7" spans="2:12" x14ac:dyDescent="0.25">
      <c r="B7" s="1" t="s">
        <v>4</v>
      </c>
      <c r="C7">
        <f>1/250</f>
        <v>4.0000000000000001E-3</v>
      </c>
      <c r="D7" s="1" t="s">
        <v>16</v>
      </c>
      <c r="E7" s="2">
        <f ca="1">E5-E6</f>
        <v>-0.32944405611604921</v>
      </c>
      <c r="F7" s="10">
        <f t="array" aca="1" ref="F7:G7" ca="1">_xll.MONTE.STDEV(E7)</f>
        <v>-1.8977675110711217E-2</v>
      </c>
      <c r="G7" s="10">
        <f ca="1"/>
        <v>0.43529095204359136</v>
      </c>
      <c r="H7" s="10"/>
    </row>
    <row r="8" spans="2:12" x14ac:dyDescent="0.25">
      <c r="B8" s="1" t="s">
        <v>12</v>
      </c>
      <c r="C8" s="2" cm="1">
        <f t="array" ref="C8">_xll.OPTION.VALUE(f, sigma, k, t)</f>
        <v>3.987761167674492</v>
      </c>
    </row>
    <row r="10" spans="2:12" x14ac:dyDescent="0.25">
      <c r="B10" s="5" t="s">
        <v>10</v>
      </c>
      <c r="C10" s="6" t="s">
        <v>5</v>
      </c>
      <c r="D10" s="6" t="s">
        <v>6</v>
      </c>
      <c r="E10" s="6" t="s">
        <v>9</v>
      </c>
      <c r="F10" s="6" t="s">
        <v>7</v>
      </c>
      <c r="G10" s="7" t="s">
        <v>8</v>
      </c>
      <c r="H10" s="7" t="s">
        <v>12</v>
      </c>
      <c r="I10" s="7" t="s">
        <v>16</v>
      </c>
      <c r="J10" s="7" t="s">
        <v>17</v>
      </c>
      <c r="K10" s="7" t="s">
        <v>18</v>
      </c>
      <c r="L10" s="14" t="s">
        <v>19</v>
      </c>
    </row>
    <row r="11" spans="2:12" x14ac:dyDescent="0.25">
      <c r="B11" cm="1">
        <f t="array" ref="B11:B73">_xlfn.SEQUENCE(1 + t/dt,1,0,dt)</f>
        <v>0</v>
      </c>
      <c r="C11" s="2" cm="1">
        <f t="array" aca="1" ref="C11:C73" ca="1">_xll.RANDOM.BROWNIAN(_xlfn.ANCHORARRAY(B11))</f>
        <v>0</v>
      </c>
      <c r="D11" s="4">
        <f ca="1">f*EXP(sigma*C11 - sigma*sigma*B11/2)</f>
        <v>100</v>
      </c>
      <c r="E11" s="2" cm="1">
        <f t="array" aca="1" ref="E11" ca="1">_xll.OPTION.DELTA(D11, sigma, k, t-B11)</f>
        <v>0.51993880583837249</v>
      </c>
      <c r="F11" s="2">
        <f ca="1">VALUE - E11*D11</f>
        <v>-48.006119416162754</v>
      </c>
      <c r="G11" s="3">
        <f ca="1">F11+E11*D11</f>
        <v>3.987761167674492</v>
      </c>
      <c r="H11" s="2" cm="1">
        <f t="array" aca="1" ref="H11" ca="1">_xll.OPTION.VALUE(D11, sigma, k, t - B11)</f>
        <v>3.987761167674492</v>
      </c>
      <c r="I11" s="4">
        <f ca="1">G11-H11</f>
        <v>0</v>
      </c>
      <c r="J11" s="12"/>
      <c r="K11" s="12"/>
      <c r="L11" s="12"/>
    </row>
    <row r="12" spans="2:12" x14ac:dyDescent="0.25">
      <c r="B12">
        <v>4.0000000000000001E-3</v>
      </c>
      <c r="C12" s="2">
        <f ca="1"/>
        <v>2.1110877269634818E-2</v>
      </c>
      <c r="D12" s="4">
        <f ca="1">f*EXP(sigma*C12 - sigma*sigma*B12/2)</f>
        <v>100.41507661199256</v>
      </c>
      <c r="E12" s="2" cm="1">
        <f t="array" aca="1" ref="E12" ca="1">_xll.OPTION.DELTA(D12, sigma, k, t-B12)</f>
        <v>0.53639495839442197</v>
      </c>
      <c r="F12" s="2">
        <f ca="1">F11 - (E12-E11)*D12</f>
        <v>-49.6585652358171</v>
      </c>
      <c r="G12" s="3">
        <f t="shared" ref="G12:G73" ca="1" si="0">F12+E12*D12</f>
        <v>4.2035756056453408</v>
      </c>
      <c r="H12" s="2" cm="1">
        <f t="array" aca="1" ref="H12" ca="1">_xll.OPTION.VALUE(D12, sigma, k, t - B12)</f>
        <v>4.1749573831433509</v>
      </c>
      <c r="I12" s="4">
        <f t="shared" ref="I12:I73" ca="1" si="1">G12-H12</f>
        <v>2.8618222501989976E-2</v>
      </c>
      <c r="J12" s="12"/>
      <c r="K12" s="12"/>
      <c r="L12" s="12"/>
    </row>
    <row r="13" spans="2:12" x14ac:dyDescent="0.25">
      <c r="B13">
        <v>8.0000000000000002E-3</v>
      </c>
      <c r="C13" s="2">
        <f ca="1"/>
        <v>1.2858937493657015E-2</v>
      </c>
      <c r="D13" s="4">
        <f ca="1">f*EXP(sigma*C13 - sigma*sigma*B13/2)</f>
        <v>100.24146981977265</v>
      </c>
      <c r="E13" s="2" cm="1">
        <f t="array" aca="1" ref="E13" ca="1">_xll.OPTION.DELTA(D13, sigma, k, t-B13)</f>
        <v>0.52937814485157708</v>
      </c>
      <c r="F13" s="2">
        <f t="shared" ref="F13:F72" ca="1" si="2">F12 - (E13-E12)*D13</f>
        <v>-48.955189532831042</v>
      </c>
      <c r="G13" s="3">
        <f t="shared" ca="1" si="0"/>
        <v>4.1104537975555573</v>
      </c>
      <c r="H13" s="2" cm="1">
        <f t="array" aca="1" ref="H13" ca="1">_xll.OPTION.VALUE(D13, sigma, k, t - B13)</f>
        <v>4.0501416757257687</v>
      </c>
      <c r="I13" s="4">
        <f t="shared" ca="1" si="1"/>
        <v>6.0312121829788623E-2</v>
      </c>
      <c r="J13" s="12"/>
      <c r="K13" s="12"/>
      <c r="L13" s="12"/>
    </row>
    <row r="14" spans="2:12" x14ac:dyDescent="0.25">
      <c r="B14">
        <v>1.2E-2</v>
      </c>
      <c r="C14" s="2">
        <f ca="1"/>
        <v>3.2569253534159265E-2</v>
      </c>
      <c r="D14" s="4">
        <f ca="1">f*EXP(sigma*C14 - sigma*sigma*B14/2)</f>
        <v>100.62935725305313</v>
      </c>
      <c r="E14" s="2" cm="1">
        <f t="array" aca="1" ref="E14" ca="1">_xll.OPTION.DELTA(D14, sigma, k, t-B14)</f>
        <v>0.54501879087626182</v>
      </c>
      <c r="F14" s="2">
        <f t="shared" ca="1" si="2"/>
        <v>-50.529097689317588</v>
      </c>
      <c r="G14" s="3">
        <f t="shared" ca="1" si="0"/>
        <v>4.3157929273968136</v>
      </c>
      <c r="H14" s="2" cm="1">
        <f t="array" aca="1" ref="H14" ca="1">_xll.OPTION.VALUE(D14, sigma, k, t - B14)</f>
        <v>4.2259382679861517</v>
      </c>
      <c r="I14" s="4">
        <f t="shared" ca="1" si="1"/>
        <v>8.9854659410661952E-2</v>
      </c>
      <c r="J14" s="12"/>
      <c r="K14" s="12"/>
      <c r="L14" s="12"/>
    </row>
    <row r="15" spans="2:12" x14ac:dyDescent="0.25">
      <c r="B15">
        <v>1.6E-2</v>
      </c>
      <c r="C15" s="2">
        <f ca="1"/>
        <v>2.1753864510797527E-2</v>
      </c>
      <c r="D15" s="4">
        <f ca="1">f*EXP(sigma*C15 - sigma*sigma*B15/2)</f>
        <v>100.40389073930103</v>
      </c>
      <c r="E15" s="2" cm="1">
        <f t="array" aca="1" ref="E15" ca="1">_xll.OPTION.DELTA(D15, sigma, k, t-B15)</f>
        <v>0.5358709085095833</v>
      </c>
      <c r="F15" s="2">
        <f t="shared" ca="1" si="2"/>
        <v>-49.61061470767762</v>
      </c>
      <c r="G15" s="3">
        <f t="shared" ca="1" si="0"/>
        <v>4.1929094406885596</v>
      </c>
      <c r="H15" s="2" cm="1">
        <f t="array" aca="1" ref="H15" ca="1">_xll.OPTION.VALUE(D15, sigma, k, t - B15)</f>
        <v>4.071234719352816</v>
      </c>
      <c r="I15" s="4">
        <f t="shared" ca="1" si="1"/>
        <v>0.12167472133574364</v>
      </c>
      <c r="J15" s="12"/>
      <c r="K15" s="12"/>
      <c r="L15" s="12"/>
    </row>
    <row r="16" spans="2:12" x14ac:dyDescent="0.25">
      <c r="B16">
        <v>0.02</v>
      </c>
      <c r="C16" s="2">
        <f ca="1"/>
        <v>-0.198039450031845</v>
      </c>
      <c r="D16" s="4">
        <f ca="1">f*EXP(sigma*C16 - sigma*sigma*B16/2)</f>
        <v>96.078185854743452</v>
      </c>
      <c r="E16" s="2" cm="1">
        <f t="array" aca="1" ref="E16" ca="1">_xll.OPTION.DELTA(D16, sigma, k, t-B16)</f>
        <v>0.35600692804915757</v>
      </c>
      <c r="F16" s="2">
        <f t="shared" ca="1" si="2"/>
        <v>-32.329609764426891</v>
      </c>
      <c r="G16" s="3">
        <f t="shared" ca="1" si="0"/>
        <v>1.8748900342563459</v>
      </c>
      <c r="H16" s="2" cm="1">
        <f t="array" aca="1" ref="H16" ca="1">_xll.OPTION.VALUE(D16, sigma, k, t - B16)</f>
        <v>2.1104119585499745</v>
      </c>
      <c r="I16" s="4">
        <f t="shared" ca="1" si="1"/>
        <v>-0.23552192429362862</v>
      </c>
      <c r="J16" s="12"/>
      <c r="K16" s="12"/>
      <c r="L16" s="12"/>
    </row>
    <row r="17" spans="2:12" x14ac:dyDescent="0.25">
      <c r="B17">
        <v>2.4E-2</v>
      </c>
      <c r="C17" s="2">
        <f ca="1"/>
        <v>-0.22701906672829014</v>
      </c>
      <c r="D17" s="4">
        <f ca="1">f*EXP(sigma*C17 - sigma*sigma*B17/2)</f>
        <v>95.515293176752479</v>
      </c>
      <c r="E17" s="2" cm="1">
        <f t="array" aca="1" ref="E17" ca="1">_xll.OPTION.DELTA(D17, sigma, k, t-B17)</f>
        <v>0.3317640921962921</v>
      </c>
      <c r="F17" s="2">
        <f t="shared" ca="1" si="2"/>
        <v>-30.01404819050456</v>
      </c>
      <c r="G17" s="3">
        <f t="shared" ca="1" si="0"/>
        <v>1.6744963411434206</v>
      </c>
      <c r="H17" s="2" cm="1">
        <f t="array" aca="1" ref="H17" ca="1">_xll.OPTION.VALUE(D17, sigma, k, t - B17)</f>
        <v>1.8873190200588539</v>
      </c>
      <c r="I17" s="4">
        <f t="shared" ca="1" si="1"/>
        <v>-0.21282267891543327</v>
      </c>
      <c r="J17" s="12"/>
      <c r="K17" s="12"/>
      <c r="L17" s="12"/>
    </row>
    <row r="18" spans="2:12" x14ac:dyDescent="0.25">
      <c r="B18">
        <v>2.8000000000000001E-2</v>
      </c>
      <c r="C18" s="2">
        <f ca="1"/>
        <v>-0.11001706848949988</v>
      </c>
      <c r="D18" s="4">
        <f ca="1">f*EXP(sigma*C18 - sigma*sigma*B18/2)</f>
        <v>97.768923633763222</v>
      </c>
      <c r="E18" s="2" cm="1">
        <f t="array" aca="1" ref="E18" ca="1">_xll.OPTION.DELTA(D18, sigma, k, t-B18)</f>
        <v>0.42374420338375907</v>
      </c>
      <c r="F18" s="2">
        <f t="shared" ca="1" si="2"/>
        <v>-39.006844657017069</v>
      </c>
      <c r="G18" s="3">
        <f t="shared" ca="1" si="0"/>
        <v>2.4221700038594989</v>
      </c>
      <c r="H18" s="2" cm="1">
        <f t="array" aca="1" ref="H18" ca="1">_xll.OPTION.VALUE(D18, sigma, k, t - B18)</f>
        <v>2.7064669417805476</v>
      </c>
      <c r="I18" s="4">
        <f t="shared" ca="1" si="1"/>
        <v>-0.28429693792104871</v>
      </c>
      <c r="J18" s="12"/>
      <c r="K18" s="12"/>
      <c r="L18" s="12"/>
    </row>
    <row r="19" spans="2:12" x14ac:dyDescent="0.25">
      <c r="B19">
        <v>3.2000000000000001E-2</v>
      </c>
      <c r="C19" s="2">
        <f ca="1"/>
        <v>-9.3991680780563636E-2</v>
      </c>
      <c r="D19" s="4">
        <f ca="1">f*EXP(sigma*C19 - sigma*sigma*B19/2)</f>
        <v>98.074937010013969</v>
      </c>
      <c r="E19" s="2" cm="1">
        <f t="array" aca="1" ref="E19" ca="1">_xll.OPTION.DELTA(D19, sigma, k, t-B19)</f>
        <v>0.43586113086684131</v>
      </c>
      <c r="F19" s="2">
        <f t="shared" ca="1" si="2"/>
        <v>-40.195211556675268</v>
      </c>
      <c r="G19" s="3">
        <f t="shared" ca="1" si="0"/>
        <v>2.5518413982036492</v>
      </c>
      <c r="H19" s="2" cm="1">
        <f t="array" aca="1" ref="H19" ca="1">_xll.OPTION.VALUE(D19, sigma, k, t - B19)</f>
        <v>2.80518935499029</v>
      </c>
      <c r="I19" s="4">
        <f t="shared" ca="1" si="1"/>
        <v>-0.25334795678664079</v>
      </c>
      <c r="J19" s="12"/>
      <c r="K19" s="12"/>
      <c r="L19" s="12"/>
    </row>
    <row r="20" spans="2:12" x14ac:dyDescent="0.25">
      <c r="B20">
        <v>3.6000000000000004E-2</v>
      </c>
      <c r="C20" s="2">
        <f ca="1"/>
        <v>-0.12932166082530916</v>
      </c>
      <c r="D20" s="4">
        <f ca="1">f*EXP(sigma*C20 - sigma*sigma*B20/2)</f>
        <v>97.376592058442156</v>
      </c>
      <c r="E20" s="2" cm="1">
        <f t="array" aca="1" ref="E20" ca="1">_xll.OPTION.DELTA(D20, sigma, k, t-B20)</f>
        <v>0.4047484584791482</v>
      </c>
      <c r="F20" s="2">
        <f t="shared" ca="1" si="2"/>
        <v>-37.165565549730921</v>
      </c>
      <c r="G20" s="3">
        <f t="shared" ca="1" si="0"/>
        <v>2.2474599778764031</v>
      </c>
      <c r="H20" s="2" cm="1">
        <f t="array" aca="1" ref="H20" ca="1">_xll.OPTION.VALUE(D20, sigma, k, t - B20)</f>
        <v>2.4787795397898549</v>
      </c>
      <c r="I20" s="4">
        <f t="shared" ca="1" si="1"/>
        <v>-0.23131956191345182</v>
      </c>
      <c r="J20" s="12"/>
      <c r="K20" s="12"/>
      <c r="L20" s="12"/>
    </row>
    <row r="21" spans="2:12" x14ac:dyDescent="0.25">
      <c r="B21">
        <v>4.0000000000000008E-2</v>
      </c>
      <c r="C21" s="2">
        <f ca="1"/>
        <v>-0.12949844515509196</v>
      </c>
      <c r="D21" s="4">
        <f ca="1">f*EXP(sigma*C21 - sigma*sigma*B21/2)</f>
        <v>97.365359647845068</v>
      </c>
      <c r="E21" s="2" cm="1">
        <f t="array" aca="1" ref="E21" ca="1">_xll.OPTION.DELTA(D21, sigma, k, t-B21)</f>
        <v>0.40303785402138659</v>
      </c>
      <c r="F21" s="2">
        <f t="shared" ca="1" si="2"/>
        <v>-36.999011931485754</v>
      </c>
      <c r="G21" s="3">
        <f t="shared" ca="1" si="0"/>
        <v>2.2429136770022282</v>
      </c>
      <c r="H21" s="2" cm="1">
        <f t="array" aca="1" ref="H21" ca="1">_xll.OPTION.VALUE(D21, sigma, k, t - B21)</f>
        <v>2.4414797525648737</v>
      </c>
      <c r="I21" s="4">
        <f t="shared" ca="1" si="1"/>
        <v>-0.19856607556264549</v>
      </c>
      <c r="J21" s="12"/>
      <c r="K21" s="12"/>
      <c r="L21" s="12"/>
    </row>
    <row r="22" spans="2:12" x14ac:dyDescent="0.25">
      <c r="B22">
        <v>4.4000000000000011E-2</v>
      </c>
      <c r="C22" s="2">
        <f ca="1"/>
        <v>-0.22789913993608957</v>
      </c>
      <c r="D22" s="4">
        <f ca="1">f*EXP(sigma*C22 - sigma*sigma*B22/2)</f>
        <v>95.460290811994284</v>
      </c>
      <c r="E22" s="2" cm="1">
        <f t="array" aca="1" ref="E22" ca="1">_xll.OPTION.DELTA(D22, sigma, k, t-B22)</f>
        <v>0.32045425233001579</v>
      </c>
      <c r="F22" s="2">
        <f t="shared" ca="1" si="2"/>
        <v>-29.115557297725594</v>
      </c>
      <c r="G22" s="3">
        <f t="shared" ca="1" si="0"/>
        <v>1.4750988216379106</v>
      </c>
      <c r="H22" s="2" cm="1">
        <f t="array" aca="1" ref="H22" ca="1">_xll.OPTION.VALUE(D22, sigma, k, t - B22)</f>
        <v>1.7212320873969986</v>
      </c>
      <c r="I22" s="4">
        <f t="shared" ca="1" si="1"/>
        <v>-0.246133265759088</v>
      </c>
      <c r="J22" s="12"/>
      <c r="K22" s="12"/>
      <c r="L22" s="12"/>
    </row>
    <row r="23" spans="2:12" x14ac:dyDescent="0.25">
      <c r="B23">
        <v>4.8000000000000015E-2</v>
      </c>
      <c r="C23" s="2">
        <f ca="1"/>
        <v>-0.28497355630611243</v>
      </c>
      <c r="D23" s="4">
        <f ca="1">f*EXP(sigma*C23 - sigma*sigma*B23/2)</f>
        <v>94.369268512052599</v>
      </c>
      <c r="E23" s="2" cm="1">
        <f t="array" aca="1" ref="E23" ca="1">_xll.OPTION.DELTA(D23, sigma, k, t-B23)</f>
        <v>0.27432200269702744</v>
      </c>
      <c r="F23" s="2">
        <f t="shared" ca="1" si="2"/>
        <v>-24.762090645045078</v>
      </c>
      <c r="G23" s="3">
        <f t="shared" ca="1" si="0"/>
        <v>1.1254760862347233</v>
      </c>
      <c r="H23" s="2" cm="1">
        <f t="array" aca="1" ref="H23" ca="1">_xll.OPTION.VALUE(D23, sigma, k, t - B23)</f>
        <v>1.3678608237585053</v>
      </c>
      <c r="I23" s="4">
        <f t="shared" ca="1" si="1"/>
        <v>-0.24238473752378198</v>
      </c>
      <c r="J23" s="12"/>
      <c r="K23" s="12"/>
      <c r="L23" s="12"/>
    </row>
    <row r="24" spans="2:12" x14ac:dyDescent="0.25">
      <c r="B24">
        <v>5.2000000000000018E-2</v>
      </c>
      <c r="C24" s="2">
        <f ca="1"/>
        <v>-0.18376957052283088</v>
      </c>
      <c r="D24" s="4">
        <f ca="1">f*EXP(sigma*C24 - sigma*sigma*B24/2)</f>
        <v>96.291136289495469</v>
      </c>
      <c r="E24" s="2" cm="1">
        <f t="array" aca="1" ref="E24" ca="1">_xll.OPTION.DELTA(D24, sigma, k, t-B24)</f>
        <v>0.35190577699409431</v>
      </c>
      <c r="F24" s="2">
        <f t="shared" ca="1" si="2"/>
        <v>-32.232720429737398</v>
      </c>
      <c r="G24" s="3">
        <f t="shared" ca="1" si="0"/>
        <v>1.6526867038617397</v>
      </c>
      <c r="H24" s="2" cm="1">
        <f t="array" aca="1" ref="H24" ca="1">_xll.OPTION.VALUE(D24, sigma, k, t - B24)</f>
        <v>1.9381694169200046</v>
      </c>
      <c r="I24" s="4">
        <f t="shared" ca="1" si="1"/>
        <v>-0.28548271305826489</v>
      </c>
      <c r="J24" s="13"/>
      <c r="K24" s="13"/>
      <c r="L24" s="12"/>
    </row>
    <row r="25" spans="2:12" x14ac:dyDescent="0.25">
      <c r="B25">
        <v>5.6000000000000022E-2</v>
      </c>
      <c r="C25" s="2">
        <f ca="1"/>
        <v>-0.23754221638963099</v>
      </c>
      <c r="D25" s="4">
        <f ca="1">f*EXP(sigma*C25 - sigma*sigma*B25/2)</f>
        <v>95.253498473241351</v>
      </c>
      <c r="E25" s="2" cm="1">
        <f t="array" aca="1" ref="E25" ca="1">_xll.OPTION.DELTA(D25, sigma, k, t-B25)</f>
        <v>0.30573349710390407</v>
      </c>
      <c r="F25" s="2">
        <f t="shared" ca="1" si="2"/>
        <v>-27.834649237711091</v>
      </c>
      <c r="G25" s="3">
        <f t="shared" ca="1" si="0"/>
        <v>1.287535961894374</v>
      </c>
      <c r="H25" s="2" cm="1">
        <f t="array" aca="1" ref="H25" ca="1">_xll.OPTION.VALUE(D25, sigma, k, t - B25)</f>
        <v>1.5658086320548392</v>
      </c>
      <c r="I25" s="4">
        <f t="shared" ca="1" si="1"/>
        <v>-0.2782726701604652</v>
      </c>
      <c r="J25" s="12"/>
      <c r="K25" s="12"/>
      <c r="L25" s="12"/>
    </row>
    <row r="26" spans="2:12" x14ac:dyDescent="0.25">
      <c r="B26">
        <v>6.0000000000000026E-2</v>
      </c>
      <c r="C26" s="2">
        <f ca="1"/>
        <v>-0.19360135287454019</v>
      </c>
      <c r="D26" s="4">
        <f ca="1">f*EXP(sigma*C26 - sigma*sigma*B26/2)</f>
        <v>96.086604539578659</v>
      </c>
      <c r="E26" s="2" cm="1">
        <f t="array" aca="1" ref="E26" ca="1">_xll.OPTION.DELTA(D26, sigma, k, t-B26)</f>
        <v>0.33931698491420936</v>
      </c>
      <c r="F26" s="2">
        <f t="shared" ca="1" si="2"/>
        <v>-31.061572549999656</v>
      </c>
      <c r="G26" s="3">
        <f t="shared" ca="1" si="0"/>
        <v>1.5422443930141547</v>
      </c>
      <c r="H26" s="2" cm="1">
        <f t="array" aca="1" ref="H26" ca="1">_xll.OPTION.VALUE(D26, sigma, k, t - B26)</f>
        <v>1.8030605409985441</v>
      </c>
      <c r="I26" s="4">
        <f t="shared" ca="1" si="1"/>
        <v>-0.26081614798438935</v>
      </c>
      <c r="J26" s="12"/>
      <c r="K26" s="12"/>
      <c r="L26" s="12"/>
    </row>
    <row r="27" spans="2:12" x14ac:dyDescent="0.25">
      <c r="B27">
        <v>6.4000000000000029E-2</v>
      </c>
      <c r="C27" s="2">
        <f ca="1"/>
        <v>-0.24732970342474805</v>
      </c>
      <c r="D27" s="4">
        <f ca="1">f*EXP(sigma*C27 - sigma*sigma*B27/2)</f>
        <v>95.05201283515747</v>
      </c>
      <c r="E27" s="2" cm="1">
        <f t="array" aca="1" ref="E27" ca="1">_xll.OPTION.DELTA(D27, sigma, k, t-B27)</f>
        <v>0.29281006771248064</v>
      </c>
      <c r="F27" s="2">
        <f t="shared" ca="1" si="2"/>
        <v>-26.640996459217334</v>
      </c>
      <c r="G27" s="3">
        <f t="shared" ca="1" si="0"/>
        <v>1.191189855252702</v>
      </c>
      <c r="H27" s="2" cm="1">
        <f t="array" aca="1" ref="H27" ca="1">_xll.OPTION.VALUE(D27, sigma, k, t - B27)</f>
        <v>1.4448494368862015</v>
      </c>
      <c r="I27" s="4">
        <f t="shared" ca="1" si="1"/>
        <v>-0.25365958163349944</v>
      </c>
      <c r="J27" s="12"/>
      <c r="K27" s="12"/>
      <c r="L27" s="12"/>
    </row>
    <row r="28" spans="2:12" x14ac:dyDescent="0.25">
      <c r="B28">
        <v>6.8000000000000033E-2</v>
      </c>
      <c r="C28" s="2">
        <f ca="1"/>
        <v>-0.30737799126514836</v>
      </c>
      <c r="D28" s="4">
        <f ca="1">f*EXP(sigma*C28 - sigma*sigma*B28/2)</f>
        <v>93.909785032606081</v>
      </c>
      <c r="E28" s="2" cm="1">
        <f t="array" aca="1" ref="E28" ca="1">_xll.OPTION.DELTA(D28, sigma, k, t-B28)</f>
        <v>0.24390911736201493</v>
      </c>
      <c r="F28" s="2">
        <f t="shared" ca="1" si="2"/>
        <v>-22.048718723914956</v>
      </c>
      <c r="G28" s="3">
        <f t="shared" ca="1" si="0"/>
        <v>0.85673405504455502</v>
      </c>
      <c r="H28" s="2" cm="1">
        <f t="array" aca="1" ref="H28" ca="1">_xll.OPTION.VALUE(D28, sigma, k, t - B28)</f>
        <v>1.1095898193631228</v>
      </c>
      <c r="I28" s="4">
        <f t="shared" ca="1" si="1"/>
        <v>-0.25285576431856782</v>
      </c>
      <c r="J28" s="12"/>
      <c r="K28" s="12"/>
      <c r="L28" s="12"/>
    </row>
    <row r="29" spans="2:12" x14ac:dyDescent="0.25">
      <c r="B29">
        <v>7.2000000000000036E-2</v>
      </c>
      <c r="C29" s="2">
        <f ca="1"/>
        <v>-0.34887517766254428</v>
      </c>
      <c r="D29" s="4">
        <f ca="1">f*EXP(sigma*C29 - sigma*sigma*B29/2)</f>
        <v>93.126161625759266</v>
      </c>
      <c r="E29" s="2" cm="1">
        <f t="array" aca="1" ref="E29" ca="1">_xll.OPTION.DELTA(D29, sigma, k, t-B29)</f>
        <v>0.21133749217580944</v>
      </c>
      <c r="F29" s="2">
        <f t="shared" ca="1" si="2"/>
        <v>-19.015448292410731</v>
      </c>
      <c r="G29" s="3">
        <f t="shared" ca="1" si="0"/>
        <v>0.66560116153633331</v>
      </c>
      <c r="H29" s="2" cm="1">
        <f t="array" aca="1" ref="H29" ca="1">_xll.OPTION.VALUE(D29, sigma, k, t - B29)</f>
        <v>0.90473044273656456</v>
      </c>
      <c r="I29" s="4">
        <f t="shared" ca="1" si="1"/>
        <v>-0.23912928120023125</v>
      </c>
      <c r="J29" s="12"/>
      <c r="K29" s="12"/>
      <c r="L29" s="12"/>
    </row>
    <row r="30" spans="2:12" x14ac:dyDescent="0.25">
      <c r="B30">
        <v>7.600000000000004E-2</v>
      </c>
      <c r="C30" s="2">
        <f ca="1"/>
        <v>-0.34214466535987265</v>
      </c>
      <c r="D30" s="4">
        <f ca="1">f*EXP(sigma*C30 - sigma*sigma*B30/2)</f>
        <v>93.244143560982423</v>
      </c>
      <c r="E30" s="2" cm="1">
        <f t="array" aca="1" ref="E30" ca="1">_xll.OPTION.DELTA(D30, sigma, k, t-B30)</f>
        <v>0.21280237380617351</v>
      </c>
      <c r="F30" s="2">
        <f t="shared" ca="1" si="2"/>
        <v>-19.152039925452243</v>
      </c>
      <c r="G30" s="3">
        <f t="shared" ca="1" si="0"/>
        <v>0.69053516784844504</v>
      </c>
      <c r="H30" s="2" cm="1">
        <f t="array" aca="1" ref="H30" ca="1">_xll.OPTION.VALUE(D30, sigma, k, t - B30)</f>
        <v>0.90399640224418931</v>
      </c>
      <c r="I30" s="4">
        <f t="shared" ca="1" si="1"/>
        <v>-0.21346123439574427</v>
      </c>
      <c r="J30" s="12"/>
      <c r="K30" s="12"/>
      <c r="L30" s="12"/>
    </row>
    <row r="31" spans="2:12" x14ac:dyDescent="0.25">
      <c r="B31">
        <v>8.0000000000000043E-2</v>
      </c>
      <c r="C31" s="2">
        <f ca="1"/>
        <v>-0.32596874095497996</v>
      </c>
      <c r="D31" s="4">
        <f ca="1">f*EXP(sigma*C31 - sigma*sigma*B31/2)</f>
        <v>93.538810693170433</v>
      </c>
      <c r="E31" s="2" cm="1">
        <f t="array" aca="1" ref="E31" ca="1">_xll.OPTION.DELTA(D31, sigma, k, t-B31)</f>
        <v>0.22101727087415091</v>
      </c>
      <c r="F31" s="2">
        <f t="shared" ca="1" si="2"/>
        <v>-19.920451627157661</v>
      </c>
      <c r="G31" s="3">
        <f t="shared" ca="1" si="0"/>
        <v>0.75324103306071066</v>
      </c>
      <c r="H31" s="2" cm="1">
        <f t="array" aca="1" ref="H31" ca="1">_xll.OPTION.VALUE(D31, sigma, k, t - B31)</f>
        <v>0.94145237037700724</v>
      </c>
      <c r="I31" s="4">
        <f t="shared" ca="1" si="1"/>
        <v>-0.18821133731629658</v>
      </c>
      <c r="J31" s="12"/>
      <c r="K31" s="12"/>
      <c r="L31" s="12"/>
    </row>
    <row r="32" spans="2:12" x14ac:dyDescent="0.25">
      <c r="B32">
        <v>8.4000000000000047E-2</v>
      </c>
      <c r="C32" s="2">
        <f ca="1"/>
        <v>-0.33000632007351249</v>
      </c>
      <c r="D32" s="4">
        <f ca="1">f*EXP(sigma*C32 - sigma*sigma*B32/2)</f>
        <v>93.455830347181461</v>
      </c>
      <c r="E32" s="2" cm="1">
        <f t="array" aca="1" ref="E32" ca="1">_xll.OPTION.DELTA(D32, sigma, k, t-B32)</f>
        <v>0.21480986356369736</v>
      </c>
      <c r="F32" s="2">
        <f t="shared" ca="1" si="2"/>
        <v>-19.34033322265606</v>
      </c>
      <c r="G32" s="3">
        <f t="shared" ca="1" si="0"/>
        <v>0.73490094345403634</v>
      </c>
      <c r="H32" s="2" cm="1">
        <f t="array" aca="1" ref="H32" ca="1">_xll.OPTION.VALUE(D32, sigma, k, t - B32)</f>
        <v>0.89650013765442793</v>
      </c>
      <c r="I32" s="4">
        <f t="shared" ca="1" si="1"/>
        <v>-0.16159919420039159</v>
      </c>
      <c r="J32" s="12"/>
      <c r="K32" s="12"/>
      <c r="L32" s="12"/>
    </row>
    <row r="33" spans="2:12" x14ac:dyDescent="0.25">
      <c r="B33">
        <v>8.800000000000005E-2</v>
      </c>
      <c r="C33" s="2">
        <f ca="1"/>
        <v>-0.34184953947919672</v>
      </c>
      <c r="D33" s="4">
        <f ca="1">f*EXP(sigma*C33 - sigma*sigma*B33/2)</f>
        <v>93.227270245393768</v>
      </c>
      <c r="E33" s="2" cm="1">
        <f t="array" aca="1" ref="E33" ca="1">_xll.OPTION.DELTA(D33, sigma, k, t-B33)</f>
        <v>0.20300190925185513</v>
      </c>
      <c r="F33" s="2">
        <f t="shared" ca="1" si="2"/>
        <v>-18.239509874980683</v>
      </c>
      <c r="G33" s="3">
        <f t="shared" ca="1" si="0"/>
        <v>0.68580397917291691</v>
      </c>
      <c r="H33" s="2" cm="1">
        <f t="array" aca="1" ref="H33" ca="1">_xll.OPTION.VALUE(D33, sigma, k, t - B33)</f>
        <v>0.82226646100650669</v>
      </c>
      <c r="I33" s="4">
        <f t="shared" ca="1" si="1"/>
        <v>-0.13646248183358978</v>
      </c>
      <c r="J33" s="12"/>
      <c r="K33" s="12"/>
      <c r="L33" s="12"/>
    </row>
    <row r="34" spans="2:12" x14ac:dyDescent="0.25">
      <c r="B34">
        <v>9.2000000000000054E-2</v>
      </c>
      <c r="C34" s="2">
        <f ca="1"/>
        <v>-0.42606700228102845</v>
      </c>
      <c r="D34" s="4">
        <f ca="1">f*EXP(sigma*C34 - sigma*sigma*B34/2)</f>
        <v>91.662814596503111</v>
      </c>
      <c r="E34" s="2" cm="1">
        <f t="array" aca="1" ref="E34" ca="1">_xll.OPTION.DELTA(D34, sigma, k, t-B34)</f>
        <v>0.14564778079611918</v>
      </c>
      <c r="F34" s="2">
        <f t="shared" ca="1" si="2"/>
        <v>-12.982269031998536</v>
      </c>
      <c r="G34" s="3">
        <f t="shared" ca="1" si="0"/>
        <v>0.3682164955082623</v>
      </c>
      <c r="H34" s="2" cm="1">
        <f t="array" aca="1" ref="H34" ca="1">_xll.OPTION.VALUE(D34, sigma, k, t - B34)</f>
        <v>0.52715617683935534</v>
      </c>
      <c r="I34" s="4">
        <f t="shared" ca="1" si="1"/>
        <v>-0.15893968133109304</v>
      </c>
      <c r="J34" s="12"/>
      <c r="K34" s="12"/>
      <c r="L34" s="12"/>
    </row>
    <row r="35" spans="2:12" x14ac:dyDescent="0.25">
      <c r="B35">
        <v>9.6000000000000058E-2</v>
      </c>
      <c r="C35" s="2">
        <f ca="1"/>
        <v>-0.45434567434857831</v>
      </c>
      <c r="D35" s="4">
        <f ca="1">f*EXP(sigma*C35 - sigma*sigma*B35/2)</f>
        <v>91.138565949141963</v>
      </c>
      <c r="E35" s="2" cm="1">
        <f t="array" aca="1" ref="E35" ca="1">_xll.OPTION.DELTA(D35, sigma, k, t-B35)</f>
        <v>0.12651925072690773</v>
      </c>
      <c r="F35" s="2">
        <f t="shared" ca="1" si="2"/>
        <v>-11.238922232775563</v>
      </c>
      <c r="G35" s="3">
        <f t="shared" ca="1" si="0"/>
        <v>0.29186084343474406</v>
      </c>
      <c r="H35" s="2" cm="1">
        <f t="array" aca="1" ref="H35" ca="1">_xll.OPTION.VALUE(D35, sigma, k, t - B35)</f>
        <v>0.43567771032951441</v>
      </c>
      <c r="I35" s="4">
        <f t="shared" ca="1" si="1"/>
        <v>-0.14381686689477036</v>
      </c>
      <c r="J35" s="12"/>
      <c r="K35" s="12"/>
      <c r="L35" s="12"/>
    </row>
    <row r="36" spans="2:12" x14ac:dyDescent="0.25">
      <c r="B36">
        <v>0.10000000000000006</v>
      </c>
      <c r="C36" s="2">
        <f ca="1"/>
        <v>-0.38552650464437316</v>
      </c>
      <c r="D36" s="4">
        <f ca="1">f*EXP(sigma*C36 - sigma*sigma*B36/2)</f>
        <v>92.394262730555496</v>
      </c>
      <c r="E36" s="2" cm="1">
        <f t="array" aca="1" ref="E36" ca="1">_xll.OPTION.DELTA(D36, sigma, k, t-B36)</f>
        <v>0.16292304668763702</v>
      </c>
      <c r="F36" s="2">
        <f t="shared" ca="1" si="2"/>
        <v>-14.60242412116072</v>
      </c>
      <c r="G36" s="3">
        <f t="shared" ca="1" si="0"/>
        <v>0.45073065935937429</v>
      </c>
      <c r="H36" s="2" cm="1">
        <f t="array" aca="1" ref="H36" ca="1">_xll.OPTION.VALUE(D36, sigma, k, t - B36)</f>
        <v>0.59535333705539983</v>
      </c>
      <c r="I36" s="4">
        <f t="shared" ca="1" si="1"/>
        <v>-0.14462267769602555</v>
      </c>
      <c r="J36" s="12"/>
      <c r="K36" s="12"/>
      <c r="L36" s="12"/>
    </row>
    <row r="37" spans="2:12" x14ac:dyDescent="0.25">
      <c r="B37">
        <v>0.10400000000000006</v>
      </c>
      <c r="C37" s="2">
        <f ca="1"/>
        <v>-0.45536238031109133</v>
      </c>
      <c r="D37" s="4">
        <f ca="1">f*EXP(sigma*C37 - sigma*sigma*B37/2)</f>
        <v>91.105457569090404</v>
      </c>
      <c r="E37" s="2" cm="1">
        <f t="array" aca="1" ref="E37" ca="1">_xll.OPTION.DELTA(D37, sigma, k, t-B37)</f>
        <v>0.11885183791812071</v>
      </c>
      <c r="F37" s="2">
        <f t="shared" ca="1" si="2"/>
        <v>-10.587296480591027</v>
      </c>
      <c r="G37" s="3">
        <f t="shared" ca="1" si="0"/>
        <v>0.2407545958667292</v>
      </c>
      <c r="H37" s="2" cm="1">
        <f t="array" aca="1" ref="H37" ca="1">_xll.OPTION.VALUE(D37, sigma, k, t - B37)</f>
        <v>0.39337097432870394</v>
      </c>
      <c r="I37" s="4">
        <f t="shared" ca="1" si="1"/>
        <v>-0.15261637846197473</v>
      </c>
      <c r="J37" s="12"/>
      <c r="K37" s="12"/>
      <c r="L37" s="12"/>
    </row>
    <row r="38" spans="2:12" x14ac:dyDescent="0.25">
      <c r="B38">
        <v>0.10800000000000007</v>
      </c>
      <c r="C38" s="2">
        <f ca="1"/>
        <v>-0.47858239088291221</v>
      </c>
      <c r="D38" s="4">
        <f ca="1">f*EXP(sigma*C38 - sigma*sigma*B38/2)</f>
        <v>90.676090159665861</v>
      </c>
      <c r="E38" s="2" cm="1">
        <f t="array" aca="1" ref="E38" ca="1">_xll.OPTION.DELTA(D38, sigma, k, t-B38)</f>
        <v>0.10365385888187983</v>
      </c>
      <c r="F38" s="2">
        <f t="shared" ca="1" si="2"/>
        <v>-9.209203163256138</v>
      </c>
      <c r="G38" s="3">
        <f t="shared" ca="1" si="0"/>
        <v>0.18972349011447953</v>
      </c>
      <c r="H38" s="2" cm="1">
        <f t="array" aca="1" ref="H38" ca="1">_xll.OPTION.VALUE(D38, sigma, k, t - B38)</f>
        <v>0.32749049234661243</v>
      </c>
      <c r="I38" s="4">
        <f t="shared" ca="1" si="1"/>
        <v>-0.1377670022321329</v>
      </c>
      <c r="J38" s="12"/>
      <c r="K38" s="12"/>
      <c r="L38" s="12"/>
    </row>
    <row r="39" spans="2:12" x14ac:dyDescent="0.25">
      <c r="B39">
        <v>0.11200000000000007</v>
      </c>
      <c r="C39" s="2">
        <f ca="1"/>
        <v>-0.46742770342758067</v>
      </c>
      <c r="D39" s="4">
        <f ca="1">f*EXP(sigma*C39 - sigma*sigma*B39/2)</f>
        <v>90.871338669927042</v>
      </c>
      <c r="E39" s="2" cm="1">
        <f t="array" aca="1" ref="E39" ca="1">_xll.OPTION.DELTA(D39, sigma, k, t-B39)</f>
        <v>0.1054172429169753</v>
      </c>
      <c r="F39" s="2">
        <f t="shared" ca="1" si="2"/>
        <v>-9.3694442311144392</v>
      </c>
      <c r="G39" s="3">
        <f t="shared" ca="1" si="0"/>
        <v>0.20996175164399133</v>
      </c>
      <c r="H39" s="2" cm="1">
        <f t="array" aca="1" ref="H39" ca="1">_xll.OPTION.VALUE(D39, sigma, k, t - B39)</f>
        <v>0.33031110117684648</v>
      </c>
      <c r="I39" s="4">
        <f t="shared" ca="1" si="1"/>
        <v>-0.12034934953285514</v>
      </c>
      <c r="J39" s="12"/>
      <c r="K39" s="12"/>
      <c r="L39" s="12"/>
    </row>
    <row r="40" spans="2:12" x14ac:dyDescent="0.25">
      <c r="B40">
        <v>0.11600000000000008</v>
      </c>
      <c r="C40" s="2">
        <f ca="1"/>
        <v>-0.39105414936386823</v>
      </c>
      <c r="D40" s="4">
        <f ca="1">f*EXP(sigma*C40 - sigma*sigma*B40/2)</f>
        <v>92.262645868894353</v>
      </c>
      <c r="E40" s="2" cm="1">
        <f t="array" aca="1" ref="E40" ca="1">_xll.OPTION.DELTA(D40, sigma, k, t-B40)</f>
        <v>0.14380906735393051</v>
      </c>
      <c r="F40" s="2">
        <f t="shared" ca="1" si="2"/>
        <v>-12.911575533402003</v>
      </c>
      <c r="G40" s="3">
        <f t="shared" ca="1" si="0"/>
        <v>0.35662952060966369</v>
      </c>
      <c r="H40" s="2" cm="1">
        <f t="array" aca="1" ref="H40" ca="1">_xll.OPTION.VALUE(D40, sigma, k, t - B40)</f>
        <v>0.48237019227934752</v>
      </c>
      <c r="I40" s="4">
        <f t="shared" ca="1" si="1"/>
        <v>-0.12574067166968383</v>
      </c>
      <c r="J40" s="12"/>
      <c r="K40" s="12"/>
      <c r="L40" s="12"/>
    </row>
    <row r="41" spans="2:12" x14ac:dyDescent="0.25">
      <c r="B41">
        <v>0.12000000000000008</v>
      </c>
      <c r="C41" s="2">
        <f ca="1"/>
        <v>-0.35803783046358251</v>
      </c>
      <c r="D41" s="4">
        <f ca="1">f*EXP(sigma*C41 - sigma*sigma*B41/2)</f>
        <v>92.866466745172957</v>
      </c>
      <c r="E41" s="2" cm="1">
        <f t="array" aca="1" ref="E41" ca="1">_xll.OPTION.DELTA(D41, sigma, k, t-B41)</f>
        <v>0.16102724657748335</v>
      </c>
      <c r="F41" s="2">
        <f t="shared" ca="1" si="2"/>
        <v>-14.510567001678501</v>
      </c>
      <c r="G41" s="3">
        <f t="shared" ca="1" si="0"/>
        <v>0.44346443767612342</v>
      </c>
      <c r="H41" s="2" cm="1">
        <f t="array" aca="1" ref="H41" ca="1">_xll.OPTION.VALUE(D41, sigma, k, t - B41)</f>
        <v>0.55032183567298887</v>
      </c>
      <c r="I41" s="4">
        <f t="shared" ca="1" si="1"/>
        <v>-0.10685739799686544</v>
      </c>
      <c r="J41" s="12"/>
      <c r="K41" s="12"/>
      <c r="L41" s="12"/>
    </row>
    <row r="42" spans="2:12" x14ac:dyDescent="0.25">
      <c r="B42">
        <v>0.12400000000000008</v>
      </c>
      <c r="C42" s="2">
        <f ca="1"/>
        <v>-0.36382775242432452</v>
      </c>
      <c r="D42" s="4">
        <f ca="1">f*EXP(sigma*C42 - sigma*sigma*B42/2)</f>
        <v>92.751570643253118</v>
      </c>
      <c r="E42" s="2" cm="1">
        <f t="array" aca="1" ref="E42" ca="1">_xll.OPTION.DELTA(D42, sigma, k, t-B42)</f>
        <v>0.15282197752343651</v>
      </c>
      <c r="F42" s="2">
        <f t="shared" ca="1" si="2"/>
        <v>-13.749515409365177</v>
      </c>
      <c r="G42" s="3">
        <f t="shared" ca="1" si="0"/>
        <v>0.42496303474148434</v>
      </c>
      <c r="H42" s="2" cm="1">
        <f t="array" aca="1" ref="H42" ca="1">_xll.OPTION.VALUE(D42, sigma, k, t - B42)</f>
        <v>0.50736508698344096</v>
      </c>
      <c r="I42" s="4">
        <f t="shared" ca="1" si="1"/>
        <v>-8.2402052241956625E-2</v>
      </c>
      <c r="J42" s="12"/>
      <c r="K42" s="12"/>
      <c r="L42" s="12"/>
    </row>
    <row r="43" spans="2:12" x14ac:dyDescent="0.25">
      <c r="B43">
        <v>0.12800000000000009</v>
      </c>
      <c r="C43" s="2">
        <f ca="1"/>
        <v>-0.3737074057112923</v>
      </c>
      <c r="D43" s="4">
        <f ca="1">f*EXP(sigma*C43 - sigma*sigma*B43/2)</f>
        <v>92.56107573490678</v>
      </c>
      <c r="E43" s="2" cm="1">
        <f t="array" aca="1" ref="E43" ca="1">_xll.OPTION.DELTA(D43, sigma, k, t-B43)</f>
        <v>0.14194110788441738</v>
      </c>
      <c r="F43" s="2">
        <f t="shared" ca="1" si="2"/>
        <v>-12.742370410646279</v>
      </c>
      <c r="G43" s="3">
        <f t="shared" ca="1" si="0"/>
        <v>0.39585122613985213</v>
      </c>
      <c r="H43" s="2" cm="1">
        <f t="array" aca="1" ref="H43" ca="1">_xll.OPTION.VALUE(D43, sigma, k, t - B43)</f>
        <v>0.45504248073682163</v>
      </c>
      <c r="I43" s="4">
        <f t="shared" ca="1" si="1"/>
        <v>-5.91912545969695E-2</v>
      </c>
      <c r="J43" s="12"/>
      <c r="K43" s="12"/>
      <c r="L43" s="12"/>
    </row>
    <row r="44" spans="2:12" x14ac:dyDescent="0.25">
      <c r="B44">
        <v>0.13200000000000009</v>
      </c>
      <c r="C44" s="2">
        <f ca="1"/>
        <v>-0.4265833240028517</v>
      </c>
      <c r="D44" s="4">
        <f ca="1">f*EXP(sigma*C44 - sigma*sigma*B44/2)</f>
        <v>91.58005622634326</v>
      </c>
      <c r="E44" s="2" cm="1">
        <f t="array" aca="1" ref="E44" ca="1">_xll.OPTION.DELTA(D44, sigma, k, t-B44)</f>
        <v>0.10639915518806375</v>
      </c>
      <c r="F44" s="2">
        <f t="shared" ca="1" si="2"/>
        <v>-9.4874363843201817</v>
      </c>
      <c r="G44" s="3">
        <f t="shared" ca="1" si="0"/>
        <v>0.25660423023811951</v>
      </c>
      <c r="H44" s="2" cm="1">
        <f t="array" aca="1" ref="H44" ca="1">_xll.OPTION.VALUE(D44, sigma, k, t - B44)</f>
        <v>0.31198823983916668</v>
      </c>
      <c r="I44" s="4">
        <f t="shared" ca="1" si="1"/>
        <v>-5.5384009601047168E-2</v>
      </c>
      <c r="J44" s="12"/>
      <c r="K44" s="12"/>
      <c r="L44" s="12"/>
    </row>
    <row r="45" spans="2:12" x14ac:dyDescent="0.25">
      <c r="B45">
        <v>0.13600000000000009</v>
      </c>
      <c r="C45" s="2">
        <f ca="1"/>
        <v>-0.41083951774358846</v>
      </c>
      <c r="D45" s="4">
        <f ca="1">f*EXP(sigma*C45 - sigma*sigma*B45/2)</f>
        <v>91.861525214004914</v>
      </c>
      <c r="E45" s="2" cm="1">
        <f t="array" aca="1" ref="E45" ca="1">_xll.OPTION.DELTA(D45, sigma, k, t-B45)</f>
        <v>0.11060490486461849</v>
      </c>
      <c r="F45" s="2">
        <f t="shared" ca="1" si="2"/>
        <v>-9.873782964276808</v>
      </c>
      <c r="G45" s="3">
        <f t="shared" ca="1" si="0"/>
        <v>0.28655229273695859</v>
      </c>
      <c r="H45" s="2" cm="1">
        <f t="array" aca="1" ref="H45" ca="1">_xll.OPTION.VALUE(D45, sigma, k, t - B45)</f>
        <v>0.322468015450184</v>
      </c>
      <c r="I45" s="4">
        <f t="shared" ca="1" si="1"/>
        <v>-3.5915722713225406E-2</v>
      </c>
      <c r="J45" s="12"/>
      <c r="K45" s="12"/>
      <c r="L45" s="12"/>
    </row>
    <row r="46" spans="2:12" x14ac:dyDescent="0.25">
      <c r="B46">
        <v>0.1400000000000001</v>
      </c>
      <c r="C46" s="2">
        <f ca="1"/>
        <v>-0.25811865039682008</v>
      </c>
      <c r="D46" s="4">
        <f ca="1">f*EXP(sigma*C46 - sigma*sigma*B46/2)</f>
        <v>94.703073606248779</v>
      </c>
      <c r="E46" s="2" cm="1">
        <f t="array" aca="1" ref="E46" ca="1">_xll.OPTION.DELTA(D46, sigma, k, t-B46)</f>
        <v>0.21555244607682955</v>
      </c>
      <c r="F46" s="2">
        <f t="shared" ca="1" si="2"/>
        <v>-19.812637684491659</v>
      </c>
      <c r="G46" s="3">
        <f t="shared" ca="1" si="0"/>
        <v>0.6008414823293009</v>
      </c>
      <c r="H46" s="2" cm="1">
        <f t="array" aca="1" ref="H46" ca="1">_xll.OPTION.VALUE(D46, sigma, k, t - B46)</f>
        <v>0.74811202451023462</v>
      </c>
      <c r="I46" s="4">
        <f t="shared" ca="1" si="1"/>
        <v>-0.14727054218093372</v>
      </c>
      <c r="J46" s="12"/>
      <c r="K46" s="12"/>
      <c r="L46" s="12"/>
    </row>
    <row r="47" spans="2:12" x14ac:dyDescent="0.25">
      <c r="B47">
        <v>0.1440000000000001</v>
      </c>
      <c r="C47" s="2">
        <f ca="1"/>
        <v>-0.28401471956003038</v>
      </c>
      <c r="D47" s="4">
        <f ca="1">f*EXP(sigma*C47 - sigma*sigma*B47/2)</f>
        <v>94.206317310331542</v>
      </c>
      <c r="E47" s="2" cm="1">
        <f t="array" aca="1" ref="E47" ca="1">_xll.OPTION.DELTA(D47, sigma, k, t-B47)</f>
        <v>0.18834381922573651</v>
      </c>
      <c r="F47" s="2">
        <f t="shared" ca="1" si="2"/>
        <v>-17.24941314977918</v>
      </c>
      <c r="G47" s="3">
        <f t="shared" ca="1" si="0"/>
        <v>0.49376444764027738</v>
      </c>
      <c r="H47" s="2" cm="1">
        <f t="array" aca="1" ref="H47" ca="1">_xll.OPTION.VALUE(D47, sigma, k, t - B47)</f>
        <v>0.6154823496229227</v>
      </c>
      <c r="I47" s="4">
        <f t="shared" ca="1" si="1"/>
        <v>-0.12171790198264532</v>
      </c>
      <c r="J47" s="12"/>
      <c r="K47" s="12"/>
      <c r="L47" s="12"/>
    </row>
    <row r="48" spans="2:12" x14ac:dyDescent="0.25">
      <c r="B48">
        <v>0.1480000000000001</v>
      </c>
      <c r="C48" s="2">
        <f ca="1"/>
        <v>-0.2857016783441112</v>
      </c>
      <c r="D48" s="4">
        <f ca="1">f*EXP(sigma*C48 - sigma*sigma*B48/2)</f>
        <v>94.167004575022773</v>
      </c>
      <c r="E48" s="2" cm="1">
        <f t="array" aca="1" ref="E48" ca="1">_xll.OPTION.DELTA(D48, sigma, k, t-B48)</f>
        <v>0.18168303004666986</v>
      </c>
      <c r="F48" s="2">
        <f t="shared" ca="1" si="2"/>
        <v>-16.622186584680748</v>
      </c>
      <c r="G48" s="3">
        <f t="shared" ca="1" si="0"/>
        <v>0.48636013692801328</v>
      </c>
      <c r="H48" s="2" cm="1">
        <f t="array" aca="1" ref="H48" ca="1">_xll.OPTION.VALUE(D48, sigma, k, t - B48)</f>
        <v>0.5770218675855574</v>
      </c>
      <c r="I48" s="4">
        <f t="shared" ca="1" si="1"/>
        <v>-9.0661730657544126E-2</v>
      </c>
      <c r="J48" s="12"/>
      <c r="K48" s="12"/>
      <c r="L48" s="12"/>
    </row>
    <row r="49" spans="2:12" x14ac:dyDescent="0.25">
      <c r="B49">
        <v>0.15200000000000011</v>
      </c>
      <c r="C49" s="2">
        <f ca="1"/>
        <v>-0.30040295555249902</v>
      </c>
      <c r="D49" s="4">
        <f ca="1">f*EXP(sigma*C49 - sigma*sigma*B49/2)</f>
        <v>93.883025227982941</v>
      </c>
      <c r="E49" s="2" cm="1">
        <f t="array" aca="1" ref="E49" ca="1">_xll.OPTION.DELTA(D49, sigma, k, t-B49)</f>
        <v>0.16432128605224672</v>
      </c>
      <c r="F49" s="2">
        <f t="shared" ca="1" si="2"/>
        <v>-14.992213535250539</v>
      </c>
      <c r="G49" s="3">
        <f t="shared" ca="1" si="0"/>
        <v>0.43476590868714204</v>
      </c>
      <c r="H49" s="2" cm="1">
        <f t="array" aca="1" ref="H49" ca="1">_xll.OPTION.VALUE(D49, sigma, k, t - B49)</f>
        <v>0.49747432723013674</v>
      </c>
      <c r="I49" s="4">
        <f t="shared" ca="1" si="1"/>
        <v>-6.2708418542994693E-2</v>
      </c>
      <c r="J49" s="12"/>
      <c r="K49" s="12"/>
      <c r="L49" s="12"/>
    </row>
    <row r="50" spans="2:12" x14ac:dyDescent="0.25">
      <c r="B50">
        <v>0.15600000000000011</v>
      </c>
      <c r="C50" s="2">
        <f ca="1"/>
        <v>-0.39999189090979875</v>
      </c>
      <c r="D50" s="4">
        <f ca="1">f*EXP(sigma*C50 - sigma*sigma*B50/2)</f>
        <v>92.024220417291929</v>
      </c>
      <c r="E50" s="2" cm="1">
        <f t="array" aca="1" ref="E50" ca="1">_xll.OPTION.DELTA(D50, sigma, k, t-B50)</f>
        <v>9.2610143899959585E-2</v>
      </c>
      <c r="F50" s="2">
        <f t="shared" ca="1" si="2"/>
        <v>-8.3930515834527135</v>
      </c>
      <c r="G50" s="3">
        <f t="shared" ca="1" si="0"/>
        <v>0.12932471167429149</v>
      </c>
      <c r="H50" s="2" cm="1">
        <f t="array" aca="1" ref="H50" ca="1">_xll.OPTION.VALUE(D50, sigma, k, t - B50)</f>
        <v>0.23763708972683162</v>
      </c>
      <c r="I50" s="4">
        <f t="shared" ca="1" si="1"/>
        <v>-0.10831237805254013</v>
      </c>
      <c r="J50" s="12"/>
      <c r="K50" s="12"/>
      <c r="L50" s="12"/>
    </row>
    <row r="51" spans="2:12" x14ac:dyDescent="0.25">
      <c r="B51">
        <v>0.16000000000000011</v>
      </c>
      <c r="C51" s="2">
        <f ca="1"/>
        <v>-0.34484419608069289</v>
      </c>
      <c r="D51" s="4">
        <f ca="1">f*EXP(sigma*C51 - sigma*sigma*B51/2)</f>
        <v>93.037379896659147</v>
      </c>
      <c r="E51" s="2" cm="1">
        <f t="array" aca="1" ref="E51" ca="1">_xll.OPTION.DELTA(D51, sigma, k, t-B51)</f>
        <v>0.12043520395248664</v>
      </c>
      <c r="F51" s="2">
        <f t="shared" ca="1" si="2"/>
        <v>-10.981822266207027</v>
      </c>
      <c r="G51" s="3">
        <f t="shared" ca="1" si="0"/>
        <v>0.22315355685209681</v>
      </c>
      <c r="H51" s="2" cm="1">
        <f t="array" aca="1" ref="H51" ca="1">_xll.OPTION.VALUE(D51, sigma, k, t - B51)</f>
        <v>0.32271723669219909</v>
      </c>
      <c r="I51" s="4">
        <f t="shared" ca="1" si="1"/>
        <v>-9.9563679840102282E-2</v>
      </c>
      <c r="J51" s="12"/>
      <c r="K51" s="12"/>
      <c r="L51" s="12"/>
    </row>
    <row r="52" spans="2:12" x14ac:dyDescent="0.25">
      <c r="B52">
        <v>0.16400000000000012</v>
      </c>
      <c r="C52" s="2">
        <f ca="1"/>
        <v>-0.20491276272607808</v>
      </c>
      <c r="D52" s="4">
        <f ca="1">f*EXP(sigma*C52 - sigma*sigma*B52/2)</f>
        <v>95.670273975622649</v>
      </c>
      <c r="E52" s="2" cm="1">
        <f t="array" aca="1" ref="E52" ca="1">_xll.OPTION.DELTA(D52, sigma, k, t-B52)</f>
        <v>0.23412035591037139</v>
      </c>
      <c r="F52" s="2">
        <f t="shared" ca="1" si="2"/>
        <v>-21.858111900978155</v>
      </c>
      <c r="G52" s="3">
        <f t="shared" ca="1" si="0"/>
        <v>0.54024669223736055</v>
      </c>
      <c r="H52" s="2" cm="1">
        <f t="array" aca="1" ref="H52" ca="1">_xll.OPTION.VALUE(D52, sigma, k, t - B52)</f>
        <v>0.7462361269179496</v>
      </c>
      <c r="I52" s="4">
        <f t="shared" ca="1" si="1"/>
        <v>-0.20598943468058906</v>
      </c>
      <c r="J52" s="12"/>
      <c r="K52" s="12"/>
      <c r="L52" s="12"/>
    </row>
    <row r="53" spans="2:12" x14ac:dyDescent="0.25">
      <c r="B53">
        <v>0.16800000000000012</v>
      </c>
      <c r="C53" s="2">
        <f ca="1"/>
        <v>-0.22857055495308951</v>
      </c>
      <c r="D53" s="4">
        <f ca="1">f*EXP(sigma*C53 - sigma*sigma*B53/2)</f>
        <v>95.211056522656904</v>
      </c>
      <c r="E53" s="2" cm="1">
        <f t="array" aca="1" ref="E53" ca="1">_xll.OPTION.DELTA(D53, sigma, k, t-B53)</f>
        <v>0.20376857023217054</v>
      </c>
      <c r="F53" s="2">
        <f t="shared" ca="1" si="2"/>
        <v>-18.968286319207404</v>
      </c>
      <c r="G53" s="3">
        <f t="shared" ca="1" si="0"/>
        <v>0.43273453870876821</v>
      </c>
      <c r="H53" s="2" cm="1">
        <f t="array" aca="1" ref="H53" ca="1">_xll.OPTION.VALUE(D53, sigma, k, t - B53)</f>
        <v>0.60685286148209627</v>
      </c>
      <c r="I53" s="4">
        <f t="shared" ca="1" si="1"/>
        <v>-0.17411832277332806</v>
      </c>
      <c r="J53" s="12"/>
      <c r="K53" s="12"/>
      <c r="L53" s="12"/>
    </row>
    <row r="54" spans="2:12" x14ac:dyDescent="0.25">
      <c r="B54">
        <v>0.17200000000000013</v>
      </c>
      <c r="C54" s="2">
        <f ca="1"/>
        <v>-0.21697713828103568</v>
      </c>
      <c r="D54" s="4">
        <f ca="1">f*EXP(sigma*C54 - sigma*sigma*B54/2)</f>
        <v>95.424442691056299</v>
      </c>
      <c r="E54" s="2" cm="1">
        <f t="array" aca="1" ref="E54" ca="1">_xll.OPTION.DELTA(D54, sigma, k, t-B54)</f>
        <v>0.20880914628051483</v>
      </c>
      <c r="F54" s="2">
        <f t="shared" ca="1" si="2"/>
        <v>-19.449280479462544</v>
      </c>
      <c r="G54" s="3">
        <f t="shared" ca="1" si="0"/>
        <v>0.47621593315083643</v>
      </c>
      <c r="H54" s="2" cm="1">
        <f t="array" aca="1" ref="H54" ca="1">_xll.OPTION.VALUE(D54, sigma, k, t - B54)</f>
        <v>0.61242400481067705</v>
      </c>
      <c r="I54" s="4">
        <f t="shared" ca="1" si="1"/>
        <v>-0.13620807165984061</v>
      </c>
      <c r="J54" s="12"/>
      <c r="K54" s="12"/>
      <c r="L54" s="12"/>
    </row>
    <row r="55" spans="2:12" x14ac:dyDescent="0.25">
      <c r="B55">
        <v>0.17600000000000013</v>
      </c>
      <c r="C55" s="2">
        <f ca="1"/>
        <v>-0.21167124421740752</v>
      </c>
      <c r="D55" s="4">
        <f ca="1">f*EXP(sigma*C55 - sigma*sigma*B55/2)</f>
        <v>95.518117080588951</v>
      </c>
      <c r="E55" s="2" cm="1">
        <f t="array" aca="1" ref="E55" ca="1">_xll.OPTION.DELTA(D55, sigma, k, t-B55)</f>
        <v>0.20736020815884415</v>
      </c>
      <c r="F55" s="2">
        <f t="shared" ca="1" si="2"/>
        <v>-19.310880638314273</v>
      </c>
      <c r="G55" s="3">
        <f t="shared" ca="1" si="0"/>
        <v>0.49577600245749665</v>
      </c>
      <c r="H55" s="2" cm="1">
        <f t="array" aca="1" ref="H55" ca="1">_xll.OPTION.VALUE(D55, sigma, k, t - B55)</f>
        <v>0.59220468866736553</v>
      </c>
      <c r="I55" s="4">
        <f t="shared" ca="1" si="1"/>
        <v>-9.6428686209868886E-2</v>
      </c>
      <c r="J55" s="12"/>
      <c r="K55" s="12"/>
      <c r="L55" s="12"/>
    </row>
    <row r="56" spans="2:12" x14ac:dyDescent="0.25">
      <c r="B56">
        <v>0.18000000000000013</v>
      </c>
      <c r="C56" s="2">
        <f ca="1"/>
        <v>-0.20026092318958941</v>
      </c>
      <c r="D56" s="4">
        <f ca="1">f*EXP(sigma*C56 - sigma*sigma*B56/2)</f>
        <v>95.728685865097688</v>
      </c>
      <c r="E56" s="2" cm="1">
        <f t="array" aca="1" ref="E56" ca="1">_xll.OPTION.DELTA(D56, sigma, k, t-B56)</f>
        <v>0.21229273877515065</v>
      </c>
      <c r="F56" s="2">
        <f t="shared" ca="1" si="2"/>
        <v>-19.783065312202655</v>
      </c>
      <c r="G56" s="3">
        <f t="shared" ca="1" si="0"/>
        <v>0.53943958944498505</v>
      </c>
      <c r="H56" s="2" cm="1">
        <f t="array" aca="1" ref="H56" ca="1">_xll.OPTION.VALUE(D56, sigma, k, t - B56)</f>
        <v>0.59531915885321496</v>
      </c>
      <c r="I56" s="4">
        <f t="shared" ca="1" si="1"/>
        <v>-5.5879569408229912E-2</v>
      </c>
      <c r="J56" s="12"/>
      <c r="K56" s="12"/>
      <c r="L56" s="12"/>
    </row>
    <row r="57" spans="2:12" x14ac:dyDescent="0.25">
      <c r="B57">
        <v>0.18400000000000014</v>
      </c>
      <c r="C57" s="2">
        <f ca="1"/>
        <v>-0.23671865321284924</v>
      </c>
      <c r="D57" s="4">
        <f ca="1">f*EXP(sigma*C57 - sigma*sigma*B57/2)</f>
        <v>95.025612007652427</v>
      </c>
      <c r="E57" s="2" cm="1">
        <f t="array" aca="1" ref="E57" ca="1">_xll.OPTION.DELTA(D57, sigma, k, t-B57)</f>
        <v>0.1666826627312743</v>
      </c>
      <c r="F57" s="2">
        <f t="shared" ca="1" si="2"/>
        <v>-15.44893992241774</v>
      </c>
      <c r="G57" s="3">
        <f t="shared" ca="1" si="0"/>
        <v>0.39018211468671993</v>
      </c>
      <c r="H57" s="2" cm="1">
        <f t="array" aca="1" ref="H57" ca="1">_xll.OPTION.VALUE(D57, sigma, k, t - B57)</f>
        <v>0.42276498741040314</v>
      </c>
      <c r="I57" s="4">
        <f t="shared" ca="1" si="1"/>
        <v>-3.2582872723683209E-2</v>
      </c>
      <c r="J57" s="12"/>
      <c r="K57" s="12"/>
      <c r="L57" s="12"/>
    </row>
    <row r="58" spans="2:12" x14ac:dyDescent="0.25">
      <c r="B58">
        <v>0.18800000000000014</v>
      </c>
      <c r="C58" s="2">
        <f ca="1"/>
        <v>-0.16139915688958506</v>
      </c>
      <c r="D58" s="4">
        <f ca="1">f*EXP(sigma*C58 - sigma*sigma*B58/2)</f>
        <v>96.46018712962487</v>
      </c>
      <c r="E58" s="2" cm="1">
        <f t="array" aca="1" ref="E58" ca="1">_xll.OPTION.DELTA(D58, sigma, k, t-B58)</f>
        <v>0.24233931739897807</v>
      </c>
      <c r="F58" s="2">
        <f t="shared" ca="1" si="2"/>
        <v>-22.746794989265851</v>
      </c>
      <c r="G58" s="3">
        <f t="shared" ca="1" si="0"/>
        <v>0.62930091590513015</v>
      </c>
      <c r="H58" s="2" cm="1">
        <f t="array" aca="1" ref="H58" ca="1">_xll.OPTION.VALUE(D58, sigma, k, t - B58)</f>
        <v>0.67108972313911863</v>
      </c>
      <c r="I58" s="4">
        <f t="shared" ca="1" si="1"/>
        <v>-4.1788807233988479E-2</v>
      </c>
      <c r="J58" s="12"/>
      <c r="K58" s="12"/>
      <c r="L58" s="12"/>
    </row>
    <row r="59" spans="2:12" x14ac:dyDescent="0.25">
      <c r="B59">
        <v>0.19200000000000014</v>
      </c>
      <c r="C59" s="2">
        <f ca="1"/>
        <v>-9.444039094658932E-2</v>
      </c>
      <c r="D59" s="4">
        <f ca="1">f*EXP(sigma*C59 - sigma*sigma*B59/2)</f>
        <v>97.752825889076433</v>
      </c>
      <c r="E59" s="2" cm="1">
        <f t="array" aca="1" ref="E59" ca="1">_xll.OPTION.DELTA(D59, sigma, k, t-B59)</f>
        <v>0.32715496063038407</v>
      </c>
      <c r="F59" s="2">
        <f t="shared" ca="1" si="2"/>
        <v>-31.037763794735504</v>
      </c>
      <c r="G59" s="3">
        <f t="shared" ca="1" si="0"/>
        <v>0.942558110514085</v>
      </c>
      <c r="H59" s="2" cm="1">
        <f t="array" aca="1" ref="H59" ca="1">_xll.OPTION.VALUE(D59, sigma, k, t - B59)</f>
        <v>0.98381030050795459</v>
      </c>
      <c r="I59" s="4">
        <f t="shared" ca="1" si="1"/>
        <v>-4.1252189993869592E-2</v>
      </c>
      <c r="J59" s="12"/>
      <c r="K59" s="12"/>
      <c r="L59" s="12"/>
    </row>
    <row r="60" spans="2:12" x14ac:dyDescent="0.25">
      <c r="B60">
        <v>0.19600000000000015</v>
      </c>
      <c r="C60" s="2">
        <f ca="1"/>
        <v>-2.0354761862164519E-2</v>
      </c>
      <c r="D60" s="4">
        <f ca="1">f*EXP(sigma*C60 - sigma*sigma*B60/2)</f>
        <v>99.204089041296456</v>
      </c>
      <c r="E60" s="2" cm="1">
        <f t="array" aca="1" ref="E60" ca="1">_xll.OPTION.DELTA(D60, sigma, k, t-B60)</f>
        <v>0.44089517306790937</v>
      </c>
      <c r="F60" s="2">
        <f t="shared" ca="1" si="2"/>
        <v>-42.321257956963741</v>
      </c>
      <c r="G60" s="3">
        <f t="shared" ca="1" si="0"/>
        <v>1.4173460499429495</v>
      </c>
      <c r="H60" s="2" cm="1">
        <f t="array" aca="1" ref="H60" ca="1">_xll.OPTION.VALUE(D60, sigma, k, t - B60)</f>
        <v>1.4758385855134861</v>
      </c>
      <c r="I60" s="4">
        <f t="shared" ca="1" si="1"/>
        <v>-5.8492535570536575E-2</v>
      </c>
      <c r="J60" s="12"/>
      <c r="K60" s="12"/>
      <c r="L60" s="12"/>
    </row>
    <row r="61" spans="2:12" x14ac:dyDescent="0.25">
      <c r="B61">
        <v>0.20000000000000015</v>
      </c>
      <c r="C61" s="2">
        <f ca="1"/>
        <v>-5.809343225594054E-2</v>
      </c>
      <c r="D61" s="4">
        <f ca="1">f*EXP(sigma*C61 - sigma*sigma*B61/2)</f>
        <v>98.450265269134007</v>
      </c>
      <c r="E61" s="2" cm="1">
        <f t="array" aca="1" ref="E61" ca="1">_xll.OPTION.DELTA(D61, sigma, k, t-B61)</f>
        <v>0.371877899847469</v>
      </c>
      <c r="F61" s="2">
        <f t="shared" ca="1" si="2"/>
        <v>-35.526489100259084</v>
      </c>
      <c r="G61" s="3">
        <f t="shared" ca="1" si="0"/>
        <v>1.0849887874526871</v>
      </c>
      <c r="H61" s="2" cm="1">
        <f t="array" aca="1" ref="H61" ca="1">_xll.OPTION.VALUE(D61, sigma, k, t - B61)</f>
        <v>1.1021342884562841</v>
      </c>
      <c r="I61" s="4">
        <f t="shared" ca="1" si="1"/>
        <v>-1.7145501003597019E-2</v>
      </c>
      <c r="J61" s="12"/>
      <c r="K61" s="12"/>
      <c r="L61" s="12"/>
    </row>
    <row r="62" spans="2:12" x14ac:dyDescent="0.25">
      <c r="B62">
        <v>0.20400000000000015</v>
      </c>
      <c r="C62" s="2">
        <f ca="1"/>
        <v>-0.12944210741116199</v>
      </c>
      <c r="D62" s="4">
        <f ca="1">f*EXP(sigma*C62 - sigma*sigma*B62/2)</f>
        <v>97.047617926390245</v>
      </c>
      <c r="E62" s="2" cm="1">
        <f t="array" aca="1" ref="E62" ca="1">_xll.OPTION.DELTA(D62, sigma, k, t-B62)</f>
        <v>0.24914117771573974</v>
      </c>
      <c r="F62" s="2">
        <f t="shared" ca="1" si="2"/>
        <v>-23.615182585281495</v>
      </c>
      <c r="G62" s="3">
        <f t="shared" ca="1" si="0"/>
        <v>0.56337523940650769</v>
      </c>
      <c r="H62" s="2" cm="1">
        <f t="array" aca="1" ref="H62" ca="1">_xll.OPTION.VALUE(D62, sigma, k, t - B62)</f>
        <v>0.60507981205583405</v>
      </c>
      <c r="I62" s="4">
        <f t="shared" ca="1" si="1"/>
        <v>-4.1704572649326366E-2</v>
      </c>
      <c r="J62" s="12"/>
      <c r="K62" s="12"/>
      <c r="L62" s="12"/>
    </row>
    <row r="63" spans="2:12" x14ac:dyDescent="0.25">
      <c r="B63">
        <v>0.20800000000000016</v>
      </c>
      <c r="C63" s="2">
        <f ca="1"/>
        <v>-8.8038920699707438E-2</v>
      </c>
      <c r="D63" s="4">
        <f ca="1">f*EXP(sigma*C63 - sigma*sigma*B63/2)</f>
        <v>97.84674243261918</v>
      </c>
      <c r="E63" s="2" cm="1">
        <f t="array" aca="1" ref="E63" ca="1">_xll.OPTION.DELTA(D63, sigma, k, t-B63)</f>
        <v>0.30482061250202108</v>
      </c>
      <c r="F63" s="2">
        <f t="shared" ca="1" si="2"/>
        <v>-29.063233899608583</v>
      </c>
      <c r="G63" s="3">
        <f t="shared" ca="1" si="0"/>
        <v>0.76247006002989082</v>
      </c>
      <c r="H63" s="2" cm="1">
        <f t="array" aca="1" ref="H63" ca="1">_xll.OPTION.VALUE(D63, sigma, k, t - B63)</f>
        <v>0.76367258144740902</v>
      </c>
      <c r="I63" s="4">
        <f t="shared" ca="1" si="1"/>
        <v>-1.2025214175181986E-3</v>
      </c>
      <c r="J63" s="12"/>
      <c r="K63" s="12"/>
      <c r="L63" s="12"/>
    </row>
    <row r="64" spans="2:12" x14ac:dyDescent="0.25">
      <c r="B64">
        <v>0.21200000000000016</v>
      </c>
      <c r="C64" s="2">
        <f ca="1"/>
        <v>-0.13530666124310767</v>
      </c>
      <c r="D64" s="4">
        <f ca="1">f*EXP(sigma*C64 - sigma*sigma*B64/2)</f>
        <v>96.918348283192245</v>
      </c>
      <c r="E64" s="2" cm="1">
        <f t="array" aca="1" ref="E64" ca="1">_xll.OPTION.DELTA(D64, sigma, k, t-B64)</f>
        <v>0.21670533214202647</v>
      </c>
      <c r="F64" s="2">
        <f t="shared" ca="1" si="2"/>
        <v>-20.523246468607496</v>
      </c>
      <c r="G64" s="3">
        <f t="shared" ca="1" si="0"/>
        <v>0.47947638675827875</v>
      </c>
      <c r="H64" s="2" cm="1">
        <f t="array" aca="1" ref="H64" ca="1">_xll.OPTION.VALUE(D64, sigma, k, t - B64)</f>
        <v>0.45900207175844798</v>
      </c>
      <c r="I64" s="4">
        <f t="shared" ca="1" si="1"/>
        <v>2.0474314999830767E-2</v>
      </c>
      <c r="J64" s="12"/>
      <c r="K64" s="12"/>
      <c r="L64" s="12"/>
    </row>
    <row r="65" spans="2:12" x14ac:dyDescent="0.25">
      <c r="B65">
        <v>0.21600000000000016</v>
      </c>
      <c r="C65" s="2">
        <f ca="1"/>
        <v>-0.15589150363890331</v>
      </c>
      <c r="D65" s="4">
        <f ca="1">f*EXP(sigma*C65 - sigma*sigma*B65/2)</f>
        <v>96.512437423764439</v>
      </c>
      <c r="E65" s="2" cm="1">
        <f t="array" aca="1" ref="E65" ca="1">_xll.OPTION.DELTA(D65, sigma, k, t-B65)</f>
        <v>0.17254810017734656</v>
      </c>
      <c r="F65" s="2">
        <f t="shared" ca="1" si="2"/>
        <v>-16.261524381809675</v>
      </c>
      <c r="G65" s="3">
        <f t="shared" ca="1" si="0"/>
        <v>0.39151333914592357</v>
      </c>
      <c r="H65" s="2" cm="1">
        <f t="array" aca="1" ref="H65" ca="1">_xll.OPTION.VALUE(D65, sigma, k, t - B65)</f>
        <v>0.3239410521057664</v>
      </c>
      <c r="I65" s="4">
        <f t="shared" ca="1" si="1"/>
        <v>6.7572287040157164E-2</v>
      </c>
      <c r="J65" s="12"/>
      <c r="K65" s="12"/>
      <c r="L65" s="12"/>
    </row>
    <row r="66" spans="2:12" x14ac:dyDescent="0.25">
      <c r="B66">
        <v>0.22000000000000017</v>
      </c>
      <c r="C66" s="2">
        <f ca="1"/>
        <v>-0.12041042308172425</v>
      </c>
      <c r="D66" s="4">
        <f ca="1">f*EXP(sigma*C66 - sigma*sigma*B66/2)</f>
        <v>97.191970630458385</v>
      </c>
      <c r="E66" s="2" cm="1">
        <f t="array" aca="1" ref="E66" ca="1">_xll.OPTION.DELTA(D66, sigma, k, t-B66)</f>
        <v>0.2104426032935327</v>
      </c>
      <c r="F66" s="2">
        <f t="shared" ca="1" si="2"/>
        <v>-19.944565815733853</v>
      </c>
      <c r="G66" s="3">
        <f t="shared" ca="1" si="0"/>
        <v>0.50876550296838374</v>
      </c>
      <c r="H66" s="2" cm="1">
        <f t="array" aca="1" ref="H66" ca="1">_xll.OPTION.VALUE(D66, sigma, k, t - B66)</f>
        <v>0.39466225219557316</v>
      </c>
      <c r="I66" s="4">
        <f t="shared" ca="1" si="1"/>
        <v>0.11410325077281058</v>
      </c>
      <c r="J66" s="12"/>
      <c r="K66" s="12"/>
      <c r="L66" s="12"/>
    </row>
    <row r="67" spans="2:12" x14ac:dyDescent="0.25">
      <c r="B67">
        <v>0.22400000000000017</v>
      </c>
      <c r="C67" s="2">
        <f ca="1"/>
        <v>-0.18858696408692471</v>
      </c>
      <c r="D67" s="4">
        <f ca="1">f*EXP(sigma*C67 - sigma*sigma*B67/2)</f>
        <v>95.868052524442788</v>
      </c>
      <c r="E67" s="2" cm="1">
        <f t="array" aca="1" ref="E67" ca="1">_xll.OPTION.DELTA(D67, sigma, k, t-B67)</f>
        <v>9.8116062643120339E-2</v>
      </c>
      <c r="F67" s="2">
        <f t="shared" ca="1" si="2"/>
        <v>-9.1760391167711628</v>
      </c>
      <c r="G67" s="3">
        <f t="shared" ca="1" si="0"/>
        <v>0.23015673019101612</v>
      </c>
      <c r="H67" s="2" cm="1">
        <f t="array" aca="1" ref="H67" ca="1">_xll.OPTION.VALUE(D67, sigma, k, t - B67)</f>
        <v>0.14117096733325241</v>
      </c>
      <c r="I67" s="4">
        <f t="shared" ca="1" si="1"/>
        <v>8.8985762857763717E-2</v>
      </c>
      <c r="J67" s="12"/>
      <c r="K67" s="12"/>
      <c r="L67" s="12"/>
    </row>
    <row r="68" spans="2:12" x14ac:dyDescent="0.25">
      <c r="B68">
        <v>0.22800000000000017</v>
      </c>
      <c r="C68" s="2">
        <f ca="1"/>
        <v>-0.22505935818009248</v>
      </c>
      <c r="D68" s="4">
        <f ca="1">f*EXP(sigma*C68 - sigma*sigma*B68/2)</f>
        <v>95.163675998771254</v>
      </c>
      <c r="E68" s="2" cm="1">
        <f t="array" aca="1" ref="E68" ca="1">_xll.OPTION.DELTA(D68, sigma, k, t-B68)</f>
        <v>4.8837113392122267E-2</v>
      </c>
      <c r="F68" s="2">
        <f t="shared" ca="1" si="2"/>
        <v>-4.486473156689291</v>
      </c>
      <c r="G68" s="3">
        <f t="shared" ca="1" si="0"/>
        <v>0.161046078873885</v>
      </c>
      <c r="H68" s="2" cm="1">
        <f t="array" aca="1" ref="H68" ca="1">_xll.OPTION.VALUE(D68, sigma, k, t - B68)</f>
        <v>5.6764682689021129E-2</v>
      </c>
      <c r="I68" s="4">
        <f t="shared" ca="1" si="1"/>
        <v>0.10428139618486387</v>
      </c>
      <c r="J68" s="12"/>
      <c r="K68" s="12"/>
      <c r="L68" s="12"/>
    </row>
    <row r="69" spans="2:12" x14ac:dyDescent="0.25">
      <c r="B69">
        <v>0.23200000000000018</v>
      </c>
      <c r="C69" s="2">
        <f ca="1"/>
        <v>-0.19991291958323554</v>
      </c>
      <c r="D69" s="4">
        <f ca="1">f*EXP(sigma*C69 - sigma*sigma*B69/2)</f>
        <v>95.635835875448208</v>
      </c>
      <c r="E69" s="2" cm="1">
        <f t="array" aca="1" ref="E69" ca="1">_xll.OPTION.DELTA(D69, sigma, k, t-B69)</f>
        <v>4.9515548808708898E-2</v>
      </c>
      <c r="F69" s="2">
        <f t="shared" ca="1" si="2"/>
        <v>-4.5513558948420618</v>
      </c>
      <c r="G69" s="3">
        <f t="shared" ca="1" si="0"/>
        <v>0.1841050043103678</v>
      </c>
      <c r="H69" s="2" cm="1">
        <f t="array" aca="1" ref="H69" ca="1">_xll.OPTION.VALUE(D69, sigma, k, t - B69)</f>
        <v>5.2486283311480975E-2</v>
      </c>
      <c r="I69" s="4">
        <f t="shared" ca="1" si="1"/>
        <v>0.13161872099888683</v>
      </c>
      <c r="J69" s="12"/>
      <c r="K69" s="12"/>
      <c r="L69" s="12"/>
    </row>
    <row r="70" spans="2:12" x14ac:dyDescent="0.25">
      <c r="B70">
        <v>0.23600000000000018</v>
      </c>
      <c r="C70" s="2">
        <f ca="1"/>
        <v>-0.15683819130496762</v>
      </c>
      <c r="D70" s="4">
        <f ca="1">f*EXP(sigma*C70 - sigma*sigma*B70/2)</f>
        <v>96.455575778965255</v>
      </c>
      <c r="E70" s="2" cm="1">
        <f t="array" aca="1" ref="E70" ca="1">_xll.OPTION.DELTA(D70, sigma, k, t-B70)</f>
        <v>6.5120921495699147E-2</v>
      </c>
      <c r="F70" s="2">
        <f t="shared" ca="1" si="2"/>
        <v>-6.0565811026110445</v>
      </c>
      <c r="G70" s="3">
        <f t="shared" ca="1" si="0"/>
        <v>0.2246948755134115</v>
      </c>
      <c r="H70" s="2" cm="1">
        <f t="array" aca="1" ref="H70" ca="1">_xll.OPTION.VALUE(D70, sigma, k, t - B70)</f>
        <v>6.432310552816034E-2</v>
      </c>
      <c r="I70" s="4">
        <f t="shared" ca="1" si="1"/>
        <v>0.16037176998525116</v>
      </c>
      <c r="J70" s="12"/>
      <c r="K70" s="12"/>
      <c r="L70" s="12"/>
    </row>
    <row r="71" spans="2:12" x14ac:dyDescent="0.25">
      <c r="B71">
        <v>0.24000000000000019</v>
      </c>
      <c r="C71" s="2">
        <f ca="1"/>
        <v>-0.13895933039920827</v>
      </c>
      <c r="D71" s="4">
        <f ca="1">f*EXP(sigma*C71 - sigma*sigma*B71/2)</f>
        <v>96.793352548826931</v>
      </c>
      <c r="E71" s="2" cm="1">
        <f t="array" aca="1" ref="E71" ca="1">_xll.OPTION.DELTA(D71, sigma, k, t-B71)</f>
        <v>5.2659834467945421E-2</v>
      </c>
      <c r="F71" s="2">
        <f t="shared" ca="1" si="2"/>
        <v>-4.8504307127920647</v>
      </c>
      <c r="G71" s="3">
        <f t="shared" ca="1" si="0"/>
        <v>0.24669121002664429</v>
      </c>
      <c r="H71" s="2" cm="1">
        <f t="array" aca="1" ref="H71" ca="1">_xll.OPTION.VALUE(D71, sigma, k, t - B71)</f>
        <v>4.2634108949144434E-2</v>
      </c>
      <c r="I71" s="4">
        <f t="shared" ca="1" si="1"/>
        <v>0.20405710107749986</v>
      </c>
      <c r="J71" s="12"/>
      <c r="K71" s="12"/>
      <c r="L71" s="12"/>
    </row>
    <row r="72" spans="2:12" x14ac:dyDescent="0.25">
      <c r="B72">
        <v>0.24400000000000019</v>
      </c>
      <c r="C72" s="2">
        <f ca="1"/>
        <v>-0.10561545857232048</v>
      </c>
      <c r="D72" s="4">
        <f ca="1">f*EXP(sigma*C72 - sigma*sigma*B72/2)</f>
        <v>97.433207724751654</v>
      </c>
      <c r="E72" s="2" cm="1">
        <f t="array" aca="1" ref="E72" ca="1">_xll.OPTION.DELTA(D72, sigma, k, t-B72)</f>
        <v>4.7385891224129839E-2</v>
      </c>
      <c r="F72" s="2">
        <f t="shared" ca="1" si="2"/>
        <v>-4.3365735051888308</v>
      </c>
      <c r="G72" s="3">
        <f t="shared" ca="1" si="0"/>
        <v>0.28038587767429846</v>
      </c>
      <c r="H72" s="2" cm="1">
        <f t="array" aca="1" ref="H72" ca="1">_xll.OPTION.VALUE(D72, sigma, k, t - B72)</f>
        <v>2.9464085000938667E-2</v>
      </c>
      <c r="I72" s="4">
        <f t="shared" ca="1" si="1"/>
        <v>0.25092179267335979</v>
      </c>
      <c r="J72" s="12"/>
      <c r="K72" s="12"/>
      <c r="L72" s="12"/>
    </row>
    <row r="73" spans="2:12" x14ac:dyDescent="0.25">
      <c r="B73">
        <v>0.24800000000000019</v>
      </c>
      <c r="C73" s="2">
        <f ca="1"/>
        <v>-5.2367503167180342E-2</v>
      </c>
      <c r="D73" s="4">
        <f ca="1">f*EXP(sigma*C73 - sigma*sigma*B73/2)</f>
        <v>98.468498550236205</v>
      </c>
      <c r="E73" s="2">
        <v>0</v>
      </c>
      <c r="F73" s="2">
        <f ca="1">F72+E72*D73</f>
        <v>0.32944405611604921</v>
      </c>
      <c r="G73" s="3">
        <f t="shared" ca="1" si="0"/>
        <v>0.32944405611604921</v>
      </c>
      <c r="H73" s="2" cm="1">
        <f t="array" aca="1" ref="H73" ca="1">_xll.OPTION.VALUE(D73, sigma, k, t - B73)</f>
        <v>1.5248695430898351E-2</v>
      </c>
      <c r="I73" s="4">
        <f t="shared" ca="1" si="1"/>
        <v>0.31419536068515086</v>
      </c>
      <c r="J73" s="12"/>
      <c r="K73" s="12"/>
      <c r="L73" s="12"/>
    </row>
    <row r="75" spans="2:12" x14ac:dyDescent="0.25">
      <c r="C75">
        <f t="array" aca="1" ref="C75:D75" ca="1">_xll.MONTE.STDEV(C73)</f>
        <v>-1.071175665977153E-4</v>
      </c>
      <c r="D75">
        <f ca="1"/>
        <v>0.50111075955939288</v>
      </c>
      <c r="E75">
        <f>SQRT(B73)</f>
        <v>0.49799598391954947</v>
      </c>
    </row>
  </sheetData>
  <hyperlinks>
    <hyperlink ref="L10" r:id="rId1" location="explanation" xr:uid="{3F06542D-A035-4DD5-86FF-2551F80BF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A_T</vt:lpstr>
      <vt:lpstr>B</vt:lpstr>
      <vt:lpstr>Delta</vt:lpstr>
      <vt:lpstr>dt</vt:lpstr>
      <vt:lpstr>f</vt:lpstr>
      <vt:lpstr>F_T</vt:lpstr>
      <vt:lpstr>k</vt:lpstr>
      <vt:lpstr>payoff</vt:lpstr>
      <vt:lpstr>PnL</vt:lpstr>
      <vt:lpstr>s</vt:lpstr>
      <vt:lpstr>sigma</vt:lpstr>
      <vt:lpstr>t</vt:lpstr>
      <vt:lpstr>times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2021-09-15T04:21:41Z</dcterms:created>
  <dcterms:modified xsi:type="dcterms:W3CDTF">2021-10-04T17:31:50Z</dcterms:modified>
</cp:coreProperties>
</file>