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FRE6233\excel\"/>
    </mc:Choice>
  </mc:AlternateContent>
  <xr:revisionPtr revIDLastSave="0" documentId="13_ncr:1_{51D81C74-CEE9-4FE6-AD5F-04348BFF9029}" xr6:coauthVersionLast="47" xr6:coauthVersionMax="47" xr10:uidLastSave="{00000000-0000-0000-0000-000000000000}"/>
  <bookViews>
    <workbookView xWindow="1125" yWindow="1125" windowWidth="25575" windowHeight="14520" xr2:uid="{B7C01105-89CC-4D3E-BF96-84C6F912A3FB}"/>
  </bookViews>
  <sheets>
    <sheet name="Sheet1" sheetId="1" r:id="rId1"/>
  </sheets>
  <definedNames>
    <definedName name="eps">Sheet1!$N$17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E6" i="1"/>
  <c r="H14" i="1" a="1"/>
  <c r="H15" i="1" a="1"/>
  <c r="H11" i="1" a="1"/>
  <c r="H12" i="1" a="1"/>
  <c r="H13" i="1" a="1"/>
  <c r="E8" i="1" a="1"/>
  <c r="H6" i="1" a="1"/>
  <c r="E5" i="1" a="1"/>
  <c r="H7" i="1" a="1"/>
  <c r="K15" i="1" a="1"/>
  <c r="J15" i="1" a="1"/>
  <c r="I15" i="1" a="1"/>
  <c r="K14" i="1" a="1"/>
  <c r="J14" i="1" a="1"/>
  <c r="I14" i="1" a="1"/>
  <c r="K13" i="1" a="1"/>
  <c r="J13" i="1" a="1"/>
  <c r="I13" i="1" a="1"/>
  <c r="K12" i="1" a="1"/>
  <c r="J12" i="1" a="1"/>
  <c r="I12" i="1" a="1"/>
  <c r="K11" i="1" a="1"/>
  <c r="J11" i="1" a="1"/>
  <c r="I11" i="1" a="1"/>
  <c r="H8" i="1" a="1"/>
  <c r="H10" i="1" a="1"/>
  <c r="I10" i="1" a="1"/>
  <c r="K10" i="1" a="1"/>
  <c r="J10" i="1" a="1"/>
  <c r="J18" i="1" a="1"/>
  <c r="K19" i="1" a="1"/>
  <c r="I21" i="1" a="1"/>
  <c r="J22" i="1" a="1"/>
  <c r="H20" i="1" a="1"/>
  <c r="H18" i="1" a="1"/>
  <c r="J19" i="1" a="1"/>
  <c r="I22" i="1" a="1"/>
  <c r="I20" i="1" a="1"/>
  <c r="J21" i="1" a="1"/>
  <c r="H19" i="1" a="1"/>
  <c r="K21" i="1" a="1"/>
  <c r="I18" i="1" a="1"/>
  <c r="H21" i="1" a="1"/>
  <c r="I19" i="1" a="1"/>
  <c r="J20" i="1" a="1"/>
  <c r="H22" i="1" a="1"/>
  <c r="K20" i="1" a="1"/>
  <c r="K18" i="1" a="1"/>
  <c r="K22" i="1" a="1"/>
  <c r="I17" i="1" a="1"/>
  <c r="J17" i="1" a="1"/>
  <c r="K17" i="1" a="1"/>
  <c r="H17" i="1" a="1"/>
  <c r="K22" i="1" l="1"/>
  <c r="K29" i="1" s="1"/>
  <c r="J22" i="1"/>
  <c r="J29" i="1" s="1"/>
  <c r="I22" i="1"/>
  <c r="I29" i="1" s="1"/>
  <c r="K21" i="1"/>
  <c r="K28" i="1" s="1"/>
  <c r="J21" i="1"/>
  <c r="J28" i="1" s="1"/>
  <c r="I21" i="1"/>
  <c r="I28" i="1" s="1"/>
  <c r="K20" i="1"/>
  <c r="K27" i="1" s="1"/>
  <c r="J20" i="1"/>
  <c r="J27" i="1" s="1"/>
  <c r="I20" i="1"/>
  <c r="I27" i="1" s="1"/>
  <c r="K19" i="1"/>
  <c r="K26" i="1" s="1"/>
  <c r="J19" i="1"/>
  <c r="J26" i="1" s="1"/>
  <c r="I19" i="1"/>
  <c r="I26" i="1" s="1"/>
  <c r="K18" i="1"/>
  <c r="K25" i="1" s="1"/>
  <c r="J18" i="1"/>
  <c r="J25" i="1" s="1"/>
  <c r="I18" i="1"/>
  <c r="I25" i="1" s="1"/>
  <c r="K17" i="1"/>
  <c r="K24" i="1" s="1"/>
  <c r="I17" i="1"/>
  <c r="J17" i="1"/>
  <c r="H17" i="1"/>
  <c r="H18" i="1"/>
  <c r="H19" i="1"/>
  <c r="H20" i="1"/>
  <c r="H21" i="1"/>
  <c r="H22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K10" i="1"/>
  <c r="J10" i="1"/>
  <c r="I10" i="1"/>
  <c r="H8" i="1"/>
  <c r="H13" i="1"/>
  <c r="H12" i="1"/>
  <c r="H10" i="1"/>
  <c r="H11" i="1"/>
  <c r="H15" i="1"/>
  <c r="H14" i="1"/>
  <c r="E5" i="1"/>
  <c r="E8" i="1"/>
  <c r="H7" i="1"/>
  <c r="H6" i="1"/>
  <c r="H5" i="1" a="1"/>
  <c r="J24" i="1" l="1"/>
  <c r="I24" i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E5" authorId="0" shapeId="0" xr:uid="{9DA02343-CBC0-4DFB-8195-6E7B9A78D4A2}">
      <text>
        <r>
          <rPr>
            <b/>
            <sz val="9"/>
            <color indexed="81"/>
            <rFont val="Tahoma"/>
            <charset val="1"/>
          </rPr>
          <t>Use enumeration</t>
        </r>
      </text>
    </comment>
    <comment ref="E6" authorId="0" shapeId="0" xr:uid="{AA710FF7-7B7D-46DB-A476-1A88D578E46B}">
      <text>
        <r>
          <rPr>
            <b/>
            <sz val="9"/>
            <color indexed="81"/>
            <rFont val="Tahoma"/>
            <charset val="1"/>
          </rPr>
          <t>ASCII value for 'P'</t>
        </r>
      </text>
    </comment>
    <comment ref="H7" authorId="0" shapeId="0" xr:uid="{A5C8F887-CFCE-496C-A03B-53BA2EC643B8}">
      <text>
        <r>
          <rPr>
            <b/>
            <sz val="9"/>
            <color indexed="81"/>
            <rFont val="Tahoma"/>
            <charset val="1"/>
          </rPr>
          <t>Use CODE()</t>
        </r>
      </text>
    </comment>
    <comment ref="H8" authorId="0" shapeId="0" xr:uid="{522C3A7D-E9AA-4511-BECA-8EA7D4E49717}">
      <text>
        <r>
          <rPr>
            <b/>
            <sz val="9"/>
            <color indexed="81"/>
            <rFont val="Tahoma"/>
            <charset val="1"/>
          </rPr>
          <t>Omitting last argument defaults to r =0.</t>
        </r>
      </text>
    </comment>
    <comment ref="I10" authorId="0" shapeId="0" xr:uid="{6D70860F-C230-47E4-B79A-9F5C462F86C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0" authorId="0" shapeId="0" xr:uid="{05FAE170-5649-46AB-B001-ECB6E46F420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0" authorId="0" shapeId="0" xr:uid="{D47185C1-F996-4FD8-B2A6-7778313911E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1" authorId="0" shapeId="0" xr:uid="{798BE6DE-079B-4CB2-B932-8667C8BD33E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1" authorId="0" shapeId="0" xr:uid="{6F57F9E9-C272-4F73-8F3B-F151910307E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1" authorId="0" shapeId="0" xr:uid="{C957E953-BB57-46CF-A607-A4F2C1BB75A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2" authorId="0" shapeId="0" xr:uid="{AB057345-EED1-4FC4-AC70-6DE229B1A55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2" authorId="0" shapeId="0" xr:uid="{AEF82684-11EB-463B-B7DA-2E19C335A69B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2" authorId="0" shapeId="0" xr:uid="{7593913A-CE1E-439C-AABC-9AB704A9128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3" authorId="0" shapeId="0" xr:uid="{49CFD577-2E24-4A4F-B70D-C1E2EC62126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3" authorId="0" shapeId="0" xr:uid="{A035D644-9244-4E45-AA01-807E319C312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3" authorId="0" shapeId="0" xr:uid="{E6EA218F-1A74-4E4B-B7A6-02B241E4283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4" authorId="0" shapeId="0" xr:uid="{0B482C5B-4803-4875-BAFA-25FD5731680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4" authorId="0" shapeId="0" xr:uid="{A581AFF4-D189-457C-91D2-8118CFE563F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4" authorId="0" shapeId="0" xr:uid="{597BE684-182B-4D43-9F3D-7C941C79D12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5" authorId="0" shapeId="0" xr:uid="{982D97B7-0168-4BFC-98CE-46DD3AC37127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5" authorId="0" shapeId="0" xr:uid="{81F9D17F-5F98-4DFF-A6C7-91B723BC0C7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5" authorId="0" shapeId="0" xr:uid="{8838362A-E256-44CA-B938-2C0F43E484BE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7" authorId="0" shapeId="0" xr:uid="{F1B1CD64-180E-460E-8CEA-2CF41AE7B9A2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7" authorId="0" shapeId="0" xr:uid="{EA5F3C02-C0F3-4674-95FC-7CB064BD1A0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7" authorId="0" shapeId="0" xr:uid="{A8F5E9E8-06DB-4756-B6D0-043C3895A9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8" authorId="0" shapeId="0" xr:uid="{9153579B-C748-4D7A-8C9C-04EE43E6CC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8" authorId="0" shapeId="0" xr:uid="{8475982B-6534-4B17-A88B-F5836154BF2F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8" authorId="0" shapeId="0" xr:uid="{9B75BA0A-DE04-4CB6-B4DC-66F3585CBAA0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19" authorId="0" shapeId="0" xr:uid="{DE9BA935-77A6-4A6C-BF8D-89D2603C003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19" authorId="0" shapeId="0" xr:uid="{95CDF383-8E08-4683-9C99-5B8E03E406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19" authorId="0" shapeId="0" xr:uid="{6EF71EB7-D639-4C97-8575-7827C16B461C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0" authorId="0" shapeId="0" xr:uid="{7D2FB985-689E-4035-8D38-A382BA568594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0" authorId="0" shapeId="0" xr:uid="{14FF808C-F99C-434E-AB34-5DEDCE68236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0" authorId="0" shapeId="0" xr:uid="{9977D427-F72F-42BF-96CE-2524BE329DC6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1" authorId="0" shapeId="0" xr:uid="{13A3CA8E-F730-49AC-BD97-E64F47DE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1" authorId="0" shapeId="0" xr:uid="{46D3259C-D2B9-47A8-A0E1-92B7ABDBFCAD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1" authorId="0" shapeId="0" xr:uid="{4FE66761-EBE8-4674-835A-614545D02EAA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I22" authorId="0" shapeId="0" xr:uid="{3A269154-EDFB-4EC4-825D-663EF2019011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J22" authorId="0" shapeId="0" xr:uid="{7DE1E303-EA8C-430A-883F-AD05263935B3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  <comment ref="K22" authorId="0" shapeId="0" xr:uid="{26D6ACAA-F9F7-4693-9B89-446F82110C99}">
      <text>
        <r>
          <rPr>
            <b/>
            <sz val="9"/>
            <color indexed="81"/>
            <rFont val="Tahoma"/>
            <charset val="1"/>
          </rPr>
          <t>Homework 7 answers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<sst xmlns="http://schemas.openxmlformats.org/spreadsheetml/2006/main" count="19" uniqueCount="15">
  <si>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Black-Scholes/Merton</t>
  </si>
  <si>
    <t>r</t>
  </si>
  <si>
    <t>S</t>
  </si>
  <si>
    <t>sigma</t>
  </si>
  <si>
    <t>option</t>
  </si>
  <si>
    <t>k</t>
  </si>
  <si>
    <t>t</t>
  </si>
  <si>
    <t>VALUE</t>
  </si>
  <si>
    <t>DELTA</t>
  </si>
  <si>
    <t>GAMMA</t>
  </si>
  <si>
    <t>VEGA</t>
  </si>
  <si>
    <t>P</t>
  </si>
  <si>
    <t>C</t>
  </si>
  <si>
    <t>eps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</si>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</sst>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64" fontId="0" fillId="0" borderId="0" xfId="0" applyNumberFormat="1"/>
    <xf numFmtId="0" fontId="2" fillId="3" borderId="2" xfId="2"/>
    <xf numFmtId="0" fontId="2" fillId="3" borderId="0" xfId="2" applyBorder="1"/>
    <xf numFmtId="0" fontId="2" fillId="0" borderId="0" xfId="2" applyFill="1" applyBorder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N30"/>
  <sheetViews>
    <sheetView tabSelected="1" topLeftCell="A4" workbookViewId="0">
      <pane ySplit="1" topLeftCell="A5" activePane="bottomLeft" state="frozen"/>
      <selection activeCell="A4" sqref="A4"/>
      <selection pane="bottomLeft" activeCell="J10" sqref="J10"/>
    </sheetView>
  </sheetViews>
  <sheetFormatPr defaultRowHeight="15" x14ac:dyDescent="0.25"/>
  <cols>
    <col min="1" max="1" width="3.5703125" customWidth="1"/>
    <col min="9" max="9" width="12" bestFit="1" customWidth="1"/>
  </cols>
  <sheetData>
    <row r="2" spans="2:11" x14ac:dyDescent="0.25">
      <c r="B2" t="s">
        <v>0</v>
      </c>
    </row>
    <row r="4" spans="2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1" x14ac:dyDescent="0.25">
      <c r="B5">
        <v>0</v>
      </c>
      <c r="C5">
        <v>100</v>
      </c>
      <c r="D5">
        <v>0.2</v>
      </c>
      <c r="E5" cm="1">
        <f t="array" ref="E5">_xll.OPTION_PUT()</f>
        <v>80</v>
      </c>
      <c r="F5">
        <v>100</v>
      </c>
      <c r="G5">
        <v>0.25</v>
      </c>
      <c r="H5" s="3" cm="1">
        <f t="array" ref="H5">_xll.OPTION.VALUE(C5, D5, E5, F5, G5, B5)</f>
        <v>3.987761167674492</v>
      </c>
    </row>
    <row r="6" spans="2:11" x14ac:dyDescent="0.25">
      <c r="B6">
        <v>0</v>
      </c>
      <c r="C6">
        <v>100</v>
      </c>
      <c r="D6">
        <v>0.2</v>
      </c>
      <c r="E6">
        <f>CODE("P")</f>
        <v>80</v>
      </c>
      <c r="F6">
        <v>100</v>
      </c>
      <c r="G6">
        <v>0.25</v>
      </c>
      <c r="H6" s="3" cm="1">
        <f t="array" ref="H6">_xll.OPTION.VALUE(C6, D6, E6, F6, G6, B6)</f>
        <v>3.987761167674492</v>
      </c>
    </row>
    <row r="7" spans="2:11" x14ac:dyDescent="0.25">
      <c r="B7">
        <v>0</v>
      </c>
      <c r="C7">
        <v>100</v>
      </c>
      <c r="D7">
        <v>0.2</v>
      </c>
      <c r="E7" t="s">
        <v>11</v>
      </c>
      <c r="F7">
        <v>100</v>
      </c>
      <c r="G7">
        <v>0.25</v>
      </c>
      <c r="H7" s="3" cm="1">
        <f t="array" ref="H7">_xll.OPTION.VALUE(C7, D7, CODE(E7), F7, G7, B7)</f>
        <v>3.987761167674492</v>
      </c>
    </row>
    <row r="8" spans="2:11" x14ac:dyDescent="0.25">
      <c r="C8">
        <v>100</v>
      </c>
      <c r="D8">
        <v>0.2</v>
      </c>
      <c r="E8" cm="1">
        <f t="array" ref="E8">_xll.OPTION_PUT()</f>
        <v>80</v>
      </c>
      <c r="F8">
        <v>100</v>
      </c>
      <c r="G8">
        <v>0.25</v>
      </c>
      <c r="H8" s="3" cm="1">
        <f t="array" ref="H8">_xll.OPTION.VALUE(C8, D8, E8, F8, G8)</f>
        <v>3.987761167674492</v>
      </c>
    </row>
    <row r="10" spans="2:11" x14ac:dyDescent="0.25">
      <c r="B10">
        <v>0.01</v>
      </c>
      <c r="C10">
        <v>100</v>
      </c>
      <c r="D10">
        <v>0.2</v>
      </c>
      <c r="E10" t="s">
        <v>14</v>
      </c>
      <c r="F10">
        <v>100</v>
      </c>
      <c r="G10">
        <v>0.25</v>
      </c>
      <c r="H10" s="3" cm="1">
        <f t="array" ref="H10">_xll.OPTION.VALUE(C10, D10, CODE(E10), F10, G10, B10)</f>
        <v>0.48880394316081516</v>
      </c>
      <c r="I10" s="4" cm="1">
        <f t="array" ref="I10">_xll.OPTION.DELTA($C10,$D10,CODE($E10),$F10,$G10,$B10)</f>
        <v>3.9782183160749704E-2</v>
      </c>
      <c r="J10" s="4" cm="1">
        <f t="array" ref="J10">_xll.OPTION.GAMMA($C10,$D10,CODE($E10),$F10,$G10,$B10)</f>
        <v>-3.9881638618651563E-4</v>
      </c>
      <c r="K10" s="4" cm="1">
        <f t="array" ref="K10">_xll.OPTION.VEGA($C10,$D10,CODE($E10),$F10,$G10,$B10)</f>
        <v>2.9836637370559291E-2</v>
      </c>
    </row>
    <row r="11" spans="2:11" x14ac:dyDescent="0.25">
      <c r="B11">
        <v>0.01</v>
      </c>
      <c r="C11">
        <v>100</v>
      </c>
      <c r="D11">
        <v>0.2</v>
      </c>
      <c r="E11" t="s">
        <v>12</v>
      </c>
      <c r="F11">
        <v>100</v>
      </c>
      <c r="G11">
        <v>0.25</v>
      </c>
      <c r="H11" s="3" cm="1">
        <f t="array" ref="H11">_xll.OPTION.VALUE(C11, D11, CODE(E11), F11, G11, B11)</f>
        <v>4.1088700892080237</v>
      </c>
      <c r="I11" s="4" cm="1">
        <f t="array" ref="I11">_xll.OPTION.DELTA($C11,$D11,CODE($E11),$F11,$G11,$B11)</f>
        <v>0.52989264405289538</v>
      </c>
      <c r="J11" s="4" cm="1">
        <f t="array" ref="J11">_xll.OPTION.GAMMA($C11,$D11,CODE($E11),$F11,$G11,$B11)</f>
        <v>3.9782183160749704E-2</v>
      </c>
      <c r="K11" s="4" cm="1">
        <f t="array" ref="K11">_xll.OPTION.VEGA($C11,$D11,CODE($E11),$F11,$G11,$B11)</f>
        <v>19.891091580374855</v>
      </c>
    </row>
    <row r="12" spans="2:11" x14ac:dyDescent="0.25">
      <c r="B12">
        <v>0.01</v>
      </c>
      <c r="C12">
        <v>110</v>
      </c>
      <c r="D12">
        <v>0.2</v>
      </c>
      <c r="E12" t="s">
        <v>12</v>
      </c>
      <c r="F12">
        <v>100</v>
      </c>
      <c r="G12">
        <v>0.25</v>
      </c>
      <c r="H12" s="3" cm="1">
        <f t="array" ref="H12">_xll.OPTION.VALUE(C12, D12, CODE(E12), F12, G12, B12)</f>
        <v>11.158704959381202</v>
      </c>
      <c r="I12" s="4" cm="1">
        <f t="array" ref="I12">_xll.OPTION.DELTA($C12,$D12,CODE($E12),$F12,$G12,$B12)</f>
        <v>0.84804902752712896</v>
      </c>
      <c r="J12" s="4" cm="1">
        <f t="array" ref="J12">_xll.OPTION.GAMMA($C12,$D12,CODE($E12),$F12,$G12,$B12)</f>
        <v>2.1379335387637463E-2</v>
      </c>
      <c r="K12" s="4" cm="1">
        <f t="array" ref="K12">_xll.OPTION.VEGA($C12,$D12,CODE($E12),$F12,$G12,$B12)</f>
        <v>12.934497909520667</v>
      </c>
    </row>
    <row r="13" spans="2:11" x14ac:dyDescent="0.25">
      <c r="B13">
        <v>0.01</v>
      </c>
      <c r="C13">
        <v>100</v>
      </c>
      <c r="D13">
        <v>0.2</v>
      </c>
      <c r="E13" t="s">
        <v>12</v>
      </c>
      <c r="F13">
        <v>110</v>
      </c>
      <c r="G13">
        <v>0.25</v>
      </c>
      <c r="H13" s="3" cm="1">
        <f t="array" ref="H13">_xll.OPTION.VALUE(C13, D13, CODE(E13), F13, G13, B13)</f>
        <v>0.99815200408603022</v>
      </c>
      <c r="I13" s="4" cm="1">
        <f t="array" ref="I13">_xll.OPTION.DELTA($C13,$D13,CODE($E13),$F13,$G13,$B13)</f>
        <v>0.18994423865446119</v>
      </c>
      <c r="J13" s="4" cm="1">
        <f t="array" ref="J13">_xll.OPTION.GAMMA($C13,$D13,CODE($E13),$F13,$G13,$B13)</f>
        <v>2.7131631708287224E-2</v>
      </c>
      <c r="K13" s="4" cm="1">
        <f t="array" ref="K13">_xll.OPTION.VEGA($C13,$D13,CODE($E13),$F13,$G13,$B13)</f>
        <v>13.565815854143613</v>
      </c>
    </row>
    <row r="14" spans="2:11" x14ac:dyDescent="0.25">
      <c r="B14">
        <v>0.01</v>
      </c>
      <c r="C14">
        <v>100</v>
      </c>
      <c r="D14">
        <v>0.3</v>
      </c>
      <c r="E14" t="s">
        <v>11</v>
      </c>
      <c r="F14">
        <v>100</v>
      </c>
      <c r="G14">
        <v>0.25</v>
      </c>
      <c r="H14" s="3" cm="1">
        <f t="array" ref="H14">_xll.OPTION.VALUE(C14, D14, CODE(E14), F14, G14, B14)</f>
        <v>5.8470488441929005</v>
      </c>
      <c r="I14" s="4" cm="1">
        <f t="array" ref="I14">_xll.OPTION.DELTA($C14,$D14,CODE($E14),$F14,$G14,$B14)</f>
        <v>-0.46348144099915578</v>
      </c>
      <c r="J14" s="4" cm="1">
        <f t="array" ref="J14">_xll.OPTION.GAMMA($C14,$D14,CODE($E14),$F14,$G14,$B14)</f>
        <v>2.6484645653990283E-2</v>
      </c>
      <c r="K14" s="4" cm="1">
        <f t="array" ref="K14">_xll.OPTION.VEGA($C14,$D14,CODE($E14),$F14,$G14,$B14)</f>
        <v>19.863484240492713</v>
      </c>
    </row>
    <row r="15" spans="2:11" x14ac:dyDescent="0.25">
      <c r="B15">
        <v>0.01</v>
      </c>
      <c r="C15">
        <v>100</v>
      </c>
      <c r="D15">
        <v>0.2</v>
      </c>
      <c r="E15" t="s">
        <v>11</v>
      </c>
      <c r="F15">
        <v>100</v>
      </c>
      <c r="G15">
        <v>0.5</v>
      </c>
      <c r="H15" s="3" cm="1">
        <f t="array" ref="H15">_xll.OPTION.VALUE(C15, D15, CODE(E15), F15, G15, B15)</f>
        <v>5.3772721530958307</v>
      </c>
      <c r="I15" s="4" cm="1">
        <f t="array" ref="I15">_xll.OPTION.DELTA($C15,$D15,CODE($E15),$F15,$G15,$B15)</f>
        <v>-0.457764986688386</v>
      </c>
      <c r="J15" s="4" cm="1">
        <f t="array" ref="J15">_xll.OPTION.GAMMA($C15,$D15,CODE($E15),$F15,$G15,$B15)</f>
        <v>2.8051246304186241E-2</v>
      </c>
      <c r="K15" s="4" cm="1">
        <f t="array" ref="K15">_xll.OPTION.VEGA($C15,$D15,CODE($E15),$F15,$G15,$B15)</f>
        <v>28.051246304186257</v>
      </c>
    </row>
    <row r="16" spans="2:11" x14ac:dyDescent="0.25">
      <c r="H16" s="3"/>
    </row>
    <row r="17" spans="2:14" x14ac:dyDescent="0.25">
      <c r="B17">
        <f>B10</f>
        <v>0.01</v>
      </c>
      <c r="C17">
        <f t="shared" ref="C17:G17" si="0">C10</f>
        <v>100</v>
      </c>
      <c r="D17">
        <f t="shared" si="0"/>
        <v>0.2</v>
      </c>
      <c r="E17" t="str">
        <f t="shared" si="0"/>
        <v>D</v>
      </c>
      <c r="F17">
        <f t="shared" si="0"/>
        <v>100</v>
      </c>
      <c r="G17">
        <f t="shared" si="0"/>
        <v>0.25</v>
      </c>
      <c r="H17" s="3" cm="1">
        <f t="array" ref="H17">_xll.OPTION.VALUE(C17, D17, CODE(E17), F17, G17, B17)</f>
        <v>0.48880394316081516</v>
      </c>
      <c r="I17" s="4" cm="1">
        <f t="array" ref="I17">(_xll.OPTION.VALUE($C17 + eps,$D17,CODE($E17),$F17,$G17,$B17) - _xll.OPTION.VALUE($C17 - eps,$D17,CODE($E17),$F17,$G17,$B17))/(2*eps)</f>
        <v>3.9782183161862772E-2</v>
      </c>
      <c r="J17" s="4" cm="1">
        <f t="array" ref="J17">(_xll.OPTION.DELTA($C17 + eps,$D17,CODE($E17),$F17,$G17,$B17) - _xll.OPTION.DELTA($C17 - eps,$D17,CODE($E17),$F17,$G17,$B17))/(2*eps)</f>
        <v>-2.9836637365637797E-4</v>
      </c>
      <c r="K17" s="4" cm="1">
        <f t="array" ref="K17">(_xll.OPTION.VALUE($C17,$D17 + eps,CODE($E17),$F17,$G17,$B17) - _xll.OPTION.VALUE($C17,$D17 - eps,CODE($E17),$F17,$G17,$B17))/(2*eps)</f>
        <v>-0.14918319927281765</v>
      </c>
      <c r="M17" t="s">
        <v>13</v>
      </c>
      <c r="N17">
        <v>1E-4</v>
      </c>
    </row>
    <row r="18" spans="2:14" x14ac:dyDescent="0.25">
      <c r="B18">
        <f t="shared" ref="B18:G18" si="1">B11</f>
        <v>0.01</v>
      </c>
      <c r="C18">
        <f t="shared" si="1"/>
        <v>100</v>
      </c>
      <c r="D18">
        <f t="shared" si="1"/>
        <v>0.2</v>
      </c>
      <c r="E18" t="str">
        <f t="shared" si="1"/>
        <v>C</v>
      </c>
      <c r="F18">
        <f t="shared" si="1"/>
        <v>100</v>
      </c>
      <c r="G18">
        <f t="shared" si="1"/>
        <v>0.25</v>
      </c>
      <c r="H18" s="3" cm="1">
        <f t="array" ref="H18">_xll.OPTION.VALUE(C18, D18, CODE(E18), F18, G18, B18)</f>
        <v>4.1088700892080237</v>
      </c>
      <c r="I18" s="4" cm="1">
        <f t="array" ref="I18">(_xll.OPTION.VALUE($C18 + eps,$D18,CODE($E18),$F18,$G18,$B18) - _xll.OPTION.VALUE($C18 - eps,$D18,CODE($E18),$F18,$G18,$B18))/(2*eps)</f>
        <v>0.52989264408775938</v>
      </c>
      <c r="J18" s="4" cm="1">
        <f t="array" ref="J18">(_xll.OPTION.DELTA($C18 + eps,$D18,CODE($E18),$F18,$G18,$B18) - _xll.OPTION.DELTA($C18 - eps,$D18,CODE($E18),$F18,$G18,$B18))/(2*eps)</f>
        <v>3.9782183161030105E-2</v>
      </c>
      <c r="K18" s="4" cm="1">
        <f t="array" ref="K18">(_xll.OPTION.VALUE($C18,$D18 + eps,CODE($E18),$F18,$G18,$B18) - _xll.OPTION.VALUE($C18,$D18 - eps,CODE($E18),$F18,$G18,$B18))/(2*eps)</f>
        <v>19.89109157682023</v>
      </c>
    </row>
    <row r="19" spans="2:14" x14ac:dyDescent="0.25">
      <c r="B19">
        <f t="shared" ref="B19:G19" si="2">B12</f>
        <v>0.01</v>
      </c>
      <c r="C19">
        <f t="shared" si="2"/>
        <v>110</v>
      </c>
      <c r="D19">
        <f t="shared" si="2"/>
        <v>0.2</v>
      </c>
      <c r="E19" t="str">
        <f t="shared" si="2"/>
        <v>C</v>
      </c>
      <c r="F19">
        <f t="shared" si="2"/>
        <v>100</v>
      </c>
      <c r="G19">
        <f t="shared" si="2"/>
        <v>0.25</v>
      </c>
      <c r="H19" s="3" cm="1">
        <f t="array" ref="H19">_xll.OPTION.VALUE(C19, D19, CODE(E19), F19, G19, B19)</f>
        <v>11.158704959381202</v>
      </c>
      <c r="I19" s="4" cm="1">
        <f t="array" ref="I19">(_xll.OPTION.VALUE($C19 + eps,$D19,CODE($E19),$F19,$G19,$B19) - _xll.OPTION.VALUE($C19 - eps,$D19,CODE($E19),$F19,$G19,$B19))/(2*eps)</f>
        <v>0.84804902760637901</v>
      </c>
      <c r="J19" s="4" cm="1">
        <f t="array" ref="J19">(_xll.OPTION.DELTA($C19 + eps,$D19,CODE($E19),$F19,$G19,$B19) - _xll.OPTION.DELTA($C19 - eps,$D19,CODE($E19),$F19,$G19,$B19))/(2*eps)</f>
        <v>2.1379335389259957E-2</v>
      </c>
      <c r="K19" s="4" cm="1">
        <f t="array" ref="K19">(_xll.OPTION.VALUE($C19,$D19 + eps,CODE($E19),$F19,$G19,$B19) - _xll.OPTION.VALUE($C19,$D19 - eps,CODE($E19),$F19,$G19,$B19))/(2*eps)</f>
        <v>12.934496852103905</v>
      </c>
    </row>
    <row r="20" spans="2:14" x14ac:dyDescent="0.25">
      <c r="B20">
        <f t="shared" ref="B20:G20" si="3">B13</f>
        <v>0.01</v>
      </c>
      <c r="C20">
        <f t="shared" si="3"/>
        <v>100</v>
      </c>
      <c r="D20">
        <f t="shared" si="3"/>
        <v>0.2</v>
      </c>
      <c r="E20" t="str">
        <f t="shared" si="3"/>
        <v>C</v>
      </c>
      <c r="F20">
        <f t="shared" si="3"/>
        <v>110</v>
      </c>
      <c r="G20">
        <f t="shared" si="3"/>
        <v>0.25</v>
      </c>
      <c r="H20" s="3" cm="1">
        <f t="array" ref="H20">_xll.OPTION.VALUE(C20, D20, CODE(E20), F20, G20, B20)</f>
        <v>0.99815200408603022</v>
      </c>
      <c r="I20" s="4" cm="1">
        <f t="array" ref="I20">(_xll.OPTION.VALUE($C20 + eps,$D20,CODE($E20),$F20,$G20,$B20) - _xll.OPTION.VALUE($C20 - eps,$D20,CODE($E20),$F20,$G20,$B20))/(2*eps)</f>
        <v>0.18994423864382437</v>
      </c>
      <c r="J20" s="4" cm="1">
        <f t="array" ref="J20">(_xll.OPTION.DELTA($C20 + eps,$D20,CODE($E20),$F20,$G20,$B20) - _xll.OPTION.DELTA($C20 - eps,$D20,CODE($E20),$F20,$G20,$B20))/(2*eps)</f>
        <v>2.71316317090875E-2</v>
      </c>
      <c r="K20" s="4" cm="1">
        <f t="array" ref="K20">(_xll.OPTION.VALUE($C20,$D20 + eps,CODE($E20),$F20,$G20,$B20) - _xll.OPTION.VALUE($C20,$D20 - eps,CODE($E20),$F20,$G20,$B20))/(2*eps)</f>
        <v>13.565814808965126</v>
      </c>
    </row>
    <row r="21" spans="2:14" x14ac:dyDescent="0.25">
      <c r="B21">
        <f t="shared" ref="B21:G21" si="4">B14</f>
        <v>0.01</v>
      </c>
      <c r="C21">
        <f t="shared" si="4"/>
        <v>100</v>
      </c>
      <c r="D21">
        <f t="shared" si="4"/>
        <v>0.3</v>
      </c>
      <c r="E21" t="str">
        <f t="shared" si="4"/>
        <v>P</v>
      </c>
      <c r="F21">
        <f t="shared" si="4"/>
        <v>100</v>
      </c>
      <c r="G21">
        <f t="shared" si="4"/>
        <v>0.25</v>
      </c>
      <c r="H21" s="3" cm="1">
        <f t="array" ref="H21">_xll.OPTION.VALUE(C21, D21, CODE(E21), F21, G21, B21)</f>
        <v>5.8470488441929005</v>
      </c>
      <c r="I21" s="4" cm="1">
        <f t="array" ref="I21">(_xll.OPTION.VALUE($C21 + eps,$D21,CODE($E21),$F21,$G21,$B21) - _xll.OPTION.VALUE($C21 - eps,$D21,CODE($E21),$F21,$G21,$B21))/(2*eps)</f>
        <v>-0.46348144102648092</v>
      </c>
      <c r="J21" s="4" cm="1">
        <f t="array" ref="J21">(_xll.OPTION.DELTA($C21 + eps,$D21,CODE($E21),$F21,$G21,$B21) - _xll.OPTION.DELTA($C21 - eps,$D21,CODE($E21),$F21,$G21,$B21))/(2*eps)</f>
        <v>2.6484645654911709E-2</v>
      </c>
      <c r="K21" s="4" cm="1">
        <f t="array" ref="K21">(_xll.OPTION.VALUE($C21,$D21 + eps,CODE($E21),$F21,$G21,$B21) - _xll.OPTION.VALUE($C21,$D21 - eps,CODE($E21),$F21,$G21,$B21))/(2*eps)</f>
        <v>19.863484238191731</v>
      </c>
    </row>
    <row r="22" spans="2:14" x14ac:dyDescent="0.25">
      <c r="B22">
        <f t="shared" ref="B22:G22" si="5">B15</f>
        <v>0.01</v>
      </c>
      <c r="C22">
        <f t="shared" si="5"/>
        <v>100</v>
      </c>
      <c r="D22">
        <f t="shared" si="5"/>
        <v>0.2</v>
      </c>
      <c r="E22" t="str">
        <f t="shared" si="5"/>
        <v>P</v>
      </c>
      <c r="F22">
        <f t="shared" si="5"/>
        <v>100</v>
      </c>
      <c r="G22">
        <f t="shared" si="5"/>
        <v>0.5</v>
      </c>
      <c r="H22" s="3" cm="1">
        <f t="array" ref="H22">_xll.OPTION.VALUE(C22, D22, CODE(E22), F22, G22, B22)</f>
        <v>5.3772721530958307</v>
      </c>
      <c r="I22" s="4" cm="1">
        <f t="array" ref="I22">(_xll.OPTION.VALUE($C22 + eps,$D22,CODE($E22),$F22,$G22,$B22) - _xll.OPTION.VALUE($C22 - eps,$D22,CODE($E22),$F22,$G22,$B22))/(2*eps)</f>
        <v>-0.45776498669880539</v>
      </c>
      <c r="J22" s="4" cm="1">
        <f t="array" ref="J22">(_xll.OPTION.DELTA($C22 + eps,$D22,CODE($E22),$F22,$G22,$B22) - _xll.OPTION.DELTA($C22 - eps,$D22,CODE($E22),$F22,$G22,$B22))/(2*eps)</f>
        <v>2.8051246306892708E-2</v>
      </c>
      <c r="K22" s="4" cm="1">
        <f t="array" ref="K22">(_xll.OPTION.VALUE($C22,$D22 + eps,CODE($E22),$F22,$G22,$B22) - _xll.OPTION.VALUE($C22,$D22 - eps,CODE($E22),$F22,$G22,$B22))/(2*eps)</f>
        <v>28.051246293987475</v>
      </c>
    </row>
    <row r="24" spans="2:14" x14ac:dyDescent="0.25">
      <c r="I24" s="5">
        <f>(I10-I17)/ABS(I10)</f>
        <v>-2.7979057022288933E-11</v>
      </c>
      <c r="J24" s="5">
        <f t="shared" ref="J24:K24" si="6">(J10-J17)/ABS(J10)</f>
        <v>-0.25187032431300327</v>
      </c>
      <c r="K24" s="5">
        <f t="shared" si="6"/>
        <v>6.0000004162674587</v>
      </c>
    </row>
    <row r="25" spans="2:14" x14ac:dyDescent="0.25">
      <c r="I25" s="5">
        <f t="shared" ref="I25:K25" si="7">(I11-I18)/ABS(I11)</f>
        <v>-6.5794460381141241E-11</v>
      </c>
      <c r="J25" s="5">
        <f t="shared" si="7"/>
        <v>-7.0483990665837273E-12</v>
      </c>
      <c r="K25" s="5">
        <f t="shared" si="7"/>
        <v>1.7870437247731517E-10</v>
      </c>
    </row>
    <row r="26" spans="2:14" x14ac:dyDescent="0.25">
      <c r="I26" s="5">
        <f t="shared" ref="I26:K26" si="8">(I12-I19)/ABS(I12)</f>
        <v>-9.3449845933064505E-11</v>
      </c>
      <c r="J26" s="5">
        <f t="shared" si="8"/>
        <v>-7.5890750416554756E-11</v>
      </c>
      <c r="K26" s="5">
        <f t="shared" si="8"/>
        <v>8.1751666709303758E-8</v>
      </c>
    </row>
    <row r="27" spans="2:14" x14ac:dyDescent="0.25">
      <c r="I27" s="5">
        <f t="shared" ref="I27:K27" si="9">(I13-I20)/ABS(I13)</f>
        <v>5.5999723022285385E-11</v>
      </c>
      <c r="J27" s="5">
        <f t="shared" si="9"/>
        <v>-2.9496070134292289E-11</v>
      </c>
      <c r="K27" s="5">
        <f t="shared" si="9"/>
        <v>7.7045015131779243E-8</v>
      </c>
    </row>
    <row r="28" spans="2:14" x14ac:dyDescent="0.25">
      <c r="I28" s="5">
        <f t="shared" ref="I28:K28" si="10">(I14-I21)/ABS(I14)</f>
        <v>5.8956281162143686E-11</v>
      </c>
      <c r="J28" s="5">
        <f t="shared" si="10"/>
        <v>-3.4790955555105605E-11</v>
      </c>
      <c r="K28" s="5">
        <f t="shared" si="10"/>
        <v>1.1583982385851384E-10</v>
      </c>
    </row>
    <row r="29" spans="2:14" x14ac:dyDescent="0.25">
      <c r="I29" s="5">
        <f t="shared" ref="I29:K29" si="11">(I15-I22)/ABS(I15)</f>
        <v>2.2761434093797665E-11</v>
      </c>
      <c r="J29" s="5">
        <f t="shared" si="11"/>
        <v>-9.6482950012733886E-11</v>
      </c>
      <c r="K29" s="5">
        <f t="shared" si="11"/>
        <v>3.6357679628793995E-10</v>
      </c>
    </row>
    <row r="30" spans="2:14" x14ac:dyDescent="0.25">
      <c r="I30" s="6"/>
      <c r="J30" s="6"/>
      <c r="K30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Windows User</cp:lastModifiedBy>
  <dcterms:created xsi:type="dcterms:W3CDTF">2021-10-16T01:54:04Z</dcterms:created>
  <dcterms:modified xsi:type="dcterms:W3CDTF">2021-10-23T22:05:10Z</dcterms:modified>
</cp:coreProperties>
</file>