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 defaultThemeVersion="124226"/>
  <bookViews>
    <workbookView xWindow="240" yWindow="105" windowWidth="14805" windowHeight="8010"/>
  </bookViews>
  <sheets>
    <sheet name="Total" sheetId="20" r:id="rId1"/>
    <sheet name="四化建 (2)" sheetId="17" r:id="rId2"/>
    <sheet name="四化建" sheetId="3" r:id="rId3"/>
    <sheet name="Sheet2" sheetId="16" r:id="rId4"/>
    <sheet name="步行街" sheetId="1" r:id="rId5"/>
    <sheet name="Sheet4" sheetId="22" r:id="rId6"/>
    <sheet name="南湖公园" sheetId="21" r:id="rId7"/>
    <sheet name="Sheet3" sheetId="19" r:id="rId8"/>
  </sheets>
  <definedNames>
    <definedName name="_xlnm._FilterDatabase" localSheetId="0" hidden="1">Total!$A$1:$J$98</definedName>
    <definedName name="_xlnm._FilterDatabase" localSheetId="4" hidden="1">步行街!$A$1:$J$57</definedName>
    <definedName name="_xlnm._FilterDatabase" localSheetId="6" hidden="1">南湖公园!$A$1:$K$21</definedName>
    <definedName name="_xlnm._FilterDatabase" localSheetId="2" hidden="1">四化建!$A$1:$H$44</definedName>
    <definedName name="_xlnm._FilterDatabase" localSheetId="1" hidden="1">'四化建 (2)'!$A$1:$H$42</definedName>
  </definedNam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G105" i="20" l="1"/>
  <c r="G106" i="20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C115" i="20"/>
  <c r="C110" i="20"/>
  <c r="B108" i="20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3" i="21"/>
  <c r="G21" i="21"/>
  <c r="B8" i="21"/>
  <c r="C10" i="21"/>
  <c r="B20" i="21"/>
  <c r="B19" i="21"/>
  <c r="B18" i="21"/>
  <c r="C17" i="21"/>
  <c r="B16" i="21"/>
  <c r="B15" i="21"/>
  <c r="B14" i="21"/>
  <c r="B13" i="21"/>
  <c r="C12" i="21"/>
  <c r="B11" i="21"/>
  <c r="B9" i="21"/>
  <c r="B7" i="21"/>
  <c r="B6" i="21"/>
  <c r="B5" i="21"/>
  <c r="B4" i="21"/>
  <c r="C3" i="21"/>
  <c r="B2" i="21"/>
  <c r="G2" i="21" s="1"/>
  <c r="K10" i="21" l="1"/>
  <c r="C21" i="21"/>
  <c r="B21" i="21"/>
  <c r="K17" i="21"/>
  <c r="K3" i="21"/>
  <c r="K12" i="21"/>
  <c r="K39" i="17"/>
  <c r="G2" i="20" l="1"/>
  <c r="C42" i="20"/>
  <c r="C41" i="20"/>
  <c r="B39" i="20"/>
  <c r="B38" i="20"/>
  <c r="B37" i="20"/>
  <c r="B36" i="20"/>
  <c r="C35" i="20"/>
  <c r="B34" i="20"/>
  <c r="B33" i="20"/>
  <c r="C32" i="20"/>
  <c r="C31" i="20"/>
  <c r="C30" i="20"/>
  <c r="C11" i="20"/>
  <c r="B29" i="20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8" i="20"/>
  <c r="C147" i="20"/>
  <c r="B146" i="20"/>
  <c r="B145" i="20"/>
  <c r="B143" i="20"/>
  <c r="B142" i="20"/>
  <c r="B141" i="20"/>
  <c r="C140" i="20"/>
  <c r="B139" i="20"/>
  <c r="B138" i="20"/>
  <c r="B137" i="20"/>
  <c r="C136" i="20"/>
  <c r="C135" i="20"/>
  <c r="C134" i="20"/>
  <c r="C133" i="20"/>
  <c r="B132" i="20"/>
  <c r="B131" i="20"/>
  <c r="C130" i="20"/>
  <c r="C129" i="20"/>
  <c r="C128" i="20"/>
  <c r="C127" i="20"/>
  <c r="C126" i="20"/>
  <c r="C125" i="20"/>
  <c r="C124" i="20"/>
  <c r="B123" i="20"/>
  <c r="B122" i="20"/>
  <c r="B121" i="20"/>
  <c r="B120" i="20"/>
  <c r="B119" i="20"/>
  <c r="C118" i="20"/>
  <c r="B117" i="20"/>
  <c r="B116" i="20"/>
  <c r="B114" i="20"/>
  <c r="B113" i="20"/>
  <c r="C112" i="20"/>
  <c r="B111" i="20"/>
  <c r="K110" i="20" s="1"/>
  <c r="C109" i="20"/>
  <c r="B107" i="20"/>
  <c r="B106" i="20"/>
  <c r="B105" i="20"/>
  <c r="B104" i="20"/>
  <c r="B103" i="20"/>
  <c r="C102" i="20"/>
  <c r="B101" i="20"/>
  <c r="B100" i="20"/>
  <c r="B99" i="20"/>
  <c r="C98" i="20"/>
  <c r="B97" i="20"/>
  <c r="B96" i="20"/>
  <c r="C95" i="20"/>
  <c r="C94" i="20"/>
  <c r="C93" i="20"/>
  <c r="C92" i="20"/>
  <c r="C91" i="20"/>
  <c r="C90" i="20"/>
  <c r="C89" i="20"/>
  <c r="B88" i="20"/>
  <c r="B87" i="20"/>
  <c r="C86" i="20"/>
  <c r="B84" i="20"/>
  <c r="B83" i="20"/>
  <c r="C82" i="20"/>
  <c r="B81" i="20"/>
  <c r="B80" i="20"/>
  <c r="B79" i="20"/>
  <c r="C78" i="20"/>
  <c r="C77" i="20"/>
  <c r="C76" i="20"/>
  <c r="C75" i="20"/>
  <c r="C74" i="20"/>
  <c r="C73" i="20"/>
  <c r="C72" i="20"/>
  <c r="C71" i="20"/>
  <c r="C70" i="20"/>
  <c r="B69" i="20"/>
  <c r="B68" i="20"/>
  <c r="C67" i="20"/>
  <c r="C62" i="20"/>
  <c r="C61" i="20"/>
  <c r="C59" i="20"/>
  <c r="C58" i="20"/>
  <c r="C57" i="20"/>
  <c r="C56" i="20"/>
  <c r="C55" i="20"/>
  <c r="B53" i="20"/>
  <c r="C54" i="20"/>
  <c r="C52" i="20"/>
  <c r="B51" i="20"/>
  <c r="C50" i="20"/>
  <c r="B49" i="20"/>
  <c r="B48" i="20"/>
  <c r="C47" i="20"/>
  <c r="C46" i="20"/>
  <c r="B45" i="20"/>
  <c r="B44" i="20"/>
  <c r="L43" i="20" l="1"/>
  <c r="L50" i="20"/>
  <c r="L52" i="20"/>
  <c r="L82" i="20"/>
  <c r="L95" i="20"/>
  <c r="L112" i="20"/>
  <c r="L140" i="20"/>
  <c r="L144" i="20"/>
  <c r="K28" i="20"/>
  <c r="K35" i="20"/>
  <c r="L67" i="20"/>
  <c r="L147" i="20"/>
  <c r="L130" i="20"/>
  <c r="L35" i="20"/>
  <c r="L118" i="20"/>
  <c r="L136" i="20"/>
  <c r="K43" i="20"/>
  <c r="L86" i="20"/>
  <c r="L98" i="20"/>
  <c r="L102" i="20"/>
  <c r="K118" i="20"/>
  <c r="K86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K144" i="20"/>
  <c r="K82" i="20"/>
  <c r="K52" i="20"/>
  <c r="K140" i="20"/>
  <c r="K130" i="20"/>
  <c r="K98" i="20"/>
  <c r="K102" i="20"/>
  <c r="K50" i="20"/>
  <c r="K67" i="20"/>
  <c r="K95" i="20"/>
  <c r="K112" i="20"/>
  <c r="K136" i="20"/>
  <c r="C84" i="1"/>
  <c r="C83" i="1"/>
  <c r="C82" i="1"/>
  <c r="C87" i="1"/>
  <c r="C86" i="1"/>
  <c r="C85" i="1"/>
  <c r="C93" i="1"/>
  <c r="C92" i="1"/>
  <c r="C91" i="1"/>
  <c r="C68" i="1"/>
  <c r="C73" i="1"/>
  <c r="C66" i="1"/>
  <c r="B69" i="1"/>
  <c r="B71" i="1"/>
  <c r="B72" i="1"/>
  <c r="C70" i="1"/>
  <c r="C76" i="1"/>
  <c r="B74" i="1"/>
  <c r="K70" i="1" l="1"/>
  <c r="B60" i="1"/>
  <c r="C61" i="1"/>
  <c r="B63" i="1"/>
  <c r="B106" i="1"/>
  <c r="C105" i="1"/>
  <c r="B62" i="1" l="1"/>
  <c r="K61" i="1" s="1"/>
  <c r="B65" i="1"/>
  <c r="B64" i="1"/>
  <c r="B67" i="1"/>
  <c r="K66" i="1" s="1"/>
  <c r="B77" i="1"/>
  <c r="B75" i="1"/>
  <c r="K73" i="1" s="1"/>
  <c r="B78" i="1"/>
  <c r="B79" i="1"/>
  <c r="B81" i="1"/>
  <c r="B80" i="1"/>
  <c r="B90" i="1"/>
  <c r="B89" i="1"/>
  <c r="C88" i="1"/>
  <c r="B97" i="1"/>
  <c r="C98" i="1"/>
  <c r="C94" i="1"/>
  <c r="C57" i="1"/>
  <c r="C54" i="1"/>
  <c r="B96" i="1"/>
  <c r="B95" i="1"/>
  <c r="B59" i="1"/>
  <c r="B58" i="1"/>
  <c r="B100" i="1"/>
  <c r="B99" i="1"/>
  <c r="B101" i="1"/>
  <c r="B104" i="1"/>
  <c r="B103" i="1"/>
  <c r="K98" i="1" l="1"/>
  <c r="K94" i="1"/>
  <c r="K88" i="1"/>
  <c r="K102" i="1"/>
  <c r="K57" i="1"/>
  <c r="K76" i="1"/>
  <c r="C42" i="17"/>
  <c r="C41" i="17"/>
  <c r="B39" i="17"/>
  <c r="B38" i="17"/>
  <c r="B37" i="17"/>
  <c r="B36" i="17"/>
  <c r="C35" i="17"/>
  <c r="B34" i="17"/>
  <c r="B33" i="17"/>
  <c r="C32" i="17"/>
  <c r="C31" i="17"/>
  <c r="C30" i="17"/>
  <c r="C29" i="17"/>
  <c r="B28" i="17"/>
  <c r="C27" i="17"/>
  <c r="B26" i="17"/>
  <c r="B25" i="17"/>
  <c r="B24" i="17"/>
  <c r="C23" i="17"/>
  <c r="C22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41" i="1" l="1"/>
  <c r="B56" i="1" l="1"/>
  <c r="B55" i="1"/>
  <c r="C53" i="1"/>
  <c r="K54" i="1" l="1"/>
  <c r="C37" i="1"/>
  <c r="C36" i="1"/>
  <c r="C35" i="1"/>
  <c r="C34" i="1"/>
  <c r="C33" i="1"/>
  <c r="C32" i="1"/>
  <c r="C52" i="1"/>
  <c r="C51" i="1"/>
  <c r="C29" i="1"/>
  <c r="C30" i="1"/>
  <c r="C31" i="1"/>
  <c r="C48" i="1"/>
  <c r="C49" i="1"/>
  <c r="C50" i="1"/>
  <c r="B47" i="1"/>
  <c r="C45" i="1" l="1"/>
  <c r="B40" i="1"/>
  <c r="B39" i="1"/>
  <c r="B43" i="1"/>
  <c r="B42" i="1"/>
  <c r="C11" i="1"/>
  <c r="K41" i="1" l="1"/>
  <c r="B38" i="1"/>
  <c r="C26" i="1"/>
  <c r="B28" i="1"/>
  <c r="B27" i="1"/>
  <c r="C12" i="1"/>
  <c r="C17" i="1"/>
  <c r="C16" i="1"/>
  <c r="C15" i="1"/>
  <c r="C14" i="1"/>
  <c r="C18" i="1"/>
  <c r="C20" i="1"/>
  <c r="C21" i="1"/>
  <c r="K26" i="1" l="1"/>
  <c r="B46" i="1"/>
  <c r="K45" i="1" s="1"/>
  <c r="B13" i="1"/>
  <c r="K11" i="1" s="1"/>
  <c r="C6" i="1" l="1"/>
  <c r="B7" i="1"/>
  <c r="C9" i="1"/>
  <c r="B10" i="1"/>
  <c r="K9" i="1" l="1"/>
  <c r="B39" i="3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B4" i="1"/>
  <c r="B44" i="3" l="1"/>
  <c r="B3" i="1" l="1"/>
  <c r="K2" i="1" s="1"/>
  <c r="C2" i="1"/>
  <c r="G2" i="1" s="1"/>
  <c r="G5" i="1" s="1"/>
  <c r="C5" i="1"/>
  <c r="G3" i="1" l="1"/>
  <c r="G4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</calcChain>
</file>

<file path=xl/sharedStrings.xml><?xml version="1.0" encoding="utf-8"?>
<sst xmlns="http://schemas.openxmlformats.org/spreadsheetml/2006/main" count="959" uniqueCount="105">
  <si>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</si>
  <si>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</si>
  <si>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</si>
  <si>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</si>
  <si>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</si>
  <si>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</si>
  <si>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</si>
  <si>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</si>
  <si>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</si>
  <si>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</si>
  <si>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</si>
  <si>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</si>
  <si>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</si>
  <si>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</si>
  <si>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</si>
  <si>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</si>
  <si>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</si>
  <si>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</si>
  <si>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</si>
  <si>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</si>
  <si>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</si>
  <si>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</si>
  <si>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</si>
  <si>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</si>
  <si>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</si>
  <si>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</si>
  <si>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</si>
  <si>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</si>
  <si>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</si>
  <si>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</si>
  <si>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</si>
  <si>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</si>
  <si>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</si>
  <si>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</si>
  <si>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</si>
  <si>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</si>
  <si>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</si>
  <si>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</si>
  <si>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</si>
  <si>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</si>
  <si>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</si>
  <si>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</si>
  <si>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</si>
  <si>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</si>
  <si>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</si>
  <si>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</si>
  <si>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</si>
  <si>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</si>
  <si>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</si>
  <si>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</si>
  <si>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</si>
  <si>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</si>
  <si>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</si>
  <si>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</si>
  <si>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</si>
  <si>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</si>
  <si>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</si>
  <si>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</si>
  <si>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</si>
  <si>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</si>
  <si>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</si>
  <si>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</si>
  <si>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</si>
  <si>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</si>
  <si>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</si>
  <si>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</si>
  <si>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</si>
  <si>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</si>
  <si>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</si>
  <si>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</si>
  <si>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</si>
  <si>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</si>
  <si>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</si>
  <si>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</si>
  <si>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</si>
  <si>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</si>
  <si>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</si>
  <si>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</si>
  <si>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</si>
  <si>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</si>
  <si>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桃爹</t>
    <phoneticPr fontId="1" type="noConversion"/>
  </si>
  <si>
    <t>老杨</t>
    <phoneticPr fontId="1" type="noConversion"/>
  </si>
  <si>
    <t>修车餐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</si>
  <si>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</si>
  <si>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</si>
  <si>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</si>
  <si>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</si>
  <si>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</si>
  <si>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</si>
  <si>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</si>
  <si>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</si>
  <si>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</si>
  <si>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</si>
  <si>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</si>
  <si>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</si>
  <si>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收入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</si>
  <si>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</si>
  <si>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</si>
  <si>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</si>
  <si>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行标签</t>
  </si>
  <si>
    <t>大车</t>
  </si>
  <si>
    <t>台班</t>
  </si>
  <si>
    <t>(空白)</t>
  </si>
  <si>
    <t>总计</t>
  </si>
  <si>
    <t>求和项:数量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</si>
</sst>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6935099537" createdVersion="6" refreshedVersion="6" minRefreshableVersion="3" recordCount="21">
  <cacheSource type="worksheet">
    <worksheetSource ref="A1:K1048576" sheet="南湖公园"/>
  </cacheSource>
  <cacheFields count="11">
    <cacheField name="日期" numFmtId="0">
      <sharedItems containsNonDate="0" containsDate="1" containsString="0" containsBlank="1" minDate="2017-04-24T00:00:00" maxDate="2017-05-17T00:00:00"/>
    </cacheField>
    <cacheField name="收入" numFmtId="0">
      <sharedItems containsString="0" containsBlank="1" containsNumber="1" containsInteger="1" minValue="500" maxValue="28502"/>
    </cacheField>
    <cacheField name="支出" numFmtId="0">
      <sharedItems containsString="0" containsBlank="1" containsNumber="1" containsInteger="1" minValue="1800" maxValue="1307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unt="3">
        <s v="大车"/>
        <m/>
        <s v="台班"/>
      </sharedItems>
    </cacheField>
    <cacheField name="余额" numFmtId="0">
      <sharedItems containsString="0" containsBlank="1" containsNumber="1" containsInteger="1" minValue="-686" maxValue="15432"/>
    </cacheField>
    <cacheField name="数量" numFmtId="0">
      <sharedItems containsString="0" containsBlank="1" containsNumber="1" minValue="1" maxValue="104"/>
    </cacheField>
    <cacheField name="单价" numFmtId="0">
      <sharedItems containsString="0" containsBlank="1" containsNumber="1" containsInteger="1" minValue="32" maxValue="2900"/>
    </cacheField>
    <cacheField name="去零" numFmtId="0">
      <sharedItems containsNonDate="0" containsString="0" containsBlank="1"/>
    </cacheField>
    <cacheField name="毛利" numFmtId="0">
      <sharedItems containsString="0" containsBlank="1" containsNumber="1" minValue="0.497937959476421" maxValue="0.64566929133858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7-04-24T00:00:00"/>
    <n v="1984"/>
    <m/>
    <s v="装车"/>
    <s v="南湖公园"/>
    <x v="0"/>
    <n v="1984"/>
    <n v="62"/>
    <n v="32"/>
    <m/>
    <m/>
  </r>
  <r>
    <d v="2017-04-28T00:00:00"/>
    <m/>
    <n v="2670"/>
    <s v="加油费"/>
    <s v="南湖公园"/>
    <x v="1"/>
    <n v="-686"/>
    <n v="1"/>
    <n v="2670"/>
    <m/>
    <n v="0.58707083204454069"/>
  </r>
  <r>
    <d v="2017-04-28T00:00:00"/>
    <n v="3296"/>
    <m/>
    <s v="装车"/>
    <s v="南湖公园"/>
    <x v="0"/>
    <n v="2610"/>
    <n v="103"/>
    <n v="32"/>
    <m/>
    <m/>
  </r>
  <r>
    <d v="2017-04-28T00:00:00"/>
    <n v="500"/>
    <m/>
    <s v="台班"/>
    <s v="南湖公园"/>
    <x v="2"/>
    <n v="3110"/>
    <n v="1"/>
    <n v="500"/>
    <m/>
    <m/>
  </r>
  <r>
    <d v="2017-04-29T00:00:00"/>
    <n v="2912"/>
    <m/>
    <s v="装车"/>
    <s v="南湖公园"/>
    <x v="0"/>
    <n v="6022"/>
    <n v="91"/>
    <n v="32"/>
    <m/>
    <m/>
  </r>
  <r>
    <d v="2017-04-29T00:00:00"/>
    <n v="1250"/>
    <m/>
    <s v="台班"/>
    <s v="南湖公园"/>
    <x v="2"/>
    <n v="7272"/>
    <n v="2.5"/>
    <n v="500"/>
    <m/>
    <m/>
  </r>
  <r>
    <d v="2017-04-30T00:00:00"/>
    <m/>
    <n v="2900"/>
    <s v="加油费"/>
    <s v="南湖公园"/>
    <x v="1"/>
    <n v="4372"/>
    <n v="1"/>
    <n v="2900"/>
    <m/>
    <n v="0.63253928028383177"/>
  </r>
  <r>
    <d v="2017-04-30T00:00:00"/>
    <n v="2976"/>
    <m/>
    <s v="装车"/>
    <s v="南湖公园"/>
    <x v="0"/>
    <n v="7348"/>
    <n v="93"/>
    <n v="32"/>
    <m/>
    <m/>
  </r>
  <r>
    <d v="2017-05-05T00:00:00"/>
    <n v="2016"/>
    <m/>
    <s v="装车"/>
    <s v="南湖公园"/>
    <x v="0"/>
    <n v="9364"/>
    <n v="63"/>
    <n v="32"/>
    <m/>
    <m/>
  </r>
  <r>
    <d v="2017-05-06T00:00:00"/>
    <m/>
    <n v="1800"/>
    <s v="加油费"/>
    <s v="南湖公园"/>
    <x v="1"/>
    <n v="7564"/>
    <n v="1"/>
    <n v="1800"/>
    <m/>
    <n v="0.64566929133858264"/>
  </r>
  <r>
    <d v="2017-05-06T00:00:00"/>
    <n v="1280"/>
    <m/>
    <s v="装车"/>
    <s v="南湖公园"/>
    <x v="0"/>
    <n v="8844"/>
    <n v="40"/>
    <n v="32"/>
    <m/>
    <m/>
  </r>
  <r>
    <d v="2017-05-06T00:00:00"/>
    <n v="2000"/>
    <m/>
    <s v="台班"/>
    <s v="南湖公园"/>
    <x v="2"/>
    <n v="10844"/>
    <n v="4"/>
    <n v="500"/>
    <m/>
    <m/>
  </r>
  <r>
    <d v="2017-05-12T00:00:00"/>
    <m/>
    <n v="2900"/>
    <s v="加油费"/>
    <s v="南湖公园"/>
    <x v="1"/>
    <n v="7944"/>
    <n v="1"/>
    <n v="2900"/>
    <m/>
    <n v="0.59056896795143299"/>
  </r>
  <r>
    <d v="2017-05-14T00:00:00"/>
    <n v="2848"/>
    <m/>
    <s v="装车"/>
    <s v="南湖公园"/>
    <x v="0"/>
    <n v="10792"/>
    <n v="89"/>
    <n v="32"/>
    <m/>
    <m/>
  </r>
  <r>
    <d v="2017-05-14T00:00:00"/>
    <n v="1335"/>
    <m/>
    <s v="台班"/>
    <s v="南湖公园"/>
    <x v="2"/>
    <n v="12127"/>
    <n v="2.67"/>
    <n v="500"/>
    <m/>
    <m/>
  </r>
  <r>
    <d v="2017-05-15T00:00:00"/>
    <m/>
    <n v="2800"/>
    <s v="加油费"/>
    <s v="南湖公园"/>
    <x v="1"/>
    <n v="9327"/>
    <n v="1"/>
    <n v="2800"/>
    <m/>
    <n v="0.497937959476421"/>
  </r>
  <r>
    <d v="2017-05-15T00:00:00"/>
    <n v="2112"/>
    <m/>
    <s v="装车"/>
    <s v="南湖公园"/>
    <x v="0"/>
    <n v="11439"/>
    <n v="66"/>
    <n v="32"/>
    <m/>
    <m/>
  </r>
  <r>
    <d v="2017-05-15T00:00:00"/>
    <n v="665"/>
    <m/>
    <s v="台班"/>
    <s v="南湖公园"/>
    <x v="2"/>
    <n v="12104"/>
    <n v="1.33"/>
    <n v="500"/>
    <m/>
    <m/>
  </r>
  <r>
    <d v="2017-05-16T00:00:00"/>
    <n v="3328"/>
    <m/>
    <s v="装车"/>
    <s v="南湖公园"/>
    <x v="0"/>
    <n v="15432"/>
    <n v="104"/>
    <n v="32"/>
    <m/>
    <m/>
  </r>
  <r>
    <m/>
    <n v="28502"/>
    <n v="13070"/>
    <m/>
    <m/>
    <x v="1"/>
    <n v="15432"/>
    <m/>
    <m/>
    <m/>
    <m/>
  </r>
  <r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zoomScaleNormal="100" workbookViewId="0">
      <selection activeCell="E2" sqref="E2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92</v>
      </c>
      <c r="L1" s="4" t="s">
        <v>93</v>
      </c>
    </row>
    <row r="2" spans="1:12" x14ac:dyDescent="0.3">
      <c r="A2" s="15">
        <v>42792</v>
      </c>
      <c r="B2" s="3">
        <v>510000</v>
      </c>
      <c r="C2" s="3"/>
      <c r="D2" s="3" t="s">
        <v>24</v>
      </c>
      <c r="E2" s="3"/>
      <c r="F2" s="3"/>
      <c r="G2" s="13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5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3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5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3">
        <f t="shared" ref="G4:G6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3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3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5">
        <v>42790</v>
      </c>
      <c r="B7" s="3"/>
      <c r="C7" s="3">
        <f t="shared" si="0"/>
        <v>400</v>
      </c>
      <c r="D7" s="3" t="s">
        <v>35</v>
      </c>
      <c r="E7" s="3"/>
      <c r="F7" s="3"/>
      <c r="G7" s="13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5">
        <v>42790</v>
      </c>
      <c r="B8" s="3"/>
      <c r="C8" s="3">
        <f t="shared" si="0"/>
        <v>240</v>
      </c>
      <c r="D8" s="3" t="s">
        <v>35</v>
      </c>
      <c r="E8" s="3"/>
      <c r="F8" s="3"/>
      <c r="G8" s="13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3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5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3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5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3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5">
        <v>42792</v>
      </c>
      <c r="B12" s="3"/>
      <c r="C12" s="3">
        <f t="shared" si="2"/>
        <v>4000</v>
      </c>
      <c r="D12" s="3" t="s">
        <v>21</v>
      </c>
      <c r="E12" s="3"/>
      <c r="F12" s="3"/>
      <c r="G12" s="13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5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3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5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3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5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3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5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3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5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3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5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3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5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3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5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3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5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3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5">
        <v>42796</v>
      </c>
      <c r="B22" s="3"/>
      <c r="C22" s="3">
        <v>40</v>
      </c>
      <c r="D22" s="3" t="s">
        <v>62</v>
      </c>
      <c r="E22" s="3"/>
      <c r="F22" s="3" t="s">
        <v>9</v>
      </c>
      <c r="G22" s="13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5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3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5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3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5">
        <v>42802</v>
      </c>
      <c r="B25" s="3">
        <f>H25*I25</f>
        <v>500</v>
      </c>
      <c r="C25" s="3"/>
      <c r="D25" s="3" t="s">
        <v>13</v>
      </c>
      <c r="E25" s="3" t="s">
        <v>36</v>
      </c>
      <c r="F25" s="3"/>
      <c r="G25" s="13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5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3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5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3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20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3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20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3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5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3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5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3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20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3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20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3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20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3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7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3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7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3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7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3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7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3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7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3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5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3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22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3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22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3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21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3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21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3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21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3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5">
        <v>42827</v>
      </c>
      <c r="C46" s="3">
        <f>H46*I46</f>
        <v>500</v>
      </c>
      <c r="D46" s="3" t="s">
        <v>62</v>
      </c>
      <c r="E46" s="3" t="s">
        <v>37</v>
      </c>
      <c r="F46" s="3"/>
      <c r="G46" s="13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5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3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5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3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5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3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5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3">
        <f t="shared" si="1"/>
        <v>3668</v>
      </c>
      <c r="H50" s="3">
        <v>1</v>
      </c>
      <c r="I50" s="3">
        <v>1630</v>
      </c>
      <c r="J50" s="3"/>
      <c r="K50" s="3">
        <f>B51/(B51+C50)</f>
        <v>0.75620699970086747</v>
      </c>
      <c r="L50" s="3">
        <f>(B51)/C50</f>
        <v>3.1018404907975459</v>
      </c>
    </row>
    <row r="51" spans="1:12" x14ac:dyDescent="0.3">
      <c r="A51" s="15">
        <v>42829</v>
      </c>
      <c r="B51" s="3">
        <f t="shared" ref="B51" si="6">H51*I51</f>
        <v>5056</v>
      </c>
      <c r="C51" s="3"/>
      <c r="D51" s="3" t="s">
        <v>0</v>
      </c>
      <c r="E51" s="3" t="s">
        <v>37</v>
      </c>
      <c r="F51" s="3" t="s">
        <v>40</v>
      </c>
      <c r="G51" s="13">
        <f t="shared" si="1"/>
        <v>8724</v>
      </c>
      <c r="H51" s="3">
        <v>158</v>
      </c>
      <c r="I51" s="3">
        <v>32</v>
      </c>
      <c r="J51" s="3"/>
      <c r="K51" s="3"/>
      <c r="L51" s="3"/>
    </row>
    <row r="52" spans="1:12" x14ac:dyDescent="0.3">
      <c r="A52" s="15">
        <v>42830</v>
      </c>
      <c r="B52" s="3"/>
      <c r="C52" s="3">
        <f>H52*I52</f>
        <v>1770</v>
      </c>
      <c r="D52" s="3" t="s">
        <v>14</v>
      </c>
      <c r="E52" s="3" t="s">
        <v>37</v>
      </c>
      <c r="F52" s="3"/>
      <c r="G52" s="13">
        <f t="shared" si="1"/>
        <v>6954</v>
      </c>
      <c r="H52" s="3">
        <v>1</v>
      </c>
      <c r="I52" s="3">
        <v>1770</v>
      </c>
      <c r="J52" s="3"/>
      <c r="K52" s="3">
        <f>B53/(B53+C52)</f>
        <v>0.73824312333629105</v>
      </c>
      <c r="L52" s="3">
        <f>(B53)/C52</f>
        <v>2.8203389830508474</v>
      </c>
    </row>
    <row r="53" spans="1:12" x14ac:dyDescent="0.3">
      <c r="A53" s="15">
        <v>42830</v>
      </c>
      <c r="B53" s="3">
        <f t="shared" ref="B53" si="7">H53*I53</f>
        <v>4992</v>
      </c>
      <c r="C53" s="3"/>
      <c r="D53" s="3" t="s">
        <v>0</v>
      </c>
      <c r="E53" s="3" t="s">
        <v>37</v>
      </c>
      <c r="F53" s="3" t="s">
        <v>40</v>
      </c>
      <c r="G53" s="13">
        <f t="shared" si="1"/>
        <v>11946</v>
      </c>
      <c r="H53" s="3">
        <v>156</v>
      </c>
      <c r="I53" s="3">
        <v>32</v>
      </c>
      <c r="J53" s="3"/>
      <c r="K53" s="3"/>
      <c r="L53" s="3"/>
    </row>
    <row r="54" spans="1:12" x14ac:dyDescent="0.3">
      <c r="A54" s="15">
        <v>42830</v>
      </c>
      <c r="B54" s="3"/>
      <c r="C54" s="3">
        <f t="shared" ref="C54" si="8">H54*I54</f>
        <v>110</v>
      </c>
      <c r="D54" s="3" t="s">
        <v>62</v>
      </c>
      <c r="E54" s="3" t="s">
        <v>37</v>
      </c>
      <c r="F54" s="3" t="s">
        <v>60</v>
      </c>
      <c r="G54" s="13">
        <f t="shared" si="1"/>
        <v>11836</v>
      </c>
      <c r="H54" s="3">
        <v>1</v>
      </c>
      <c r="I54" s="3">
        <v>110</v>
      </c>
      <c r="J54" s="3"/>
      <c r="K54" s="3"/>
      <c r="L54" s="3"/>
    </row>
    <row r="55" spans="1:12" x14ac:dyDescent="0.3">
      <c r="A55" s="15">
        <v>42833</v>
      </c>
      <c r="B55" s="3"/>
      <c r="C55" s="3">
        <f t="shared" ref="C55:C59" si="9">H55*I55</f>
        <v>220</v>
      </c>
      <c r="D55" s="3" t="s">
        <v>62</v>
      </c>
      <c r="E55" s="3" t="s">
        <v>37</v>
      </c>
      <c r="F55" s="3" t="s">
        <v>54</v>
      </c>
      <c r="G55" s="13">
        <f t="shared" si="1"/>
        <v>11616</v>
      </c>
      <c r="H55" s="3">
        <v>1</v>
      </c>
      <c r="I55" s="3">
        <v>220</v>
      </c>
      <c r="J55" s="3"/>
      <c r="K55" s="3"/>
      <c r="L55" s="3"/>
    </row>
    <row r="56" spans="1:12" x14ac:dyDescent="0.3">
      <c r="A56" s="15">
        <v>42833</v>
      </c>
      <c r="B56" s="3"/>
      <c r="C56" s="3">
        <f t="shared" si="9"/>
        <v>200</v>
      </c>
      <c r="D56" s="3" t="s">
        <v>62</v>
      </c>
      <c r="E56" s="3" t="s">
        <v>37</v>
      </c>
      <c r="F56" s="3" t="s">
        <v>55</v>
      </c>
      <c r="G56" s="13">
        <f t="shared" si="1"/>
        <v>11416</v>
      </c>
      <c r="H56" s="3">
        <v>1</v>
      </c>
      <c r="I56" s="3">
        <v>200</v>
      </c>
      <c r="J56" s="3"/>
      <c r="K56" s="3"/>
      <c r="L56" s="3"/>
    </row>
    <row r="57" spans="1:12" x14ac:dyDescent="0.3">
      <c r="A57" s="15">
        <v>42833</v>
      </c>
      <c r="B57" s="3"/>
      <c r="C57" s="3">
        <f t="shared" si="9"/>
        <v>220</v>
      </c>
      <c r="D57" s="3" t="s">
        <v>62</v>
      </c>
      <c r="E57" s="3" t="s">
        <v>37</v>
      </c>
      <c r="F57" s="3" t="s">
        <v>57</v>
      </c>
      <c r="G57" s="13">
        <f t="shared" si="1"/>
        <v>11196</v>
      </c>
      <c r="H57" s="3">
        <v>1</v>
      </c>
      <c r="I57" s="3">
        <v>220</v>
      </c>
      <c r="J57" s="3"/>
      <c r="K57" s="3"/>
      <c r="L57" s="3"/>
    </row>
    <row r="58" spans="1:12" x14ac:dyDescent="0.3">
      <c r="A58" s="15">
        <v>42833</v>
      </c>
      <c r="B58" s="3"/>
      <c r="C58" s="3">
        <f t="shared" si="9"/>
        <v>170</v>
      </c>
      <c r="D58" s="3" t="s">
        <v>62</v>
      </c>
      <c r="E58" s="3" t="s">
        <v>37</v>
      </c>
      <c r="F58" s="3" t="s">
        <v>58</v>
      </c>
      <c r="G58" s="13">
        <f t="shared" si="1"/>
        <v>11026</v>
      </c>
      <c r="H58" s="3">
        <v>1</v>
      </c>
      <c r="I58" s="3">
        <v>170</v>
      </c>
      <c r="J58" s="3"/>
      <c r="K58" s="3"/>
      <c r="L58" s="3"/>
    </row>
    <row r="59" spans="1:12" x14ac:dyDescent="0.3">
      <c r="A59" s="15">
        <v>42833</v>
      </c>
      <c r="B59" s="3"/>
      <c r="C59" s="3">
        <f t="shared" si="9"/>
        <v>430</v>
      </c>
      <c r="D59" s="3" t="s">
        <v>62</v>
      </c>
      <c r="E59" s="3" t="s">
        <v>37</v>
      </c>
      <c r="F59" s="3" t="s">
        <v>59</v>
      </c>
      <c r="G59" s="13">
        <f t="shared" si="1"/>
        <v>10596</v>
      </c>
      <c r="H59" s="3">
        <v>1</v>
      </c>
      <c r="I59" s="3">
        <v>430</v>
      </c>
      <c r="J59" s="3"/>
      <c r="K59" s="3"/>
      <c r="L59" s="3"/>
    </row>
    <row r="60" spans="1:12" x14ac:dyDescent="0.3">
      <c r="A60" s="15">
        <v>42833</v>
      </c>
      <c r="B60" s="3"/>
      <c r="C60" s="3">
        <v>200</v>
      </c>
      <c r="D60" s="3" t="s">
        <v>62</v>
      </c>
      <c r="E60" s="3" t="s">
        <v>37</v>
      </c>
      <c r="F60" s="3" t="s">
        <v>52</v>
      </c>
      <c r="G60" s="13">
        <f t="shared" si="1"/>
        <v>10396</v>
      </c>
      <c r="H60" s="3">
        <v>1</v>
      </c>
      <c r="I60" s="3">
        <v>200</v>
      </c>
      <c r="J60" s="3"/>
      <c r="K60" s="3"/>
      <c r="L60" s="3"/>
    </row>
    <row r="61" spans="1:12" x14ac:dyDescent="0.3">
      <c r="A61" s="15">
        <v>42833</v>
      </c>
      <c r="B61" s="3"/>
      <c r="C61" s="3">
        <f t="shared" ref="C61:C62" si="10">H61*I61</f>
        <v>180</v>
      </c>
      <c r="D61" s="3" t="s">
        <v>62</v>
      </c>
      <c r="E61" s="3" t="s">
        <v>37</v>
      </c>
      <c r="F61" s="3" t="s">
        <v>56</v>
      </c>
      <c r="G61" s="13">
        <f t="shared" si="1"/>
        <v>10216</v>
      </c>
      <c r="H61" s="3">
        <v>1</v>
      </c>
      <c r="I61" s="3">
        <v>180</v>
      </c>
      <c r="J61" s="3"/>
      <c r="K61" s="3"/>
      <c r="L61" s="3"/>
    </row>
    <row r="62" spans="1:12" x14ac:dyDescent="0.3">
      <c r="A62" s="15">
        <v>42837</v>
      </c>
      <c r="B62" s="3"/>
      <c r="C62" s="3">
        <f t="shared" si="10"/>
        <v>1050</v>
      </c>
      <c r="D62" s="3" t="s">
        <v>62</v>
      </c>
      <c r="E62" s="3" t="s">
        <v>37</v>
      </c>
      <c r="F62" s="3" t="s">
        <v>53</v>
      </c>
      <c r="G62" s="13">
        <f t="shared" si="1"/>
        <v>9166</v>
      </c>
      <c r="H62" s="3">
        <v>7</v>
      </c>
      <c r="I62" s="3">
        <v>150</v>
      </c>
      <c r="J62" s="3"/>
      <c r="K62" s="3"/>
      <c r="L62" s="3"/>
    </row>
    <row r="63" spans="1:12" x14ac:dyDescent="0.3">
      <c r="A63" s="15">
        <v>42837</v>
      </c>
      <c r="B63" s="3"/>
      <c r="C63" s="3">
        <v>200</v>
      </c>
      <c r="D63" s="3" t="s">
        <v>62</v>
      </c>
      <c r="E63" s="3" t="s">
        <v>37</v>
      </c>
      <c r="F63" s="3" t="s">
        <v>52</v>
      </c>
      <c r="G63" s="13">
        <f t="shared" si="1"/>
        <v>8966</v>
      </c>
      <c r="H63" s="3">
        <v>1</v>
      </c>
      <c r="I63" s="3">
        <v>200</v>
      </c>
      <c r="J63" s="3"/>
      <c r="K63" s="3"/>
      <c r="L63" s="3"/>
    </row>
    <row r="64" spans="1:12" x14ac:dyDescent="0.3">
      <c r="A64" s="15">
        <v>42838</v>
      </c>
      <c r="B64" s="3"/>
      <c r="C64" s="3">
        <v>650</v>
      </c>
      <c r="D64" s="3" t="s">
        <v>62</v>
      </c>
      <c r="E64" s="3" t="s">
        <v>37</v>
      </c>
      <c r="F64" s="3" t="s">
        <v>50</v>
      </c>
      <c r="G64" s="13">
        <f t="shared" si="1"/>
        <v>8316</v>
      </c>
      <c r="H64" s="3">
        <v>1</v>
      </c>
      <c r="I64" s="3">
        <v>650</v>
      </c>
      <c r="J64" s="3"/>
      <c r="K64" s="3"/>
      <c r="L64" s="3"/>
    </row>
    <row r="65" spans="1:12" x14ac:dyDescent="0.3">
      <c r="A65" s="15">
        <v>42838</v>
      </c>
      <c r="B65" s="3"/>
      <c r="C65" s="3">
        <v>2000</v>
      </c>
      <c r="D65" s="3" t="s">
        <v>62</v>
      </c>
      <c r="E65" s="3" t="s">
        <v>37</v>
      </c>
      <c r="F65" s="3" t="s">
        <v>51</v>
      </c>
      <c r="G65" s="13">
        <f t="shared" si="1"/>
        <v>6316</v>
      </c>
      <c r="H65" s="3">
        <v>1</v>
      </c>
      <c r="I65" s="3">
        <v>2000</v>
      </c>
      <c r="J65" s="3"/>
      <c r="K65" s="3"/>
      <c r="L65" s="3"/>
    </row>
    <row r="66" spans="1:12" x14ac:dyDescent="0.3">
      <c r="A66" s="15">
        <v>42838</v>
      </c>
      <c r="B66" s="3"/>
      <c r="C66" s="3">
        <v>580</v>
      </c>
      <c r="D66" s="3" t="s">
        <v>62</v>
      </c>
      <c r="E66" s="3" t="s">
        <v>37</v>
      </c>
      <c r="F66" s="3" t="s">
        <v>49</v>
      </c>
      <c r="G66" s="13">
        <f t="shared" si="1"/>
        <v>5736</v>
      </c>
      <c r="H66" s="3">
        <v>1</v>
      </c>
      <c r="I66" s="3">
        <v>580</v>
      </c>
      <c r="J66" s="3"/>
      <c r="K66" s="3"/>
      <c r="L66" s="3"/>
    </row>
    <row r="67" spans="1:12" x14ac:dyDescent="0.3">
      <c r="A67" s="17">
        <v>42838</v>
      </c>
      <c r="B67" s="3"/>
      <c r="C67" s="3">
        <f t="shared" ref="C67" si="11">H67*I67</f>
        <v>2230</v>
      </c>
      <c r="D67" s="3" t="s">
        <v>14</v>
      </c>
      <c r="E67" s="3" t="s">
        <v>37</v>
      </c>
      <c r="F67" s="3"/>
      <c r="G67" s="13">
        <f t="shared" si="1"/>
        <v>3506</v>
      </c>
      <c r="H67" s="3">
        <v>1</v>
      </c>
      <c r="I67" s="3">
        <v>2230</v>
      </c>
      <c r="J67" s="3"/>
      <c r="K67" s="3">
        <f>(B68+B69)/(B68+B69+C67)</f>
        <v>0.60697920338385614</v>
      </c>
      <c r="L67" s="3">
        <f>(B68+B69+B79+B80+B81)/C67</f>
        <v>4.6968609865470849</v>
      </c>
    </row>
    <row r="68" spans="1:12" x14ac:dyDescent="0.3">
      <c r="A68" s="17">
        <v>42838</v>
      </c>
      <c r="B68" s="3">
        <f t="shared" ref="B68:B69" si="12">H68*I68</f>
        <v>3136</v>
      </c>
      <c r="C68" s="3"/>
      <c r="D68" s="3" t="s">
        <v>0</v>
      </c>
      <c r="E68" s="3" t="s">
        <v>37</v>
      </c>
      <c r="F68" s="3" t="s">
        <v>40</v>
      </c>
      <c r="G68" s="13">
        <f t="shared" ref="G68:G132" si="13">G67+B68-C68</f>
        <v>6642</v>
      </c>
      <c r="H68" s="3">
        <v>98</v>
      </c>
      <c r="I68" s="3">
        <v>32</v>
      </c>
      <c r="J68" s="3"/>
      <c r="K68" s="3"/>
      <c r="L68" s="3"/>
    </row>
    <row r="69" spans="1:12" x14ac:dyDescent="0.3">
      <c r="A69" s="17">
        <v>42838</v>
      </c>
      <c r="B69" s="3">
        <f t="shared" si="12"/>
        <v>308</v>
      </c>
      <c r="C69" s="3"/>
      <c r="D69" s="3" t="s">
        <v>0</v>
      </c>
      <c r="E69" s="3" t="s">
        <v>37</v>
      </c>
      <c r="F69" s="3" t="s">
        <v>41</v>
      </c>
      <c r="G69" s="13">
        <f t="shared" si="13"/>
        <v>6950</v>
      </c>
      <c r="H69" s="3">
        <v>11</v>
      </c>
      <c r="I69" s="3">
        <v>28</v>
      </c>
      <c r="J69" s="3"/>
      <c r="K69" s="3"/>
      <c r="L69" s="3"/>
    </row>
    <row r="70" spans="1:12" x14ac:dyDescent="0.3">
      <c r="A70" s="15">
        <v>42838</v>
      </c>
      <c r="B70" s="3"/>
      <c r="C70" s="3">
        <f>H70*I70</f>
        <v>1350</v>
      </c>
      <c r="D70" s="3" t="s">
        <v>62</v>
      </c>
      <c r="E70" s="3" t="s">
        <v>37</v>
      </c>
      <c r="F70" s="3" t="s">
        <v>69</v>
      </c>
      <c r="G70" s="13">
        <f t="shared" si="13"/>
        <v>5600</v>
      </c>
      <c r="H70" s="3">
        <v>9</v>
      </c>
      <c r="I70" s="3">
        <v>150</v>
      </c>
      <c r="J70" s="3"/>
      <c r="K70" s="3"/>
      <c r="L70" s="3"/>
    </row>
    <row r="71" spans="1:12" x14ac:dyDescent="0.3">
      <c r="A71" s="15">
        <v>42838</v>
      </c>
      <c r="B71" s="3"/>
      <c r="C71" s="3">
        <f>H71*I71</f>
        <v>380</v>
      </c>
      <c r="D71" s="3" t="s">
        <v>62</v>
      </c>
      <c r="E71" s="3" t="s">
        <v>37</v>
      </c>
      <c r="F71" s="3" t="s">
        <v>70</v>
      </c>
      <c r="G71" s="13">
        <f t="shared" si="13"/>
        <v>5220</v>
      </c>
      <c r="H71" s="3">
        <v>1</v>
      </c>
      <c r="I71" s="3">
        <v>380</v>
      </c>
      <c r="J71" s="3"/>
      <c r="K71" s="3"/>
      <c r="L71" s="3"/>
    </row>
    <row r="72" spans="1:12" x14ac:dyDescent="0.3">
      <c r="A72" s="15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71</v>
      </c>
      <c r="G72" s="13">
        <f t="shared" si="13"/>
        <v>4840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5">
        <v>42838</v>
      </c>
      <c r="B73" s="3"/>
      <c r="C73" s="3">
        <f t="shared" ref="C73:C77" si="14">H73*I73</f>
        <v>1480</v>
      </c>
      <c r="D73" s="3" t="s">
        <v>62</v>
      </c>
      <c r="E73" s="3" t="s">
        <v>37</v>
      </c>
      <c r="F73" s="3" t="s">
        <v>72</v>
      </c>
      <c r="G73" s="13">
        <f t="shared" si="13"/>
        <v>3360</v>
      </c>
      <c r="H73" s="3">
        <v>1</v>
      </c>
      <c r="I73" s="3">
        <v>1480</v>
      </c>
      <c r="J73" s="3"/>
      <c r="K73" s="3"/>
      <c r="L73" s="3"/>
    </row>
    <row r="74" spans="1:12" x14ac:dyDescent="0.3">
      <c r="A74" s="15">
        <v>42838</v>
      </c>
      <c r="B74" s="3"/>
      <c r="C74" s="3">
        <f t="shared" si="14"/>
        <v>70</v>
      </c>
      <c r="D74" s="3" t="s">
        <v>62</v>
      </c>
      <c r="E74" s="3" t="s">
        <v>37</v>
      </c>
      <c r="F74" s="3" t="s">
        <v>73</v>
      </c>
      <c r="G74" s="13">
        <f t="shared" si="13"/>
        <v>3290</v>
      </c>
      <c r="H74" s="3">
        <v>1</v>
      </c>
      <c r="I74" s="3">
        <v>70</v>
      </c>
      <c r="J74" s="3"/>
      <c r="K74" s="3"/>
      <c r="L74" s="3"/>
    </row>
    <row r="75" spans="1:12" x14ac:dyDescent="0.3">
      <c r="A75" s="15">
        <v>42838</v>
      </c>
      <c r="B75" s="3"/>
      <c r="C75" s="3">
        <f t="shared" si="14"/>
        <v>160</v>
      </c>
      <c r="D75" s="3" t="s">
        <v>62</v>
      </c>
      <c r="E75" s="3" t="s">
        <v>37</v>
      </c>
      <c r="F75" s="3" t="s">
        <v>74</v>
      </c>
      <c r="G75" s="13">
        <f t="shared" si="13"/>
        <v>3130</v>
      </c>
      <c r="H75" s="3">
        <v>2</v>
      </c>
      <c r="I75" s="3">
        <v>80</v>
      </c>
      <c r="J75" s="3"/>
      <c r="K75" s="3"/>
      <c r="L75" s="3"/>
    </row>
    <row r="76" spans="1:12" x14ac:dyDescent="0.3">
      <c r="A76" s="15">
        <v>42838</v>
      </c>
      <c r="B76" s="3"/>
      <c r="C76" s="3">
        <f t="shared" si="14"/>
        <v>280</v>
      </c>
      <c r="D76" s="3" t="s">
        <v>62</v>
      </c>
      <c r="E76" s="3" t="s">
        <v>37</v>
      </c>
      <c r="F76" s="3" t="s">
        <v>75</v>
      </c>
      <c r="G76" s="13">
        <f t="shared" si="13"/>
        <v>2850</v>
      </c>
      <c r="H76" s="3">
        <v>1</v>
      </c>
      <c r="I76" s="3">
        <v>280</v>
      </c>
      <c r="J76" s="3"/>
      <c r="K76" s="3"/>
      <c r="L76" s="3"/>
    </row>
    <row r="77" spans="1:12" x14ac:dyDescent="0.3">
      <c r="A77" s="15">
        <v>42838</v>
      </c>
      <c r="B77" s="3"/>
      <c r="C77" s="3">
        <f t="shared" si="14"/>
        <v>360</v>
      </c>
      <c r="D77" s="3" t="s">
        <v>62</v>
      </c>
      <c r="E77" s="3" t="s">
        <v>37</v>
      </c>
      <c r="F77" s="3" t="s">
        <v>76</v>
      </c>
      <c r="G77" s="13">
        <f t="shared" si="13"/>
        <v>2490</v>
      </c>
      <c r="H77" s="3">
        <v>1</v>
      </c>
      <c r="I77" s="3">
        <v>360</v>
      </c>
      <c r="J77" s="3"/>
      <c r="K77" s="3"/>
      <c r="L77" s="3"/>
    </row>
    <row r="78" spans="1:12" x14ac:dyDescent="0.3">
      <c r="A78" s="15">
        <v>42838</v>
      </c>
      <c r="B78" s="3"/>
      <c r="C78" s="3">
        <f>H78*I78</f>
        <v>-380</v>
      </c>
      <c r="D78" s="3" t="s">
        <v>62</v>
      </c>
      <c r="E78" s="3" t="s">
        <v>37</v>
      </c>
      <c r="F78" s="3" t="s">
        <v>77</v>
      </c>
      <c r="G78" s="13">
        <f t="shared" si="13"/>
        <v>2870</v>
      </c>
      <c r="H78" s="3">
        <v>1</v>
      </c>
      <c r="I78" s="3">
        <v>-380</v>
      </c>
      <c r="J78" s="3"/>
      <c r="K78" s="3"/>
      <c r="L78" s="3"/>
    </row>
    <row r="79" spans="1:12" x14ac:dyDescent="0.3">
      <c r="A79" s="15">
        <v>42839</v>
      </c>
      <c r="B79" s="3">
        <f t="shared" ref="B79:B84" si="15">H79*I79</f>
        <v>1750</v>
      </c>
      <c r="C79" s="3"/>
      <c r="D79" s="3" t="s">
        <v>61</v>
      </c>
      <c r="E79" s="3" t="s">
        <v>37</v>
      </c>
      <c r="F79" s="3" t="s">
        <v>61</v>
      </c>
      <c r="G79" s="13">
        <f t="shared" si="13"/>
        <v>4620</v>
      </c>
      <c r="H79" s="3">
        <v>3.5</v>
      </c>
      <c r="I79" s="3">
        <v>500</v>
      </c>
      <c r="J79" s="3"/>
      <c r="K79" s="3"/>
      <c r="L79" s="3"/>
    </row>
    <row r="80" spans="1:12" x14ac:dyDescent="0.3">
      <c r="A80" s="15">
        <v>42839</v>
      </c>
      <c r="B80" s="3">
        <f t="shared" si="15"/>
        <v>4832</v>
      </c>
      <c r="C80" s="3"/>
      <c r="D80" s="3" t="s">
        <v>0</v>
      </c>
      <c r="E80" s="3" t="s">
        <v>37</v>
      </c>
      <c r="F80" s="3" t="s">
        <v>40</v>
      </c>
      <c r="G80" s="13">
        <f t="shared" si="13"/>
        <v>9452</v>
      </c>
      <c r="H80" s="3">
        <v>151</v>
      </c>
      <c r="I80" s="3">
        <v>32</v>
      </c>
      <c r="J80" s="3"/>
      <c r="K80" s="3"/>
      <c r="L80" s="3"/>
    </row>
    <row r="81" spans="1:12" x14ac:dyDescent="0.3">
      <c r="A81" s="15">
        <v>42839</v>
      </c>
      <c r="B81" s="3">
        <f t="shared" si="15"/>
        <v>448</v>
      </c>
      <c r="C81" s="3"/>
      <c r="D81" s="3" t="s">
        <v>0</v>
      </c>
      <c r="E81" s="3" t="s">
        <v>37</v>
      </c>
      <c r="F81" s="3" t="s">
        <v>41</v>
      </c>
      <c r="G81" s="13">
        <f t="shared" si="13"/>
        <v>9900</v>
      </c>
      <c r="H81" s="3">
        <v>16</v>
      </c>
      <c r="I81" s="3">
        <v>28</v>
      </c>
      <c r="J81" s="3"/>
      <c r="K81" s="3"/>
      <c r="L81" s="3"/>
    </row>
    <row r="82" spans="1:12" x14ac:dyDescent="0.3">
      <c r="A82" s="20">
        <v>42840</v>
      </c>
      <c r="B82" s="3"/>
      <c r="C82" s="3">
        <f>H82*I82-J82</f>
        <v>2000</v>
      </c>
      <c r="D82" s="3" t="s">
        <v>14</v>
      </c>
      <c r="E82" s="3" t="s">
        <v>37</v>
      </c>
      <c r="F82" s="3"/>
      <c r="G82" s="13">
        <f t="shared" si="13"/>
        <v>7900</v>
      </c>
      <c r="H82" s="3">
        <v>328</v>
      </c>
      <c r="I82" s="3">
        <v>6.1</v>
      </c>
      <c r="J82" s="3">
        <v>0.8</v>
      </c>
      <c r="K82" s="3">
        <f>(B83+B84)/(B83+B84+C82)</f>
        <v>0.647887323943662</v>
      </c>
      <c r="L82" s="3">
        <f>(B83+B84)/C82</f>
        <v>1.84</v>
      </c>
    </row>
    <row r="83" spans="1:12" x14ac:dyDescent="0.3">
      <c r="A83" s="20">
        <v>42840</v>
      </c>
      <c r="B83" s="3">
        <f t="shared" si="15"/>
        <v>3232</v>
      </c>
      <c r="C83" s="3"/>
      <c r="D83" s="3" t="s">
        <v>0</v>
      </c>
      <c r="E83" s="3" t="s">
        <v>37</v>
      </c>
      <c r="F83" s="3" t="s">
        <v>40</v>
      </c>
      <c r="G83" s="13">
        <f t="shared" si="13"/>
        <v>11132</v>
      </c>
      <c r="H83" s="3">
        <v>101</v>
      </c>
      <c r="I83" s="3">
        <v>32</v>
      </c>
      <c r="J83" s="3"/>
      <c r="K83" s="3"/>
      <c r="L83" s="3"/>
    </row>
    <row r="84" spans="1:12" x14ac:dyDescent="0.3">
      <c r="A84" s="20">
        <v>42840</v>
      </c>
      <c r="B84" s="3">
        <f t="shared" si="15"/>
        <v>448</v>
      </c>
      <c r="C84" s="3"/>
      <c r="D84" s="3" t="s">
        <v>0</v>
      </c>
      <c r="E84" s="3" t="s">
        <v>37</v>
      </c>
      <c r="F84" s="3" t="s">
        <v>41</v>
      </c>
      <c r="G84" s="13">
        <f t="shared" si="13"/>
        <v>11580</v>
      </c>
      <c r="H84" s="3">
        <v>16</v>
      </c>
      <c r="I84" s="3">
        <v>28</v>
      </c>
      <c r="J84" s="3"/>
      <c r="K84" s="3"/>
      <c r="L84" s="3"/>
    </row>
    <row r="85" spans="1:12" x14ac:dyDescent="0.3">
      <c r="A85" s="15">
        <v>42841</v>
      </c>
      <c r="B85" s="3"/>
      <c r="C85" s="3">
        <v>250</v>
      </c>
      <c r="D85" s="3" t="s">
        <v>62</v>
      </c>
      <c r="E85" s="3" t="s">
        <v>37</v>
      </c>
      <c r="F85" s="3" t="s">
        <v>63</v>
      </c>
      <c r="G85" s="13">
        <f t="shared" si="13"/>
        <v>11330</v>
      </c>
      <c r="H85" s="3">
        <v>1</v>
      </c>
      <c r="I85" s="3">
        <v>250</v>
      </c>
      <c r="J85" s="3"/>
      <c r="K85" s="3"/>
      <c r="L85" s="3"/>
    </row>
    <row r="86" spans="1:12" x14ac:dyDescent="0.3">
      <c r="A86" s="17">
        <v>42844</v>
      </c>
      <c r="B86" s="3"/>
      <c r="C86" s="3">
        <f t="shared" ref="C86:C94" si="16">H86*I86</f>
        <v>1900</v>
      </c>
      <c r="D86" s="3" t="s">
        <v>14</v>
      </c>
      <c r="E86" s="3" t="s">
        <v>37</v>
      </c>
      <c r="F86" s="3"/>
      <c r="G86" s="13">
        <f t="shared" si="13"/>
        <v>9430</v>
      </c>
      <c r="H86" s="3">
        <v>1</v>
      </c>
      <c r="I86" s="3">
        <v>1900</v>
      </c>
      <c r="J86" s="3"/>
      <c r="K86" s="3">
        <f>(B87+B88)/(B87+B88+C86)</f>
        <v>0.56140350877192979</v>
      </c>
      <c r="L86" s="3">
        <f>(B87+B88)/C86</f>
        <v>1.28</v>
      </c>
    </row>
    <row r="87" spans="1:12" x14ac:dyDescent="0.3">
      <c r="A87" s="17">
        <v>42844</v>
      </c>
      <c r="B87" s="3">
        <f t="shared" ref="B87:B88" si="17">H87*I87</f>
        <v>2208</v>
      </c>
      <c r="C87" s="3"/>
      <c r="D87" s="3" t="s">
        <v>0</v>
      </c>
      <c r="E87" s="3" t="s">
        <v>37</v>
      </c>
      <c r="F87" s="3" t="s">
        <v>40</v>
      </c>
      <c r="G87" s="13">
        <f t="shared" si="13"/>
        <v>11638</v>
      </c>
      <c r="H87" s="3">
        <v>69</v>
      </c>
      <c r="I87" s="3">
        <v>32</v>
      </c>
      <c r="J87" s="3"/>
      <c r="K87" s="3"/>
      <c r="L87" s="3"/>
    </row>
    <row r="88" spans="1:12" x14ac:dyDescent="0.3">
      <c r="A88" s="17">
        <v>42844</v>
      </c>
      <c r="B88" s="3">
        <f t="shared" si="17"/>
        <v>224</v>
      </c>
      <c r="C88" s="3"/>
      <c r="D88" s="3" t="s">
        <v>0</v>
      </c>
      <c r="E88" s="3" t="s">
        <v>37</v>
      </c>
      <c r="F88" s="3" t="s">
        <v>41</v>
      </c>
      <c r="G88" s="13">
        <f t="shared" si="13"/>
        <v>11862</v>
      </c>
      <c r="H88" s="3">
        <v>8</v>
      </c>
      <c r="I88" s="3">
        <v>28</v>
      </c>
      <c r="J88" s="3"/>
      <c r="K88" s="3"/>
      <c r="L88" s="3"/>
    </row>
    <row r="89" spans="1:12" x14ac:dyDescent="0.3">
      <c r="A89" s="15">
        <v>42845</v>
      </c>
      <c r="B89" s="3"/>
      <c r="C89" s="3">
        <f t="shared" si="16"/>
        <v>3060</v>
      </c>
      <c r="D89" s="3" t="s">
        <v>62</v>
      </c>
      <c r="E89" s="3" t="s">
        <v>37</v>
      </c>
      <c r="F89" s="3" t="s">
        <v>64</v>
      </c>
      <c r="G89" s="13">
        <f t="shared" si="13"/>
        <v>8802</v>
      </c>
      <c r="H89" s="3">
        <v>9</v>
      </c>
      <c r="I89" s="3">
        <v>340</v>
      </c>
      <c r="J89" s="3"/>
      <c r="K89" s="3"/>
      <c r="L89" s="3"/>
    </row>
    <row r="90" spans="1:12" x14ac:dyDescent="0.3">
      <c r="A90" s="15">
        <v>42845</v>
      </c>
      <c r="B90" s="3"/>
      <c r="C90" s="3">
        <f t="shared" si="16"/>
        <v>360</v>
      </c>
      <c r="D90" s="3" t="s">
        <v>62</v>
      </c>
      <c r="E90" s="3" t="s">
        <v>37</v>
      </c>
      <c r="F90" s="3" t="s">
        <v>65</v>
      </c>
      <c r="G90" s="13">
        <f t="shared" si="13"/>
        <v>8442</v>
      </c>
      <c r="H90" s="3">
        <v>1</v>
      </c>
      <c r="I90" s="3">
        <v>360</v>
      </c>
      <c r="J90" s="3"/>
      <c r="K90" s="3"/>
      <c r="L90" s="3"/>
    </row>
    <row r="91" spans="1:12" x14ac:dyDescent="0.3">
      <c r="A91" s="15">
        <v>42845</v>
      </c>
      <c r="B91" s="3"/>
      <c r="C91" s="3">
        <f t="shared" si="16"/>
        <v>60</v>
      </c>
      <c r="D91" s="3" t="s">
        <v>62</v>
      </c>
      <c r="E91" s="3" t="s">
        <v>37</v>
      </c>
      <c r="F91" s="3" t="s">
        <v>66</v>
      </c>
      <c r="G91" s="13">
        <f t="shared" si="13"/>
        <v>8382</v>
      </c>
      <c r="H91" s="3">
        <v>1</v>
      </c>
      <c r="I91" s="3">
        <v>60</v>
      </c>
      <c r="J91" s="3"/>
      <c r="K91" s="3"/>
      <c r="L91" s="3"/>
    </row>
    <row r="92" spans="1:12" x14ac:dyDescent="0.3">
      <c r="A92" s="15">
        <v>42845</v>
      </c>
      <c r="B92" s="3"/>
      <c r="C92" s="3">
        <f t="shared" si="16"/>
        <v>340</v>
      </c>
      <c r="D92" s="3" t="s">
        <v>62</v>
      </c>
      <c r="E92" s="3" t="s">
        <v>37</v>
      </c>
      <c r="F92" s="3" t="s">
        <v>23</v>
      </c>
      <c r="G92" s="13">
        <f t="shared" si="13"/>
        <v>8042</v>
      </c>
      <c r="H92" s="3">
        <v>2</v>
      </c>
      <c r="I92" s="3">
        <v>170</v>
      </c>
      <c r="J92" s="3"/>
      <c r="K92" s="3"/>
      <c r="L92" s="3"/>
    </row>
    <row r="93" spans="1:12" x14ac:dyDescent="0.3">
      <c r="A93" s="15">
        <v>42845</v>
      </c>
      <c r="B93" s="3"/>
      <c r="C93" s="3">
        <f t="shared" si="16"/>
        <v>100</v>
      </c>
      <c r="D93" s="3" t="s">
        <v>62</v>
      </c>
      <c r="E93" s="3" t="s">
        <v>37</v>
      </c>
      <c r="F93" s="3" t="s">
        <v>68</v>
      </c>
      <c r="G93" s="13">
        <f t="shared" si="13"/>
        <v>7942</v>
      </c>
      <c r="H93" s="3">
        <v>1</v>
      </c>
      <c r="I93" s="3">
        <v>100</v>
      </c>
      <c r="J93" s="3"/>
      <c r="K93" s="3"/>
      <c r="L93" s="3"/>
    </row>
    <row r="94" spans="1:12" x14ac:dyDescent="0.3">
      <c r="A94" s="15">
        <v>42845</v>
      </c>
      <c r="B94" s="3"/>
      <c r="C94" s="3">
        <f t="shared" si="16"/>
        <v>3400</v>
      </c>
      <c r="D94" s="3" t="s">
        <v>62</v>
      </c>
      <c r="E94" s="3" t="s">
        <v>37</v>
      </c>
      <c r="F94" s="3" t="s">
        <v>10</v>
      </c>
      <c r="G94" s="13">
        <f t="shared" si="13"/>
        <v>4542</v>
      </c>
      <c r="H94" s="3">
        <v>1</v>
      </c>
      <c r="I94" s="3">
        <v>3400</v>
      </c>
      <c r="J94" s="3"/>
      <c r="K94" s="3"/>
      <c r="L94" s="3"/>
    </row>
    <row r="95" spans="1:12" x14ac:dyDescent="0.3">
      <c r="A95" s="15">
        <v>42847</v>
      </c>
      <c r="B95" s="3"/>
      <c r="C95" s="3">
        <f>H95*I95-J95</f>
        <v>1610</v>
      </c>
      <c r="D95" s="3" t="s">
        <v>14</v>
      </c>
      <c r="E95" s="3" t="s">
        <v>37</v>
      </c>
      <c r="F95" s="3"/>
      <c r="G95" s="13">
        <f t="shared" si="13"/>
        <v>2932</v>
      </c>
      <c r="H95" s="3">
        <v>265</v>
      </c>
      <c r="I95" s="3">
        <v>6.1</v>
      </c>
      <c r="J95" s="3">
        <v>6.5</v>
      </c>
      <c r="K95" s="3">
        <f>(B96+B97)/(B96+B97+C95)</f>
        <v>0.72135687088958123</v>
      </c>
      <c r="L95" s="3">
        <f>(B96+B97)/C95</f>
        <v>2.5888198757763976</v>
      </c>
    </row>
    <row r="96" spans="1:12" x14ac:dyDescent="0.3">
      <c r="A96" s="15">
        <v>42847</v>
      </c>
      <c r="B96" s="3">
        <f t="shared" ref="B96:B97" si="18">H96*I96</f>
        <v>3776</v>
      </c>
      <c r="C96" s="3"/>
      <c r="D96" s="3" t="s">
        <v>0</v>
      </c>
      <c r="E96" s="3" t="s">
        <v>37</v>
      </c>
      <c r="F96" s="3" t="s">
        <v>40</v>
      </c>
      <c r="G96" s="13">
        <f t="shared" si="13"/>
        <v>6708</v>
      </c>
      <c r="H96" s="3">
        <v>118</v>
      </c>
      <c r="I96" s="3">
        <v>32</v>
      </c>
      <c r="J96" s="3"/>
      <c r="K96" s="3"/>
      <c r="L96" s="3"/>
    </row>
    <row r="97" spans="1:12" x14ac:dyDescent="0.3">
      <c r="A97" s="15">
        <v>42847</v>
      </c>
      <c r="B97" s="3">
        <f t="shared" si="18"/>
        <v>392</v>
      </c>
      <c r="C97" s="3"/>
      <c r="D97" s="3" t="s">
        <v>0</v>
      </c>
      <c r="E97" s="3" t="s">
        <v>37</v>
      </c>
      <c r="F97" s="3" t="s">
        <v>41</v>
      </c>
      <c r="G97" s="13">
        <f t="shared" si="13"/>
        <v>7100</v>
      </c>
      <c r="H97" s="3">
        <v>14</v>
      </c>
      <c r="I97" s="3">
        <v>28</v>
      </c>
      <c r="J97" s="3"/>
      <c r="K97" s="3"/>
      <c r="L97" s="3"/>
    </row>
    <row r="98" spans="1:12" x14ac:dyDescent="0.3">
      <c r="A98" s="15">
        <v>42848</v>
      </c>
      <c r="B98" s="3"/>
      <c r="C98" s="3">
        <f>H98*I98-J98</f>
        <v>1890</v>
      </c>
      <c r="D98" s="3" t="s">
        <v>14</v>
      </c>
      <c r="E98" s="3" t="s">
        <v>37</v>
      </c>
      <c r="F98" s="3"/>
      <c r="G98" s="13">
        <f t="shared" si="13"/>
        <v>5210</v>
      </c>
      <c r="H98" s="3">
        <v>310</v>
      </c>
      <c r="I98" s="3">
        <v>6.1</v>
      </c>
      <c r="J98" s="3">
        <v>1</v>
      </c>
      <c r="K98" s="3">
        <f>(B99+B100)/(B99+B100+C98)</f>
        <v>0.6067415730337079</v>
      </c>
      <c r="L98" s="3">
        <f>(B99+B100+B101)/C98</f>
        <v>2.5925925925925926</v>
      </c>
    </row>
    <row r="99" spans="1:12" x14ac:dyDescent="0.3">
      <c r="A99" s="15">
        <v>42848</v>
      </c>
      <c r="B99" s="3">
        <f t="shared" ref="B99:B139" si="19">H99*I99</f>
        <v>2496</v>
      </c>
      <c r="C99" s="3"/>
      <c r="D99" s="3" t="s">
        <v>0</v>
      </c>
      <c r="E99" s="3" t="s">
        <v>37</v>
      </c>
      <c r="F99" s="3" t="s">
        <v>40</v>
      </c>
      <c r="G99" s="13">
        <f t="shared" si="13"/>
        <v>7706</v>
      </c>
      <c r="H99" s="3">
        <v>78</v>
      </c>
      <c r="I99" s="3">
        <v>32</v>
      </c>
      <c r="J99" s="3"/>
      <c r="K99" s="3"/>
      <c r="L99" s="3"/>
    </row>
    <row r="100" spans="1:12" x14ac:dyDescent="0.3">
      <c r="A100" s="15">
        <v>42848</v>
      </c>
      <c r="B100" s="3">
        <f t="shared" si="19"/>
        <v>420</v>
      </c>
      <c r="C100" s="3"/>
      <c r="D100" s="3" t="s">
        <v>0</v>
      </c>
      <c r="E100" s="3" t="s">
        <v>37</v>
      </c>
      <c r="F100" s="3" t="s">
        <v>41</v>
      </c>
      <c r="G100" s="13">
        <f t="shared" si="13"/>
        <v>8126</v>
      </c>
      <c r="H100" s="3">
        <v>15</v>
      </c>
      <c r="I100" s="3">
        <v>28</v>
      </c>
      <c r="J100" s="3"/>
      <c r="K100" s="3"/>
      <c r="L100" s="3"/>
    </row>
    <row r="101" spans="1:12" x14ac:dyDescent="0.3">
      <c r="A101" s="16">
        <v>42849</v>
      </c>
      <c r="B101" s="3">
        <f t="shared" si="19"/>
        <v>1984</v>
      </c>
      <c r="C101" s="3"/>
      <c r="D101" s="3" t="s">
        <v>0</v>
      </c>
      <c r="E101" s="3" t="s">
        <v>98</v>
      </c>
      <c r="F101" s="3" t="s">
        <v>40</v>
      </c>
      <c r="G101" s="13">
        <f t="shared" si="13"/>
        <v>10110</v>
      </c>
      <c r="H101" s="3">
        <v>62</v>
      </c>
      <c r="I101" s="3">
        <v>32</v>
      </c>
      <c r="J101" s="3"/>
      <c r="K101" s="3"/>
      <c r="L101" s="3"/>
    </row>
    <row r="102" spans="1:12" x14ac:dyDescent="0.3">
      <c r="A102" s="17">
        <v>42853</v>
      </c>
      <c r="B102" s="3"/>
      <c r="C102" s="3">
        <f>H102*I102-J102</f>
        <v>2670</v>
      </c>
      <c r="D102" s="3" t="s">
        <v>14</v>
      </c>
      <c r="E102" s="3" t="s">
        <v>98</v>
      </c>
      <c r="F102" s="3"/>
      <c r="G102" s="13">
        <f t="shared" si="13"/>
        <v>7440</v>
      </c>
      <c r="H102" s="3">
        <v>1</v>
      </c>
      <c r="I102" s="3">
        <v>2670</v>
      </c>
      <c r="J102" s="3"/>
      <c r="K102" s="3">
        <f>(B103+B104)/(B103+B104+C102)</f>
        <v>0.58707083204454069</v>
      </c>
      <c r="L102" s="3">
        <f>(B103+B104+B105+B106)/C102</f>
        <v>2.9805243445692886</v>
      </c>
    </row>
    <row r="103" spans="1:12" x14ac:dyDescent="0.3">
      <c r="A103" s="17">
        <v>42853</v>
      </c>
      <c r="B103" s="3">
        <f t="shared" ref="B103:B104" si="20">H103*I103</f>
        <v>3296</v>
      </c>
      <c r="C103" s="3"/>
      <c r="D103" s="3" t="s">
        <v>0</v>
      </c>
      <c r="E103" s="3" t="s">
        <v>98</v>
      </c>
      <c r="F103" s="3" t="s">
        <v>40</v>
      </c>
      <c r="G103" s="13">
        <f t="shared" si="13"/>
        <v>10736</v>
      </c>
      <c r="H103" s="3">
        <v>103</v>
      </c>
      <c r="I103" s="3">
        <v>32</v>
      </c>
      <c r="J103" s="3"/>
      <c r="K103" s="3"/>
      <c r="L103" s="3"/>
    </row>
    <row r="104" spans="1:12" x14ac:dyDescent="0.3">
      <c r="A104" s="17">
        <v>42853</v>
      </c>
      <c r="B104" s="3">
        <f t="shared" si="20"/>
        <v>500</v>
      </c>
      <c r="C104" s="3"/>
      <c r="D104" s="3" t="s">
        <v>1</v>
      </c>
      <c r="E104" s="3" t="s">
        <v>98</v>
      </c>
      <c r="F104" s="3" t="s">
        <v>1</v>
      </c>
      <c r="G104" s="13">
        <f t="shared" si="13"/>
        <v>11236</v>
      </c>
      <c r="H104" s="3">
        <v>1</v>
      </c>
      <c r="I104" s="3">
        <v>500</v>
      </c>
      <c r="J104" s="3"/>
      <c r="K104" s="3"/>
      <c r="L104" s="3"/>
    </row>
    <row r="105" spans="1:12" x14ac:dyDescent="0.3">
      <c r="A105" s="16">
        <v>42854</v>
      </c>
      <c r="B105" s="3">
        <f t="shared" si="19"/>
        <v>2912</v>
      </c>
      <c r="C105" s="3"/>
      <c r="D105" s="3" t="s">
        <v>0</v>
      </c>
      <c r="E105" s="3" t="s">
        <v>98</v>
      </c>
      <c r="F105" s="3" t="s">
        <v>40</v>
      </c>
      <c r="G105" s="13">
        <f t="shared" si="13"/>
        <v>14148</v>
      </c>
      <c r="H105" s="3">
        <v>91</v>
      </c>
      <c r="I105" s="3">
        <v>32</v>
      </c>
      <c r="J105" s="3"/>
      <c r="K105" s="3"/>
      <c r="L105" s="3"/>
    </row>
    <row r="106" spans="1:12" x14ac:dyDescent="0.3">
      <c r="A106" s="16">
        <v>42854</v>
      </c>
      <c r="B106" s="3">
        <f t="shared" si="19"/>
        <v>1250</v>
      </c>
      <c r="C106" s="3"/>
      <c r="D106" s="3" t="s">
        <v>1</v>
      </c>
      <c r="E106" s="3" t="s">
        <v>98</v>
      </c>
      <c r="F106" s="3" t="s">
        <v>1</v>
      </c>
      <c r="G106" s="13">
        <f t="shared" si="13"/>
        <v>15398</v>
      </c>
      <c r="H106" s="3">
        <v>2.5</v>
      </c>
      <c r="I106" s="3">
        <v>500</v>
      </c>
      <c r="J106" s="3"/>
      <c r="K106" s="3"/>
      <c r="L106" s="3"/>
    </row>
    <row r="107" spans="1:12" x14ac:dyDescent="0.3">
      <c r="A107" s="17">
        <v>42855</v>
      </c>
      <c r="B107" s="3">
        <f t="shared" si="19"/>
        <v>2976</v>
      </c>
      <c r="C107" s="3"/>
      <c r="D107" s="3" t="s">
        <v>0</v>
      </c>
      <c r="E107" s="3" t="s">
        <v>98</v>
      </c>
      <c r="F107" s="3" t="s">
        <v>40</v>
      </c>
      <c r="G107" s="13">
        <f t="shared" si="13"/>
        <v>18374</v>
      </c>
      <c r="H107" s="3">
        <v>93</v>
      </c>
      <c r="I107" s="3">
        <v>32</v>
      </c>
      <c r="J107" s="3"/>
      <c r="K107" s="3"/>
      <c r="L107" s="3"/>
    </row>
    <row r="108" spans="1:12" x14ac:dyDescent="0.3">
      <c r="A108" s="17">
        <v>42855</v>
      </c>
      <c r="B108" s="3">
        <f t="shared" si="19"/>
        <v>1000</v>
      </c>
      <c r="C108" s="3"/>
      <c r="D108" s="6" t="s">
        <v>1</v>
      </c>
      <c r="E108" s="3" t="s">
        <v>98</v>
      </c>
      <c r="F108" s="3" t="s">
        <v>1</v>
      </c>
      <c r="G108" s="13">
        <f t="shared" si="13"/>
        <v>19374</v>
      </c>
      <c r="H108" s="3">
        <v>2</v>
      </c>
      <c r="I108" s="3">
        <v>500</v>
      </c>
      <c r="J108" s="3"/>
      <c r="K108" s="3"/>
      <c r="L108" s="1"/>
    </row>
    <row r="109" spans="1:12" x14ac:dyDescent="0.3">
      <c r="A109" s="15">
        <v>42855</v>
      </c>
      <c r="B109" s="3"/>
      <c r="C109" s="3">
        <f t="shared" ref="C109:C110" si="21">H109*I109-J109</f>
        <v>246</v>
      </c>
      <c r="D109" s="3" t="s">
        <v>62</v>
      </c>
      <c r="E109" s="3" t="s">
        <v>98</v>
      </c>
      <c r="F109" s="3" t="s">
        <v>82</v>
      </c>
      <c r="G109" s="13">
        <f t="shared" si="13"/>
        <v>19128</v>
      </c>
      <c r="H109" s="3">
        <v>1</v>
      </c>
      <c r="I109" s="3">
        <v>246</v>
      </c>
      <c r="J109" s="3"/>
      <c r="K109" s="3"/>
      <c r="L109" s="3"/>
    </row>
    <row r="110" spans="1:12" x14ac:dyDescent="0.3">
      <c r="A110" s="16">
        <v>42857</v>
      </c>
      <c r="B110" s="3"/>
      <c r="C110" s="3">
        <f t="shared" si="21"/>
        <v>2940</v>
      </c>
      <c r="D110" s="3" t="s">
        <v>14</v>
      </c>
      <c r="E110" s="3" t="s">
        <v>98</v>
      </c>
      <c r="F110" s="3"/>
      <c r="G110" s="13">
        <f t="shared" si="13"/>
        <v>16188</v>
      </c>
      <c r="H110" s="3">
        <v>1</v>
      </c>
      <c r="I110" s="3">
        <v>2940</v>
      </c>
      <c r="J110" s="3"/>
      <c r="K110" s="3">
        <f>(B111+B112)/(B111+B112+C110)</f>
        <v>0.40677966101694918</v>
      </c>
      <c r="L110" s="1"/>
    </row>
    <row r="111" spans="1:12" x14ac:dyDescent="0.3">
      <c r="A111" s="17">
        <v>42860</v>
      </c>
      <c r="B111" s="3">
        <f t="shared" ref="B111" si="22">H111*I111</f>
        <v>2016</v>
      </c>
      <c r="C111" s="3"/>
      <c r="D111" s="3" t="s">
        <v>0</v>
      </c>
      <c r="E111" s="3" t="s">
        <v>98</v>
      </c>
      <c r="F111" s="3" t="s">
        <v>40</v>
      </c>
      <c r="G111" s="13">
        <f t="shared" si="13"/>
        <v>18204</v>
      </c>
      <c r="H111" s="3">
        <v>63</v>
      </c>
      <c r="I111" s="3">
        <v>32</v>
      </c>
      <c r="J111" s="3"/>
      <c r="K111" s="3"/>
      <c r="L111" s="3"/>
    </row>
    <row r="112" spans="1:12" x14ac:dyDescent="0.3">
      <c r="A112" s="16">
        <v>42861</v>
      </c>
      <c r="B112" s="3"/>
      <c r="C112" s="3">
        <f t="shared" ref="C112" si="23">H112*I112-J112</f>
        <v>1800</v>
      </c>
      <c r="D112" s="3" t="s">
        <v>14</v>
      </c>
      <c r="E112" s="3" t="s">
        <v>98</v>
      </c>
      <c r="F112" s="3"/>
      <c r="G112" s="13">
        <f t="shared" si="13"/>
        <v>16404</v>
      </c>
      <c r="H112" s="3">
        <v>1</v>
      </c>
      <c r="I112" s="3">
        <v>1800</v>
      </c>
      <c r="J112" s="3"/>
      <c r="K112" s="3">
        <f>(B113+B114)/(B113+B114+C112)</f>
        <v>0.64566929133858264</v>
      </c>
      <c r="L112" s="3">
        <f>(B113+B114)/C112</f>
        <v>1.8222222222222222</v>
      </c>
    </row>
    <row r="113" spans="1:12" x14ac:dyDescent="0.3">
      <c r="A113" s="16">
        <v>42861</v>
      </c>
      <c r="B113" s="3">
        <f t="shared" ref="B113:B114" si="24">H113*I113</f>
        <v>1280</v>
      </c>
      <c r="C113" s="3"/>
      <c r="D113" s="3" t="s">
        <v>0</v>
      </c>
      <c r="E113" s="3" t="s">
        <v>98</v>
      </c>
      <c r="F113" s="3" t="s">
        <v>40</v>
      </c>
      <c r="G113" s="13">
        <f t="shared" si="13"/>
        <v>17684</v>
      </c>
      <c r="H113" s="3">
        <v>40</v>
      </c>
      <c r="I113" s="3">
        <v>32</v>
      </c>
      <c r="J113" s="3"/>
      <c r="K113" s="3"/>
      <c r="L113" s="3"/>
    </row>
    <row r="114" spans="1:12" x14ac:dyDescent="0.3">
      <c r="A114" s="16">
        <v>42861</v>
      </c>
      <c r="B114" s="3">
        <f t="shared" si="24"/>
        <v>2000</v>
      </c>
      <c r="C114" s="3"/>
      <c r="D114" s="3" t="s">
        <v>1</v>
      </c>
      <c r="E114" s="3" t="s">
        <v>98</v>
      </c>
      <c r="F114" s="3" t="s">
        <v>1</v>
      </c>
      <c r="G114" s="13">
        <f t="shared" si="13"/>
        <v>19684</v>
      </c>
      <c r="H114" s="3">
        <v>4</v>
      </c>
      <c r="I114" s="3">
        <v>500</v>
      </c>
      <c r="J114" s="3"/>
      <c r="K114" s="3"/>
      <c r="L114" s="3"/>
    </row>
    <row r="115" spans="1:12" x14ac:dyDescent="0.3">
      <c r="A115" s="15">
        <v>42866</v>
      </c>
      <c r="B115" s="3"/>
      <c r="C115" s="3">
        <f t="shared" ref="C115" si="25">H115*I115-J115</f>
        <v>100</v>
      </c>
      <c r="D115" s="3" t="s">
        <v>62</v>
      </c>
      <c r="E115" s="3" t="s">
        <v>98</v>
      </c>
      <c r="F115" s="3" t="s">
        <v>82</v>
      </c>
      <c r="G115" s="13">
        <f t="shared" si="13"/>
        <v>19584</v>
      </c>
      <c r="H115" s="3">
        <v>1</v>
      </c>
      <c r="I115" s="3">
        <v>100</v>
      </c>
      <c r="J115" s="3"/>
      <c r="K115" s="3"/>
      <c r="L115" s="3"/>
    </row>
    <row r="116" spans="1:12" x14ac:dyDescent="0.3">
      <c r="A116" s="17">
        <v>42869</v>
      </c>
      <c r="B116" s="3">
        <f t="shared" si="19"/>
        <v>2848</v>
      </c>
      <c r="C116" s="3"/>
      <c r="D116" s="3" t="s">
        <v>0</v>
      </c>
      <c r="E116" s="3" t="s">
        <v>98</v>
      </c>
      <c r="F116" s="3" t="s">
        <v>40</v>
      </c>
      <c r="G116" s="13">
        <f t="shared" si="13"/>
        <v>22432</v>
      </c>
      <c r="H116" s="3">
        <v>89</v>
      </c>
      <c r="I116" s="3">
        <v>32</v>
      </c>
      <c r="J116" s="3"/>
      <c r="K116" s="3"/>
      <c r="L116" s="3"/>
    </row>
    <row r="117" spans="1:12" x14ac:dyDescent="0.3">
      <c r="A117" s="17">
        <v>42869</v>
      </c>
      <c r="B117" s="3">
        <f t="shared" si="19"/>
        <v>1335</v>
      </c>
      <c r="C117" s="3"/>
      <c r="D117" s="3" t="s">
        <v>1</v>
      </c>
      <c r="E117" s="3" t="s">
        <v>98</v>
      </c>
      <c r="F117" s="3" t="s">
        <v>1</v>
      </c>
      <c r="G117" s="13">
        <f t="shared" si="13"/>
        <v>23767</v>
      </c>
      <c r="H117" s="3">
        <v>2.67</v>
      </c>
      <c r="I117" s="3">
        <v>500</v>
      </c>
      <c r="J117" s="3"/>
      <c r="K117" s="3"/>
      <c r="L117" s="3"/>
    </row>
    <row r="118" spans="1:12" x14ac:dyDescent="0.3">
      <c r="A118" s="16">
        <v>42870</v>
      </c>
      <c r="B118" s="3"/>
      <c r="C118" s="3">
        <f t="shared" ref="C118" si="26">H118*I118-J118</f>
        <v>2800</v>
      </c>
      <c r="D118" s="3" t="s">
        <v>14</v>
      </c>
      <c r="E118" s="3" t="s">
        <v>98</v>
      </c>
      <c r="F118" s="3"/>
      <c r="G118" s="13">
        <f t="shared" si="13"/>
        <v>20967</v>
      </c>
      <c r="H118" s="3">
        <v>1</v>
      </c>
      <c r="I118" s="3">
        <v>2800</v>
      </c>
      <c r="J118" s="3"/>
      <c r="K118" s="3">
        <f>(B119+B120+B121+B122+B123)/(B119+B120+B121+B122+B123+C118)</f>
        <v>0.72290945076694701</v>
      </c>
      <c r="L118" s="3">
        <f>(B119+B120+B121+B122+B123)/C118</f>
        <v>2.6089285714285713</v>
      </c>
    </row>
    <row r="119" spans="1:12" x14ac:dyDescent="0.3">
      <c r="A119" s="16">
        <v>42870</v>
      </c>
      <c r="B119" s="3">
        <f t="shared" si="19"/>
        <v>2112</v>
      </c>
      <c r="C119" s="3"/>
      <c r="D119" s="3" t="s">
        <v>0</v>
      </c>
      <c r="E119" s="3" t="s">
        <v>98</v>
      </c>
      <c r="F119" s="3" t="s">
        <v>40</v>
      </c>
      <c r="G119" s="13">
        <f t="shared" si="13"/>
        <v>23079</v>
      </c>
      <c r="H119" s="3">
        <v>66</v>
      </c>
      <c r="I119" s="3">
        <v>32</v>
      </c>
      <c r="J119" s="3"/>
      <c r="K119" s="3"/>
      <c r="L119" s="3"/>
    </row>
    <row r="120" spans="1:12" x14ac:dyDescent="0.3">
      <c r="A120" s="16">
        <v>42870</v>
      </c>
      <c r="B120" s="3">
        <f t="shared" si="19"/>
        <v>665</v>
      </c>
      <c r="C120" s="3"/>
      <c r="D120" s="3" t="s">
        <v>1</v>
      </c>
      <c r="E120" s="3" t="s">
        <v>98</v>
      </c>
      <c r="F120" s="3" t="s">
        <v>1</v>
      </c>
      <c r="G120" s="13">
        <f t="shared" si="13"/>
        <v>23744</v>
      </c>
      <c r="H120" s="3">
        <v>1.33</v>
      </c>
      <c r="I120" s="3">
        <v>500</v>
      </c>
      <c r="J120" s="3"/>
      <c r="K120" s="3"/>
      <c r="L120" s="3"/>
    </row>
    <row r="121" spans="1:12" x14ac:dyDescent="0.3">
      <c r="A121" s="17">
        <v>42871</v>
      </c>
      <c r="B121" s="3">
        <f t="shared" si="19"/>
        <v>3328</v>
      </c>
      <c r="C121" s="3"/>
      <c r="D121" s="3" t="s">
        <v>0</v>
      </c>
      <c r="E121" s="3" t="s">
        <v>98</v>
      </c>
      <c r="F121" s="3" t="s">
        <v>40</v>
      </c>
      <c r="G121" s="13">
        <f t="shared" si="13"/>
        <v>27072</v>
      </c>
      <c r="H121" s="3">
        <v>104</v>
      </c>
      <c r="I121" s="3">
        <v>32</v>
      </c>
      <c r="J121" s="3"/>
      <c r="K121" s="3"/>
      <c r="L121" s="3"/>
    </row>
    <row r="122" spans="1:12" x14ac:dyDescent="0.3">
      <c r="A122" s="17">
        <v>42871</v>
      </c>
      <c r="B122" s="3">
        <f t="shared" si="19"/>
        <v>1088</v>
      </c>
      <c r="C122" s="3"/>
      <c r="D122" s="3" t="s">
        <v>0</v>
      </c>
      <c r="E122" s="3" t="s">
        <v>37</v>
      </c>
      <c r="F122" s="3" t="s">
        <v>40</v>
      </c>
      <c r="G122" s="13">
        <f t="shared" si="13"/>
        <v>28160</v>
      </c>
      <c r="H122" s="3">
        <v>34</v>
      </c>
      <c r="I122" s="3">
        <v>32</v>
      </c>
      <c r="J122" s="3"/>
      <c r="K122" s="3"/>
      <c r="L122" s="3"/>
    </row>
    <row r="123" spans="1:12" x14ac:dyDescent="0.3">
      <c r="A123" s="17">
        <v>42871</v>
      </c>
      <c r="B123" s="3">
        <f t="shared" si="19"/>
        <v>112</v>
      </c>
      <c r="C123" s="3"/>
      <c r="D123" s="3" t="s">
        <v>0</v>
      </c>
      <c r="E123" s="3" t="s">
        <v>37</v>
      </c>
      <c r="F123" s="3" t="s">
        <v>41</v>
      </c>
      <c r="G123" s="13">
        <f t="shared" si="13"/>
        <v>28272</v>
      </c>
      <c r="H123" s="3">
        <v>4</v>
      </c>
      <c r="I123" s="3">
        <v>28</v>
      </c>
      <c r="J123" s="3"/>
      <c r="K123" s="3"/>
      <c r="L123" s="3"/>
    </row>
    <row r="124" spans="1:12" x14ac:dyDescent="0.3">
      <c r="A124" s="15">
        <v>42871</v>
      </c>
      <c r="B124" s="3"/>
      <c r="C124" s="3">
        <f t="shared" ref="C124:C129" si="27">H124*I124</f>
        <v>960</v>
      </c>
      <c r="D124" s="3" t="s">
        <v>62</v>
      </c>
      <c r="E124" s="3" t="s">
        <v>37</v>
      </c>
      <c r="F124" s="3" t="s">
        <v>89</v>
      </c>
      <c r="G124" s="13">
        <f t="shared" si="13"/>
        <v>27312</v>
      </c>
      <c r="H124" s="3">
        <v>3</v>
      </c>
      <c r="I124" s="3">
        <v>320</v>
      </c>
      <c r="J124" s="3"/>
      <c r="K124" s="3"/>
      <c r="L124" s="3"/>
    </row>
    <row r="125" spans="1:12" x14ac:dyDescent="0.3">
      <c r="A125" s="15">
        <v>42871</v>
      </c>
      <c r="B125" s="3"/>
      <c r="C125" s="3">
        <f t="shared" si="27"/>
        <v>100</v>
      </c>
      <c r="D125" s="3" t="s">
        <v>62</v>
      </c>
      <c r="E125" s="3" t="s">
        <v>37</v>
      </c>
      <c r="F125" s="3" t="s">
        <v>90</v>
      </c>
      <c r="G125" s="13">
        <f t="shared" si="13"/>
        <v>27212</v>
      </c>
      <c r="H125" s="3">
        <v>1</v>
      </c>
      <c r="I125" s="3">
        <v>100</v>
      </c>
      <c r="J125" s="3"/>
      <c r="K125" s="3"/>
      <c r="L125" s="3"/>
    </row>
    <row r="126" spans="1:12" x14ac:dyDescent="0.3">
      <c r="A126" s="15">
        <v>42871</v>
      </c>
      <c r="B126" s="3"/>
      <c r="C126" s="3">
        <f t="shared" si="27"/>
        <v>400</v>
      </c>
      <c r="D126" s="3" t="s">
        <v>62</v>
      </c>
      <c r="E126" s="3" t="s">
        <v>37</v>
      </c>
      <c r="F126" s="3" t="s">
        <v>91</v>
      </c>
      <c r="G126" s="13">
        <f t="shared" si="13"/>
        <v>26812</v>
      </c>
      <c r="H126" s="3">
        <v>1</v>
      </c>
      <c r="I126" s="3">
        <v>400</v>
      </c>
      <c r="J126" s="3"/>
      <c r="K126" s="3"/>
      <c r="L126" s="3"/>
    </row>
    <row r="127" spans="1:12" x14ac:dyDescent="0.3">
      <c r="A127" s="15">
        <v>42871</v>
      </c>
      <c r="B127" s="3"/>
      <c r="C127" s="3">
        <f t="shared" si="27"/>
        <v>50</v>
      </c>
      <c r="D127" s="3" t="s">
        <v>62</v>
      </c>
      <c r="E127" s="3" t="s">
        <v>37</v>
      </c>
      <c r="F127" s="3" t="s">
        <v>86</v>
      </c>
      <c r="G127" s="13">
        <f t="shared" si="13"/>
        <v>26762</v>
      </c>
      <c r="H127" s="3">
        <v>1</v>
      </c>
      <c r="I127" s="3">
        <v>50</v>
      </c>
      <c r="J127" s="3"/>
      <c r="K127" s="3"/>
      <c r="L127" s="3"/>
    </row>
    <row r="128" spans="1:12" x14ac:dyDescent="0.3">
      <c r="A128" s="15">
        <v>42871</v>
      </c>
      <c r="B128" s="3"/>
      <c r="C128" s="3">
        <f t="shared" si="27"/>
        <v>80</v>
      </c>
      <c r="D128" s="3" t="s">
        <v>62</v>
      </c>
      <c r="E128" s="3" t="s">
        <v>37</v>
      </c>
      <c r="F128" s="3" t="s">
        <v>87</v>
      </c>
      <c r="G128" s="13">
        <f t="shared" si="13"/>
        <v>26682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5">
        <v>42871</v>
      </c>
      <c r="B129" s="3"/>
      <c r="C129" s="3">
        <f t="shared" si="27"/>
        <v>80</v>
      </c>
      <c r="D129" s="3" t="s">
        <v>62</v>
      </c>
      <c r="E129" s="3" t="s">
        <v>37</v>
      </c>
      <c r="F129" s="3" t="s">
        <v>88</v>
      </c>
      <c r="G129" s="13">
        <f t="shared" si="13"/>
        <v>26602</v>
      </c>
      <c r="H129" s="3">
        <v>1</v>
      </c>
      <c r="I129" s="3">
        <v>80</v>
      </c>
      <c r="J129" s="3"/>
      <c r="K129" s="3"/>
      <c r="L129" s="3"/>
    </row>
    <row r="130" spans="1:12" x14ac:dyDescent="0.3">
      <c r="A130" s="16">
        <v>42872</v>
      </c>
      <c r="B130" s="3"/>
      <c r="C130" s="3">
        <f t="shared" ref="C130" si="28">H130*I130-J130</f>
        <v>3110</v>
      </c>
      <c r="D130" s="3" t="s">
        <v>14</v>
      </c>
      <c r="E130" s="3" t="s">
        <v>37</v>
      </c>
      <c r="F130" s="3"/>
      <c r="G130" s="13">
        <f t="shared" si="13"/>
        <v>23492</v>
      </c>
      <c r="H130" s="3">
        <v>1</v>
      </c>
      <c r="I130" s="3">
        <v>3110</v>
      </c>
      <c r="J130" s="3"/>
      <c r="K130" s="3">
        <f>(B131+B132)/(B131+B132+C130)</f>
        <v>0.62339549527730687</v>
      </c>
      <c r="L130" s="3">
        <f>(B131+B132)/C130</f>
        <v>1.6553054662379421</v>
      </c>
    </row>
    <row r="131" spans="1:12" x14ac:dyDescent="0.3">
      <c r="A131" s="16">
        <v>42872</v>
      </c>
      <c r="B131" s="3">
        <f t="shared" ref="B131:B132" si="29">H131*I131</f>
        <v>4672</v>
      </c>
      <c r="C131" s="3"/>
      <c r="D131" s="3" t="s">
        <v>0</v>
      </c>
      <c r="E131" s="3" t="s">
        <v>37</v>
      </c>
      <c r="F131" s="3" t="s">
        <v>40</v>
      </c>
      <c r="G131" s="13">
        <f t="shared" si="13"/>
        <v>28164</v>
      </c>
      <c r="H131" s="3">
        <v>146</v>
      </c>
      <c r="I131" s="3">
        <v>32</v>
      </c>
      <c r="J131" s="3"/>
      <c r="K131" s="3"/>
      <c r="L131" s="3"/>
    </row>
    <row r="132" spans="1:12" x14ac:dyDescent="0.3">
      <c r="A132" s="16">
        <v>42872</v>
      </c>
      <c r="B132" s="3">
        <f t="shared" si="29"/>
        <v>476</v>
      </c>
      <c r="C132" s="3"/>
      <c r="D132" s="3" t="s">
        <v>0</v>
      </c>
      <c r="E132" s="3" t="s">
        <v>37</v>
      </c>
      <c r="F132" s="3" t="s">
        <v>41</v>
      </c>
      <c r="G132" s="13">
        <f t="shared" si="13"/>
        <v>28640</v>
      </c>
      <c r="H132" s="3">
        <v>17</v>
      </c>
      <c r="I132" s="3">
        <v>28</v>
      </c>
      <c r="J132" s="3"/>
      <c r="K132" s="3"/>
      <c r="L132" s="3"/>
    </row>
    <row r="133" spans="1:12" x14ac:dyDescent="0.3">
      <c r="A133" s="15">
        <v>42872</v>
      </c>
      <c r="B133" s="3"/>
      <c r="C133" s="3">
        <f t="shared" ref="C133:C135" si="30">H133*I133</f>
        <v>30</v>
      </c>
      <c r="D133" s="3" t="s">
        <v>62</v>
      </c>
      <c r="E133" s="3" t="s">
        <v>37</v>
      </c>
      <c r="F133" s="3" t="s">
        <v>83</v>
      </c>
      <c r="G133" s="13">
        <f t="shared" ref="G133:G148" si="31">G132+B133-C133</f>
        <v>28610</v>
      </c>
      <c r="H133" s="3">
        <v>1</v>
      </c>
      <c r="I133" s="3">
        <v>30</v>
      </c>
      <c r="J133" s="3"/>
      <c r="K133" s="3"/>
      <c r="L133" s="3"/>
    </row>
    <row r="134" spans="1:12" x14ac:dyDescent="0.3">
      <c r="A134" s="15">
        <v>42872</v>
      </c>
      <c r="B134" s="3"/>
      <c r="C134" s="3">
        <f t="shared" si="30"/>
        <v>180</v>
      </c>
      <c r="D134" s="3" t="s">
        <v>62</v>
      </c>
      <c r="E134" s="3" t="s">
        <v>37</v>
      </c>
      <c r="F134" s="3" t="s">
        <v>84</v>
      </c>
      <c r="G134" s="13">
        <f t="shared" si="31"/>
        <v>28430</v>
      </c>
      <c r="H134" s="3">
        <v>1</v>
      </c>
      <c r="I134" s="3">
        <v>180</v>
      </c>
      <c r="J134" s="3"/>
      <c r="K134" s="3"/>
      <c r="L134" s="3"/>
    </row>
    <row r="135" spans="1:12" x14ac:dyDescent="0.3">
      <c r="A135" s="15">
        <v>42872</v>
      </c>
      <c r="B135" s="3"/>
      <c r="C135" s="3">
        <f t="shared" si="30"/>
        <v>57</v>
      </c>
      <c r="D135" s="3" t="s">
        <v>62</v>
      </c>
      <c r="E135" s="3" t="s">
        <v>37</v>
      </c>
      <c r="F135" s="3" t="s">
        <v>85</v>
      </c>
      <c r="G135" s="13">
        <f t="shared" si="31"/>
        <v>28373</v>
      </c>
      <c r="H135" s="3">
        <v>1</v>
      </c>
      <c r="I135" s="3">
        <v>57</v>
      </c>
      <c r="J135" s="3"/>
      <c r="K135" s="3"/>
      <c r="L135" s="3"/>
    </row>
    <row r="136" spans="1:12" x14ac:dyDescent="0.3">
      <c r="A136" s="17">
        <v>42873</v>
      </c>
      <c r="B136" s="3"/>
      <c r="C136" s="3">
        <f>H136*I136-J136</f>
        <v>2439.9999999999995</v>
      </c>
      <c r="D136" s="3" t="s">
        <v>14</v>
      </c>
      <c r="E136" s="3" t="s">
        <v>37</v>
      </c>
      <c r="F136" s="3"/>
      <c r="G136" s="13">
        <f t="shared" si="31"/>
        <v>25933</v>
      </c>
      <c r="H136" s="3">
        <v>418</v>
      </c>
      <c r="I136" s="3">
        <v>5.85</v>
      </c>
      <c r="J136" s="3">
        <v>5.3</v>
      </c>
      <c r="K136" s="3">
        <f>(B137+B138+B139)/(B137+B138+B139+C136)</f>
        <v>0.63851851851851849</v>
      </c>
      <c r="L136" s="3">
        <f>(B137+B138+B139)/C136</f>
        <v>1.7663934426229511</v>
      </c>
    </row>
    <row r="137" spans="1:12" x14ac:dyDescent="0.3">
      <c r="A137" s="17">
        <v>42873</v>
      </c>
      <c r="B137" s="3">
        <f t="shared" si="19"/>
        <v>2528</v>
      </c>
      <c r="C137" s="3"/>
      <c r="D137" s="3" t="s">
        <v>0</v>
      </c>
      <c r="E137" s="3" t="s">
        <v>37</v>
      </c>
      <c r="F137" s="3" t="s">
        <v>40</v>
      </c>
      <c r="G137" s="13">
        <f t="shared" si="31"/>
        <v>28461</v>
      </c>
      <c r="H137" s="3">
        <v>79</v>
      </c>
      <c r="I137" s="3">
        <v>32</v>
      </c>
      <c r="J137" s="3"/>
      <c r="K137" s="3"/>
      <c r="L137" s="3"/>
    </row>
    <row r="138" spans="1:12" x14ac:dyDescent="0.3">
      <c r="A138" s="17">
        <v>42873</v>
      </c>
      <c r="B138" s="3">
        <f t="shared" si="19"/>
        <v>532</v>
      </c>
      <c r="C138" s="3"/>
      <c r="D138" s="3" t="s">
        <v>0</v>
      </c>
      <c r="E138" s="3" t="s">
        <v>37</v>
      </c>
      <c r="F138" s="3" t="s">
        <v>41</v>
      </c>
      <c r="G138" s="13">
        <f t="shared" si="31"/>
        <v>28993</v>
      </c>
      <c r="H138" s="3">
        <v>19</v>
      </c>
      <c r="I138" s="3">
        <v>28</v>
      </c>
      <c r="J138" s="3"/>
      <c r="K138" s="3"/>
      <c r="L138" s="3"/>
    </row>
    <row r="139" spans="1:12" x14ac:dyDescent="0.3">
      <c r="A139" s="17">
        <v>42873</v>
      </c>
      <c r="B139" s="3">
        <f t="shared" si="19"/>
        <v>1250</v>
      </c>
      <c r="C139" s="3"/>
      <c r="D139" s="3" t="s">
        <v>1</v>
      </c>
      <c r="E139" s="3" t="s">
        <v>37</v>
      </c>
      <c r="F139" s="3" t="s">
        <v>1</v>
      </c>
      <c r="G139" s="13">
        <f t="shared" si="31"/>
        <v>30243</v>
      </c>
      <c r="H139" s="3">
        <v>2.5</v>
      </c>
      <c r="I139" s="3">
        <v>500</v>
      </c>
      <c r="J139" s="3"/>
      <c r="K139" s="3"/>
      <c r="L139" s="3"/>
    </row>
    <row r="140" spans="1:12" x14ac:dyDescent="0.3">
      <c r="A140" s="16">
        <v>42874</v>
      </c>
      <c r="B140" s="3"/>
      <c r="C140" s="3">
        <f t="shared" ref="C140" si="32">H140*I140-J140</f>
        <v>1409.9999999999998</v>
      </c>
      <c r="D140" s="3" t="s">
        <v>14</v>
      </c>
      <c r="E140" s="3" t="s">
        <v>37</v>
      </c>
      <c r="F140" s="3"/>
      <c r="G140" s="13">
        <f t="shared" si="31"/>
        <v>28833</v>
      </c>
      <c r="H140" s="3">
        <v>242</v>
      </c>
      <c r="I140" s="3">
        <v>5.85</v>
      </c>
      <c r="J140" s="3">
        <v>5.7</v>
      </c>
      <c r="K140" s="3">
        <f>(B141+B142+B143)/(B141+B142+B143+C140)</f>
        <v>0.69612068965517238</v>
      </c>
      <c r="L140" s="3">
        <f>(B141+B142+B143)/C140</f>
        <v>2.2907801418439719</v>
      </c>
    </row>
    <row r="141" spans="1:12" x14ac:dyDescent="0.3">
      <c r="A141" s="16">
        <v>42874</v>
      </c>
      <c r="B141" s="3">
        <f t="shared" ref="B141:B143" si="33">H141*I141</f>
        <v>2784</v>
      </c>
      <c r="C141" s="3"/>
      <c r="D141" s="3" t="s">
        <v>0</v>
      </c>
      <c r="E141" s="3" t="s">
        <v>37</v>
      </c>
      <c r="F141" s="3" t="s">
        <v>40</v>
      </c>
      <c r="G141" s="13">
        <f t="shared" si="31"/>
        <v>31617</v>
      </c>
      <c r="H141" s="3">
        <v>87</v>
      </c>
      <c r="I141" s="3">
        <v>32</v>
      </c>
      <c r="J141" s="3"/>
      <c r="K141" s="3"/>
      <c r="L141" s="3"/>
    </row>
    <row r="142" spans="1:12" x14ac:dyDescent="0.3">
      <c r="A142" s="16">
        <v>42874</v>
      </c>
      <c r="B142" s="3">
        <f t="shared" si="33"/>
        <v>196</v>
      </c>
      <c r="C142" s="3"/>
      <c r="D142" s="3" t="s">
        <v>0</v>
      </c>
      <c r="E142" s="3" t="s">
        <v>37</v>
      </c>
      <c r="F142" s="3" t="s">
        <v>41</v>
      </c>
      <c r="G142" s="13">
        <f t="shared" si="31"/>
        <v>31813</v>
      </c>
      <c r="H142" s="3">
        <v>7</v>
      </c>
      <c r="I142" s="3">
        <v>28</v>
      </c>
      <c r="J142" s="3"/>
      <c r="K142" s="3"/>
      <c r="L142" s="3"/>
    </row>
    <row r="143" spans="1:12" x14ac:dyDescent="0.3">
      <c r="A143" s="16">
        <v>42874</v>
      </c>
      <c r="B143" s="3">
        <f t="shared" si="33"/>
        <v>250</v>
      </c>
      <c r="C143" s="3"/>
      <c r="D143" s="3" t="s">
        <v>1</v>
      </c>
      <c r="E143" s="3" t="s">
        <v>37</v>
      </c>
      <c r="F143" s="3" t="s">
        <v>1</v>
      </c>
      <c r="G143" s="13">
        <f t="shared" si="31"/>
        <v>32063</v>
      </c>
      <c r="H143" s="3">
        <v>0.5</v>
      </c>
      <c r="I143" s="3">
        <v>500</v>
      </c>
      <c r="J143" s="3"/>
      <c r="K143" s="3"/>
      <c r="L143" s="3"/>
    </row>
    <row r="144" spans="1:12" x14ac:dyDescent="0.3">
      <c r="A144" s="18">
        <v>42875</v>
      </c>
      <c r="B144" s="3"/>
      <c r="C144" s="3">
        <v>1590</v>
      </c>
      <c r="D144" s="3" t="s">
        <v>14</v>
      </c>
      <c r="E144" s="3" t="s">
        <v>37</v>
      </c>
      <c r="F144" s="3"/>
      <c r="G144" s="13">
        <f t="shared" si="31"/>
        <v>30473</v>
      </c>
      <c r="H144" s="3">
        <v>1</v>
      </c>
      <c r="I144" s="3">
        <v>1900</v>
      </c>
      <c r="J144" s="3"/>
      <c r="K144" s="3">
        <f>(B145+B146+B147)/(B145+B146+B147+C144)</f>
        <v>0.67431380581728795</v>
      </c>
      <c r="L144" s="3">
        <f>(B145+B146+B147)/C144</f>
        <v>2.070440251572327</v>
      </c>
    </row>
    <row r="145" spans="1:12" x14ac:dyDescent="0.3">
      <c r="A145" s="18">
        <v>42875</v>
      </c>
      <c r="B145" s="3">
        <f t="shared" ref="B145:B146" si="34">H145*I145</f>
        <v>3264</v>
      </c>
      <c r="C145" s="3"/>
      <c r="D145" s="3" t="s">
        <v>0</v>
      </c>
      <c r="E145" s="3" t="s">
        <v>37</v>
      </c>
      <c r="F145" s="3" t="s">
        <v>40</v>
      </c>
      <c r="G145" s="13">
        <f t="shared" si="31"/>
        <v>33737</v>
      </c>
      <c r="H145" s="3">
        <v>102</v>
      </c>
      <c r="I145" s="3">
        <v>32</v>
      </c>
      <c r="J145" s="3"/>
      <c r="K145" s="3"/>
      <c r="L145" s="3"/>
    </row>
    <row r="146" spans="1:12" x14ac:dyDescent="0.3">
      <c r="A146" s="18">
        <v>42875</v>
      </c>
      <c r="B146" s="3">
        <f t="shared" si="34"/>
        <v>28</v>
      </c>
      <c r="C146" s="3"/>
      <c r="D146" s="3" t="s">
        <v>0</v>
      </c>
      <c r="E146" s="3" t="s">
        <v>37</v>
      </c>
      <c r="F146" s="3" t="s">
        <v>41</v>
      </c>
      <c r="G146" s="13">
        <f t="shared" si="31"/>
        <v>33765</v>
      </c>
      <c r="H146" s="3">
        <v>1</v>
      </c>
      <c r="I146" s="3">
        <v>28</v>
      </c>
      <c r="J146" s="3"/>
      <c r="K146" s="3"/>
      <c r="L146" s="3"/>
    </row>
    <row r="147" spans="1:12" x14ac:dyDescent="0.3">
      <c r="A147" s="16">
        <v>42876</v>
      </c>
      <c r="B147" s="3"/>
      <c r="C147" s="3">
        <f t="shared" ref="C147" si="35">H147*I147-J147</f>
        <v>1469.9999999999998</v>
      </c>
      <c r="D147" s="3" t="s">
        <v>14</v>
      </c>
      <c r="E147" s="3" t="s">
        <v>37</v>
      </c>
      <c r="F147" s="3"/>
      <c r="G147" s="13">
        <f t="shared" si="31"/>
        <v>32295</v>
      </c>
      <c r="H147" s="3">
        <v>252</v>
      </c>
      <c r="I147" s="3">
        <v>5.85</v>
      </c>
      <c r="J147" s="3">
        <v>4.2</v>
      </c>
      <c r="K147" s="3">
        <v>4.2</v>
      </c>
      <c r="L147" s="3">
        <f>(B148+B149+B150)/C147</f>
        <v>0.1306122448979592</v>
      </c>
    </row>
    <row r="148" spans="1:12" x14ac:dyDescent="0.3">
      <c r="A148" s="16">
        <v>42876</v>
      </c>
      <c r="B148" s="3">
        <f t="shared" ref="B148" si="36">H148*I148</f>
        <v>192</v>
      </c>
      <c r="C148" s="3"/>
      <c r="D148" s="3" t="s">
        <v>0</v>
      </c>
      <c r="E148" s="3" t="s">
        <v>37</v>
      </c>
      <c r="F148" s="3" t="s">
        <v>40</v>
      </c>
      <c r="G148" s="13">
        <f t="shared" si="31"/>
        <v>32487</v>
      </c>
      <c r="H148" s="3">
        <v>6</v>
      </c>
      <c r="I148" s="3">
        <v>32</v>
      </c>
      <c r="J148" s="3"/>
      <c r="K148" s="3"/>
      <c r="L14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zoomScaleNormal="100" workbookViewId="0">
      <selection activeCell="K38" sqref="K38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5.5" style="2" bestFit="1" customWidth="1"/>
    <col min="8" max="8" width="8.5" style="2" bestFit="1" customWidth="1"/>
    <col min="9" max="11" width="9" style="1"/>
    <col min="12" max="12" width="12.875" style="1" bestFit="1" customWidth="1"/>
    <col min="13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12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12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12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12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  <c r="J36" s="1" t="s">
        <v>94</v>
      </c>
      <c r="K36" s="1">
        <v>8650</v>
      </c>
    </row>
    <row r="37" spans="1:12" x14ac:dyDescent="0.3">
      <c r="A37" s="5">
        <v>42824</v>
      </c>
      <c r="B37" s="3">
        <f t="shared" si="2"/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  <c r="K37" s="1">
        <v>21589</v>
      </c>
      <c r="L37" s="1" t="s">
        <v>96</v>
      </c>
    </row>
    <row r="38" spans="1:12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  <c r="J38" s="1" t="s">
        <v>95</v>
      </c>
      <c r="K38" s="1">
        <v>21089</v>
      </c>
    </row>
    <row r="39" spans="1:12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  <c r="J39" s="1" t="s">
        <v>97</v>
      </c>
      <c r="K39" s="23">
        <f>K38/K36</f>
        <v>2.4380346820809247</v>
      </c>
    </row>
    <row r="40" spans="1:12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12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12" x14ac:dyDescent="0.3">
      <c r="A42" s="5">
        <v>42827</v>
      </c>
      <c r="B42" s="3"/>
      <c r="C42" s="3">
        <f>G42*H42</f>
        <v>3000</v>
      </c>
      <c r="D42" s="3" t="s">
        <v>43</v>
      </c>
      <c r="E42" s="3" t="s">
        <v>36</v>
      </c>
      <c r="F42" s="3" t="s">
        <v>46</v>
      </c>
      <c r="G42" s="3">
        <v>1</v>
      </c>
      <c r="H42" s="3">
        <v>3000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zoomScaleNormal="100" workbookViewId="0">
      <selection activeCell="L14" sqref="L14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zoomScaleNormal="100" workbookViewId="0">
      <selection activeCell="R98" sqref="R98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92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G5+B3-C3</f>
        <v>-2850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71" si="2">G3+B4-C4</f>
        <v>-2738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>G2+B5-C5</f>
        <v>-3490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>G4+B6-C6</f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B10/(B10+C9)</f>
        <v>0.75620699970086747</v>
      </c>
    </row>
    <row r="10" spans="1:11" x14ac:dyDescent="0.3">
      <c r="A10" s="5">
        <v>42829</v>
      </c>
      <c r="B10" s="3">
        <f t="shared" ref="B10" si="5">H10*I10</f>
        <v>5056</v>
      </c>
      <c r="C10" s="3"/>
      <c r="D10" s="3" t="s">
        <v>0</v>
      </c>
      <c r="E10" s="3" t="s">
        <v>37</v>
      </c>
      <c r="F10" s="3" t="s">
        <v>40</v>
      </c>
      <c r="G10" s="3">
        <f t="shared" si="2"/>
        <v>4754</v>
      </c>
      <c r="H10" s="3">
        <v>158</v>
      </c>
      <c r="I10" s="3">
        <v>32</v>
      </c>
      <c r="J10" s="3"/>
      <c r="K10" s="3"/>
    </row>
    <row r="11" spans="1:11" x14ac:dyDescent="0.3">
      <c r="A11" s="5">
        <v>42830</v>
      </c>
      <c r="B11" s="3"/>
      <c r="C11" s="3">
        <f>H11*I11</f>
        <v>1770</v>
      </c>
      <c r="D11" s="3" t="s">
        <v>14</v>
      </c>
      <c r="E11" s="3" t="s">
        <v>37</v>
      </c>
      <c r="F11" s="3"/>
      <c r="G11" s="3">
        <f t="shared" si="2"/>
        <v>2984</v>
      </c>
      <c r="H11" s="3">
        <v>1</v>
      </c>
      <c r="I11" s="3">
        <v>1770</v>
      </c>
      <c r="J11" s="3"/>
      <c r="K11" s="3">
        <f>B13/(B13+C11)</f>
        <v>0.73824312333629105</v>
      </c>
    </row>
    <row r="12" spans="1:11" x14ac:dyDescent="0.3">
      <c r="A12" s="5">
        <v>42830</v>
      </c>
      <c r="B12" s="3"/>
      <c r="C12" s="3">
        <f t="shared" ref="C12" si="6">H12*I12</f>
        <v>110</v>
      </c>
      <c r="D12" s="3" t="s">
        <v>62</v>
      </c>
      <c r="E12" s="3" t="s">
        <v>37</v>
      </c>
      <c r="F12" s="3" t="s">
        <v>60</v>
      </c>
      <c r="G12" s="3">
        <f t="shared" si="2"/>
        <v>2874</v>
      </c>
      <c r="H12" s="3">
        <v>1</v>
      </c>
      <c r="I12" s="3">
        <v>110</v>
      </c>
      <c r="J12" s="3"/>
      <c r="K12" s="3"/>
    </row>
    <row r="13" spans="1:11" x14ac:dyDescent="0.3">
      <c r="A13" s="5">
        <v>42830</v>
      </c>
      <c r="B13" s="3">
        <f t="shared" ref="B13" si="7">H13*I13</f>
        <v>4992</v>
      </c>
      <c r="C13" s="3"/>
      <c r="D13" s="3" t="s">
        <v>0</v>
      </c>
      <c r="E13" s="3" t="s">
        <v>37</v>
      </c>
      <c r="F13" s="3" t="s">
        <v>40</v>
      </c>
      <c r="G13" s="3">
        <f t="shared" si="2"/>
        <v>7866</v>
      </c>
      <c r="H13" s="3">
        <v>156</v>
      </c>
      <c r="I13" s="3">
        <v>32</v>
      </c>
      <c r="J13" s="3"/>
      <c r="K13" s="3"/>
    </row>
    <row r="14" spans="1:11" x14ac:dyDescent="0.3">
      <c r="A14" s="5">
        <v>42833</v>
      </c>
      <c r="B14" s="3"/>
      <c r="C14" s="3">
        <f t="shared" ref="C14:C17" si="8">H14*I14</f>
        <v>220</v>
      </c>
      <c r="D14" s="3" t="s">
        <v>62</v>
      </c>
      <c r="E14" s="3" t="s">
        <v>37</v>
      </c>
      <c r="F14" s="3" t="s">
        <v>54</v>
      </c>
      <c r="G14" s="3">
        <f t="shared" si="2"/>
        <v>7646</v>
      </c>
      <c r="H14" s="3">
        <v>1</v>
      </c>
      <c r="I14" s="3">
        <v>220</v>
      </c>
      <c r="J14" s="3"/>
      <c r="K14" s="3"/>
    </row>
    <row r="15" spans="1:11" x14ac:dyDescent="0.3">
      <c r="A15" s="5">
        <v>42833</v>
      </c>
      <c r="B15" s="3"/>
      <c r="C15" s="3">
        <f t="shared" si="8"/>
        <v>200</v>
      </c>
      <c r="D15" s="3" t="s">
        <v>62</v>
      </c>
      <c r="E15" s="3" t="s">
        <v>37</v>
      </c>
      <c r="F15" s="3" t="s">
        <v>55</v>
      </c>
      <c r="G15" s="3">
        <f t="shared" si="2"/>
        <v>7446</v>
      </c>
      <c r="H15" s="3">
        <v>1</v>
      </c>
      <c r="I15" s="3">
        <v>200</v>
      </c>
      <c r="J15" s="3"/>
      <c r="K15" s="3"/>
    </row>
    <row r="16" spans="1:11" x14ac:dyDescent="0.3">
      <c r="A16" s="5">
        <v>42833</v>
      </c>
      <c r="B16" s="3"/>
      <c r="C16" s="3">
        <f t="shared" si="8"/>
        <v>220</v>
      </c>
      <c r="D16" s="3" t="s">
        <v>62</v>
      </c>
      <c r="E16" s="3" t="s">
        <v>37</v>
      </c>
      <c r="F16" s="3" t="s">
        <v>57</v>
      </c>
      <c r="G16" s="3">
        <f t="shared" si="2"/>
        <v>7226</v>
      </c>
      <c r="H16" s="3">
        <v>1</v>
      </c>
      <c r="I16" s="3">
        <v>220</v>
      </c>
      <c r="J16" s="3"/>
      <c r="K16" s="3"/>
    </row>
    <row r="17" spans="1:11" x14ac:dyDescent="0.3">
      <c r="A17" s="5">
        <v>42833</v>
      </c>
      <c r="B17" s="3"/>
      <c r="C17" s="3">
        <f t="shared" si="8"/>
        <v>170</v>
      </c>
      <c r="D17" s="3" t="s">
        <v>62</v>
      </c>
      <c r="E17" s="3" t="s">
        <v>37</v>
      </c>
      <c r="F17" s="3" t="s">
        <v>58</v>
      </c>
      <c r="G17" s="3">
        <f t="shared" si="2"/>
        <v>7056</v>
      </c>
      <c r="H17" s="3">
        <v>1</v>
      </c>
      <c r="I17" s="3">
        <v>170</v>
      </c>
      <c r="J17" s="3"/>
      <c r="K17" s="3"/>
    </row>
    <row r="18" spans="1:11" x14ac:dyDescent="0.3">
      <c r="A18" s="5">
        <v>42833</v>
      </c>
      <c r="B18" s="3"/>
      <c r="C18" s="3">
        <f t="shared" ref="C18" si="9">H18*I18</f>
        <v>430</v>
      </c>
      <c r="D18" s="3" t="s">
        <v>62</v>
      </c>
      <c r="E18" s="3" t="s">
        <v>37</v>
      </c>
      <c r="F18" s="3" t="s">
        <v>59</v>
      </c>
      <c r="G18" s="3">
        <f t="shared" si="2"/>
        <v>6626</v>
      </c>
      <c r="H18" s="3">
        <v>1</v>
      </c>
      <c r="I18" s="3">
        <v>430</v>
      </c>
      <c r="J18" s="3"/>
      <c r="K18" s="3"/>
    </row>
    <row r="19" spans="1:11" x14ac:dyDescent="0.3">
      <c r="A19" s="5">
        <v>42833</v>
      </c>
      <c r="B19" s="3"/>
      <c r="C19" s="3">
        <v>200</v>
      </c>
      <c r="D19" s="3" t="s">
        <v>62</v>
      </c>
      <c r="E19" s="3" t="s">
        <v>37</v>
      </c>
      <c r="F19" s="3" t="s">
        <v>52</v>
      </c>
      <c r="G19" s="3">
        <f t="shared" si="2"/>
        <v>6426</v>
      </c>
      <c r="H19" s="3">
        <v>1</v>
      </c>
      <c r="I19" s="3">
        <v>200</v>
      </c>
      <c r="J19" s="3"/>
      <c r="K19" s="3"/>
    </row>
    <row r="20" spans="1:11" x14ac:dyDescent="0.3">
      <c r="A20" s="5">
        <v>42833</v>
      </c>
      <c r="B20" s="3"/>
      <c r="C20" s="3">
        <f t="shared" ref="C20" si="10">H20*I20</f>
        <v>180</v>
      </c>
      <c r="D20" s="3" t="s">
        <v>62</v>
      </c>
      <c r="E20" s="3" t="s">
        <v>37</v>
      </c>
      <c r="F20" s="3" t="s">
        <v>56</v>
      </c>
      <c r="G20" s="3">
        <f t="shared" si="2"/>
        <v>6246</v>
      </c>
      <c r="H20" s="3">
        <v>1</v>
      </c>
      <c r="I20" s="3">
        <v>180</v>
      </c>
      <c r="J20" s="3"/>
      <c r="K20" s="3"/>
    </row>
    <row r="21" spans="1:11" x14ac:dyDescent="0.3">
      <c r="A21" s="5">
        <v>42837</v>
      </c>
      <c r="B21" s="3"/>
      <c r="C21" s="3">
        <f t="shared" ref="C21" si="11">H21*I21</f>
        <v>1050</v>
      </c>
      <c r="D21" s="3" t="s">
        <v>62</v>
      </c>
      <c r="E21" s="3" t="s">
        <v>37</v>
      </c>
      <c r="F21" s="3" t="s">
        <v>53</v>
      </c>
      <c r="G21" s="3">
        <f t="shared" si="2"/>
        <v>5196</v>
      </c>
      <c r="H21" s="3">
        <v>7</v>
      </c>
      <c r="I21" s="3">
        <v>150</v>
      </c>
      <c r="J21" s="3"/>
      <c r="K21" s="3"/>
    </row>
    <row r="22" spans="1:11" x14ac:dyDescent="0.3">
      <c r="A22" s="5">
        <v>42837</v>
      </c>
      <c r="B22" s="3"/>
      <c r="C22" s="3">
        <v>200</v>
      </c>
      <c r="D22" s="3" t="s">
        <v>62</v>
      </c>
      <c r="E22" s="3" t="s">
        <v>37</v>
      </c>
      <c r="F22" s="3" t="s">
        <v>52</v>
      </c>
      <c r="G22" s="3">
        <f t="shared" si="2"/>
        <v>4996</v>
      </c>
      <c r="H22" s="3">
        <v>1</v>
      </c>
      <c r="I22" s="3">
        <v>200</v>
      </c>
      <c r="J22" s="3"/>
      <c r="K22" s="3"/>
    </row>
    <row r="23" spans="1:11" x14ac:dyDescent="0.3">
      <c r="A23" s="5">
        <v>42838</v>
      </c>
      <c r="B23" s="3"/>
      <c r="C23" s="3">
        <v>650</v>
      </c>
      <c r="D23" s="3" t="s">
        <v>62</v>
      </c>
      <c r="E23" s="3" t="s">
        <v>37</v>
      </c>
      <c r="F23" s="3" t="s">
        <v>50</v>
      </c>
      <c r="G23" s="3">
        <f t="shared" si="2"/>
        <v>4346</v>
      </c>
      <c r="H23" s="3">
        <v>1</v>
      </c>
      <c r="I23" s="3">
        <v>650</v>
      </c>
      <c r="J23" s="3"/>
      <c r="K23" s="3"/>
    </row>
    <row r="24" spans="1:11" x14ac:dyDescent="0.3">
      <c r="A24" s="5">
        <v>42838</v>
      </c>
      <c r="B24" s="3"/>
      <c r="C24" s="3">
        <v>2000</v>
      </c>
      <c r="D24" s="3" t="s">
        <v>62</v>
      </c>
      <c r="E24" s="3" t="s">
        <v>37</v>
      </c>
      <c r="F24" s="3" t="s">
        <v>51</v>
      </c>
      <c r="G24" s="3">
        <f t="shared" si="2"/>
        <v>2346</v>
      </c>
      <c r="H24" s="3">
        <v>1</v>
      </c>
      <c r="I24" s="3">
        <v>2000</v>
      </c>
      <c r="J24" s="3"/>
      <c r="K24" s="3"/>
    </row>
    <row r="25" spans="1:11" x14ac:dyDescent="0.3">
      <c r="A25" s="5">
        <v>42838</v>
      </c>
      <c r="B25" s="3"/>
      <c r="C25" s="3">
        <v>580</v>
      </c>
      <c r="D25" s="3" t="s">
        <v>62</v>
      </c>
      <c r="E25" s="3" t="s">
        <v>37</v>
      </c>
      <c r="F25" s="3" t="s">
        <v>49</v>
      </c>
      <c r="G25" s="3">
        <f t="shared" si="2"/>
        <v>1766</v>
      </c>
      <c r="H25" s="3">
        <v>1</v>
      </c>
      <c r="I25" s="3">
        <v>580</v>
      </c>
      <c r="J25" s="3"/>
      <c r="K25" s="3"/>
    </row>
    <row r="26" spans="1:11" x14ac:dyDescent="0.3">
      <c r="A26" s="5">
        <v>42838</v>
      </c>
      <c r="B26" s="3"/>
      <c r="C26" s="3">
        <f t="shared" ref="C26" si="12">H26*I26</f>
        <v>2230</v>
      </c>
      <c r="D26" s="3" t="s">
        <v>14</v>
      </c>
      <c r="E26" s="3" t="s">
        <v>37</v>
      </c>
      <c r="F26" s="3"/>
      <c r="G26" s="3">
        <f t="shared" si="2"/>
        <v>-464</v>
      </c>
      <c r="H26" s="3">
        <v>1</v>
      </c>
      <c r="I26" s="3">
        <v>2230</v>
      </c>
      <c r="J26" s="3"/>
      <c r="K26" s="3">
        <f>(B27+B28)/(B27+B28+C26)</f>
        <v>0.60697920338385614</v>
      </c>
    </row>
    <row r="27" spans="1:11" x14ac:dyDescent="0.3">
      <c r="A27" s="5">
        <v>42838</v>
      </c>
      <c r="B27" s="3">
        <f t="shared" ref="B27:B28" si="13">H27*I27</f>
        <v>3136</v>
      </c>
      <c r="C27" s="3"/>
      <c r="D27" s="3" t="s">
        <v>0</v>
      </c>
      <c r="E27" s="3" t="s">
        <v>37</v>
      </c>
      <c r="F27" s="3" t="s">
        <v>40</v>
      </c>
      <c r="G27" s="3">
        <f t="shared" si="2"/>
        <v>2672</v>
      </c>
      <c r="H27" s="3">
        <v>98</v>
      </c>
      <c r="I27" s="3">
        <v>32</v>
      </c>
      <c r="J27" s="3"/>
      <c r="K27" s="3"/>
    </row>
    <row r="28" spans="1:11" x14ac:dyDescent="0.3">
      <c r="A28" s="5">
        <v>42838</v>
      </c>
      <c r="B28" s="3">
        <f t="shared" si="13"/>
        <v>308</v>
      </c>
      <c r="C28" s="3"/>
      <c r="D28" s="3" t="s">
        <v>0</v>
      </c>
      <c r="E28" s="3" t="s">
        <v>37</v>
      </c>
      <c r="F28" s="3" t="s">
        <v>41</v>
      </c>
      <c r="G28" s="3">
        <f t="shared" si="2"/>
        <v>2980</v>
      </c>
      <c r="H28" s="3">
        <v>11</v>
      </c>
      <c r="I28" s="3">
        <v>28</v>
      </c>
      <c r="J28" s="3"/>
      <c r="K28" s="3"/>
    </row>
    <row r="29" spans="1:11" x14ac:dyDescent="0.3">
      <c r="A29" s="5">
        <v>42838</v>
      </c>
      <c r="B29" s="3"/>
      <c r="C29" s="3">
        <f>H29*I29</f>
        <v>1350</v>
      </c>
      <c r="D29" s="3" t="s">
        <v>62</v>
      </c>
      <c r="E29" s="3" t="s">
        <v>37</v>
      </c>
      <c r="F29" s="3" t="s">
        <v>69</v>
      </c>
      <c r="G29" s="3">
        <f t="shared" si="2"/>
        <v>1630</v>
      </c>
      <c r="H29" s="3">
        <v>9</v>
      </c>
      <c r="I29" s="3">
        <v>150</v>
      </c>
      <c r="J29" s="3"/>
      <c r="K29" s="3"/>
    </row>
    <row r="30" spans="1:11" x14ac:dyDescent="0.3">
      <c r="A30" s="5">
        <v>42838</v>
      </c>
      <c r="B30" s="3"/>
      <c r="C30" s="3">
        <f>H30*I30</f>
        <v>380</v>
      </c>
      <c r="D30" s="3" t="s">
        <v>62</v>
      </c>
      <c r="E30" s="3" t="s">
        <v>37</v>
      </c>
      <c r="F30" s="3" t="s">
        <v>70</v>
      </c>
      <c r="G30" s="3">
        <f t="shared" si="2"/>
        <v>1250</v>
      </c>
      <c r="H30" s="3">
        <v>1</v>
      </c>
      <c r="I30" s="3">
        <v>380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71</v>
      </c>
      <c r="G31" s="3">
        <f t="shared" si="2"/>
        <v>870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 t="shared" ref="C32:C33" si="14">H32*I32</f>
        <v>1480</v>
      </c>
      <c r="D32" s="3" t="s">
        <v>62</v>
      </c>
      <c r="E32" s="3" t="s">
        <v>37</v>
      </c>
      <c r="F32" s="3" t="s">
        <v>72</v>
      </c>
      <c r="G32" s="3">
        <f t="shared" si="2"/>
        <v>-610</v>
      </c>
      <c r="H32" s="3">
        <v>1</v>
      </c>
      <c r="I32" s="3">
        <v>1480</v>
      </c>
      <c r="J32" s="3"/>
      <c r="K32" s="3"/>
    </row>
    <row r="33" spans="1:11" x14ac:dyDescent="0.3">
      <c r="A33" s="5">
        <v>42838</v>
      </c>
      <c r="B33" s="3"/>
      <c r="C33" s="3">
        <f t="shared" si="14"/>
        <v>70</v>
      </c>
      <c r="D33" s="3" t="s">
        <v>62</v>
      </c>
      <c r="E33" s="3" t="s">
        <v>37</v>
      </c>
      <c r="F33" s="3" t="s">
        <v>73</v>
      </c>
      <c r="G33" s="3">
        <f t="shared" si="2"/>
        <v>-680</v>
      </c>
      <c r="H33" s="3">
        <v>1</v>
      </c>
      <c r="I33" s="3">
        <v>70</v>
      </c>
      <c r="J33" s="3"/>
      <c r="K33" s="3"/>
    </row>
    <row r="34" spans="1:11" x14ac:dyDescent="0.3">
      <c r="A34" s="5">
        <v>42838</v>
      </c>
      <c r="B34" s="3"/>
      <c r="C34" s="3">
        <f t="shared" ref="C34:C36" si="15">H34*I34</f>
        <v>160</v>
      </c>
      <c r="D34" s="3" t="s">
        <v>62</v>
      </c>
      <c r="E34" s="3" t="s">
        <v>37</v>
      </c>
      <c r="F34" s="3" t="s">
        <v>74</v>
      </c>
      <c r="G34" s="3">
        <f t="shared" si="2"/>
        <v>-840</v>
      </c>
      <c r="H34" s="3">
        <v>2</v>
      </c>
      <c r="I34" s="3">
        <v>80</v>
      </c>
      <c r="J34" s="3"/>
      <c r="K34" s="3"/>
    </row>
    <row r="35" spans="1:11" x14ac:dyDescent="0.3">
      <c r="A35" s="5">
        <v>42838</v>
      </c>
      <c r="B35" s="3"/>
      <c r="C35" s="3">
        <f t="shared" si="15"/>
        <v>280</v>
      </c>
      <c r="D35" s="3" t="s">
        <v>62</v>
      </c>
      <c r="E35" s="3" t="s">
        <v>37</v>
      </c>
      <c r="F35" s="3" t="s">
        <v>75</v>
      </c>
      <c r="G35" s="3">
        <f t="shared" si="2"/>
        <v>-1120</v>
      </c>
      <c r="H35" s="3">
        <v>1</v>
      </c>
      <c r="I35" s="3">
        <v>280</v>
      </c>
      <c r="J35" s="3"/>
      <c r="K35" s="3"/>
    </row>
    <row r="36" spans="1:11" x14ac:dyDescent="0.3">
      <c r="A36" s="5">
        <v>42838</v>
      </c>
      <c r="B36" s="3"/>
      <c r="C36" s="3">
        <f t="shared" si="15"/>
        <v>360</v>
      </c>
      <c r="D36" s="3" t="s">
        <v>62</v>
      </c>
      <c r="E36" s="3" t="s">
        <v>37</v>
      </c>
      <c r="F36" s="3" t="s">
        <v>76</v>
      </c>
      <c r="G36" s="3">
        <f t="shared" si="2"/>
        <v>-1480</v>
      </c>
      <c r="H36" s="3">
        <v>1</v>
      </c>
      <c r="I36" s="3">
        <v>360</v>
      </c>
      <c r="J36" s="3"/>
      <c r="K36" s="3"/>
    </row>
    <row r="37" spans="1:11" x14ac:dyDescent="0.3">
      <c r="A37" s="5">
        <v>42838</v>
      </c>
      <c r="B37" s="3"/>
      <c r="C37" s="3">
        <f>H37*I37</f>
        <v>-380</v>
      </c>
      <c r="D37" s="3" t="s">
        <v>62</v>
      </c>
      <c r="E37" s="3" t="s">
        <v>37</v>
      </c>
      <c r="F37" s="3" t="s">
        <v>77</v>
      </c>
      <c r="G37" s="3">
        <f t="shared" si="2"/>
        <v>-1100</v>
      </c>
      <c r="H37" s="3">
        <v>1</v>
      </c>
      <c r="I37" s="3">
        <v>-380</v>
      </c>
      <c r="J37" s="3"/>
      <c r="K37" s="3"/>
    </row>
    <row r="38" spans="1:11" x14ac:dyDescent="0.3">
      <c r="A38" s="5">
        <v>42839</v>
      </c>
      <c r="B38" s="3">
        <f t="shared" ref="B38:B43" si="16">H38*I38</f>
        <v>1750</v>
      </c>
      <c r="C38" s="3"/>
      <c r="D38" s="3" t="s">
        <v>61</v>
      </c>
      <c r="E38" s="3" t="s">
        <v>37</v>
      </c>
      <c r="F38" s="3" t="s">
        <v>61</v>
      </c>
      <c r="G38" s="3">
        <f t="shared" si="2"/>
        <v>650</v>
      </c>
      <c r="H38" s="3">
        <v>3.5</v>
      </c>
      <c r="I38" s="3">
        <v>500</v>
      </c>
      <c r="J38" s="3"/>
      <c r="K38" s="3"/>
    </row>
    <row r="39" spans="1:11" x14ac:dyDescent="0.3">
      <c r="A39" s="5">
        <v>42839</v>
      </c>
      <c r="B39" s="3">
        <f t="shared" ref="B39:B40" si="17">H39*I39</f>
        <v>4832</v>
      </c>
      <c r="C39" s="3"/>
      <c r="D39" s="3" t="s">
        <v>0</v>
      </c>
      <c r="E39" s="3" t="s">
        <v>37</v>
      </c>
      <c r="F39" s="3" t="s">
        <v>40</v>
      </c>
      <c r="G39" s="3">
        <f t="shared" si="2"/>
        <v>5482</v>
      </c>
      <c r="H39" s="3">
        <v>151</v>
      </c>
      <c r="I39" s="3">
        <v>32</v>
      </c>
      <c r="J39" s="3"/>
      <c r="K39" s="3"/>
    </row>
    <row r="40" spans="1:11" x14ac:dyDescent="0.3">
      <c r="A40" s="5">
        <v>42839</v>
      </c>
      <c r="B40" s="3">
        <f t="shared" si="17"/>
        <v>448</v>
      </c>
      <c r="C40" s="3"/>
      <c r="D40" s="3" t="s">
        <v>0</v>
      </c>
      <c r="E40" s="3" t="s">
        <v>37</v>
      </c>
      <c r="F40" s="3" t="s">
        <v>41</v>
      </c>
      <c r="G40" s="3">
        <f t="shared" si="2"/>
        <v>5930</v>
      </c>
      <c r="H40" s="3">
        <v>16</v>
      </c>
      <c r="I40" s="3">
        <v>28</v>
      </c>
      <c r="J40" s="3"/>
      <c r="K40" s="3"/>
    </row>
    <row r="41" spans="1:11" x14ac:dyDescent="0.3">
      <c r="A41" s="5">
        <v>42840</v>
      </c>
      <c r="B41" s="3"/>
      <c r="C41" s="3">
        <f>H41*I41-J41</f>
        <v>2000</v>
      </c>
      <c r="D41" s="3" t="s">
        <v>14</v>
      </c>
      <c r="E41" s="3" t="s">
        <v>37</v>
      </c>
      <c r="F41" s="3"/>
      <c r="G41" s="3">
        <f t="shared" si="2"/>
        <v>3930</v>
      </c>
      <c r="H41" s="3">
        <v>328</v>
      </c>
      <c r="I41" s="3">
        <v>6.1</v>
      </c>
      <c r="J41" s="3">
        <v>0.8</v>
      </c>
      <c r="K41" s="3">
        <f>(B42+B43)/(B42+B43+C41)</f>
        <v>0.647887323943662</v>
      </c>
    </row>
    <row r="42" spans="1:11" x14ac:dyDescent="0.3">
      <c r="A42" s="5">
        <v>42840</v>
      </c>
      <c r="B42" s="3">
        <f t="shared" si="16"/>
        <v>3232</v>
      </c>
      <c r="C42" s="3"/>
      <c r="D42" s="3" t="s">
        <v>0</v>
      </c>
      <c r="E42" s="3" t="s">
        <v>37</v>
      </c>
      <c r="F42" s="3" t="s">
        <v>40</v>
      </c>
      <c r="G42" s="3">
        <f t="shared" si="2"/>
        <v>7162</v>
      </c>
      <c r="H42" s="3">
        <v>101</v>
      </c>
      <c r="I42" s="3">
        <v>32</v>
      </c>
      <c r="J42" s="3"/>
      <c r="K42" s="3"/>
    </row>
    <row r="43" spans="1:11" x14ac:dyDescent="0.3">
      <c r="A43" s="5">
        <v>42840</v>
      </c>
      <c r="B43" s="3">
        <f t="shared" si="16"/>
        <v>448</v>
      </c>
      <c r="C43" s="3"/>
      <c r="D43" s="3" t="s">
        <v>0</v>
      </c>
      <c r="E43" s="3" t="s">
        <v>37</v>
      </c>
      <c r="F43" s="3" t="s">
        <v>41</v>
      </c>
      <c r="G43" s="3">
        <f t="shared" si="2"/>
        <v>7610</v>
      </c>
      <c r="H43" s="3">
        <v>16</v>
      </c>
      <c r="I43" s="3">
        <v>28</v>
      </c>
      <c r="J43" s="3"/>
      <c r="K43" s="3"/>
    </row>
    <row r="44" spans="1:11" x14ac:dyDescent="0.3">
      <c r="A44" s="5">
        <v>42841</v>
      </c>
      <c r="B44" s="3"/>
      <c r="C44" s="3">
        <v>250</v>
      </c>
      <c r="D44" s="3" t="s">
        <v>62</v>
      </c>
      <c r="E44" s="3" t="s">
        <v>37</v>
      </c>
      <c r="F44" s="3" t="s">
        <v>63</v>
      </c>
      <c r="G44" s="3">
        <f t="shared" si="2"/>
        <v>7360</v>
      </c>
      <c r="H44" s="3">
        <v>1</v>
      </c>
      <c r="I44" s="3">
        <v>250</v>
      </c>
      <c r="J44" s="3"/>
      <c r="K44" s="3"/>
    </row>
    <row r="45" spans="1:11" x14ac:dyDescent="0.3">
      <c r="A45" s="5">
        <v>42844</v>
      </c>
      <c r="B45" s="3"/>
      <c r="C45" s="3">
        <f t="shared" ref="C45:C50" si="18">H45*I45</f>
        <v>1900</v>
      </c>
      <c r="D45" s="3" t="s">
        <v>14</v>
      </c>
      <c r="E45" s="3" t="s">
        <v>37</v>
      </c>
      <c r="F45" s="3"/>
      <c r="G45" s="3">
        <f t="shared" si="2"/>
        <v>5460</v>
      </c>
      <c r="H45" s="3">
        <v>1</v>
      </c>
      <c r="I45" s="3">
        <v>1900</v>
      </c>
      <c r="J45" s="3"/>
      <c r="K45" s="3">
        <f>(B46+B47)/(B46+B47+C45)</f>
        <v>0.56140350877192979</v>
      </c>
    </row>
    <row r="46" spans="1:11" x14ac:dyDescent="0.3">
      <c r="A46" s="5">
        <v>42844</v>
      </c>
      <c r="B46" s="3">
        <f t="shared" ref="B46:B47" si="19">H46*I46</f>
        <v>2208</v>
      </c>
      <c r="C46" s="3"/>
      <c r="D46" s="3" t="s">
        <v>0</v>
      </c>
      <c r="E46" s="3" t="s">
        <v>37</v>
      </c>
      <c r="F46" s="3" t="s">
        <v>40</v>
      </c>
      <c r="G46" s="3">
        <f t="shared" si="2"/>
        <v>7668</v>
      </c>
      <c r="H46" s="3">
        <v>69</v>
      </c>
      <c r="I46" s="3">
        <v>32</v>
      </c>
      <c r="J46" s="3"/>
      <c r="K46" s="3"/>
    </row>
    <row r="47" spans="1:11" x14ac:dyDescent="0.3">
      <c r="A47" s="5">
        <v>42844</v>
      </c>
      <c r="B47" s="3">
        <f t="shared" si="19"/>
        <v>224</v>
      </c>
      <c r="C47" s="3"/>
      <c r="D47" s="3" t="s">
        <v>0</v>
      </c>
      <c r="E47" s="3" t="s">
        <v>37</v>
      </c>
      <c r="F47" s="3" t="s">
        <v>41</v>
      </c>
      <c r="G47" s="3">
        <f t="shared" si="2"/>
        <v>7892</v>
      </c>
      <c r="H47" s="3">
        <v>8</v>
      </c>
      <c r="I47" s="3">
        <v>28</v>
      </c>
      <c r="J47" s="3"/>
      <c r="K47" s="3"/>
    </row>
    <row r="48" spans="1:11" x14ac:dyDescent="0.3">
      <c r="A48" s="5">
        <v>42845</v>
      </c>
      <c r="B48" s="3"/>
      <c r="C48" s="3">
        <f t="shared" si="18"/>
        <v>3060</v>
      </c>
      <c r="D48" s="3" t="s">
        <v>62</v>
      </c>
      <c r="E48" s="3" t="s">
        <v>37</v>
      </c>
      <c r="F48" s="3" t="s">
        <v>64</v>
      </c>
      <c r="G48" s="3">
        <f t="shared" si="2"/>
        <v>4832</v>
      </c>
      <c r="H48" s="3">
        <v>9</v>
      </c>
      <c r="I48" s="3">
        <v>340</v>
      </c>
      <c r="J48" s="3"/>
      <c r="K48" s="3"/>
    </row>
    <row r="49" spans="1:11" x14ac:dyDescent="0.3">
      <c r="A49" s="5">
        <v>42845</v>
      </c>
      <c r="B49" s="3"/>
      <c r="C49" s="3">
        <f t="shared" si="18"/>
        <v>360</v>
      </c>
      <c r="D49" s="3" t="s">
        <v>62</v>
      </c>
      <c r="E49" s="3" t="s">
        <v>37</v>
      </c>
      <c r="F49" s="3" t="s">
        <v>65</v>
      </c>
      <c r="G49" s="3">
        <f t="shared" si="2"/>
        <v>4472</v>
      </c>
      <c r="H49" s="3">
        <v>1</v>
      </c>
      <c r="I49" s="3">
        <v>360</v>
      </c>
      <c r="J49" s="3"/>
      <c r="K49" s="3"/>
    </row>
    <row r="50" spans="1:11" x14ac:dyDescent="0.3">
      <c r="A50" s="5">
        <v>42845</v>
      </c>
      <c r="B50" s="3"/>
      <c r="C50" s="3">
        <f t="shared" si="18"/>
        <v>60</v>
      </c>
      <c r="D50" s="3" t="s">
        <v>62</v>
      </c>
      <c r="E50" s="3" t="s">
        <v>37</v>
      </c>
      <c r="F50" s="3" t="s">
        <v>66</v>
      </c>
      <c r="G50" s="3">
        <f t="shared" si="2"/>
        <v>4412</v>
      </c>
      <c r="H50" s="3">
        <v>1</v>
      </c>
      <c r="I50" s="3">
        <v>60</v>
      </c>
      <c r="J50" s="3"/>
      <c r="K50" s="3"/>
    </row>
    <row r="51" spans="1:11" x14ac:dyDescent="0.3">
      <c r="A51" s="5">
        <v>42845</v>
      </c>
      <c r="B51" s="3"/>
      <c r="C51" s="3">
        <f t="shared" ref="C51:C53" si="20">H51*I51</f>
        <v>340</v>
      </c>
      <c r="D51" s="3" t="s">
        <v>62</v>
      </c>
      <c r="E51" s="3" t="s">
        <v>37</v>
      </c>
      <c r="F51" s="3" t="s">
        <v>67</v>
      </c>
      <c r="G51" s="3">
        <f t="shared" si="2"/>
        <v>4072</v>
      </c>
      <c r="H51" s="3">
        <v>2</v>
      </c>
      <c r="I51" s="3">
        <v>170</v>
      </c>
      <c r="J51" s="3"/>
      <c r="K51" s="3"/>
    </row>
    <row r="52" spans="1:11" x14ac:dyDescent="0.3">
      <c r="A52" s="5">
        <v>42845</v>
      </c>
      <c r="B52" s="3"/>
      <c r="C52" s="3">
        <f t="shared" si="20"/>
        <v>100</v>
      </c>
      <c r="D52" s="3" t="s">
        <v>62</v>
      </c>
      <c r="E52" s="3" t="s">
        <v>37</v>
      </c>
      <c r="F52" s="3" t="s">
        <v>68</v>
      </c>
      <c r="G52" s="3">
        <f t="shared" si="2"/>
        <v>3972</v>
      </c>
      <c r="H52" s="3">
        <v>1</v>
      </c>
      <c r="I52" s="3">
        <v>100</v>
      </c>
      <c r="J52" s="3"/>
      <c r="K52" s="3"/>
    </row>
    <row r="53" spans="1:11" x14ac:dyDescent="0.3">
      <c r="A53" s="5">
        <v>42845</v>
      </c>
      <c r="B53" s="3"/>
      <c r="C53" s="3">
        <f t="shared" si="20"/>
        <v>3400</v>
      </c>
      <c r="D53" s="3" t="s">
        <v>62</v>
      </c>
      <c r="E53" s="3" t="s">
        <v>37</v>
      </c>
      <c r="F53" s="3" t="s">
        <v>10</v>
      </c>
      <c r="G53" s="3">
        <f t="shared" si="2"/>
        <v>572</v>
      </c>
      <c r="H53" s="3">
        <v>1</v>
      </c>
      <c r="I53" s="3">
        <v>3400</v>
      </c>
      <c r="J53" s="3"/>
      <c r="K53" s="3"/>
    </row>
    <row r="54" spans="1:11" x14ac:dyDescent="0.3">
      <c r="A54" s="5">
        <v>42847</v>
      </c>
      <c r="B54" s="3"/>
      <c r="C54" s="3">
        <f>H54*I54-J54</f>
        <v>1610</v>
      </c>
      <c r="D54" s="3" t="s">
        <v>14</v>
      </c>
      <c r="E54" s="3" t="s">
        <v>37</v>
      </c>
      <c r="F54" s="3"/>
      <c r="G54" s="3">
        <f t="shared" si="2"/>
        <v>-1038</v>
      </c>
      <c r="H54" s="3">
        <v>265</v>
      </c>
      <c r="I54" s="3">
        <v>6.1</v>
      </c>
      <c r="J54" s="3">
        <v>6.5</v>
      </c>
      <c r="K54" s="3">
        <f>(B55+B56)/(B55+B56+C54)</f>
        <v>0.72135687088958123</v>
      </c>
    </row>
    <row r="55" spans="1:11" x14ac:dyDescent="0.3">
      <c r="A55" s="5">
        <v>42847</v>
      </c>
      <c r="B55" s="3">
        <f t="shared" ref="B55:B56" si="21">H55*I55</f>
        <v>3776</v>
      </c>
      <c r="C55" s="3"/>
      <c r="D55" s="3" t="s">
        <v>0</v>
      </c>
      <c r="E55" s="3" t="s">
        <v>37</v>
      </c>
      <c r="F55" s="3" t="s">
        <v>40</v>
      </c>
      <c r="G55" s="3">
        <f t="shared" si="2"/>
        <v>2738</v>
      </c>
      <c r="H55" s="3">
        <v>118</v>
      </c>
      <c r="I55" s="3">
        <v>32</v>
      </c>
      <c r="J55" s="3"/>
      <c r="K55" s="3"/>
    </row>
    <row r="56" spans="1:11" x14ac:dyDescent="0.3">
      <c r="A56" s="5">
        <v>42847</v>
      </c>
      <c r="B56" s="3">
        <f t="shared" si="21"/>
        <v>392</v>
      </c>
      <c r="C56" s="3"/>
      <c r="D56" s="3" t="s">
        <v>0</v>
      </c>
      <c r="E56" s="3" t="s">
        <v>37</v>
      </c>
      <c r="F56" s="3" t="s">
        <v>41</v>
      </c>
      <c r="G56" s="3">
        <f t="shared" si="2"/>
        <v>3130</v>
      </c>
      <c r="H56" s="3">
        <v>14</v>
      </c>
      <c r="I56" s="3">
        <v>28</v>
      </c>
      <c r="J56" s="3"/>
      <c r="K56" s="3"/>
    </row>
    <row r="57" spans="1:11" x14ac:dyDescent="0.3">
      <c r="A57" s="5">
        <v>42848</v>
      </c>
      <c r="B57" s="3"/>
      <c r="C57" s="3">
        <f>H57*I57-J57</f>
        <v>1890</v>
      </c>
      <c r="D57" s="3" t="s">
        <v>14</v>
      </c>
      <c r="E57" s="3" t="s">
        <v>37</v>
      </c>
      <c r="F57" s="3"/>
      <c r="G57" s="3">
        <f t="shared" si="2"/>
        <v>1240</v>
      </c>
      <c r="H57" s="3">
        <v>310</v>
      </c>
      <c r="I57" s="3">
        <v>6.1</v>
      </c>
      <c r="J57" s="3">
        <v>1</v>
      </c>
      <c r="K57" s="3">
        <f>(B58+B59)/(B58+B59+C57)</f>
        <v>0.6067415730337079</v>
      </c>
    </row>
    <row r="58" spans="1:11" x14ac:dyDescent="0.3">
      <c r="A58" s="5">
        <v>42848</v>
      </c>
      <c r="B58" s="3">
        <f t="shared" ref="B58:B97" si="22">H58*I58</f>
        <v>2496</v>
      </c>
      <c r="C58" s="3"/>
      <c r="D58" s="3" t="s">
        <v>0</v>
      </c>
      <c r="E58" s="3" t="s">
        <v>37</v>
      </c>
      <c r="F58" s="3" t="s">
        <v>40</v>
      </c>
      <c r="G58" s="3">
        <f t="shared" si="2"/>
        <v>3736</v>
      </c>
      <c r="H58" s="3">
        <v>78</v>
      </c>
      <c r="I58" s="3">
        <v>32</v>
      </c>
      <c r="J58" s="3"/>
      <c r="K58" s="3"/>
    </row>
    <row r="59" spans="1:11" x14ac:dyDescent="0.3">
      <c r="A59" s="5">
        <v>42848</v>
      </c>
      <c r="B59" s="3">
        <f t="shared" si="22"/>
        <v>420</v>
      </c>
      <c r="C59" s="3"/>
      <c r="D59" s="3" t="s">
        <v>0</v>
      </c>
      <c r="E59" s="3" t="s">
        <v>37</v>
      </c>
      <c r="F59" s="3" t="s">
        <v>41</v>
      </c>
      <c r="G59" s="3">
        <f t="shared" si="2"/>
        <v>4156</v>
      </c>
      <c r="H59" s="3">
        <v>15</v>
      </c>
      <c r="I59" s="3">
        <v>28</v>
      </c>
      <c r="J59" s="3"/>
      <c r="K59" s="3"/>
    </row>
    <row r="60" spans="1:11" x14ac:dyDescent="0.3">
      <c r="A60" s="12">
        <v>42849</v>
      </c>
      <c r="B60" s="3">
        <f t="shared" ref="B60" si="23">H60*I60</f>
        <v>1984</v>
      </c>
      <c r="C60" s="3"/>
      <c r="D60" s="3" t="s">
        <v>0</v>
      </c>
      <c r="E60" s="3" t="s">
        <v>37</v>
      </c>
      <c r="F60" s="3" t="s">
        <v>40</v>
      </c>
      <c r="G60" s="3">
        <f t="shared" si="2"/>
        <v>6140</v>
      </c>
      <c r="H60" s="3">
        <v>62</v>
      </c>
      <c r="I60" s="3">
        <v>32</v>
      </c>
      <c r="J60" s="3"/>
      <c r="K60" s="3"/>
    </row>
    <row r="61" spans="1:11" x14ac:dyDescent="0.3">
      <c r="A61" s="10">
        <v>42853</v>
      </c>
      <c r="B61" s="3"/>
      <c r="C61" s="3">
        <f>H61*I61-J61</f>
        <v>2670</v>
      </c>
      <c r="D61" s="3" t="s">
        <v>14</v>
      </c>
      <c r="E61" s="3" t="s">
        <v>37</v>
      </c>
      <c r="F61" s="3"/>
      <c r="G61" s="3">
        <f t="shared" si="2"/>
        <v>3470</v>
      </c>
      <c r="H61" s="3">
        <v>1</v>
      </c>
      <c r="I61" s="3">
        <v>2670</v>
      </c>
      <c r="J61" s="3"/>
      <c r="K61" s="3">
        <f>(B62+B63)/(B62+B63+C61)</f>
        <v>0.58707083204454069</v>
      </c>
    </row>
    <row r="62" spans="1:11" x14ac:dyDescent="0.3">
      <c r="A62" s="10">
        <v>42853</v>
      </c>
      <c r="B62" s="3">
        <f t="shared" ref="B62:B63" si="24">H62*I62</f>
        <v>3296</v>
      </c>
      <c r="C62" s="3"/>
      <c r="D62" s="3" t="s">
        <v>0</v>
      </c>
      <c r="E62" s="3" t="s">
        <v>37</v>
      </c>
      <c r="F62" s="3" t="s">
        <v>40</v>
      </c>
      <c r="G62" s="3">
        <f t="shared" si="2"/>
        <v>6766</v>
      </c>
      <c r="H62" s="3">
        <v>103</v>
      </c>
      <c r="I62" s="3">
        <v>32</v>
      </c>
      <c r="J62" s="3"/>
      <c r="K62" s="3"/>
    </row>
    <row r="63" spans="1:11" x14ac:dyDescent="0.3">
      <c r="A63" s="10">
        <v>42853</v>
      </c>
      <c r="B63" s="3">
        <f t="shared" si="24"/>
        <v>500</v>
      </c>
      <c r="C63" s="3"/>
      <c r="D63" s="3" t="s">
        <v>1</v>
      </c>
      <c r="E63" s="3" t="s">
        <v>37</v>
      </c>
      <c r="F63" s="3" t="s">
        <v>1</v>
      </c>
      <c r="G63" s="3">
        <f t="shared" si="2"/>
        <v>7266</v>
      </c>
      <c r="H63" s="3">
        <v>1</v>
      </c>
      <c r="I63" s="3">
        <v>500</v>
      </c>
      <c r="J63" s="3"/>
      <c r="K63" s="3"/>
    </row>
    <row r="64" spans="1:11" x14ac:dyDescent="0.3">
      <c r="A64" s="12">
        <v>42854</v>
      </c>
      <c r="B64" s="3">
        <f t="shared" si="22"/>
        <v>2912</v>
      </c>
      <c r="C64" s="3"/>
      <c r="D64" s="3" t="s">
        <v>0</v>
      </c>
      <c r="E64" s="3" t="s">
        <v>37</v>
      </c>
      <c r="F64" s="3" t="s">
        <v>40</v>
      </c>
      <c r="G64" s="3">
        <f t="shared" si="2"/>
        <v>10178</v>
      </c>
      <c r="H64" s="3">
        <v>91</v>
      </c>
      <c r="I64" s="3">
        <v>32</v>
      </c>
      <c r="J64" s="3"/>
      <c r="K64" s="3"/>
    </row>
    <row r="65" spans="1:11" x14ac:dyDescent="0.3">
      <c r="A65" s="12">
        <v>42854</v>
      </c>
      <c r="B65" s="3">
        <f t="shared" si="22"/>
        <v>1250</v>
      </c>
      <c r="C65" s="3"/>
      <c r="D65" s="3" t="s">
        <v>1</v>
      </c>
      <c r="E65" s="3" t="s">
        <v>37</v>
      </c>
      <c r="F65" s="3" t="s">
        <v>1</v>
      </c>
      <c r="G65" s="3">
        <f t="shared" si="2"/>
        <v>11428</v>
      </c>
      <c r="H65" s="3">
        <v>2.5</v>
      </c>
      <c r="I65" s="3">
        <v>500</v>
      </c>
      <c r="J65" s="3"/>
      <c r="K65" s="3"/>
    </row>
    <row r="66" spans="1:11" x14ac:dyDescent="0.3">
      <c r="A66" s="10">
        <v>42855</v>
      </c>
      <c r="B66" s="3"/>
      <c r="C66" s="3">
        <f t="shared" ref="C66:C68" si="25">H66*I66-J66</f>
        <v>2900</v>
      </c>
      <c r="D66" s="3" t="s">
        <v>14</v>
      </c>
      <c r="E66" s="3" t="s">
        <v>37</v>
      </c>
      <c r="F66" s="3"/>
      <c r="G66" s="3">
        <f t="shared" si="2"/>
        <v>8528</v>
      </c>
      <c r="H66" s="3">
        <v>1</v>
      </c>
      <c r="I66" s="3">
        <v>2900</v>
      </c>
      <c r="J66" s="3"/>
      <c r="K66" s="3">
        <f>(B67+B69)/(B67+B69+C66)</f>
        <v>0.63253928028383177</v>
      </c>
    </row>
    <row r="67" spans="1:11" x14ac:dyDescent="0.3">
      <c r="A67" s="10">
        <v>42855</v>
      </c>
      <c r="B67" s="3">
        <f t="shared" si="22"/>
        <v>2976</v>
      </c>
      <c r="C67" s="3"/>
      <c r="D67" s="3" t="s">
        <v>0</v>
      </c>
      <c r="E67" s="3" t="s">
        <v>37</v>
      </c>
      <c r="F67" s="3" t="s">
        <v>40</v>
      </c>
      <c r="G67" s="3">
        <f t="shared" si="2"/>
        <v>11504</v>
      </c>
      <c r="H67" s="3">
        <v>93</v>
      </c>
      <c r="I67" s="3">
        <v>32</v>
      </c>
      <c r="J67" s="3"/>
      <c r="K67" s="3"/>
    </row>
    <row r="68" spans="1:11" x14ac:dyDescent="0.3">
      <c r="A68" s="5">
        <v>42855</v>
      </c>
      <c r="B68" s="3"/>
      <c r="C68" s="3">
        <f t="shared" si="25"/>
        <v>246</v>
      </c>
      <c r="D68" s="3" t="s">
        <v>62</v>
      </c>
      <c r="E68" s="3" t="s">
        <v>37</v>
      </c>
      <c r="F68" s="3" t="s">
        <v>82</v>
      </c>
      <c r="G68" s="3">
        <f t="shared" si="2"/>
        <v>11258</v>
      </c>
      <c r="H68" s="3">
        <v>1</v>
      </c>
      <c r="I68" s="3">
        <v>246</v>
      </c>
      <c r="J68" s="3"/>
      <c r="K68" s="3"/>
    </row>
    <row r="69" spans="1:11" x14ac:dyDescent="0.3">
      <c r="A69" s="10">
        <v>42860</v>
      </c>
      <c r="B69" s="3">
        <f t="shared" ref="B69" si="26">H69*I69</f>
        <v>2016</v>
      </c>
      <c r="C69" s="3"/>
      <c r="D69" s="3" t="s">
        <v>0</v>
      </c>
      <c r="E69" s="3" t="s">
        <v>37</v>
      </c>
      <c r="F69" s="3" t="s">
        <v>40</v>
      </c>
      <c r="G69" s="3">
        <f t="shared" si="2"/>
        <v>13274</v>
      </c>
      <c r="H69" s="3">
        <v>63</v>
      </c>
      <c r="I69" s="3">
        <v>32</v>
      </c>
      <c r="J69" s="3"/>
      <c r="K69" s="3"/>
    </row>
    <row r="70" spans="1:11" x14ac:dyDescent="0.3">
      <c r="A70" s="12">
        <v>42861</v>
      </c>
      <c r="B70" s="3"/>
      <c r="C70" s="3">
        <f t="shared" ref="C70" si="27">H70*I70-J70</f>
        <v>1800</v>
      </c>
      <c r="D70" s="3" t="s">
        <v>14</v>
      </c>
      <c r="E70" s="3" t="s">
        <v>37</v>
      </c>
      <c r="F70" s="3"/>
      <c r="G70" s="3">
        <f t="shared" si="2"/>
        <v>11474</v>
      </c>
      <c r="H70" s="3">
        <v>1</v>
      </c>
      <c r="I70" s="3">
        <v>1800</v>
      </c>
      <c r="J70" s="3"/>
      <c r="K70" s="3">
        <f>(B71+B72)/(B71+B72+C70)</f>
        <v>0.64566929133858264</v>
      </c>
    </row>
    <row r="71" spans="1:11" x14ac:dyDescent="0.3">
      <c r="A71" s="12">
        <v>42861</v>
      </c>
      <c r="B71" s="3">
        <f t="shared" ref="B71" si="28">H71*I71</f>
        <v>1280</v>
      </c>
      <c r="C71" s="3"/>
      <c r="D71" s="3" t="s">
        <v>0</v>
      </c>
      <c r="E71" s="3" t="s">
        <v>37</v>
      </c>
      <c r="F71" s="3" t="s">
        <v>40</v>
      </c>
      <c r="G71" s="3">
        <f t="shared" si="2"/>
        <v>12754</v>
      </c>
      <c r="H71" s="3">
        <v>40</v>
      </c>
      <c r="I71" s="3">
        <v>32</v>
      </c>
      <c r="J71" s="3"/>
      <c r="K71" s="3"/>
    </row>
    <row r="72" spans="1:11" x14ac:dyDescent="0.3">
      <c r="A72" s="12">
        <v>42861</v>
      </c>
      <c r="B72" s="3">
        <f t="shared" ref="B72" si="29">H72*I72</f>
        <v>2000</v>
      </c>
      <c r="C72" s="3"/>
      <c r="D72" s="3" t="s">
        <v>1</v>
      </c>
      <c r="E72" s="3" t="s">
        <v>37</v>
      </c>
      <c r="F72" s="3" t="s">
        <v>1</v>
      </c>
      <c r="G72" s="3">
        <f t="shared" ref="G72:G106" si="30">G71+B72-C72</f>
        <v>14754</v>
      </c>
      <c r="H72" s="3">
        <v>4</v>
      </c>
      <c r="I72" s="3">
        <v>500</v>
      </c>
      <c r="J72" s="3"/>
      <c r="K72" s="3"/>
    </row>
    <row r="73" spans="1:11" x14ac:dyDescent="0.3">
      <c r="A73" s="10">
        <v>42867</v>
      </c>
      <c r="B73" s="3"/>
      <c r="C73" s="3">
        <f>H73*I73-J73</f>
        <v>2900</v>
      </c>
      <c r="D73" s="3" t="s">
        <v>14</v>
      </c>
      <c r="E73" s="3" t="s">
        <v>37</v>
      </c>
      <c r="F73" s="3"/>
      <c r="G73" s="3">
        <f t="shared" si="30"/>
        <v>11854</v>
      </c>
      <c r="H73" s="3">
        <v>1</v>
      </c>
      <c r="I73" s="3">
        <v>2900</v>
      </c>
      <c r="J73" s="3"/>
      <c r="K73" s="3">
        <f>(B74+B75)/(B74+B75+C73)</f>
        <v>0.59056896795143299</v>
      </c>
    </row>
    <row r="74" spans="1:11" x14ac:dyDescent="0.3">
      <c r="A74" s="10">
        <v>42869</v>
      </c>
      <c r="B74" s="3">
        <f t="shared" si="22"/>
        <v>2848</v>
      </c>
      <c r="C74" s="3"/>
      <c r="D74" s="3" t="s">
        <v>0</v>
      </c>
      <c r="E74" s="3" t="s">
        <v>37</v>
      </c>
      <c r="F74" s="3" t="s">
        <v>40</v>
      </c>
      <c r="G74" s="3">
        <f t="shared" si="30"/>
        <v>14702</v>
      </c>
      <c r="H74" s="3">
        <v>89</v>
      </c>
      <c r="I74" s="3">
        <v>32</v>
      </c>
      <c r="J74" s="3"/>
      <c r="K74" s="3"/>
    </row>
    <row r="75" spans="1:11" x14ac:dyDescent="0.3">
      <c r="A75" s="10">
        <v>42869</v>
      </c>
      <c r="B75" s="3">
        <f t="shared" ref="B75:B77" si="31">H75*I75</f>
        <v>1335</v>
      </c>
      <c r="C75" s="3"/>
      <c r="D75" s="3" t="s">
        <v>1</v>
      </c>
      <c r="E75" s="3" t="s">
        <v>37</v>
      </c>
      <c r="F75" s="3" t="s">
        <v>1</v>
      </c>
      <c r="G75" s="3">
        <f t="shared" si="30"/>
        <v>16037</v>
      </c>
      <c r="H75" s="3">
        <v>2.67</v>
      </c>
      <c r="I75" s="3">
        <v>500</v>
      </c>
      <c r="J75" s="3"/>
      <c r="K75" s="3"/>
    </row>
    <row r="76" spans="1:11" x14ac:dyDescent="0.3">
      <c r="A76" s="12">
        <v>42870</v>
      </c>
      <c r="B76" s="3"/>
      <c r="C76" s="3">
        <f t="shared" ref="C76" si="32">H76*I76-J76</f>
        <v>2800</v>
      </c>
      <c r="D76" s="3" t="s">
        <v>14</v>
      </c>
      <c r="E76" s="3" t="s">
        <v>37</v>
      </c>
      <c r="F76" s="3"/>
      <c r="G76" s="3">
        <f t="shared" si="30"/>
        <v>13237</v>
      </c>
      <c r="H76" s="3">
        <v>1</v>
      </c>
      <c r="I76" s="3">
        <v>2800</v>
      </c>
      <c r="J76" s="3"/>
      <c r="K76" s="3">
        <f>(B77+B78)/(B77+B78+C76)</f>
        <v>0.497937959476421</v>
      </c>
    </row>
    <row r="77" spans="1:11" x14ac:dyDescent="0.3">
      <c r="A77" s="12">
        <v>42870</v>
      </c>
      <c r="B77" s="3">
        <f t="shared" si="31"/>
        <v>2112</v>
      </c>
      <c r="C77" s="3"/>
      <c r="D77" s="3" t="s">
        <v>0</v>
      </c>
      <c r="E77" s="3" t="s">
        <v>37</v>
      </c>
      <c r="F77" s="3" t="s">
        <v>40</v>
      </c>
      <c r="G77" s="3">
        <f t="shared" si="30"/>
        <v>15349</v>
      </c>
      <c r="H77" s="3">
        <v>66</v>
      </c>
      <c r="I77" s="3">
        <v>32</v>
      </c>
      <c r="J77" s="3"/>
      <c r="K77" s="3"/>
    </row>
    <row r="78" spans="1:11" x14ac:dyDescent="0.3">
      <c r="A78" s="12">
        <v>42870</v>
      </c>
      <c r="B78" s="3">
        <f t="shared" ref="B78" si="33">H78*I78</f>
        <v>665</v>
      </c>
      <c r="C78" s="3"/>
      <c r="D78" s="3" t="s">
        <v>1</v>
      </c>
      <c r="E78" s="3" t="s">
        <v>37</v>
      </c>
      <c r="F78" s="3" t="s">
        <v>1</v>
      </c>
      <c r="G78" s="3">
        <f t="shared" si="30"/>
        <v>16014</v>
      </c>
      <c r="H78" s="3">
        <v>1.33</v>
      </c>
      <c r="I78" s="3">
        <v>500</v>
      </c>
      <c r="J78" s="3"/>
      <c r="K78" s="3"/>
    </row>
    <row r="79" spans="1:11" x14ac:dyDescent="0.3">
      <c r="A79" s="10">
        <v>42871</v>
      </c>
      <c r="B79" s="3">
        <f t="shared" ref="B79" si="34">H79*I79</f>
        <v>3328</v>
      </c>
      <c r="C79" s="3"/>
      <c r="D79" s="3" t="s">
        <v>0</v>
      </c>
      <c r="E79" s="3" t="s">
        <v>37</v>
      </c>
      <c r="F79" s="3" t="s">
        <v>40</v>
      </c>
      <c r="G79" s="3">
        <f t="shared" si="30"/>
        <v>19342</v>
      </c>
      <c r="H79" s="3">
        <v>104</v>
      </c>
      <c r="I79" s="3">
        <v>32</v>
      </c>
      <c r="J79" s="3"/>
      <c r="K79" s="3"/>
    </row>
    <row r="80" spans="1:11" x14ac:dyDescent="0.3">
      <c r="A80" s="10">
        <v>42871</v>
      </c>
      <c r="B80" s="3">
        <f t="shared" ref="B80:B81" si="35">H80*I80</f>
        <v>1088</v>
      </c>
      <c r="C80" s="3"/>
      <c r="D80" s="3" t="s">
        <v>0</v>
      </c>
      <c r="E80" s="3" t="s">
        <v>37</v>
      </c>
      <c r="F80" s="3" t="s">
        <v>40</v>
      </c>
      <c r="G80" s="3">
        <f t="shared" si="30"/>
        <v>20430</v>
      </c>
      <c r="H80" s="3">
        <v>34</v>
      </c>
      <c r="I80" s="3">
        <v>32</v>
      </c>
      <c r="J80" s="3"/>
      <c r="K80" s="3"/>
    </row>
    <row r="81" spans="1:11" x14ac:dyDescent="0.3">
      <c r="A81" s="10">
        <v>42871</v>
      </c>
      <c r="B81" s="3">
        <f t="shared" si="35"/>
        <v>112</v>
      </c>
      <c r="C81" s="3"/>
      <c r="D81" s="3" t="s">
        <v>0</v>
      </c>
      <c r="E81" s="3" t="s">
        <v>37</v>
      </c>
      <c r="F81" s="3" t="s">
        <v>41</v>
      </c>
      <c r="G81" s="3">
        <f t="shared" si="30"/>
        <v>20542</v>
      </c>
      <c r="H81" s="3">
        <v>4</v>
      </c>
      <c r="I81" s="3">
        <v>28</v>
      </c>
      <c r="J81" s="3"/>
      <c r="K81" s="3"/>
    </row>
    <row r="82" spans="1:11" x14ac:dyDescent="0.3">
      <c r="A82" s="5">
        <v>42871</v>
      </c>
      <c r="B82" s="3"/>
      <c r="C82" s="3">
        <f t="shared" ref="C82:C84" si="36">H82*I82</f>
        <v>960</v>
      </c>
      <c r="D82" s="3" t="s">
        <v>62</v>
      </c>
      <c r="E82" s="3" t="s">
        <v>37</v>
      </c>
      <c r="F82" s="3" t="s">
        <v>89</v>
      </c>
      <c r="G82" s="3">
        <f t="shared" si="30"/>
        <v>19582</v>
      </c>
      <c r="H82" s="3">
        <v>3</v>
      </c>
      <c r="I82" s="3">
        <v>320</v>
      </c>
      <c r="J82" s="3"/>
      <c r="K82" s="3"/>
    </row>
    <row r="83" spans="1:11" x14ac:dyDescent="0.3">
      <c r="A83" s="5">
        <v>42871</v>
      </c>
      <c r="B83" s="3"/>
      <c r="C83" s="3">
        <f t="shared" si="36"/>
        <v>100</v>
      </c>
      <c r="D83" s="3" t="s">
        <v>62</v>
      </c>
      <c r="E83" s="3" t="s">
        <v>37</v>
      </c>
      <c r="F83" s="3" t="s">
        <v>90</v>
      </c>
      <c r="G83" s="3">
        <f t="shared" si="30"/>
        <v>19482</v>
      </c>
      <c r="H83" s="3">
        <v>1</v>
      </c>
      <c r="I83" s="3">
        <v>100</v>
      </c>
      <c r="J83" s="3"/>
      <c r="K83" s="3"/>
    </row>
    <row r="84" spans="1:11" x14ac:dyDescent="0.3">
      <c r="A84" s="5">
        <v>42871</v>
      </c>
      <c r="B84" s="3"/>
      <c r="C84" s="3">
        <f t="shared" si="36"/>
        <v>400</v>
      </c>
      <c r="D84" s="3" t="s">
        <v>62</v>
      </c>
      <c r="E84" s="3" t="s">
        <v>37</v>
      </c>
      <c r="F84" s="3" t="s">
        <v>91</v>
      </c>
      <c r="G84" s="3">
        <f t="shared" si="30"/>
        <v>19082</v>
      </c>
      <c r="H84" s="3">
        <v>1</v>
      </c>
      <c r="I84" s="3">
        <v>400</v>
      </c>
      <c r="J84" s="3"/>
      <c r="K84" s="3"/>
    </row>
    <row r="85" spans="1:11" x14ac:dyDescent="0.3">
      <c r="A85" s="5">
        <v>42871</v>
      </c>
      <c r="B85" s="3"/>
      <c r="C85" s="3">
        <f t="shared" ref="C85:C87" si="37">H85*I85</f>
        <v>50</v>
      </c>
      <c r="D85" s="3" t="s">
        <v>62</v>
      </c>
      <c r="E85" s="3" t="s">
        <v>37</v>
      </c>
      <c r="F85" s="3" t="s">
        <v>86</v>
      </c>
      <c r="G85" s="3">
        <f t="shared" si="30"/>
        <v>19032</v>
      </c>
      <c r="H85" s="3">
        <v>1</v>
      </c>
      <c r="I85" s="3">
        <v>50</v>
      </c>
      <c r="J85" s="3"/>
      <c r="K85" s="3"/>
    </row>
    <row r="86" spans="1:11" x14ac:dyDescent="0.3">
      <c r="A86" s="5">
        <v>42871</v>
      </c>
      <c r="B86" s="3"/>
      <c r="C86" s="3">
        <f t="shared" si="37"/>
        <v>80</v>
      </c>
      <c r="D86" s="3" t="s">
        <v>62</v>
      </c>
      <c r="E86" s="3" t="s">
        <v>37</v>
      </c>
      <c r="F86" s="3" t="s">
        <v>87</v>
      </c>
      <c r="G86" s="3">
        <f t="shared" si="30"/>
        <v>18952</v>
      </c>
      <c r="H86" s="3">
        <v>1</v>
      </c>
      <c r="I86" s="3">
        <v>80</v>
      </c>
      <c r="J86" s="3"/>
      <c r="K86" s="3"/>
    </row>
    <row r="87" spans="1:11" x14ac:dyDescent="0.3">
      <c r="A87" s="5">
        <v>42871</v>
      </c>
      <c r="B87" s="3"/>
      <c r="C87" s="3">
        <f t="shared" si="37"/>
        <v>80</v>
      </c>
      <c r="D87" s="3" t="s">
        <v>62</v>
      </c>
      <c r="E87" s="3" t="s">
        <v>37</v>
      </c>
      <c r="F87" s="3" t="s">
        <v>88</v>
      </c>
      <c r="G87" s="3">
        <f t="shared" si="30"/>
        <v>18872</v>
      </c>
      <c r="H87" s="3">
        <v>1</v>
      </c>
      <c r="I87" s="3">
        <v>80</v>
      </c>
      <c r="J87" s="3"/>
      <c r="K87" s="3"/>
    </row>
    <row r="88" spans="1:11" x14ac:dyDescent="0.3">
      <c r="A88" s="12">
        <v>42872</v>
      </c>
      <c r="B88" s="3"/>
      <c r="C88" s="3">
        <f t="shared" ref="C88" si="38">H88*I88-J88</f>
        <v>3110</v>
      </c>
      <c r="D88" s="3" t="s">
        <v>14</v>
      </c>
      <c r="E88" s="3" t="s">
        <v>37</v>
      </c>
      <c r="F88" s="3"/>
      <c r="G88" s="3">
        <f t="shared" si="30"/>
        <v>15762</v>
      </c>
      <c r="H88" s="3">
        <v>1</v>
      </c>
      <c r="I88" s="3">
        <v>3110</v>
      </c>
      <c r="J88" s="3"/>
      <c r="K88" s="3">
        <f>(B89+B90)/(B89+B90+C88)</f>
        <v>0.62339549527730687</v>
      </c>
    </row>
    <row r="89" spans="1:11" x14ac:dyDescent="0.3">
      <c r="A89" s="12">
        <v>42872</v>
      </c>
      <c r="B89" s="3">
        <f t="shared" ref="B89:B90" si="39">H89*I89</f>
        <v>4672</v>
      </c>
      <c r="C89" s="3"/>
      <c r="D89" s="3" t="s">
        <v>0</v>
      </c>
      <c r="E89" s="3" t="s">
        <v>37</v>
      </c>
      <c r="F89" s="3" t="s">
        <v>40</v>
      </c>
      <c r="G89" s="3">
        <f t="shared" si="30"/>
        <v>20434</v>
      </c>
      <c r="H89" s="3">
        <v>146</v>
      </c>
      <c r="I89" s="3">
        <v>32</v>
      </c>
      <c r="J89" s="3"/>
      <c r="K89" s="3"/>
    </row>
    <row r="90" spans="1:11" x14ac:dyDescent="0.3">
      <c r="A90" s="12">
        <v>42872</v>
      </c>
      <c r="B90" s="3">
        <f t="shared" si="39"/>
        <v>476</v>
      </c>
      <c r="C90" s="3"/>
      <c r="D90" s="3" t="s">
        <v>0</v>
      </c>
      <c r="E90" s="3" t="s">
        <v>37</v>
      </c>
      <c r="F90" s="3" t="s">
        <v>41</v>
      </c>
      <c r="G90" s="3">
        <f t="shared" si="30"/>
        <v>20910</v>
      </c>
      <c r="H90" s="3">
        <v>17</v>
      </c>
      <c r="I90" s="3">
        <v>28</v>
      </c>
      <c r="J90" s="3"/>
      <c r="K90" s="3"/>
    </row>
    <row r="91" spans="1:11" x14ac:dyDescent="0.3">
      <c r="A91" s="5">
        <v>42872</v>
      </c>
      <c r="B91" s="3"/>
      <c r="C91" s="3">
        <f t="shared" ref="C91:C93" si="40">H91*I91</f>
        <v>30</v>
      </c>
      <c r="D91" s="3" t="s">
        <v>62</v>
      </c>
      <c r="E91" s="3" t="s">
        <v>37</v>
      </c>
      <c r="F91" s="3" t="s">
        <v>83</v>
      </c>
      <c r="G91" s="3">
        <f t="shared" si="30"/>
        <v>20880</v>
      </c>
      <c r="H91" s="3">
        <v>1</v>
      </c>
      <c r="I91" s="3">
        <v>30</v>
      </c>
      <c r="J91" s="3"/>
      <c r="K91" s="3"/>
    </row>
    <row r="92" spans="1:11" x14ac:dyDescent="0.3">
      <c r="A92" s="5">
        <v>42872</v>
      </c>
      <c r="B92" s="3"/>
      <c r="C92" s="3">
        <f t="shared" si="40"/>
        <v>180</v>
      </c>
      <c r="D92" s="3" t="s">
        <v>62</v>
      </c>
      <c r="E92" s="3" t="s">
        <v>37</v>
      </c>
      <c r="F92" s="3" t="s">
        <v>84</v>
      </c>
      <c r="G92" s="3">
        <f t="shared" si="30"/>
        <v>20700</v>
      </c>
      <c r="H92" s="3">
        <v>1</v>
      </c>
      <c r="I92" s="3">
        <v>180</v>
      </c>
      <c r="J92" s="3"/>
      <c r="K92" s="3"/>
    </row>
    <row r="93" spans="1:11" x14ac:dyDescent="0.3">
      <c r="A93" s="5">
        <v>42872</v>
      </c>
      <c r="B93" s="3"/>
      <c r="C93" s="3">
        <f t="shared" si="40"/>
        <v>57</v>
      </c>
      <c r="D93" s="3" t="s">
        <v>62</v>
      </c>
      <c r="E93" s="3" t="s">
        <v>37</v>
      </c>
      <c r="F93" s="3" t="s">
        <v>85</v>
      </c>
      <c r="G93" s="3">
        <f t="shared" si="30"/>
        <v>20643</v>
      </c>
      <c r="H93" s="3">
        <v>1</v>
      </c>
      <c r="I93" s="3">
        <v>57</v>
      </c>
      <c r="J93" s="3"/>
      <c r="K93" s="3"/>
    </row>
    <row r="94" spans="1:11" x14ac:dyDescent="0.3">
      <c r="A94" s="10">
        <v>42873</v>
      </c>
      <c r="B94" s="3"/>
      <c r="C94" s="3">
        <f>H94*I94-J94</f>
        <v>2439.9999999999995</v>
      </c>
      <c r="D94" s="3" t="s">
        <v>14</v>
      </c>
      <c r="E94" s="3" t="s">
        <v>37</v>
      </c>
      <c r="F94" s="3"/>
      <c r="G94" s="3">
        <f t="shared" si="30"/>
        <v>18203</v>
      </c>
      <c r="H94" s="3">
        <v>418</v>
      </c>
      <c r="I94" s="3">
        <v>5.85</v>
      </c>
      <c r="J94" s="3">
        <v>5.3</v>
      </c>
      <c r="K94" s="3">
        <f>(B95+B96+B97)/(B95+B96+B97+C94)</f>
        <v>0.63851851851851849</v>
      </c>
    </row>
    <row r="95" spans="1:11" x14ac:dyDescent="0.3">
      <c r="A95" s="10">
        <v>42873</v>
      </c>
      <c r="B95" s="3">
        <f t="shared" si="22"/>
        <v>2528</v>
      </c>
      <c r="C95" s="3"/>
      <c r="D95" s="3" t="s">
        <v>0</v>
      </c>
      <c r="E95" s="3" t="s">
        <v>37</v>
      </c>
      <c r="F95" s="3" t="s">
        <v>40</v>
      </c>
      <c r="G95" s="3">
        <f t="shared" si="30"/>
        <v>20731</v>
      </c>
      <c r="H95" s="3">
        <v>79</v>
      </c>
      <c r="I95" s="3">
        <v>32</v>
      </c>
      <c r="J95" s="3"/>
      <c r="K95" s="3"/>
    </row>
    <row r="96" spans="1:11" x14ac:dyDescent="0.3">
      <c r="A96" s="10">
        <v>42873</v>
      </c>
      <c r="B96" s="3">
        <f t="shared" si="22"/>
        <v>532</v>
      </c>
      <c r="C96" s="3"/>
      <c r="D96" s="3" t="s">
        <v>0</v>
      </c>
      <c r="E96" s="3" t="s">
        <v>37</v>
      </c>
      <c r="F96" s="3" t="s">
        <v>41</v>
      </c>
      <c r="G96" s="3">
        <f t="shared" si="30"/>
        <v>21263</v>
      </c>
      <c r="H96" s="3">
        <v>19</v>
      </c>
      <c r="I96" s="3">
        <v>28</v>
      </c>
      <c r="J96" s="3"/>
      <c r="K96" s="3"/>
    </row>
    <row r="97" spans="1:11" x14ac:dyDescent="0.3">
      <c r="A97" s="10">
        <v>42873</v>
      </c>
      <c r="B97" s="3">
        <f t="shared" si="22"/>
        <v>1250</v>
      </c>
      <c r="C97" s="3"/>
      <c r="D97" s="3" t="s">
        <v>1</v>
      </c>
      <c r="E97" s="3" t="s">
        <v>37</v>
      </c>
      <c r="F97" s="3" t="s">
        <v>1</v>
      </c>
      <c r="G97" s="3">
        <f t="shared" si="30"/>
        <v>22513</v>
      </c>
      <c r="H97" s="3">
        <v>2.5</v>
      </c>
      <c r="I97" s="3">
        <v>500</v>
      </c>
      <c r="J97" s="3"/>
      <c r="K97" s="3"/>
    </row>
    <row r="98" spans="1:11" x14ac:dyDescent="0.3">
      <c r="A98" s="12">
        <v>42874</v>
      </c>
      <c r="B98" s="3"/>
      <c r="C98" s="3">
        <f t="shared" ref="C98" si="41">H98*I98-J98</f>
        <v>1409.9999999999998</v>
      </c>
      <c r="D98" s="3" t="s">
        <v>14</v>
      </c>
      <c r="E98" s="3" t="s">
        <v>37</v>
      </c>
      <c r="F98" s="3"/>
      <c r="G98" s="3">
        <f t="shared" si="30"/>
        <v>21103</v>
      </c>
      <c r="H98" s="3">
        <v>242</v>
      </c>
      <c r="I98" s="3">
        <v>5.85</v>
      </c>
      <c r="J98" s="3">
        <v>5.7</v>
      </c>
      <c r="K98" s="3">
        <f>(B99+B100+B101)/(B99+B100+B101+C98)</f>
        <v>0.69612068965517238</v>
      </c>
    </row>
    <row r="99" spans="1:11" x14ac:dyDescent="0.3">
      <c r="A99" s="12">
        <v>42874</v>
      </c>
      <c r="B99" s="3">
        <f t="shared" ref="B99:B100" si="42">H99*I99</f>
        <v>2784</v>
      </c>
      <c r="C99" s="3"/>
      <c r="D99" s="3" t="s">
        <v>0</v>
      </c>
      <c r="E99" s="3" t="s">
        <v>37</v>
      </c>
      <c r="F99" s="3" t="s">
        <v>40</v>
      </c>
      <c r="G99" s="3">
        <f t="shared" si="30"/>
        <v>23887</v>
      </c>
      <c r="H99" s="3">
        <v>87</v>
      </c>
      <c r="I99" s="3">
        <v>32</v>
      </c>
      <c r="J99" s="3"/>
      <c r="K99" s="3"/>
    </row>
    <row r="100" spans="1:11" x14ac:dyDescent="0.3">
      <c r="A100" s="12">
        <v>42874</v>
      </c>
      <c r="B100" s="3">
        <f t="shared" si="42"/>
        <v>196</v>
      </c>
      <c r="C100" s="3"/>
      <c r="D100" s="3" t="s">
        <v>0</v>
      </c>
      <c r="E100" s="3" t="s">
        <v>37</v>
      </c>
      <c r="F100" s="3" t="s">
        <v>41</v>
      </c>
      <c r="G100" s="3">
        <f t="shared" si="30"/>
        <v>24083</v>
      </c>
      <c r="H100" s="3">
        <v>7</v>
      </c>
      <c r="I100" s="3">
        <v>28</v>
      </c>
      <c r="J100" s="3"/>
      <c r="K100" s="3"/>
    </row>
    <row r="101" spans="1:11" x14ac:dyDescent="0.3">
      <c r="A101" s="12">
        <v>42874</v>
      </c>
      <c r="B101" s="3">
        <f t="shared" ref="B101" si="43">H101*I101</f>
        <v>250</v>
      </c>
      <c r="C101" s="3"/>
      <c r="D101" s="3" t="s">
        <v>1</v>
      </c>
      <c r="E101" s="3" t="s">
        <v>37</v>
      </c>
      <c r="F101" s="3" t="s">
        <v>1</v>
      </c>
      <c r="G101" s="3">
        <f t="shared" si="30"/>
        <v>24333</v>
      </c>
      <c r="H101" s="3">
        <v>0.5</v>
      </c>
      <c r="I101" s="3">
        <v>500</v>
      </c>
      <c r="J101" s="3"/>
      <c r="K101" s="3"/>
    </row>
    <row r="102" spans="1:11" x14ac:dyDescent="0.3">
      <c r="A102" s="11">
        <v>42875</v>
      </c>
      <c r="B102" s="3"/>
      <c r="C102" s="3">
        <v>1590</v>
      </c>
      <c r="D102" s="3" t="s">
        <v>14</v>
      </c>
      <c r="E102" s="3" t="s">
        <v>37</v>
      </c>
      <c r="F102" s="3"/>
      <c r="G102" s="3">
        <f t="shared" si="30"/>
        <v>22743</v>
      </c>
      <c r="H102" s="3">
        <v>1</v>
      </c>
      <c r="I102" s="3">
        <v>1900</v>
      </c>
      <c r="J102" s="3"/>
      <c r="K102" s="3">
        <f>(B103+B104+B105)/(B103+B104+B105+C102)</f>
        <v>0.67431380581728795</v>
      </c>
    </row>
    <row r="103" spans="1:11" x14ac:dyDescent="0.3">
      <c r="A103" s="11">
        <v>42875</v>
      </c>
      <c r="B103" s="3">
        <f t="shared" ref="B103:B104" si="44">H103*I103</f>
        <v>3264</v>
      </c>
      <c r="C103" s="3"/>
      <c r="D103" s="3" t="s">
        <v>0</v>
      </c>
      <c r="E103" s="3" t="s">
        <v>37</v>
      </c>
      <c r="F103" s="3" t="s">
        <v>40</v>
      </c>
      <c r="G103" s="3">
        <f t="shared" si="30"/>
        <v>26007</v>
      </c>
      <c r="H103" s="3">
        <v>102</v>
      </c>
      <c r="I103" s="3">
        <v>32</v>
      </c>
      <c r="J103" s="3"/>
      <c r="K103" s="3"/>
    </row>
    <row r="104" spans="1:11" x14ac:dyDescent="0.3">
      <c r="A104" s="11">
        <v>42875</v>
      </c>
      <c r="B104" s="3">
        <f t="shared" si="44"/>
        <v>28</v>
      </c>
      <c r="C104" s="3"/>
      <c r="D104" s="3" t="s">
        <v>0</v>
      </c>
      <c r="E104" s="3" t="s">
        <v>37</v>
      </c>
      <c r="F104" s="3" t="s">
        <v>41</v>
      </c>
      <c r="G104" s="3">
        <f t="shared" si="30"/>
        <v>26035</v>
      </c>
      <c r="H104" s="3">
        <v>1</v>
      </c>
      <c r="I104" s="3">
        <v>28</v>
      </c>
      <c r="J104" s="3"/>
      <c r="K104" s="3"/>
    </row>
    <row r="105" spans="1:11" x14ac:dyDescent="0.3">
      <c r="A105" s="12">
        <v>42876</v>
      </c>
      <c r="B105" s="3"/>
      <c r="C105" s="3">
        <f t="shared" ref="C105" si="45">H105*I105-J105</f>
        <v>1469.9999999999998</v>
      </c>
      <c r="D105" s="3" t="s">
        <v>14</v>
      </c>
      <c r="E105" s="3" t="s">
        <v>37</v>
      </c>
      <c r="F105" s="3"/>
      <c r="G105" s="3">
        <f t="shared" si="30"/>
        <v>24565</v>
      </c>
      <c r="H105" s="3">
        <v>252</v>
      </c>
      <c r="I105" s="3">
        <v>5.85</v>
      </c>
      <c r="J105" s="3">
        <v>4.2</v>
      </c>
      <c r="K105" s="3">
        <v>4.2</v>
      </c>
    </row>
    <row r="106" spans="1:11" x14ac:dyDescent="0.3">
      <c r="A106" s="12">
        <v>42876</v>
      </c>
      <c r="B106" s="3">
        <f t="shared" ref="B106" si="46">H106*I106</f>
        <v>192</v>
      </c>
      <c r="C106" s="3"/>
      <c r="D106" s="3" t="s">
        <v>0</v>
      </c>
      <c r="E106" s="3" t="s">
        <v>37</v>
      </c>
      <c r="F106" s="3" t="s">
        <v>40</v>
      </c>
      <c r="G106" s="3">
        <f t="shared" si="30"/>
        <v>24757</v>
      </c>
      <c r="H106" s="3">
        <v>6</v>
      </c>
      <c r="I106" s="3">
        <v>32</v>
      </c>
      <c r="J106" s="3"/>
      <c r="K10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J11" sqref="J11"/>
    </sheetView>
  </sheetViews>
  <sheetFormatPr defaultRowHeight="13.5" x14ac:dyDescent="0.15"/>
  <cols>
    <col min="1" max="1" width="9.75" bestFit="1" customWidth="1"/>
    <col min="2" max="2" width="13.125" bestFit="1" customWidth="1"/>
    <col min="6" max="6" width="12.125" bestFit="1" customWidth="1"/>
  </cols>
  <sheetData>
    <row r="3" spans="1:6" x14ac:dyDescent="0.15">
      <c r="A3" s="25" t="s">
        <v>99</v>
      </c>
      <c r="B3" t="s">
        <v>104</v>
      </c>
      <c r="E3" s="28" t="s">
        <v>99</v>
      </c>
      <c r="F3" s="28" t="s">
        <v>104</v>
      </c>
    </row>
    <row r="4" spans="1:6" x14ac:dyDescent="0.15">
      <c r="A4" s="26" t="s">
        <v>100</v>
      </c>
      <c r="B4" s="27">
        <v>711</v>
      </c>
      <c r="E4" s="28" t="s">
        <v>100</v>
      </c>
      <c r="F4" s="28">
        <v>711</v>
      </c>
    </row>
    <row r="5" spans="1:6" x14ac:dyDescent="0.15">
      <c r="A5" s="26" t="s">
        <v>101</v>
      </c>
      <c r="B5" s="27">
        <v>11.5</v>
      </c>
      <c r="E5" s="28" t="s">
        <v>101</v>
      </c>
      <c r="F5" s="28">
        <v>11.5</v>
      </c>
    </row>
    <row r="6" spans="1:6" x14ac:dyDescent="0.15">
      <c r="A6" s="26" t="s">
        <v>102</v>
      </c>
      <c r="B6" s="27">
        <v>5</v>
      </c>
      <c r="E6" s="28" t="s">
        <v>102</v>
      </c>
      <c r="F6" s="28">
        <v>5</v>
      </c>
    </row>
    <row r="7" spans="1:6" x14ac:dyDescent="0.15">
      <c r="A7" s="26" t="s">
        <v>103</v>
      </c>
      <c r="B7" s="27">
        <v>727.5</v>
      </c>
      <c r="E7" s="28" t="s">
        <v>103</v>
      </c>
      <c r="F7" s="28">
        <v>727.5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A10" sqref="A10:XFD10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92</v>
      </c>
    </row>
    <row r="2" spans="1:11" x14ac:dyDescent="0.3">
      <c r="A2" s="16">
        <v>42849</v>
      </c>
      <c r="B2" s="3">
        <f t="shared" ref="B2:B20" si="0">H2*I2</f>
        <v>1984</v>
      </c>
      <c r="C2" s="3"/>
      <c r="D2" s="3" t="s">
        <v>0</v>
      </c>
      <c r="E2" s="3" t="s">
        <v>98</v>
      </c>
      <c r="F2" s="3" t="s">
        <v>40</v>
      </c>
      <c r="G2" s="3">
        <f t="shared" ref="G2" si="1">B2-C2</f>
        <v>1984</v>
      </c>
      <c r="H2" s="3">
        <v>62</v>
      </c>
      <c r="I2" s="3">
        <v>32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98</v>
      </c>
      <c r="F3" s="3"/>
      <c r="G3" s="3">
        <f>G2+B3-C3</f>
        <v>-686</v>
      </c>
      <c r="H3" s="3">
        <v>1</v>
      </c>
      <c r="I3" s="3">
        <v>2670</v>
      </c>
      <c r="J3" s="3"/>
      <c r="K3" s="3">
        <f>(B4+B5)/(B4+B5+C3)</f>
        <v>0.58707083204454069</v>
      </c>
    </row>
    <row r="4" spans="1:11" x14ac:dyDescent="0.3">
      <c r="A4" s="17">
        <v>42853</v>
      </c>
      <c r="B4" s="3">
        <f t="shared" ref="B4:B5" si="2">H4*I4</f>
        <v>3296</v>
      </c>
      <c r="C4" s="3"/>
      <c r="D4" s="3" t="s">
        <v>0</v>
      </c>
      <c r="E4" s="3" t="s">
        <v>98</v>
      </c>
      <c r="F4" s="3" t="s">
        <v>40</v>
      </c>
      <c r="G4" s="3">
        <f t="shared" ref="G4:G20" si="3">G3+B4-C4</f>
        <v>2610</v>
      </c>
      <c r="H4" s="3">
        <v>103</v>
      </c>
      <c r="I4" s="3">
        <v>32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98</v>
      </c>
      <c r="F5" s="3" t="s">
        <v>1</v>
      </c>
      <c r="G5" s="3">
        <f t="shared" si="3"/>
        <v>3110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2912</v>
      </c>
      <c r="C6" s="3"/>
      <c r="D6" s="3" t="s">
        <v>0</v>
      </c>
      <c r="E6" s="3" t="s">
        <v>98</v>
      </c>
      <c r="F6" s="3" t="s">
        <v>40</v>
      </c>
      <c r="G6" s="3">
        <f t="shared" si="3"/>
        <v>6022</v>
      </c>
      <c r="H6" s="3">
        <v>91</v>
      </c>
      <c r="I6" s="3">
        <v>32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98</v>
      </c>
      <c r="F7" s="3" t="s">
        <v>1</v>
      </c>
      <c r="G7" s="3">
        <f t="shared" si="3"/>
        <v>7272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ref="B8" si="4">H8*I8</f>
        <v>2976</v>
      </c>
      <c r="C8" s="3"/>
      <c r="D8" s="3" t="s">
        <v>0</v>
      </c>
      <c r="E8" s="3" t="s">
        <v>98</v>
      </c>
      <c r="F8" s="3" t="s">
        <v>40</v>
      </c>
      <c r="G8" s="3">
        <f t="shared" si="3"/>
        <v>10248</v>
      </c>
      <c r="H8" s="3">
        <v>93</v>
      </c>
      <c r="I8" s="3">
        <v>32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98</v>
      </c>
      <c r="F9" s="3" t="s">
        <v>1</v>
      </c>
      <c r="G9" s="3">
        <f t="shared" si="3"/>
        <v>11248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5">H10*I10-J10</f>
        <v>2940</v>
      </c>
      <c r="D10" s="3" t="s">
        <v>14</v>
      </c>
      <c r="E10" s="3" t="s">
        <v>98</v>
      </c>
      <c r="F10" s="3"/>
      <c r="G10" s="3">
        <f t="shared" si="3"/>
        <v>8308</v>
      </c>
      <c r="H10" s="3">
        <v>1</v>
      </c>
      <c r="I10" s="3">
        <v>2940</v>
      </c>
      <c r="J10" s="3"/>
      <c r="K10" s="3">
        <f>(B11+B12)/(B11+B12+C10)</f>
        <v>0.40677966101694918</v>
      </c>
    </row>
    <row r="11" spans="1:11" x14ac:dyDescent="0.3">
      <c r="A11" s="17">
        <v>42860</v>
      </c>
      <c r="B11" s="3">
        <f t="shared" ref="B11" si="6">H11*I11</f>
        <v>2016</v>
      </c>
      <c r="C11" s="3"/>
      <c r="D11" s="3" t="s">
        <v>0</v>
      </c>
      <c r="E11" s="3" t="s">
        <v>98</v>
      </c>
      <c r="F11" s="3" t="s">
        <v>40</v>
      </c>
      <c r="G11" s="3">
        <f t="shared" si="3"/>
        <v>10324</v>
      </c>
      <c r="H11" s="3">
        <v>63</v>
      </c>
      <c r="I11" s="3">
        <v>32</v>
      </c>
      <c r="J11" s="3"/>
      <c r="K11" s="3"/>
    </row>
    <row r="12" spans="1:11" x14ac:dyDescent="0.3">
      <c r="A12" s="16">
        <v>42861</v>
      </c>
      <c r="B12" s="3"/>
      <c r="C12" s="3">
        <f t="shared" ref="C12" si="7">H12*I12-J12</f>
        <v>1800</v>
      </c>
      <c r="D12" s="3" t="s">
        <v>14</v>
      </c>
      <c r="E12" s="3" t="s">
        <v>98</v>
      </c>
      <c r="F12" s="3"/>
      <c r="G12" s="3">
        <f t="shared" si="3"/>
        <v>8524</v>
      </c>
      <c r="H12" s="3">
        <v>1</v>
      </c>
      <c r="I12" s="3">
        <v>1800</v>
      </c>
      <c r="J12" s="3"/>
      <c r="K12" s="3">
        <f>(B13+B14)/(B13+B14+C12)</f>
        <v>0.64566929133858264</v>
      </c>
    </row>
    <row r="13" spans="1:11" x14ac:dyDescent="0.3">
      <c r="A13" s="16">
        <v>42861</v>
      </c>
      <c r="B13" s="3">
        <f t="shared" ref="B13:B14" si="8">H13*I13</f>
        <v>1280</v>
      </c>
      <c r="C13" s="3"/>
      <c r="D13" s="3" t="s">
        <v>0</v>
      </c>
      <c r="E13" s="3" t="s">
        <v>98</v>
      </c>
      <c r="F13" s="3" t="s">
        <v>40</v>
      </c>
      <c r="G13" s="3">
        <f t="shared" si="3"/>
        <v>9804</v>
      </c>
      <c r="H13" s="3">
        <v>40</v>
      </c>
      <c r="I13" s="3">
        <v>32</v>
      </c>
      <c r="J13" s="3"/>
      <c r="K13" s="3"/>
    </row>
    <row r="14" spans="1:11" x14ac:dyDescent="0.3">
      <c r="A14" s="16">
        <v>42861</v>
      </c>
      <c r="B14" s="3">
        <f t="shared" si="8"/>
        <v>2000</v>
      </c>
      <c r="C14" s="3"/>
      <c r="D14" s="6" t="s">
        <v>1</v>
      </c>
      <c r="E14" s="3" t="s">
        <v>98</v>
      </c>
      <c r="F14" s="3" t="s">
        <v>1</v>
      </c>
      <c r="G14" s="3">
        <f t="shared" si="3"/>
        <v>11804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2848</v>
      </c>
      <c r="C15" s="3"/>
      <c r="D15" s="3" t="s">
        <v>0</v>
      </c>
      <c r="E15" s="3" t="s">
        <v>98</v>
      </c>
      <c r="F15" s="3" t="s">
        <v>40</v>
      </c>
      <c r="G15" s="3">
        <f t="shared" si="3"/>
        <v>14652</v>
      </c>
      <c r="H15" s="3">
        <v>89</v>
      </c>
      <c r="I15" s="3">
        <v>32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98</v>
      </c>
      <c r="F16" s="3" t="s">
        <v>1</v>
      </c>
      <c r="G16" s="3">
        <f t="shared" si="3"/>
        <v>15987</v>
      </c>
      <c r="H16" s="3">
        <v>2.67</v>
      </c>
      <c r="I16" s="3">
        <v>500</v>
      </c>
      <c r="J16" s="3"/>
      <c r="K16" s="3"/>
    </row>
    <row r="17" spans="1:11" x14ac:dyDescent="0.3">
      <c r="A17" s="16">
        <v>42870</v>
      </c>
      <c r="B17" s="3"/>
      <c r="C17" s="3">
        <f t="shared" ref="C17" si="9">H17*I17-J17</f>
        <v>2800</v>
      </c>
      <c r="D17" s="3" t="s">
        <v>14</v>
      </c>
      <c r="E17" s="3" t="s">
        <v>98</v>
      </c>
      <c r="F17" s="3"/>
      <c r="G17" s="3">
        <f t="shared" si="3"/>
        <v>13187</v>
      </c>
      <c r="H17" s="3">
        <v>1</v>
      </c>
      <c r="I17" s="3">
        <v>2800</v>
      </c>
      <c r="J17" s="3"/>
      <c r="K17" s="3">
        <f>(B18+B19)/(B18+B19+C17)</f>
        <v>0.497937959476421</v>
      </c>
    </row>
    <row r="18" spans="1:11" x14ac:dyDescent="0.3">
      <c r="A18" s="16">
        <v>42870</v>
      </c>
      <c r="B18" s="3">
        <f t="shared" si="0"/>
        <v>2112</v>
      </c>
      <c r="C18" s="3"/>
      <c r="D18" s="3" t="s">
        <v>0</v>
      </c>
      <c r="E18" s="3" t="s">
        <v>98</v>
      </c>
      <c r="F18" s="3" t="s">
        <v>40</v>
      </c>
      <c r="G18" s="3">
        <f t="shared" si="3"/>
        <v>15299</v>
      </c>
      <c r="H18" s="3">
        <v>66</v>
      </c>
      <c r="I18" s="3">
        <v>32</v>
      </c>
      <c r="J18" s="3"/>
      <c r="K18" s="3"/>
    </row>
    <row r="19" spans="1:11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98</v>
      </c>
      <c r="F19" s="3" t="s">
        <v>1</v>
      </c>
      <c r="G19" s="3">
        <f t="shared" si="3"/>
        <v>15964</v>
      </c>
      <c r="H19" s="3">
        <v>1.33</v>
      </c>
      <c r="I19" s="3">
        <v>500</v>
      </c>
      <c r="J19" s="3"/>
      <c r="K19" s="3"/>
    </row>
    <row r="20" spans="1:11" x14ac:dyDescent="0.3">
      <c r="A20" s="17">
        <v>42871</v>
      </c>
      <c r="B20" s="3">
        <f t="shared" si="0"/>
        <v>3328</v>
      </c>
      <c r="C20" s="3"/>
      <c r="D20" s="3" t="s">
        <v>0</v>
      </c>
      <c r="E20" s="3" t="s">
        <v>98</v>
      </c>
      <c r="F20" s="3" t="s">
        <v>40</v>
      </c>
      <c r="G20" s="3">
        <f t="shared" si="3"/>
        <v>19292</v>
      </c>
      <c r="H20" s="3">
        <v>104</v>
      </c>
      <c r="I20" s="3">
        <v>32</v>
      </c>
      <c r="J20" s="3"/>
      <c r="K20" s="3"/>
    </row>
    <row r="21" spans="1:11" x14ac:dyDescent="0.3">
      <c r="B21" s="2">
        <f>SUM(B2:B20)</f>
        <v>29502</v>
      </c>
      <c r="C21" s="2">
        <f>SUM(C2:C20)</f>
        <v>10210</v>
      </c>
      <c r="G21" s="24">
        <f>B21-C21</f>
        <v>19292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R11" sqref="R11"/>
    </sheetView>
  </sheetViews>
  <sheetFormatPr defaultRowHeight="16.5" x14ac:dyDescent="0.3"/>
  <cols>
    <col min="1" max="1" width="9" style="1" customWidth="1"/>
    <col min="2" max="2" width="4" style="7" bestFit="1" customWidth="1"/>
    <col min="3" max="3" width="9" style="7"/>
    <col min="4" max="4" width="2.875" style="7" bestFit="1" customWidth="1"/>
    <col min="5" max="5" width="9" style="1"/>
    <col min="6" max="6" width="5.5" style="1" bestFit="1" customWidth="1"/>
    <col min="7" max="7" width="4" style="1" bestFit="1" customWidth="1"/>
    <col min="8" max="8" width="5.5" style="2" bestFit="1" customWidth="1"/>
    <col min="9" max="9" width="4" style="2" bestFit="1" customWidth="1"/>
    <col min="10" max="16384" width="9" style="1"/>
  </cols>
  <sheetData>
    <row r="2" spans="2:7" x14ac:dyDescent="0.3">
      <c r="B2" s="8">
        <v>5</v>
      </c>
      <c r="C2" s="9"/>
      <c r="D2" s="8">
        <v>6</v>
      </c>
      <c r="F2" s="3" t="s">
        <v>81</v>
      </c>
      <c r="G2" s="3">
        <v>10</v>
      </c>
    </row>
    <row r="3" spans="2:7" x14ac:dyDescent="0.3">
      <c r="B3" s="8">
        <v>28</v>
      </c>
      <c r="C3" s="9"/>
      <c r="D3" s="8">
        <v>9</v>
      </c>
      <c r="F3" s="3" t="s">
        <v>80</v>
      </c>
      <c r="G3" s="3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</vt:lpstr>
      <vt:lpstr>四化建 (2)</vt:lpstr>
      <vt:lpstr>四化建</vt:lpstr>
      <vt:lpstr>Sheet2</vt:lpstr>
      <vt:lpstr>步行街</vt:lpstr>
      <vt:lpstr>Sheet4</vt:lpstr>
      <vt:lpstr>南湖公园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2017-05-24T09:47:17Z</dcterms:modified>
</cp:coreProperties>
</file>