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51" activeTab="1"/>
  </bookViews>
  <sheets>
    <sheet name="现金账" sheetId="29" r:id="rId1"/>
    <sheet name="总账2017" sheetId="56" r:id="rId2"/>
    <sheet name="总账1001" sheetId="46" r:id="rId3"/>
    <sheet name="利息" sheetId="52" r:id="rId4"/>
    <sheet name="前期" sheetId="45" r:id="rId5"/>
    <sheet name="运营" sheetId="50" r:id="rId6"/>
    <sheet name="维保" sheetId="28" r:id="rId7"/>
    <sheet name="装车" sheetId="41" r:id="rId8"/>
    <sheet name="台班" sheetId="39" r:id="rId9"/>
    <sheet name="油费" sheetId="47" r:id="rId10"/>
    <sheet name="步行街油费" sheetId="35" r:id="rId11"/>
    <sheet name="七里山" sheetId="33" r:id="rId12"/>
    <sheet name="四化建台班" sheetId="40" r:id="rId13"/>
    <sheet name="未入账" sheetId="30" r:id="rId14"/>
    <sheet name="中秋节" sheetId="37" r:id="rId15"/>
    <sheet name="Sheet1" sheetId="51" r:id="rId16"/>
    <sheet name="Sheet3" sheetId="53" r:id="rId17"/>
    <sheet name="Sheet4" sheetId="55" r:id="rId18"/>
    <sheet name="总账2017 (2)" sheetId="57" r:id="rId19"/>
  </sheets>
  <definedNames>
    <definedName name="_xlnm._FilterDatabase" localSheetId="11" hidden="1">七里山!$A$1:$J$2</definedName>
    <definedName name="_xlnm._FilterDatabase" localSheetId="4" hidden="1">前期!#REF!</definedName>
    <definedName name="_xlnm._FilterDatabase" localSheetId="12" hidden="1">四化建台班!#REF!</definedName>
    <definedName name="_xlnm._FilterDatabase" localSheetId="8" hidden="1">台班!$A$1:$D$30</definedName>
    <definedName name="_xlnm._FilterDatabase" localSheetId="6" hidden="1">维保!$A$1:$F$64</definedName>
    <definedName name="_xlnm._FilterDatabase" localSheetId="13" hidden="1">未入账!$A$1:$L$1</definedName>
    <definedName name="_xlnm._FilterDatabase" localSheetId="0" hidden="1">现金账!$A$1:$L$100</definedName>
    <definedName name="_xlnm._FilterDatabase" localSheetId="9" hidden="1">油费!#REF!</definedName>
    <definedName name="_xlnm._FilterDatabase" localSheetId="5" hidden="1">运营!#REF!</definedName>
    <definedName name="_xlnm._FilterDatabase" localSheetId="7" hidden="1">装车!$I$35:$I$37</definedName>
    <definedName name="_xlnm._FilterDatabase" localSheetId="2" hidden="1">总账1001!$A$1:$F$11</definedName>
    <definedName name="_xlnm._FilterDatabase" localSheetId="1" hidden="1">总账2017!$A$1:$F$11</definedName>
    <definedName name="_xlnm._FilterDatabase" localSheetId="18" hidden="1">'总账2017 (2)'!$A$1:$F$11</definedName>
  </definedNames>
  <calcPr calcId="152511"/>
</workbook>
</file>

<file path=xl/calcChain.xml><?xml version="1.0" encoding="utf-8"?>
<calcChain xmlns="http://schemas.openxmlformats.org/spreadsheetml/2006/main">
  <c r="M41" i="57" l="1"/>
  <c r="Q26" i="57"/>
  <c r="Q27" i="57" s="1"/>
  <c r="Q28" i="57" s="1"/>
  <c r="Q29" i="57" s="1"/>
  <c r="Q30" i="57" s="1"/>
  <c r="Q31" i="57" s="1"/>
  <c r="Q32" i="57" s="1"/>
  <c r="Q33" i="57" s="1"/>
  <c r="Q34" i="57" s="1"/>
  <c r="Q35" i="57" s="1"/>
  <c r="Q36" i="57" s="1"/>
  <c r="Q37" i="57" s="1"/>
  <c r="Q38" i="57" s="1"/>
  <c r="Q39" i="57" s="1"/>
  <c r="Q40" i="57" s="1"/>
  <c r="Q25" i="57"/>
  <c r="J19" i="57"/>
  <c r="N18" i="57"/>
  <c r="M18" i="57"/>
  <c r="J17" i="57"/>
  <c r="J15" i="57"/>
  <c r="J13" i="57"/>
  <c r="H7" i="57"/>
  <c r="F3" i="57"/>
  <c r="F4" i="57" s="1"/>
  <c r="F5" i="57" s="1"/>
  <c r="F6" i="57" s="1"/>
  <c r="F7" i="57" s="1"/>
  <c r="F8" i="57" s="1"/>
  <c r="F9" i="57" s="1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Q2" i="57"/>
  <c r="Q3" i="57" s="1"/>
  <c r="Q4" i="57" s="1"/>
  <c r="Q5" i="57" s="1"/>
  <c r="Q6" i="57" s="1"/>
  <c r="Q7" i="57" s="1"/>
  <c r="Q8" i="57" s="1"/>
  <c r="Q9" i="57" s="1"/>
  <c r="Q10" i="57" s="1"/>
  <c r="Q11" i="57" s="1"/>
  <c r="Q12" i="57" s="1"/>
  <c r="Q13" i="57" s="1"/>
  <c r="Q14" i="57" s="1"/>
  <c r="Q15" i="57" s="1"/>
  <c r="Q16" i="57" s="1"/>
  <c r="Q17" i="57" s="1"/>
  <c r="F2" i="57"/>
  <c r="F2" i="56" l="1"/>
  <c r="F3" i="56" s="1"/>
  <c r="F4" i="56" s="1"/>
  <c r="F5" i="56" s="1"/>
  <c r="F6" i="56" s="1"/>
  <c r="F7" i="56" s="1"/>
  <c r="F8" i="56" s="1"/>
  <c r="F9" i="56" s="1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G68" i="47" l="1"/>
  <c r="B63" i="47"/>
  <c r="B64" i="47"/>
  <c r="B65" i="47"/>
  <c r="B66" i="47"/>
  <c r="B67" i="47"/>
  <c r="B62" i="47"/>
  <c r="B104" i="41"/>
  <c r="B103" i="41"/>
  <c r="B102" i="41"/>
  <c r="B101" i="41"/>
  <c r="B100" i="41"/>
  <c r="B99" i="41"/>
  <c r="B98" i="41"/>
  <c r="B97" i="41"/>
  <c r="B96" i="41"/>
  <c r="B95" i="41"/>
  <c r="B94" i="41"/>
  <c r="B93" i="41"/>
  <c r="B92" i="41"/>
  <c r="B91" i="41"/>
  <c r="B90" i="41"/>
  <c r="B89" i="41"/>
  <c r="B88" i="41"/>
  <c r="B87" i="41"/>
  <c r="B86" i="41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1" i="28"/>
  <c r="B124" i="28"/>
  <c r="B123" i="28"/>
  <c r="B122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F27" i="39" l="1"/>
  <c r="B9" i="41"/>
  <c r="B10" i="41"/>
  <c r="B11" i="41"/>
  <c r="B12" i="41"/>
  <c r="B13" i="41"/>
  <c r="B14" i="41"/>
  <c r="B15" i="41"/>
  <c r="B16" i="41"/>
  <c r="B17" i="41"/>
  <c r="B18" i="41"/>
  <c r="B8" i="41"/>
  <c r="G31" i="41"/>
  <c r="I35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28" i="41"/>
  <c r="C14" i="52"/>
  <c r="A14" i="52" s="1"/>
  <c r="E14" i="52" s="1"/>
  <c r="C13" i="52"/>
  <c r="A13" i="52"/>
  <c r="E13" i="52" s="1"/>
  <c r="A12" i="52"/>
  <c r="E8" i="52"/>
  <c r="E7" i="52"/>
  <c r="A8" i="52"/>
  <c r="H7" i="46"/>
  <c r="J13" i="46"/>
  <c r="A4" i="52"/>
  <c r="A5" i="52"/>
  <c r="A6" i="52"/>
  <c r="A7" i="52"/>
  <c r="F10" i="53"/>
  <c r="E7" i="53"/>
  <c r="A3" i="52"/>
  <c r="A2" i="52"/>
  <c r="B78" i="28"/>
  <c r="B28" i="28"/>
  <c r="B76" i="28"/>
  <c r="B75" i="28"/>
  <c r="B19" i="28"/>
  <c r="B17" i="28"/>
  <c r="B16" i="28"/>
  <c r="B14" i="50"/>
  <c r="B13" i="50"/>
  <c r="B93" i="28"/>
  <c r="B88" i="28"/>
  <c r="B87" i="28"/>
  <c r="B86" i="28"/>
  <c r="B92" i="28"/>
  <c r="B91" i="28"/>
  <c r="B89" i="28"/>
  <c r="B90" i="28"/>
  <c r="B97" i="28"/>
  <c r="B95" i="28"/>
  <c r="B94" i="28"/>
  <c r="B96" i="28"/>
  <c r="B98" i="28"/>
  <c r="B101" i="28"/>
  <c r="B99" i="28"/>
  <c r="B100" i="28"/>
  <c r="B85" i="28"/>
  <c r="B83" i="28"/>
  <c r="B82" i="28"/>
  <c r="B81" i="28"/>
  <c r="B80" i="28"/>
  <c r="B84" i="28"/>
  <c r="B102" i="28"/>
  <c r="B11" i="39" l="1"/>
  <c r="B10" i="39"/>
  <c r="B9" i="39"/>
  <c r="B8" i="39"/>
  <c r="B7" i="39"/>
  <c r="B6" i="39"/>
  <c r="B4" i="39"/>
  <c r="B3" i="39"/>
  <c r="B2" i="39"/>
  <c r="B27" i="41"/>
  <c r="B26" i="41"/>
  <c r="B25" i="41"/>
  <c r="B24" i="41"/>
  <c r="B23" i="41"/>
  <c r="B22" i="41"/>
  <c r="B21" i="41"/>
  <c r="B20" i="41"/>
  <c r="B19" i="41"/>
  <c r="F2" i="46" l="1"/>
  <c r="F3" i="46" s="1"/>
  <c r="F4" i="46" s="1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C10" i="33"/>
  <c r="C9" i="33"/>
  <c r="B3" i="40" l="1"/>
  <c r="B4" i="40"/>
  <c r="B2" i="40"/>
  <c r="B3" i="41"/>
  <c r="B4" i="41"/>
  <c r="B5" i="41"/>
  <c r="B6" i="41"/>
  <c r="B7" i="41"/>
  <c r="B2" i="41"/>
  <c r="D3" i="37" l="1"/>
  <c r="D4" i="37"/>
  <c r="D2" i="37"/>
  <c r="D7" i="37" s="1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H46" i="35"/>
  <c r="F46" i="35"/>
  <c r="F45" i="35"/>
  <c r="H45" i="35" s="1"/>
  <c r="F44" i="35"/>
  <c r="H44" i="35" s="1"/>
  <c r="F43" i="35"/>
  <c r="H43" i="35" s="1"/>
  <c r="F42" i="35"/>
  <c r="H42" i="35" s="1"/>
  <c r="F41" i="35"/>
  <c r="H41" i="35" s="1"/>
  <c r="F40" i="35"/>
  <c r="H40" i="35" s="1"/>
  <c r="F39" i="35"/>
  <c r="H39" i="35" s="1"/>
  <c r="H38" i="35"/>
  <c r="F38" i="35"/>
  <c r="F37" i="35"/>
  <c r="H37" i="35" s="1"/>
  <c r="F36" i="35"/>
  <c r="H36" i="35" s="1"/>
  <c r="F35" i="35"/>
  <c r="H35" i="35" s="1"/>
  <c r="F34" i="35"/>
  <c r="H34" i="35" s="1"/>
  <c r="F33" i="35"/>
  <c r="H33" i="35" s="1"/>
  <c r="F32" i="35"/>
  <c r="H32" i="35" s="1"/>
  <c r="F31" i="35"/>
  <c r="H31" i="35" s="1"/>
  <c r="H30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H23" i="35" s="1"/>
  <c r="H22" i="35"/>
  <c r="F22" i="35"/>
  <c r="F21" i="35"/>
  <c r="H21" i="35" s="1"/>
  <c r="F20" i="35"/>
  <c r="H20" i="35" s="1"/>
  <c r="F19" i="35"/>
  <c r="H19" i="35" s="1"/>
  <c r="F18" i="35"/>
  <c r="H18" i="35" s="1"/>
  <c r="F17" i="35"/>
  <c r="H17" i="35" s="1"/>
  <c r="F16" i="35"/>
  <c r="H16" i="35" s="1"/>
  <c r="F15" i="35"/>
  <c r="H15" i="35" s="1"/>
  <c r="H14" i="35"/>
  <c r="F14" i="35"/>
  <c r="F13" i="35"/>
  <c r="H13" i="35" s="1"/>
  <c r="F12" i="35"/>
  <c r="H12" i="35" s="1"/>
  <c r="F11" i="35"/>
  <c r="H11" i="35" s="1"/>
  <c r="F10" i="35"/>
  <c r="H10" i="35" s="1"/>
  <c r="F9" i="35"/>
  <c r="H9" i="35" s="1"/>
  <c r="F8" i="35"/>
  <c r="H8" i="35" s="1"/>
  <c r="F7" i="35"/>
  <c r="H7" i="35" s="1"/>
  <c r="H6" i="35"/>
  <c r="F6" i="35"/>
  <c r="F5" i="35"/>
  <c r="H5" i="35" s="1"/>
  <c r="F4" i="35"/>
  <c r="H4" i="35" s="1"/>
  <c r="F3" i="35"/>
  <c r="H3" i="35" s="1"/>
  <c r="F2" i="35"/>
  <c r="F54" i="35" l="1"/>
  <c r="H2" i="35"/>
  <c r="H54" i="35"/>
  <c r="C3" i="33" l="1"/>
  <c r="C8" i="33"/>
  <c r="C7" i="33"/>
  <c r="C6" i="33"/>
  <c r="C5" i="33"/>
  <c r="C4" i="33"/>
  <c r="C2" i="3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B59" i="28"/>
  <c r="B58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B74" i="28"/>
  <c r="B73" i="28"/>
  <c r="B79" i="28"/>
  <c r="B77" i="28"/>
  <c r="B72" i="28"/>
  <c r="B71" i="28"/>
  <c r="B70" i="28"/>
  <c r="B69" i="28"/>
  <c r="B55" i="28"/>
  <c r="B54" i="28"/>
  <c r="B56" i="28"/>
  <c r="B53" i="28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B52" i="28"/>
  <c r="B57" i="28"/>
  <c r="B43" i="28"/>
  <c r="B44" i="28"/>
  <c r="B45" i="28"/>
  <c r="B46" i="28"/>
  <c r="B47" i="28"/>
  <c r="B48" i="28"/>
  <c r="B49" i="28"/>
  <c r="B50" i="28"/>
  <c r="B51" i="28"/>
  <c r="B60" i="28"/>
  <c r="B61" i="28"/>
  <c r="B62" i="28"/>
  <c r="B63" i="28"/>
  <c r="B64" i="28"/>
  <c r="B65" i="28"/>
  <c r="B66" i="28"/>
  <c r="B67" i="28"/>
  <c r="B68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B42" i="28"/>
  <c r="B41" i="28"/>
  <c r="B40" i="28"/>
  <c r="B39" i="28"/>
  <c r="B38" i="28"/>
  <c r="B37" i="28"/>
  <c r="B36" i="28"/>
  <c r="B35" i="28"/>
  <c r="B34" i="28"/>
  <c r="B29" i="28"/>
  <c r="B27" i="28"/>
  <c r="B25" i="28"/>
  <c r="B24" i="28"/>
  <c r="B23" i="28"/>
  <c r="B22" i="28"/>
  <c r="B21" i="28"/>
  <c r="B20" i="28"/>
  <c r="B18" i="28"/>
  <c r="B15" i="28"/>
  <c r="B14" i="28"/>
  <c r="B13" i="28"/>
  <c r="B12" i="28"/>
  <c r="B10" i="28"/>
  <c r="B9" i="28"/>
  <c r="B8" i="28"/>
  <c r="B7" i="28"/>
  <c r="B6" i="28"/>
  <c r="B5" i="28"/>
  <c r="B4" i="28"/>
  <c r="B3" i="28"/>
  <c r="B2" i="28"/>
  <c r="G3" i="29" l="1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</calcChain>
</file>

<file path=xl/sharedStrings.xml><?xml version="1.0" encoding="utf-8"?>
<sst xmlns="http://schemas.openxmlformats.org/spreadsheetml/2006/main" count="1264" uniqueCount="255">
  <si>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</si>
  <si>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</si>
  <si>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</si>
  <si>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</si>
  <si>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</si>
  <si>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</si>
  <si>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</si>
  <si>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</si>
  <si>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</si>
  <si>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</si>
  <si>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</si>
  <si>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</si>
  <si>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</si>
  <si>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</si>
  <si>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</si>
  <si>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</si>
  <si>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</si>
  <si>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</si>
  <si>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</si>
  <si>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</si>
  <si>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</si>
  <si>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</si>
  <si>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</si>
  <si>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</si>
  <si>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</si>
  <si>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</si>
  <si>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</si>
  <si>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</si>
  <si>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</si>
  <si>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</si>
  <si>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</si>
  <si>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</si>
  <si>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</si>
  <si>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</si>
  <si>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</si>
  <si>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</si>
  <si>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</si>
  <si>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</si>
  <si>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</si>
  <si>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</si>
  <si>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</si>
  <si>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</si>
  <si>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</si>
  <si>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</si>
  <si>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</si>
  <si>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</si>
  <si>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</si>
  <si>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</si>
  <si>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</si>
  <si>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</si>
  <si>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</si>
  <si>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</si>
  <si>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</si>
  <si>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</si>
  <si>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</si>
  <si>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</si>
  <si>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</si>
  <si>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</si>
  <si>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</si>
  <si>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</si>
  <si>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</si>
  <si>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</si>
  <si>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</si>
  <si>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</si>
  <si>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</si>
  <si>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</si>
  <si>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</si>
  <si>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</si>
  <si>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</si>
  <si>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</si>
  <si>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</si>
  <si>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</si>
  <si>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</si>
  <si>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</si>
  <si>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</si>
  <si>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</si>
  <si>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</si>
  <si>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</si>
  <si>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</si>
  <si>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</si>
  <si>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</si>
  <si>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</si>
  <si>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</si>
  <si>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</si>
  <si>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</si>
  <si>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</si>
  <si>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</si>
  <si>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</si>
  <si>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</si>
  <si>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</si>
  <si>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</si>
  <si>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</si>
  <si>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</si>
  <si>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</si>
  <si>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</si>
  <si>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</si>
  <si>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</si>
  <si>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</si>
  <si>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</si>
  <si>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</si>
  <si>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</si>
  <si>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</si>
  <si>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</si>
  <si>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</si>
  <si>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</si>
  <si>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</si>
  <si>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</si>
  <si>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</si>
  <si>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</si>
  <si>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</si>
  <si>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</si>
  <si>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</si>
  <si>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</si>
  <si>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</si>
  <si>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</si>
  <si>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</si>
  <si>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</si>
  <si>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</si>
  <si>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</si>
  <si>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</si>
  <si>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</si>
  <si>
    <t>单位</t>
    <phoneticPr fontId="1" type="noConversion"/>
  </si>
  <si>
    <t>明细单位</t>
    <phoneticPr fontId="1" type="noConversion"/>
  </si>
  <si>
    <t>数量(升)</t>
    <phoneticPr fontId="1" type="noConversion"/>
  </si>
  <si>
    <t>单价</t>
    <phoneticPr fontId="1" type="noConversion"/>
  </si>
  <si>
    <t>实际金额</t>
    <phoneticPr fontId="1" type="noConversion"/>
  </si>
  <si>
    <t>金额</t>
    <phoneticPr fontId="1" type="noConversion"/>
  </si>
  <si>
    <t>误差</t>
    <phoneticPr fontId="1" type="noConversion"/>
  </si>
  <si>
    <t>万敏-步行街</t>
    <phoneticPr fontId="1" type="noConversion"/>
  </si>
  <si>
    <t>曰立350</t>
  </si>
  <si>
    <t>合计</t>
    <phoneticPr fontId="1" type="noConversion"/>
  </si>
  <si>
    <t>曰期</t>
    <phoneticPr fontId="1" type="noConversion"/>
  </si>
  <si>
    <t>大车</t>
    <phoneticPr fontId="1" type="noConversion"/>
  </si>
  <si>
    <t>小车</t>
    <phoneticPr fontId="1" type="noConversion"/>
  </si>
  <si>
    <t>台班</t>
    <phoneticPr fontId="1" type="noConversion"/>
  </si>
  <si>
    <t>数量</t>
    <phoneticPr fontId="1" type="noConversion"/>
  </si>
  <si>
    <t>种类</t>
    <phoneticPr fontId="1" type="noConversion"/>
  </si>
  <si>
    <t>总计</t>
    <phoneticPr fontId="1" type="noConversion"/>
  </si>
  <si>
    <t>油费</t>
    <phoneticPr fontId="1" type="noConversion"/>
  </si>
  <si>
    <t>预支</t>
    <phoneticPr fontId="1" type="noConversion"/>
  </si>
  <si>
    <t>七里山</t>
    <phoneticPr fontId="1" type="noConversion"/>
  </si>
  <si>
    <t>盈利</t>
    <phoneticPr fontId="1" type="noConversion"/>
  </si>
  <si>
    <t>日期</t>
    <phoneticPr fontId="1" type="noConversion"/>
  </si>
  <si>
    <t>支出</t>
    <phoneticPr fontId="1" type="noConversion"/>
  </si>
  <si>
    <t>数量</t>
    <phoneticPr fontId="1" type="noConversion"/>
  </si>
  <si>
    <t>单价</t>
    <phoneticPr fontId="1" type="noConversion"/>
  </si>
  <si>
    <t>工地</t>
    <phoneticPr fontId="1" type="noConversion"/>
  </si>
  <si>
    <t>南湖公园</t>
    <phoneticPr fontId="1" type="noConversion"/>
  </si>
  <si>
    <t>步行街</t>
    <phoneticPr fontId="1" type="noConversion"/>
  </si>
  <si>
    <t>四化建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</si>
  <si>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</si>
  <si>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</si>
  <si>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</si>
  <si>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</si>
  <si>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</si>
  <si>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其他</t>
    <phoneticPr fontId="1" type="noConversion"/>
  </si>
  <si>
    <t>维保</t>
    <phoneticPr fontId="1" type="noConversion"/>
  </si>
  <si>
    <t>21+18+6+6</t>
    <phoneticPr fontId="1" type="noConversion"/>
  </si>
  <si>
    <t>前期</t>
    <phoneticPr fontId="1" type="noConversion"/>
  </si>
  <si>
    <t>购机</t>
    <phoneticPr fontId="1" type="noConversion"/>
  </si>
  <si>
    <t>七里山（暂未领款）</t>
    <phoneticPr fontId="1" type="noConversion"/>
  </si>
  <si>
    <t>七里山</t>
    <phoneticPr fontId="1" type="noConversion"/>
  </si>
  <si>
    <t>斗齿</t>
    <phoneticPr fontId="1" type="noConversion"/>
  </si>
  <si>
    <t>销子</t>
    <phoneticPr fontId="1" type="noConversion"/>
  </si>
  <si>
    <t>修理费（行走）</t>
    <phoneticPr fontId="1" type="noConversion"/>
  </si>
  <si>
    <t>修理费（邮箱、斗）</t>
    <phoneticPr fontId="1" type="noConversion"/>
  </si>
  <si>
    <t>小松液压油、配件</t>
    <phoneticPr fontId="1" type="noConversion"/>
  </si>
  <si>
    <t>液压油</t>
    <phoneticPr fontId="1" type="noConversion"/>
  </si>
  <si>
    <t>机油格</t>
    <phoneticPr fontId="1" type="noConversion"/>
  </si>
  <si>
    <t>运费</t>
    <phoneticPr fontId="1" type="noConversion"/>
  </si>
  <si>
    <t>柴油盖</t>
    <phoneticPr fontId="1" type="noConversion"/>
  </si>
  <si>
    <t>滤芯</t>
    <phoneticPr fontId="1" type="noConversion"/>
  </si>
  <si>
    <t>修理费</t>
    <phoneticPr fontId="1" type="noConversion"/>
  </si>
  <si>
    <t>斗齿</t>
    <phoneticPr fontId="1" type="noConversion"/>
  </si>
  <si>
    <t>N68液压油</t>
    <phoneticPr fontId="1" type="noConversion"/>
  </si>
  <si>
    <t>拖车费</t>
    <phoneticPr fontId="1" type="noConversion"/>
  </si>
  <si>
    <t>修空调</t>
    <phoneticPr fontId="1" type="noConversion"/>
  </si>
  <si>
    <t>柴油一桶</t>
    <phoneticPr fontId="1" type="noConversion"/>
  </si>
  <si>
    <t>黄油</t>
    <phoneticPr fontId="1" type="noConversion"/>
  </si>
  <si>
    <t>黄油栓</t>
    <phoneticPr fontId="1" type="noConversion"/>
  </si>
  <si>
    <t>配件费（维修转账）</t>
    <phoneticPr fontId="1" type="noConversion"/>
  </si>
  <si>
    <t>七里山</t>
    <phoneticPr fontId="1" type="noConversion"/>
  </si>
  <si>
    <t>拖车费</t>
    <phoneticPr fontId="1" type="noConversion"/>
  </si>
  <si>
    <t>PC300精品销子</t>
    <phoneticPr fontId="1" type="noConversion"/>
  </si>
  <si>
    <t>大锤</t>
    <phoneticPr fontId="1" type="noConversion"/>
  </si>
  <si>
    <t>餐费</t>
    <phoneticPr fontId="1" type="noConversion"/>
  </si>
  <si>
    <t>维修</t>
    <phoneticPr fontId="1" type="noConversion"/>
  </si>
  <si>
    <t>水管</t>
    <phoneticPr fontId="1" type="noConversion"/>
  </si>
  <si>
    <t>工资</t>
    <phoneticPr fontId="1" type="noConversion"/>
  </si>
  <si>
    <t>已付1W</t>
    <phoneticPr fontId="1" type="noConversion"/>
  </si>
  <si>
    <t>四化建</t>
    <phoneticPr fontId="1" type="noConversion"/>
  </si>
  <si>
    <t>步行街（端午已领10000、9月1日15000）</t>
    <phoneticPr fontId="1" type="noConversion"/>
  </si>
  <si>
    <t>2.28~5.21液压油管</t>
    <phoneticPr fontId="1" type="noConversion"/>
  </si>
  <si>
    <t>利息</t>
    <phoneticPr fontId="1" type="noConversion"/>
  </si>
  <si>
    <t>南湖公园（下欠15000）（2900现金油）</t>
    <phoneticPr fontId="1" type="noConversion"/>
  </si>
  <si>
    <t>刘聪负责</t>
    <phoneticPr fontId="1" type="noConversion"/>
  </si>
  <si>
    <t>6W（2.24）前期应急资金</t>
    <phoneticPr fontId="1" type="noConversion"/>
  </si>
  <si>
    <t>2W（6.16）中期应急资金</t>
    <phoneticPr fontId="1" type="noConversion"/>
  </si>
  <si>
    <t>2017-03: ,</t>
    <phoneticPr fontId="1" type="noConversion"/>
  </si>
  <si>
    <t>2017-04: ,</t>
    <phoneticPr fontId="1" type="noConversion"/>
  </si>
  <si>
    <t>2017-05: ,</t>
    <phoneticPr fontId="1" type="noConversion"/>
  </si>
  <si>
    <t>2017-06: ,</t>
    <phoneticPr fontId="1" type="noConversion"/>
  </si>
  <si>
    <t>2017-07: ,</t>
    <phoneticPr fontId="1" type="noConversion"/>
  </si>
  <si>
    <t>2017-08: ,</t>
    <phoneticPr fontId="1" type="noConversion"/>
  </si>
  <si>
    <t xml:space="preserve">2017-09: </t>
    <phoneticPr fontId="1" type="noConversion"/>
  </si>
  <si>
    <t>买钩子</t>
    <phoneticPr fontId="1" type="noConversion"/>
  </si>
  <si>
    <t>3分油中</t>
    <phoneticPr fontId="1" type="noConversion"/>
  </si>
  <si>
    <t>中原栢钉</t>
    <phoneticPr fontId="1" type="noConversion"/>
  </si>
  <si>
    <t>活塞环</t>
    <phoneticPr fontId="1" type="noConversion"/>
  </si>
  <si>
    <t>偏心轴</t>
    <phoneticPr fontId="1" type="noConversion"/>
  </si>
  <si>
    <t>汽缸床</t>
    <phoneticPr fontId="1" type="noConversion"/>
  </si>
  <si>
    <t>油底垫</t>
    <phoneticPr fontId="1" type="noConversion"/>
  </si>
  <si>
    <t>平面胶</t>
    <phoneticPr fontId="1" type="noConversion"/>
  </si>
  <si>
    <t>密封胶</t>
    <phoneticPr fontId="1" type="noConversion"/>
  </si>
  <si>
    <t>油嘴铜套</t>
    <phoneticPr fontId="1" type="noConversion"/>
  </si>
  <si>
    <t>汽缸床</t>
    <phoneticPr fontId="1" type="noConversion"/>
  </si>
  <si>
    <t>PL300斗笠</t>
    <phoneticPr fontId="1" type="noConversion"/>
  </si>
  <si>
    <t>肖</t>
    <phoneticPr fontId="1" type="noConversion"/>
  </si>
  <si>
    <t>机油格</t>
    <phoneticPr fontId="1" type="noConversion"/>
  </si>
  <si>
    <t>壳牌机油</t>
    <phoneticPr fontId="1" type="noConversion"/>
  </si>
  <si>
    <t>液压油</t>
    <phoneticPr fontId="1" type="noConversion"/>
  </si>
  <si>
    <t>配件</t>
    <phoneticPr fontId="1" type="noConversion"/>
  </si>
  <si>
    <t>工时费</t>
    <phoneticPr fontId="1" type="noConversion"/>
  </si>
  <si>
    <t>拖车费</t>
    <phoneticPr fontId="1" type="noConversion"/>
  </si>
  <si>
    <t>油</t>
    <phoneticPr fontId="1" type="noConversion"/>
  </si>
  <si>
    <t>手套</t>
    <phoneticPr fontId="1" type="noConversion"/>
  </si>
  <si>
    <t>防冻液</t>
    <phoneticPr fontId="1" type="noConversion"/>
  </si>
  <si>
    <t>气缸盖</t>
    <phoneticPr fontId="1" type="noConversion"/>
  </si>
  <si>
    <t>运费（岳阳）</t>
    <phoneticPr fontId="1" type="noConversion"/>
  </si>
  <si>
    <t>修理费1</t>
    <phoneticPr fontId="1" type="noConversion"/>
  </si>
  <si>
    <t>修理费2</t>
    <phoneticPr fontId="1" type="noConversion"/>
  </si>
  <si>
    <t>修理费3</t>
  </si>
  <si>
    <t>修理费4</t>
  </si>
  <si>
    <t>修理费5</t>
  </si>
  <si>
    <t>修理费6</t>
  </si>
  <si>
    <t>年利息</t>
    <phoneticPr fontId="1" type="noConversion"/>
  </si>
  <si>
    <t>借款1</t>
    <phoneticPr fontId="1" type="noConversion"/>
  </si>
  <si>
    <t>还借款1中2W+利息</t>
    <phoneticPr fontId="1" type="noConversion"/>
  </si>
  <si>
    <t>借款2</t>
    <phoneticPr fontId="1" type="noConversion"/>
  </si>
  <si>
    <t>借款</t>
    <phoneticPr fontId="1" type="noConversion"/>
  </si>
  <si>
    <t>借款</t>
    <phoneticPr fontId="1" type="noConversion"/>
  </si>
  <si>
    <t>盈利</t>
    <phoneticPr fontId="1" type="noConversion"/>
  </si>
  <si>
    <t>股本</t>
    <phoneticPr fontId="1" type="noConversion"/>
  </si>
  <si>
    <t>前期扣除购机和买钩子后的费用（498000）</t>
    <phoneticPr fontId="1" type="noConversion"/>
  </si>
  <si>
    <t>南湖公园（下欠15000）</t>
    <phoneticPr fontId="1" type="noConversion"/>
  </si>
  <si>
    <t>步行街盈利1</t>
    <phoneticPr fontId="1" type="noConversion"/>
  </si>
  <si>
    <t>步行街盈利2+七里山</t>
    <phoneticPr fontId="1" type="noConversion"/>
  </si>
  <si>
    <t>十二公里盈利</t>
    <phoneticPr fontId="1" type="noConversion"/>
  </si>
  <si>
    <t>1、不算利息，挖机不折旧，亏损51000（另外明生公司15000未收款）；</t>
    <phoneticPr fontId="1" type="noConversion"/>
  </si>
  <si>
    <t>2、算利息，挖机不折旧，亏损67000（另外明生公司15000未收款）；</t>
    <phoneticPr fontId="1" type="noConversion"/>
  </si>
  <si>
    <t>3、算利息，挖机折旧（折旧到40W），亏损150000（另外明生公司15000未收款）；</t>
    <phoneticPr fontId="1" type="noConversion"/>
  </si>
  <si>
    <t>4、毛利189120（另有15000未收款），工资+维修+其他开支24万</t>
    <phoneticPr fontId="1" type="noConversion"/>
  </si>
  <si>
    <t>十二公里</t>
    <phoneticPr fontId="1" type="noConversion"/>
  </si>
  <si>
    <t>十二公里维修费</t>
    <phoneticPr fontId="1" type="noConversion"/>
  </si>
  <si>
    <t>刘聪负责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</si>
</sst>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9" zoomScaleNormal="100" workbookViewId="0">
      <selection activeCell="A27" sqref="A27"/>
    </sheetView>
  </sheetViews>
  <sheetFormatPr defaultRowHeight="16.5" x14ac:dyDescent="0.3"/>
  <cols>
    <col min="1" max="1" width="12.5" style="11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32</v>
      </c>
      <c r="H1" s="4" t="s">
        <v>3</v>
      </c>
      <c r="I1" s="4" t="s">
        <v>2</v>
      </c>
      <c r="J1" s="4" t="s">
        <v>68</v>
      </c>
      <c r="K1" s="4" t="s">
        <v>78</v>
      </c>
      <c r="L1" s="4" t="s">
        <v>79</v>
      </c>
    </row>
    <row r="2" spans="1:12" x14ac:dyDescent="0.3">
      <c r="A2" s="8">
        <v>42792</v>
      </c>
      <c r="B2" s="3">
        <v>510000</v>
      </c>
      <c r="C2" s="3"/>
      <c r="D2" s="3" t="s">
        <v>18</v>
      </c>
      <c r="E2" s="3"/>
      <c r="F2" s="3"/>
      <c r="G2" s="6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8">
        <v>42786</v>
      </c>
      <c r="B3" s="3"/>
      <c r="C3" s="3">
        <f t="shared" ref="C3:C9" si="0">I3*H3</f>
        <v>600</v>
      </c>
      <c r="D3" s="3" t="s">
        <v>26</v>
      </c>
      <c r="E3" s="3"/>
      <c r="F3" s="3" t="s">
        <v>27</v>
      </c>
      <c r="G3" s="6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8">
        <v>42786</v>
      </c>
      <c r="B4" s="3"/>
      <c r="C4" s="3">
        <f t="shared" si="0"/>
        <v>400</v>
      </c>
      <c r="D4" s="3" t="s">
        <v>25</v>
      </c>
      <c r="E4" s="3"/>
      <c r="F4" s="3" t="s">
        <v>27</v>
      </c>
      <c r="G4" s="6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8">
        <v>42786</v>
      </c>
      <c r="B5" s="3"/>
      <c r="C5" s="3">
        <f t="shared" si="0"/>
        <v>500</v>
      </c>
      <c r="D5" s="3" t="s">
        <v>25</v>
      </c>
      <c r="E5" s="3"/>
      <c r="F5" s="3" t="s">
        <v>6</v>
      </c>
      <c r="G5" s="6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8">
        <v>42786</v>
      </c>
      <c r="B6" s="3"/>
      <c r="C6" s="3">
        <f t="shared" si="0"/>
        <v>300</v>
      </c>
      <c r="D6" s="3" t="s">
        <v>25</v>
      </c>
      <c r="E6" s="3"/>
      <c r="F6" s="3" t="s">
        <v>28</v>
      </c>
      <c r="G6" s="6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8">
        <v>42790</v>
      </c>
      <c r="B7" s="3"/>
      <c r="C7" s="3">
        <f t="shared" si="0"/>
        <v>400</v>
      </c>
      <c r="D7" s="3" t="s">
        <v>29</v>
      </c>
      <c r="E7" s="3"/>
      <c r="F7" s="3"/>
      <c r="G7" s="6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8">
        <v>42790</v>
      </c>
      <c r="B8" s="3"/>
      <c r="C8" s="3">
        <f t="shared" si="0"/>
        <v>240</v>
      </c>
      <c r="D8" s="3" t="s">
        <v>29</v>
      </c>
      <c r="E8" s="3"/>
      <c r="F8" s="3"/>
      <c r="G8" s="6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8">
        <v>42790</v>
      </c>
      <c r="B9" s="3"/>
      <c r="C9" s="3">
        <f t="shared" si="0"/>
        <v>340</v>
      </c>
      <c r="D9" s="3" t="s">
        <v>29</v>
      </c>
      <c r="E9" s="3"/>
      <c r="F9" s="3" t="s">
        <v>6</v>
      </c>
      <c r="G9" s="6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8">
        <v>42792</v>
      </c>
      <c r="B10" s="3"/>
      <c r="C10" s="3">
        <f t="shared" ref="C10:C21" si="2">H10*I10</f>
        <v>488000</v>
      </c>
      <c r="D10" s="3" t="s">
        <v>14</v>
      </c>
      <c r="E10" s="3"/>
      <c r="F10" s="3"/>
      <c r="G10" s="6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8">
        <v>42804</v>
      </c>
      <c r="B11" s="3"/>
      <c r="C11" s="5">
        <f t="shared" si="2"/>
        <v>5000</v>
      </c>
      <c r="D11" s="3" t="s">
        <v>14</v>
      </c>
      <c r="E11" s="3"/>
      <c r="F11" s="3" t="s">
        <v>11</v>
      </c>
      <c r="G11" s="6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8">
        <v>42792</v>
      </c>
      <c r="B12" s="3"/>
      <c r="C12" s="3">
        <f t="shared" si="2"/>
        <v>4000</v>
      </c>
      <c r="D12" s="3" t="s">
        <v>15</v>
      </c>
      <c r="E12" s="3"/>
      <c r="F12" s="3"/>
      <c r="G12" s="6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8">
        <v>42793</v>
      </c>
      <c r="B13" s="3"/>
      <c r="C13" s="3">
        <f t="shared" si="2"/>
        <v>300</v>
      </c>
      <c r="D13" s="3" t="s">
        <v>53</v>
      </c>
      <c r="E13" s="3"/>
      <c r="F13" s="3" t="s">
        <v>16</v>
      </c>
      <c r="G13" s="6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8">
        <v>42793</v>
      </c>
      <c r="B14" s="3"/>
      <c r="C14" s="3">
        <f t="shared" si="2"/>
        <v>170</v>
      </c>
      <c r="D14" s="3" t="s">
        <v>53</v>
      </c>
      <c r="E14" s="3"/>
      <c r="F14" s="3" t="s">
        <v>17</v>
      </c>
      <c r="G14" s="6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8">
        <v>42793</v>
      </c>
      <c r="B15" s="3"/>
      <c r="C15" s="3">
        <f t="shared" si="2"/>
        <v>95</v>
      </c>
      <c r="D15" s="3" t="s">
        <v>53</v>
      </c>
      <c r="E15" s="3"/>
      <c r="F15" s="3" t="s">
        <v>19</v>
      </c>
      <c r="G15" s="6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8">
        <v>42793</v>
      </c>
      <c r="B16" s="3"/>
      <c r="C16" s="3">
        <f t="shared" si="2"/>
        <v>145</v>
      </c>
      <c r="D16" s="3" t="s">
        <v>53</v>
      </c>
      <c r="E16" s="3"/>
      <c r="F16" s="3" t="s">
        <v>20</v>
      </c>
      <c r="G16" s="6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8">
        <v>42793</v>
      </c>
      <c r="B17" s="3"/>
      <c r="C17" s="3">
        <f t="shared" si="2"/>
        <v>120</v>
      </c>
      <c r="D17" s="3" t="s">
        <v>53</v>
      </c>
      <c r="E17" s="3"/>
      <c r="F17" s="3" t="s">
        <v>21</v>
      </c>
      <c r="G17" s="6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8">
        <v>42793</v>
      </c>
      <c r="B18" s="3"/>
      <c r="C18" s="3">
        <f t="shared" si="2"/>
        <v>20</v>
      </c>
      <c r="D18" s="3" t="s">
        <v>53</v>
      </c>
      <c r="E18" s="3"/>
      <c r="F18" s="3" t="s">
        <v>22</v>
      </c>
      <c r="G18" s="6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8">
        <v>42793</v>
      </c>
      <c r="B19" s="3"/>
      <c r="C19" s="3">
        <f t="shared" si="2"/>
        <v>120</v>
      </c>
      <c r="D19" s="3" t="s">
        <v>53</v>
      </c>
      <c r="E19" s="3"/>
      <c r="F19" s="3" t="s">
        <v>23</v>
      </c>
      <c r="G19" s="6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8">
        <v>42793</v>
      </c>
      <c r="B20" s="3"/>
      <c r="C20" s="3">
        <f t="shared" si="2"/>
        <v>3600</v>
      </c>
      <c r="D20" s="3" t="s">
        <v>53</v>
      </c>
      <c r="E20" s="3"/>
      <c r="F20" s="3" t="s">
        <v>24</v>
      </c>
      <c r="G20" s="6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8">
        <v>42794</v>
      </c>
      <c r="B21" s="3"/>
      <c r="C21" s="3">
        <f t="shared" si="2"/>
        <v>160</v>
      </c>
      <c r="D21" s="3" t="s">
        <v>53</v>
      </c>
      <c r="E21" s="3"/>
      <c r="F21" s="3" t="s">
        <v>6</v>
      </c>
      <c r="G21" s="6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8">
        <v>42796</v>
      </c>
      <c r="B22" s="3"/>
      <c r="C22" s="3">
        <v>40</v>
      </c>
      <c r="D22" s="3" t="s">
        <v>53</v>
      </c>
      <c r="E22" s="3"/>
      <c r="F22" s="3" t="s">
        <v>6</v>
      </c>
      <c r="G22" s="6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8">
        <v>42799</v>
      </c>
      <c r="B23" s="3"/>
      <c r="C23" s="3">
        <f>H23*I23</f>
        <v>3700</v>
      </c>
      <c r="D23" s="3" t="s">
        <v>53</v>
      </c>
      <c r="E23" s="3"/>
      <c r="F23" s="3" t="s">
        <v>8</v>
      </c>
      <c r="G23" s="6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8">
        <v>42799</v>
      </c>
      <c r="B24" s="3"/>
      <c r="C24" s="3">
        <f>H24*I24</f>
        <v>100</v>
      </c>
      <c r="D24" s="3" t="s">
        <v>53</v>
      </c>
      <c r="E24" s="3"/>
      <c r="F24" s="3" t="s">
        <v>9</v>
      </c>
      <c r="G24" s="6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8">
        <v>42821</v>
      </c>
      <c r="B25" s="3"/>
      <c r="C25" s="3">
        <f>H25*I25</f>
        <v>510</v>
      </c>
      <c r="D25" s="3" t="s">
        <v>53</v>
      </c>
      <c r="E25" s="3" t="s">
        <v>30</v>
      </c>
      <c r="F25" s="3" t="s">
        <v>12</v>
      </c>
      <c r="G25" s="6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8">
        <v>42821</v>
      </c>
      <c r="B26" s="3"/>
      <c r="C26" s="3">
        <f>H26*I26</f>
        <v>20</v>
      </c>
      <c r="D26" s="3" t="s">
        <v>53</v>
      </c>
      <c r="E26" s="3" t="s">
        <v>30</v>
      </c>
      <c r="F26" s="3" t="s">
        <v>13</v>
      </c>
      <c r="G26" s="6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8">
        <v>42827</v>
      </c>
      <c r="B27" s="3">
        <v>12850</v>
      </c>
      <c r="C27" s="3"/>
      <c r="D27" s="3" t="s">
        <v>82</v>
      </c>
      <c r="E27" s="3" t="s">
        <v>30</v>
      </c>
      <c r="F27" s="3" t="s">
        <v>83</v>
      </c>
      <c r="G27" s="6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8">
        <v>42827</v>
      </c>
      <c r="B28" s="3"/>
      <c r="C28" s="3">
        <f>H28*I28</f>
        <v>7000</v>
      </c>
      <c r="D28" s="3" t="s">
        <v>37</v>
      </c>
      <c r="E28" s="3" t="s">
        <v>30</v>
      </c>
      <c r="F28" s="3" t="s">
        <v>38</v>
      </c>
      <c r="G28" s="6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2">
        <v>42827</v>
      </c>
      <c r="B29" s="3"/>
      <c r="C29" s="3">
        <f>H29*I29</f>
        <v>3000</v>
      </c>
      <c r="D29" s="3" t="s">
        <v>37</v>
      </c>
      <c r="E29" s="3" t="s">
        <v>30</v>
      </c>
      <c r="F29" s="3" t="s">
        <v>39</v>
      </c>
      <c r="G29" s="6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8">
        <v>42827</v>
      </c>
      <c r="C30" s="3">
        <f>H30*I30</f>
        <v>500</v>
      </c>
      <c r="D30" s="3" t="s">
        <v>89</v>
      </c>
      <c r="E30" s="3" t="s">
        <v>31</v>
      </c>
      <c r="F30" s="3" t="s">
        <v>88</v>
      </c>
      <c r="G30" s="6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8">
        <v>42827</v>
      </c>
      <c r="B31" s="3"/>
      <c r="C31" s="3">
        <f>H31*I31</f>
        <v>130</v>
      </c>
      <c r="D31" s="3" t="s">
        <v>53</v>
      </c>
      <c r="E31" s="3" t="s">
        <v>31</v>
      </c>
      <c r="F31" s="3" t="s">
        <v>40</v>
      </c>
      <c r="G31" s="6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8">
        <v>42830</v>
      </c>
      <c r="B32" s="3"/>
      <c r="C32" s="3">
        <f t="shared" ref="C32:C37" si="3">H32*I32</f>
        <v>110</v>
      </c>
      <c r="D32" s="3" t="s">
        <v>53</v>
      </c>
      <c r="E32" s="3" t="s">
        <v>31</v>
      </c>
      <c r="F32" s="3" t="s">
        <v>52</v>
      </c>
      <c r="G32" s="6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8">
        <v>42833</v>
      </c>
      <c r="B33" s="3"/>
      <c r="C33" s="3">
        <f t="shared" si="3"/>
        <v>220</v>
      </c>
      <c r="D33" s="3" t="s">
        <v>53</v>
      </c>
      <c r="E33" s="3" t="s">
        <v>31</v>
      </c>
      <c r="F33" s="3" t="s">
        <v>46</v>
      </c>
      <c r="G33" s="6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8">
        <v>42833</v>
      </c>
      <c r="B34" s="3"/>
      <c r="C34" s="3">
        <f t="shared" si="3"/>
        <v>200</v>
      </c>
      <c r="D34" s="3" t="s">
        <v>53</v>
      </c>
      <c r="E34" s="3" t="s">
        <v>31</v>
      </c>
      <c r="F34" s="3" t="s">
        <v>47</v>
      </c>
      <c r="G34" s="6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8">
        <v>42833</v>
      </c>
      <c r="B35" s="3"/>
      <c r="C35" s="3">
        <f t="shared" si="3"/>
        <v>220</v>
      </c>
      <c r="D35" s="3" t="s">
        <v>53</v>
      </c>
      <c r="E35" s="3" t="s">
        <v>31</v>
      </c>
      <c r="F35" s="3" t="s">
        <v>49</v>
      </c>
      <c r="G35" s="6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8">
        <v>42833</v>
      </c>
      <c r="B36" s="3"/>
      <c r="C36" s="3">
        <f t="shared" si="3"/>
        <v>170</v>
      </c>
      <c r="D36" s="3" t="s">
        <v>53</v>
      </c>
      <c r="E36" s="3" t="s">
        <v>31</v>
      </c>
      <c r="F36" s="3" t="s">
        <v>50</v>
      </c>
      <c r="G36" s="6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8">
        <v>42833</v>
      </c>
      <c r="B37" s="3"/>
      <c r="C37" s="3">
        <f t="shared" si="3"/>
        <v>430</v>
      </c>
      <c r="D37" s="3" t="s">
        <v>53</v>
      </c>
      <c r="E37" s="3" t="s">
        <v>31</v>
      </c>
      <c r="F37" s="3" t="s">
        <v>51</v>
      </c>
      <c r="G37" s="6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8">
        <v>42833</v>
      </c>
      <c r="B38" s="3"/>
      <c r="C38" s="3">
        <v>200</v>
      </c>
      <c r="D38" s="3" t="s">
        <v>53</v>
      </c>
      <c r="E38" s="3" t="s">
        <v>31</v>
      </c>
      <c r="F38" s="3" t="s">
        <v>44</v>
      </c>
      <c r="G38" s="6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8">
        <v>42833</v>
      </c>
      <c r="B39" s="3"/>
      <c r="C39" s="3">
        <f t="shared" ref="C39:C40" si="4">H39*I39</f>
        <v>180</v>
      </c>
      <c r="D39" s="3" t="s">
        <v>53</v>
      </c>
      <c r="E39" s="3" t="s">
        <v>31</v>
      </c>
      <c r="F39" s="3" t="s">
        <v>48</v>
      </c>
      <c r="G39" s="6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8">
        <v>42837</v>
      </c>
      <c r="B40" s="3"/>
      <c r="C40" s="3">
        <f t="shared" si="4"/>
        <v>1050</v>
      </c>
      <c r="D40" s="3" t="s">
        <v>53</v>
      </c>
      <c r="E40" s="3" t="s">
        <v>31</v>
      </c>
      <c r="F40" s="3" t="s">
        <v>45</v>
      </c>
      <c r="G40" s="6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8">
        <v>42837</v>
      </c>
      <c r="B41" s="3"/>
      <c r="C41" s="3">
        <v>200</v>
      </c>
      <c r="D41" s="3" t="s">
        <v>53</v>
      </c>
      <c r="E41" s="3" t="s">
        <v>31</v>
      </c>
      <c r="F41" s="3" t="s">
        <v>44</v>
      </c>
      <c r="G41" s="6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8">
        <v>42838</v>
      </c>
      <c r="B42" s="3"/>
      <c r="C42" s="3">
        <v>650</v>
      </c>
      <c r="D42" s="3" t="s">
        <v>53</v>
      </c>
      <c r="E42" s="3" t="s">
        <v>31</v>
      </c>
      <c r="F42" s="3" t="s">
        <v>42</v>
      </c>
      <c r="G42" s="6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8">
        <v>42838</v>
      </c>
      <c r="B43" s="3"/>
      <c r="C43" s="3">
        <v>2000</v>
      </c>
      <c r="D43" s="3" t="s">
        <v>53</v>
      </c>
      <c r="E43" s="3" t="s">
        <v>31</v>
      </c>
      <c r="F43" s="3" t="s">
        <v>43</v>
      </c>
      <c r="G43" s="6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8">
        <v>42838</v>
      </c>
      <c r="B44" s="3"/>
      <c r="C44" s="3">
        <v>580</v>
      </c>
      <c r="D44" s="3" t="s">
        <v>53</v>
      </c>
      <c r="E44" s="3" t="s">
        <v>31</v>
      </c>
      <c r="F44" s="3" t="s">
        <v>41</v>
      </c>
      <c r="G44" s="6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8">
        <v>42838</v>
      </c>
      <c r="B45" s="3"/>
      <c r="C45" s="3">
        <f>H45*I45</f>
        <v>1350</v>
      </c>
      <c r="D45" s="3" t="s">
        <v>53</v>
      </c>
      <c r="E45" s="3" t="s">
        <v>31</v>
      </c>
      <c r="F45" s="3" t="s">
        <v>59</v>
      </c>
      <c r="G45" s="6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8">
        <v>42838</v>
      </c>
      <c r="B46" s="3"/>
      <c r="C46" s="3">
        <f>H46*I46</f>
        <v>380</v>
      </c>
      <c r="D46" s="3" t="s">
        <v>53</v>
      </c>
      <c r="E46" s="3" t="s">
        <v>31</v>
      </c>
      <c r="F46" s="3" t="s">
        <v>60</v>
      </c>
      <c r="G46" s="6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8">
        <v>42838</v>
      </c>
      <c r="B47" s="3"/>
      <c r="C47" s="3">
        <f>H47*I47</f>
        <v>380</v>
      </c>
      <c r="D47" s="3" t="s">
        <v>53</v>
      </c>
      <c r="E47" s="3" t="s">
        <v>31</v>
      </c>
      <c r="F47" s="3" t="s">
        <v>61</v>
      </c>
      <c r="G47" s="6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8">
        <v>42838</v>
      </c>
      <c r="B48" s="3"/>
      <c r="C48" s="3">
        <f t="shared" ref="C48:C52" si="5">H48*I48</f>
        <v>1480</v>
      </c>
      <c r="D48" s="3" t="s">
        <v>53</v>
      </c>
      <c r="E48" s="3" t="s">
        <v>31</v>
      </c>
      <c r="F48" s="3" t="s">
        <v>62</v>
      </c>
      <c r="G48" s="6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8">
        <v>42838</v>
      </c>
      <c r="B49" s="3"/>
      <c r="C49" s="3">
        <f t="shared" si="5"/>
        <v>70</v>
      </c>
      <c r="D49" s="3" t="s">
        <v>53</v>
      </c>
      <c r="E49" s="3" t="s">
        <v>31</v>
      </c>
      <c r="F49" s="3" t="s">
        <v>63</v>
      </c>
      <c r="G49" s="6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8">
        <v>42838</v>
      </c>
      <c r="B50" s="3"/>
      <c r="C50" s="3">
        <f t="shared" si="5"/>
        <v>160</v>
      </c>
      <c r="D50" s="3" t="s">
        <v>53</v>
      </c>
      <c r="E50" s="3" t="s">
        <v>31</v>
      </c>
      <c r="F50" s="3" t="s">
        <v>64</v>
      </c>
      <c r="G50" s="6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8">
        <v>42838</v>
      </c>
      <c r="B51" s="3"/>
      <c r="C51" s="3">
        <f t="shared" si="5"/>
        <v>280</v>
      </c>
      <c r="D51" s="3" t="s">
        <v>53</v>
      </c>
      <c r="E51" s="3" t="s">
        <v>31</v>
      </c>
      <c r="F51" s="3" t="s">
        <v>65</v>
      </c>
      <c r="G51" s="6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8">
        <v>42838</v>
      </c>
      <c r="B52" s="3"/>
      <c r="C52" s="3">
        <f t="shared" si="5"/>
        <v>360</v>
      </c>
      <c r="D52" s="3" t="s">
        <v>53</v>
      </c>
      <c r="E52" s="3" t="s">
        <v>31</v>
      </c>
      <c r="F52" s="3" t="s">
        <v>66</v>
      </c>
      <c r="G52" s="6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8">
        <v>42838</v>
      </c>
      <c r="B53" s="3"/>
      <c r="C53" s="3">
        <f>H53*I53</f>
        <v>-380</v>
      </c>
      <c r="D53" s="3" t="s">
        <v>53</v>
      </c>
      <c r="E53" s="3" t="s">
        <v>31</v>
      </c>
      <c r="F53" s="3" t="s">
        <v>67</v>
      </c>
      <c r="G53" s="6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0">
        <v>42840</v>
      </c>
      <c r="B54" s="3"/>
      <c r="C54" s="3">
        <f>H54*I54</f>
        <v>180</v>
      </c>
      <c r="D54" s="3" t="s">
        <v>53</v>
      </c>
      <c r="E54" s="3" t="s">
        <v>31</v>
      </c>
      <c r="F54" s="3" t="s">
        <v>58</v>
      </c>
      <c r="G54" s="6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0">
        <v>42840</v>
      </c>
      <c r="B55" s="3"/>
      <c r="C55" s="3">
        <f>H55*I55</f>
        <v>50</v>
      </c>
      <c r="D55" s="3" t="s">
        <v>53</v>
      </c>
      <c r="E55" s="3" t="s">
        <v>31</v>
      </c>
      <c r="F55" s="3" t="s">
        <v>85</v>
      </c>
      <c r="G55" s="6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8">
        <v>42841</v>
      </c>
      <c r="B56" s="3"/>
      <c r="C56" s="3">
        <v>250</v>
      </c>
      <c r="D56" s="3" t="s">
        <v>53</v>
      </c>
      <c r="E56" s="3" t="s">
        <v>31</v>
      </c>
      <c r="F56" s="3" t="s">
        <v>54</v>
      </c>
      <c r="G56" s="6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8">
        <v>42845</v>
      </c>
      <c r="B57" s="3"/>
      <c r="C57" s="3">
        <f t="shared" ref="C57:C69" si="6">H57*I57</f>
        <v>3060</v>
      </c>
      <c r="D57" s="3" t="s">
        <v>53</v>
      </c>
      <c r="E57" s="3" t="s">
        <v>31</v>
      </c>
      <c r="F57" s="3" t="s">
        <v>55</v>
      </c>
      <c r="G57" s="6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8">
        <v>42845</v>
      </c>
      <c r="B58" s="3"/>
      <c r="C58" s="3">
        <f t="shared" si="6"/>
        <v>360</v>
      </c>
      <c r="D58" s="3" t="s">
        <v>53</v>
      </c>
      <c r="E58" s="3" t="s">
        <v>31</v>
      </c>
      <c r="F58" s="3" t="s">
        <v>56</v>
      </c>
      <c r="G58" s="6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8">
        <v>42845</v>
      </c>
      <c r="B59" s="3"/>
      <c r="C59" s="3">
        <f t="shared" si="6"/>
        <v>60</v>
      </c>
      <c r="D59" s="3" t="s">
        <v>53</v>
      </c>
      <c r="E59" s="3" t="s">
        <v>31</v>
      </c>
      <c r="F59" s="3" t="s">
        <v>57</v>
      </c>
      <c r="G59" s="6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8">
        <v>42845</v>
      </c>
      <c r="B60" s="3"/>
      <c r="C60" s="3">
        <f t="shared" si="6"/>
        <v>340</v>
      </c>
      <c r="D60" s="3" t="s">
        <v>53</v>
      </c>
      <c r="E60" s="3" t="s">
        <v>31</v>
      </c>
      <c r="F60" s="3" t="s">
        <v>17</v>
      </c>
      <c r="G60" s="6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8">
        <v>42845</v>
      </c>
      <c r="B61" s="3"/>
      <c r="C61" s="3">
        <f t="shared" si="6"/>
        <v>100</v>
      </c>
      <c r="D61" s="3" t="s">
        <v>53</v>
      </c>
      <c r="E61" s="3" t="s">
        <v>31</v>
      </c>
      <c r="F61" s="3" t="s">
        <v>58</v>
      </c>
      <c r="G61" s="6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8">
        <v>42845</v>
      </c>
      <c r="B62" s="3"/>
      <c r="C62" s="3">
        <f t="shared" si="6"/>
        <v>3400</v>
      </c>
      <c r="D62" s="3" t="s">
        <v>53</v>
      </c>
      <c r="E62" s="3" t="s">
        <v>31</v>
      </c>
      <c r="F62" s="3" t="s">
        <v>7</v>
      </c>
      <c r="G62" s="6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0">
        <v>42855</v>
      </c>
      <c r="B63" s="3"/>
      <c r="C63" s="3">
        <f t="shared" si="6"/>
        <v>246</v>
      </c>
      <c r="D63" s="3" t="s">
        <v>53</v>
      </c>
      <c r="E63" s="3" t="s">
        <v>31</v>
      </c>
      <c r="F63" s="3" t="s">
        <v>87</v>
      </c>
      <c r="G63" s="6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0">
        <v>42866</v>
      </c>
      <c r="B64" s="3"/>
      <c r="C64" s="3">
        <f t="shared" si="6"/>
        <v>100</v>
      </c>
      <c r="D64" s="3" t="s">
        <v>53</v>
      </c>
      <c r="E64" s="3" t="s">
        <v>31</v>
      </c>
      <c r="F64" s="3" t="s">
        <v>6</v>
      </c>
      <c r="G64" s="6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0">
        <v>42867</v>
      </c>
      <c r="B65" s="3"/>
      <c r="C65" s="3">
        <f t="shared" si="6"/>
        <v>2900</v>
      </c>
      <c r="D65" s="3" t="s">
        <v>10</v>
      </c>
      <c r="E65" s="3" t="s">
        <v>80</v>
      </c>
      <c r="F65" s="3" t="s">
        <v>86</v>
      </c>
      <c r="G65" s="6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0">
        <v>42870</v>
      </c>
      <c r="B66" s="3"/>
      <c r="C66" s="3">
        <f t="shared" si="6"/>
        <v>140</v>
      </c>
      <c r="D66" s="3" t="s">
        <v>53</v>
      </c>
      <c r="E66" s="3" t="s">
        <v>31</v>
      </c>
      <c r="F66" s="3" t="s">
        <v>107</v>
      </c>
      <c r="G66" s="6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0">
        <v>42870</v>
      </c>
      <c r="B67" s="3"/>
      <c r="C67" s="3">
        <f t="shared" si="6"/>
        <v>100</v>
      </c>
      <c r="D67" s="3" t="s">
        <v>53</v>
      </c>
      <c r="E67" s="3" t="s">
        <v>31</v>
      </c>
      <c r="F67" s="3" t="s">
        <v>108</v>
      </c>
      <c r="G67" s="6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0">
        <v>42870</v>
      </c>
      <c r="B68" s="3"/>
      <c r="C68" s="3">
        <f t="shared" si="6"/>
        <v>450</v>
      </c>
      <c r="D68" s="3" t="s">
        <v>53</v>
      </c>
      <c r="E68" s="3" t="s">
        <v>31</v>
      </c>
      <c r="F68" s="3" t="s">
        <v>109</v>
      </c>
      <c r="G68" s="6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0">
        <v>42870</v>
      </c>
      <c r="B69" s="3"/>
      <c r="C69" s="3">
        <f t="shared" si="6"/>
        <v>10</v>
      </c>
      <c r="D69" s="3" t="s">
        <v>53</v>
      </c>
      <c r="E69" s="3" t="s">
        <v>31</v>
      </c>
      <c r="F69" s="3" t="s">
        <v>110</v>
      </c>
      <c r="G69" s="6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0">
        <v>42870</v>
      </c>
      <c r="B70" s="3"/>
      <c r="C70" s="3">
        <f t="shared" ref="C70:C71" si="7">H70*I70</f>
        <v>100</v>
      </c>
      <c r="D70" s="3" t="s">
        <v>53</v>
      </c>
      <c r="E70" s="3" t="s">
        <v>31</v>
      </c>
      <c r="F70" s="3" t="s">
        <v>118</v>
      </c>
      <c r="G70" s="6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0">
        <v>42870</v>
      </c>
      <c r="B71" s="3"/>
      <c r="C71" s="3">
        <f t="shared" si="7"/>
        <v>180</v>
      </c>
      <c r="D71" s="3" t="s">
        <v>53</v>
      </c>
      <c r="E71" s="3" t="s">
        <v>31</v>
      </c>
      <c r="F71" s="3" t="s">
        <v>117</v>
      </c>
      <c r="G71" s="6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8">
        <v>42871</v>
      </c>
      <c r="B72" s="3"/>
      <c r="C72" s="3">
        <f t="shared" ref="C72:C77" si="8">H72*I72</f>
        <v>960</v>
      </c>
      <c r="D72" s="3" t="s">
        <v>53</v>
      </c>
      <c r="E72" s="3" t="s">
        <v>31</v>
      </c>
      <c r="F72" s="3" t="s">
        <v>75</v>
      </c>
      <c r="G72" s="6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8">
        <v>42871</v>
      </c>
      <c r="B73" s="3"/>
      <c r="C73" s="3">
        <f t="shared" si="8"/>
        <v>100</v>
      </c>
      <c r="D73" s="3" t="s">
        <v>53</v>
      </c>
      <c r="E73" s="3" t="s">
        <v>31</v>
      </c>
      <c r="F73" s="3" t="s">
        <v>76</v>
      </c>
      <c r="G73" s="6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8">
        <v>42871</v>
      </c>
      <c r="B74" s="3"/>
      <c r="C74" s="3">
        <f t="shared" si="8"/>
        <v>400</v>
      </c>
      <c r="D74" s="3" t="s">
        <v>53</v>
      </c>
      <c r="E74" s="3" t="s">
        <v>31</v>
      </c>
      <c r="F74" s="3" t="s">
        <v>77</v>
      </c>
      <c r="G74" s="6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8">
        <v>42871</v>
      </c>
      <c r="B75" s="3"/>
      <c r="C75" s="3">
        <f t="shared" si="8"/>
        <v>50</v>
      </c>
      <c r="D75" s="3" t="s">
        <v>53</v>
      </c>
      <c r="E75" s="3" t="s">
        <v>31</v>
      </c>
      <c r="F75" s="3" t="s">
        <v>72</v>
      </c>
      <c r="G75" s="6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8">
        <v>42871</v>
      </c>
      <c r="B76" s="3"/>
      <c r="C76" s="3">
        <f t="shared" si="8"/>
        <v>80</v>
      </c>
      <c r="D76" s="3" t="s">
        <v>53</v>
      </c>
      <c r="E76" s="3" t="s">
        <v>31</v>
      </c>
      <c r="F76" s="3" t="s">
        <v>73</v>
      </c>
      <c r="G76" s="6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8">
        <v>42871</v>
      </c>
      <c r="B77" s="3"/>
      <c r="C77" s="3">
        <f t="shared" si="8"/>
        <v>80</v>
      </c>
      <c r="D77" s="3" t="s">
        <v>53</v>
      </c>
      <c r="E77" s="3" t="s">
        <v>31</v>
      </c>
      <c r="F77" s="3" t="s">
        <v>74</v>
      </c>
      <c r="G77" s="6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8">
        <v>42872</v>
      </c>
      <c r="B78" s="3"/>
      <c r="C78" s="3">
        <f t="shared" ref="C78:C89" si="9">H78*I78</f>
        <v>30</v>
      </c>
      <c r="D78" s="3" t="s">
        <v>53</v>
      </c>
      <c r="E78" s="3" t="s">
        <v>31</v>
      </c>
      <c r="F78" s="3" t="s">
        <v>69</v>
      </c>
      <c r="G78" s="6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8">
        <v>42872</v>
      </c>
      <c r="B79" s="3"/>
      <c r="C79" s="3">
        <f t="shared" si="9"/>
        <v>180</v>
      </c>
      <c r="D79" s="3" t="s">
        <v>53</v>
      </c>
      <c r="E79" s="3" t="s">
        <v>31</v>
      </c>
      <c r="F79" s="3" t="s">
        <v>70</v>
      </c>
      <c r="G79" s="6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8">
        <v>42872</v>
      </c>
      <c r="B80" s="3"/>
      <c r="C80" s="3">
        <f t="shared" si="9"/>
        <v>57</v>
      </c>
      <c r="D80" s="3" t="s">
        <v>53</v>
      </c>
      <c r="E80" s="3" t="s">
        <v>31</v>
      </c>
      <c r="F80" s="3" t="s">
        <v>71</v>
      </c>
      <c r="G80" s="6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0">
        <v>42879</v>
      </c>
      <c r="B81" s="3"/>
      <c r="C81" s="3">
        <f t="shared" ref="C81:C88" si="11">H81*I81</f>
        <v>1000</v>
      </c>
      <c r="D81" s="3" t="s">
        <v>89</v>
      </c>
      <c r="E81" s="3" t="s">
        <v>80</v>
      </c>
      <c r="F81" s="3" t="s">
        <v>90</v>
      </c>
      <c r="G81" s="6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0">
        <v>42879</v>
      </c>
      <c r="B82" s="3"/>
      <c r="C82" s="3">
        <f t="shared" si="11"/>
        <v>200</v>
      </c>
      <c r="D82" s="3" t="s">
        <v>89</v>
      </c>
      <c r="E82" s="3" t="s">
        <v>80</v>
      </c>
      <c r="F82" s="3" t="s">
        <v>92</v>
      </c>
      <c r="G82" s="6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0">
        <v>42879</v>
      </c>
      <c r="B83" s="3"/>
      <c r="C83" s="3">
        <f t="shared" ref="C83:C86" si="12">H83*I83</f>
        <v>300</v>
      </c>
      <c r="D83" s="3" t="s">
        <v>89</v>
      </c>
      <c r="E83" s="3" t="s">
        <v>80</v>
      </c>
      <c r="F83" s="3" t="s">
        <v>93</v>
      </c>
      <c r="G83" s="6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0">
        <v>42879</v>
      </c>
      <c r="B84" s="3"/>
      <c r="C84" s="3">
        <f t="shared" si="12"/>
        <v>400</v>
      </c>
      <c r="D84" s="3" t="s">
        <v>89</v>
      </c>
      <c r="E84" s="3" t="s">
        <v>80</v>
      </c>
      <c r="F84" s="3" t="s">
        <v>94</v>
      </c>
      <c r="G84" s="6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0">
        <v>42879</v>
      </c>
      <c r="B85" s="3"/>
      <c r="C85" s="3">
        <f t="shared" si="12"/>
        <v>40</v>
      </c>
      <c r="D85" s="3" t="s">
        <v>89</v>
      </c>
      <c r="E85" s="3" t="s">
        <v>80</v>
      </c>
      <c r="F85" s="3" t="s">
        <v>91</v>
      </c>
      <c r="G85" s="6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0">
        <v>42879</v>
      </c>
      <c r="B86" s="3"/>
      <c r="C86" s="3">
        <f t="shared" si="12"/>
        <v>50</v>
      </c>
      <c r="D86" s="3" t="s">
        <v>89</v>
      </c>
      <c r="E86" s="3" t="s">
        <v>80</v>
      </c>
      <c r="F86" s="3" t="s">
        <v>95</v>
      </c>
      <c r="G86" s="6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0">
        <v>42879</v>
      </c>
      <c r="B87" s="3"/>
      <c r="C87" s="3">
        <f t="shared" si="11"/>
        <v>100</v>
      </c>
      <c r="D87" s="3" t="s">
        <v>89</v>
      </c>
      <c r="E87" s="3" t="s">
        <v>80</v>
      </c>
      <c r="F87" s="3" t="s">
        <v>96</v>
      </c>
      <c r="G87" s="6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0">
        <v>42879</v>
      </c>
      <c r="B88" s="3"/>
      <c r="C88" s="3">
        <f t="shared" si="11"/>
        <v>225</v>
      </c>
      <c r="D88" s="3" t="s">
        <v>89</v>
      </c>
      <c r="E88" s="3" t="s">
        <v>80</v>
      </c>
      <c r="F88" s="3" t="s">
        <v>97</v>
      </c>
      <c r="G88" s="6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0">
        <v>42879</v>
      </c>
      <c r="B89" s="3"/>
      <c r="C89" s="3">
        <f t="shared" si="9"/>
        <v>550</v>
      </c>
      <c r="D89" s="3" t="s">
        <v>89</v>
      </c>
      <c r="E89" s="3" t="s">
        <v>31</v>
      </c>
      <c r="F89" s="3" t="s">
        <v>98</v>
      </c>
      <c r="G89" s="6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8">
        <v>42879</v>
      </c>
      <c r="B90" s="3">
        <f>H90*I90</f>
        <v>6700</v>
      </c>
      <c r="C90" s="3"/>
      <c r="D90" s="3" t="s">
        <v>82</v>
      </c>
      <c r="E90" s="3" t="s">
        <v>80</v>
      </c>
      <c r="F90" s="3" t="s">
        <v>99</v>
      </c>
      <c r="G90" s="6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0">
        <v>42880</v>
      </c>
      <c r="B91" s="3">
        <f t="shared" ref="B91:B95" si="13">H91*I91</f>
        <v>30000</v>
      </c>
      <c r="C91" s="3"/>
      <c r="D91" s="3" t="s">
        <v>82</v>
      </c>
      <c r="E91" s="3" t="s">
        <v>30</v>
      </c>
      <c r="F91" s="3" t="s">
        <v>84</v>
      </c>
      <c r="G91" s="6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0">
        <v>42881</v>
      </c>
      <c r="B92" s="3"/>
      <c r="C92" s="3">
        <f t="shared" ref="C92:C94" si="14">H92*I92</f>
        <v>1200</v>
      </c>
      <c r="D92" s="3" t="s">
        <v>53</v>
      </c>
      <c r="E92" s="3" t="s">
        <v>31</v>
      </c>
      <c r="F92" s="3" t="s">
        <v>112</v>
      </c>
      <c r="G92" s="6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0">
        <v>42881</v>
      </c>
      <c r="B93" s="3"/>
      <c r="C93" s="3">
        <f t="shared" si="14"/>
        <v>1600</v>
      </c>
      <c r="D93" s="3" t="s">
        <v>53</v>
      </c>
      <c r="E93" s="3" t="s">
        <v>31</v>
      </c>
      <c r="F93" s="3" t="s">
        <v>55</v>
      </c>
      <c r="G93" s="6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0">
        <v>42881</v>
      </c>
      <c r="B94" s="3"/>
      <c r="C94" s="3">
        <f t="shared" si="14"/>
        <v>30</v>
      </c>
      <c r="D94" s="3" t="s">
        <v>53</v>
      </c>
      <c r="E94" s="3" t="s">
        <v>31</v>
      </c>
      <c r="F94" s="3" t="s">
        <v>111</v>
      </c>
      <c r="G94" s="6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8">
        <v>42885</v>
      </c>
      <c r="B95" s="3">
        <f t="shared" si="13"/>
        <v>10000</v>
      </c>
      <c r="C95" s="3"/>
      <c r="D95" s="3" t="s">
        <v>82</v>
      </c>
      <c r="E95" s="3" t="s">
        <v>30</v>
      </c>
      <c r="F95" s="3" t="s">
        <v>100</v>
      </c>
      <c r="G95" s="6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8">
        <v>42896</v>
      </c>
      <c r="B96" s="3"/>
      <c r="C96" s="3">
        <f t="shared" ref="C96:C100" si="15">H96*I96</f>
        <v>80</v>
      </c>
      <c r="D96" s="3" t="s">
        <v>53</v>
      </c>
      <c r="E96" s="3" t="s">
        <v>31</v>
      </c>
      <c r="F96" s="3" t="s">
        <v>113</v>
      </c>
      <c r="G96" s="6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8">
        <v>42897</v>
      </c>
      <c r="B97" s="3"/>
      <c r="C97" s="3">
        <f t="shared" si="15"/>
        <v>1280</v>
      </c>
      <c r="D97" s="3" t="s">
        <v>53</v>
      </c>
      <c r="E97" s="3" t="s">
        <v>31</v>
      </c>
      <c r="F97" s="3" t="s">
        <v>55</v>
      </c>
      <c r="G97" s="6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8">
        <v>42897</v>
      </c>
      <c r="B98" s="3"/>
      <c r="C98" s="3">
        <f t="shared" si="15"/>
        <v>400</v>
      </c>
      <c r="D98" s="3" t="s">
        <v>53</v>
      </c>
      <c r="E98" s="3" t="s">
        <v>31</v>
      </c>
      <c r="F98" s="3" t="s">
        <v>114</v>
      </c>
      <c r="G98" s="6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0">
        <v>43100</v>
      </c>
      <c r="B99" s="3"/>
      <c r="C99" s="3">
        <f t="shared" si="15"/>
        <v>50</v>
      </c>
      <c r="D99" s="3" t="s">
        <v>53</v>
      </c>
      <c r="E99" s="3" t="s">
        <v>31</v>
      </c>
      <c r="F99" s="3" t="s">
        <v>115</v>
      </c>
      <c r="G99" s="6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0">
        <v>43100</v>
      </c>
      <c r="B100" s="3"/>
      <c r="C100" s="3">
        <f t="shared" si="15"/>
        <v>90</v>
      </c>
      <c r="D100" s="3" t="s">
        <v>53</v>
      </c>
      <c r="E100" s="3" t="s">
        <v>31</v>
      </c>
      <c r="F100" s="3" t="s">
        <v>116</v>
      </c>
      <c r="G100" s="6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55" zoomScaleNormal="100" workbookViewId="0">
      <selection sqref="A1:C4"/>
    </sheetView>
  </sheetViews>
  <sheetFormatPr defaultRowHeight="16.5" x14ac:dyDescent="0.3"/>
  <cols>
    <col min="1" max="1" width="12.5" style="2" bestFit="1" customWidth="1"/>
    <col min="2" max="2" width="7.375" style="2" bestFit="1" customWidth="1"/>
    <col min="3" max="3" width="7.875" style="2" bestFit="1" customWidth="1"/>
    <col min="4" max="4" width="6.25" style="2" bestFit="1" customWidth="1"/>
    <col min="5" max="5" width="9.25" style="2" bestFit="1" customWidth="1"/>
    <col min="6" max="16384" width="9" style="1"/>
  </cols>
  <sheetData>
    <row r="1" spans="1:5" x14ac:dyDescent="0.3">
      <c r="A1" s="4" t="s">
        <v>142</v>
      </c>
      <c r="B1" s="4" t="s">
        <v>143</v>
      </c>
      <c r="C1" s="4" t="s">
        <v>144</v>
      </c>
      <c r="D1" s="4" t="s">
        <v>145</v>
      </c>
      <c r="E1" s="4" t="s">
        <v>146</v>
      </c>
    </row>
    <row r="2" spans="1:5" x14ac:dyDescent="0.3">
      <c r="A2" s="10">
        <v>42803</v>
      </c>
      <c r="B2" s="3">
        <v>2850</v>
      </c>
      <c r="C2" s="3">
        <v>1</v>
      </c>
      <c r="D2" s="3">
        <v>2850</v>
      </c>
      <c r="E2" s="3" t="s">
        <v>149</v>
      </c>
    </row>
    <row r="3" spans="1:5" x14ac:dyDescent="0.3">
      <c r="A3" s="10">
        <v>42822</v>
      </c>
      <c r="B3" s="3">
        <v>3100</v>
      </c>
      <c r="C3" s="3">
        <v>1</v>
      </c>
      <c r="D3" s="3">
        <v>3100</v>
      </c>
      <c r="E3" s="3" t="s">
        <v>149</v>
      </c>
    </row>
    <row r="4" spans="1:5" x14ac:dyDescent="0.3">
      <c r="A4" s="10">
        <v>42823</v>
      </c>
      <c r="B4" s="3">
        <v>2700</v>
      </c>
      <c r="C4" s="3">
        <v>1</v>
      </c>
      <c r="D4" s="3">
        <v>2700</v>
      </c>
      <c r="E4" s="3" t="s">
        <v>149</v>
      </c>
    </row>
    <row r="5" spans="1:5" x14ac:dyDescent="0.3">
      <c r="A5" s="10">
        <v>42853</v>
      </c>
      <c r="B5" s="3">
        <v>2670</v>
      </c>
      <c r="C5" s="3">
        <v>1</v>
      </c>
      <c r="D5" s="3">
        <v>2670</v>
      </c>
      <c r="E5" s="3" t="s">
        <v>150</v>
      </c>
    </row>
    <row r="6" spans="1:5" x14ac:dyDescent="0.3">
      <c r="A6" s="9">
        <v>42857</v>
      </c>
      <c r="B6" s="3">
        <v>2940</v>
      </c>
      <c r="C6" s="3">
        <v>1</v>
      </c>
      <c r="D6" s="3">
        <v>2940</v>
      </c>
      <c r="E6" s="3" t="s">
        <v>151</v>
      </c>
    </row>
    <row r="7" spans="1:5" x14ac:dyDescent="0.3">
      <c r="A7" s="9">
        <v>42861</v>
      </c>
      <c r="B7" s="3">
        <v>1800</v>
      </c>
      <c r="C7" s="3">
        <v>1</v>
      </c>
      <c r="D7" s="3">
        <v>1800</v>
      </c>
      <c r="E7" s="3" t="s">
        <v>152</v>
      </c>
    </row>
    <row r="8" spans="1:5" x14ac:dyDescent="0.3">
      <c r="A8" s="10">
        <v>42867</v>
      </c>
      <c r="B8" s="3">
        <v>2900</v>
      </c>
      <c r="C8" s="3">
        <v>1</v>
      </c>
      <c r="D8" s="3">
        <v>2900</v>
      </c>
      <c r="E8" s="3" t="s">
        <v>153</v>
      </c>
    </row>
    <row r="9" spans="1:5" x14ac:dyDescent="0.3">
      <c r="A9" s="9">
        <v>42870</v>
      </c>
      <c r="B9" s="3">
        <v>2800</v>
      </c>
      <c r="C9" s="3">
        <v>1</v>
      </c>
      <c r="D9" s="3">
        <v>2800</v>
      </c>
      <c r="E9" s="3" t="s">
        <v>154</v>
      </c>
    </row>
    <row r="10" spans="1:5" x14ac:dyDescent="0.3">
      <c r="A10" s="13">
        <v>42828</v>
      </c>
      <c r="B10" s="14">
        <v>2990</v>
      </c>
      <c r="C10" s="14">
        <v>508</v>
      </c>
      <c r="D10" s="14">
        <v>5.9</v>
      </c>
      <c r="E10" s="3" t="s">
        <v>148</v>
      </c>
    </row>
    <row r="11" spans="1:5" x14ac:dyDescent="0.3">
      <c r="A11" s="13">
        <v>42828</v>
      </c>
      <c r="B11" s="14">
        <v>1630</v>
      </c>
      <c r="C11" s="14">
        <v>276</v>
      </c>
      <c r="D11" s="14">
        <v>5.9</v>
      </c>
      <c r="E11" s="3" t="s">
        <v>148</v>
      </c>
    </row>
    <row r="12" spans="1:5" x14ac:dyDescent="0.3">
      <c r="A12" s="13">
        <v>42830</v>
      </c>
      <c r="B12" s="14">
        <v>1770</v>
      </c>
      <c r="C12" s="14">
        <v>300</v>
      </c>
      <c r="D12" s="14">
        <v>5.9</v>
      </c>
      <c r="E12" s="3" t="s">
        <v>148</v>
      </c>
    </row>
    <row r="13" spans="1:5" x14ac:dyDescent="0.3">
      <c r="A13" s="13">
        <v>42838</v>
      </c>
      <c r="B13" s="14">
        <v>1980</v>
      </c>
      <c r="C13" s="14">
        <v>325</v>
      </c>
      <c r="D13" s="14">
        <v>6.1</v>
      </c>
      <c r="E13" s="3" t="s">
        <v>148</v>
      </c>
    </row>
    <row r="14" spans="1:5" x14ac:dyDescent="0.3">
      <c r="A14" s="13">
        <v>42839</v>
      </c>
      <c r="B14" s="14">
        <v>2230</v>
      </c>
      <c r="C14" s="14">
        <v>367</v>
      </c>
      <c r="D14" s="14">
        <v>6.1</v>
      </c>
      <c r="E14" s="3" t="s">
        <v>148</v>
      </c>
    </row>
    <row r="15" spans="1:5" x14ac:dyDescent="0.3">
      <c r="A15" s="13">
        <v>42840</v>
      </c>
      <c r="B15" s="14">
        <v>2000</v>
      </c>
      <c r="C15" s="14">
        <v>328</v>
      </c>
      <c r="D15" s="14">
        <v>6.1</v>
      </c>
      <c r="E15" s="3" t="s">
        <v>148</v>
      </c>
    </row>
    <row r="16" spans="1:5" x14ac:dyDescent="0.3">
      <c r="A16" s="13">
        <v>42844</v>
      </c>
      <c r="B16" s="14">
        <v>1700</v>
      </c>
      <c r="C16" s="14">
        <v>279.60000000000002</v>
      </c>
      <c r="D16" s="14">
        <v>6.1</v>
      </c>
      <c r="E16" s="3" t="s">
        <v>148</v>
      </c>
    </row>
    <row r="17" spans="1:5" x14ac:dyDescent="0.3">
      <c r="A17" s="13">
        <v>42847</v>
      </c>
      <c r="B17" s="14">
        <v>1610</v>
      </c>
      <c r="C17" s="14">
        <v>265</v>
      </c>
      <c r="D17" s="14">
        <v>6.1</v>
      </c>
      <c r="E17" s="3" t="s">
        <v>148</v>
      </c>
    </row>
    <row r="18" spans="1:5" x14ac:dyDescent="0.3">
      <c r="A18" s="13">
        <v>42848</v>
      </c>
      <c r="B18" s="14">
        <v>1890</v>
      </c>
      <c r="C18" s="14">
        <v>310</v>
      </c>
      <c r="D18" s="14">
        <v>6.1</v>
      </c>
      <c r="E18" s="3" t="s">
        <v>148</v>
      </c>
    </row>
    <row r="19" spans="1:5" x14ac:dyDescent="0.3">
      <c r="A19" s="13">
        <v>42872</v>
      </c>
      <c r="B19" s="14">
        <v>3110</v>
      </c>
      <c r="C19" s="14">
        <v>532</v>
      </c>
      <c r="D19" s="14">
        <v>5.85</v>
      </c>
      <c r="E19" s="3" t="s">
        <v>148</v>
      </c>
    </row>
    <row r="20" spans="1:5" x14ac:dyDescent="0.3">
      <c r="A20" s="13">
        <v>42873</v>
      </c>
      <c r="B20" s="14">
        <v>2440</v>
      </c>
      <c r="C20" s="14">
        <v>418</v>
      </c>
      <c r="D20" s="14">
        <v>5.85</v>
      </c>
      <c r="E20" s="3" t="s">
        <v>148</v>
      </c>
    </row>
    <row r="21" spans="1:5" x14ac:dyDescent="0.3">
      <c r="A21" s="13">
        <v>42874</v>
      </c>
      <c r="B21" s="14">
        <v>1410</v>
      </c>
      <c r="C21" s="14">
        <v>242</v>
      </c>
      <c r="D21" s="14">
        <v>5.85</v>
      </c>
      <c r="E21" s="3" t="s">
        <v>148</v>
      </c>
    </row>
    <row r="22" spans="1:5" x14ac:dyDescent="0.3">
      <c r="A22" s="13">
        <v>42875</v>
      </c>
      <c r="B22" s="14">
        <v>1590</v>
      </c>
      <c r="C22" s="14">
        <v>272</v>
      </c>
      <c r="D22" s="14">
        <v>5.85</v>
      </c>
      <c r="E22" s="3" t="s">
        <v>148</v>
      </c>
    </row>
    <row r="23" spans="1:5" x14ac:dyDescent="0.3">
      <c r="A23" s="13">
        <v>42876</v>
      </c>
      <c r="B23" s="14">
        <v>1470</v>
      </c>
      <c r="C23" s="14">
        <v>252</v>
      </c>
      <c r="D23" s="14">
        <v>5.85</v>
      </c>
      <c r="E23" s="3" t="s">
        <v>148</v>
      </c>
    </row>
    <row r="24" spans="1:5" x14ac:dyDescent="0.3">
      <c r="A24" s="13">
        <v>42882</v>
      </c>
      <c r="B24" s="14">
        <v>2130</v>
      </c>
      <c r="C24" s="14">
        <v>359</v>
      </c>
      <c r="D24" s="14">
        <v>5.95</v>
      </c>
      <c r="E24" s="3" t="s">
        <v>148</v>
      </c>
    </row>
    <row r="25" spans="1:5" x14ac:dyDescent="0.3">
      <c r="A25" s="13">
        <v>42883</v>
      </c>
      <c r="B25" s="14">
        <v>2270</v>
      </c>
      <c r="C25" s="14">
        <v>382</v>
      </c>
      <c r="D25" s="14">
        <v>5.95</v>
      </c>
      <c r="E25" s="3" t="s">
        <v>148</v>
      </c>
    </row>
    <row r="26" spans="1:5" x14ac:dyDescent="0.3">
      <c r="A26" s="13">
        <v>42884</v>
      </c>
      <c r="B26" s="14">
        <v>1900</v>
      </c>
      <c r="C26" s="14">
        <v>320</v>
      </c>
      <c r="D26" s="14">
        <v>5.95</v>
      </c>
      <c r="E26" s="3" t="s">
        <v>148</v>
      </c>
    </row>
    <row r="27" spans="1:5" x14ac:dyDescent="0.3">
      <c r="A27" s="13">
        <v>42885</v>
      </c>
      <c r="B27" s="14">
        <v>1500</v>
      </c>
      <c r="C27" s="14">
        <v>253</v>
      </c>
      <c r="D27" s="14">
        <v>5.95</v>
      </c>
      <c r="E27" s="3" t="s">
        <v>148</v>
      </c>
    </row>
    <row r="28" spans="1:5" x14ac:dyDescent="0.3">
      <c r="A28" s="13">
        <v>42894</v>
      </c>
      <c r="B28" s="14">
        <v>1980</v>
      </c>
      <c r="C28" s="14">
        <v>333</v>
      </c>
      <c r="D28" s="14">
        <v>5.95</v>
      </c>
      <c r="E28" s="3" t="s">
        <v>148</v>
      </c>
    </row>
    <row r="29" spans="1:5" x14ac:dyDescent="0.3">
      <c r="A29" s="13">
        <v>42902</v>
      </c>
      <c r="B29" s="14">
        <v>2900</v>
      </c>
      <c r="C29" s="14">
        <v>500</v>
      </c>
      <c r="D29" s="14">
        <v>5.8</v>
      </c>
      <c r="E29" s="3" t="s">
        <v>148</v>
      </c>
    </row>
    <row r="30" spans="1:5" x14ac:dyDescent="0.3">
      <c r="A30" s="13">
        <v>42904</v>
      </c>
      <c r="B30" s="14">
        <v>3360</v>
      </c>
      <c r="C30" s="14">
        <v>580</v>
      </c>
      <c r="D30" s="14">
        <v>5.8</v>
      </c>
      <c r="E30" s="3" t="s">
        <v>148</v>
      </c>
    </row>
    <row r="31" spans="1:5" x14ac:dyDescent="0.3">
      <c r="A31" s="13">
        <v>42905</v>
      </c>
      <c r="B31" s="14">
        <v>2510</v>
      </c>
      <c r="C31" s="14">
        <v>433</v>
      </c>
      <c r="D31" s="14">
        <v>5.8</v>
      </c>
      <c r="E31" s="3" t="s">
        <v>148</v>
      </c>
    </row>
    <row r="32" spans="1:5" x14ac:dyDescent="0.3">
      <c r="A32" s="13">
        <v>42905</v>
      </c>
      <c r="B32" s="14">
        <v>2350</v>
      </c>
      <c r="C32" s="14">
        <v>405</v>
      </c>
      <c r="D32" s="14">
        <v>5.8</v>
      </c>
      <c r="E32" s="3" t="s">
        <v>148</v>
      </c>
    </row>
    <row r="33" spans="1:5" x14ac:dyDescent="0.3">
      <c r="A33" s="13">
        <v>42906</v>
      </c>
      <c r="B33" s="14">
        <v>1450</v>
      </c>
      <c r="C33" s="14">
        <v>250</v>
      </c>
      <c r="D33" s="14">
        <v>5.8</v>
      </c>
      <c r="E33" s="3" t="s">
        <v>148</v>
      </c>
    </row>
    <row r="34" spans="1:5" x14ac:dyDescent="0.3">
      <c r="A34" s="13">
        <v>42908</v>
      </c>
      <c r="B34" s="14">
        <v>2540</v>
      </c>
      <c r="C34" s="14">
        <v>438.7</v>
      </c>
      <c r="D34" s="14">
        <v>5.8</v>
      </c>
      <c r="E34" s="3" t="s">
        <v>148</v>
      </c>
    </row>
    <row r="35" spans="1:5" x14ac:dyDescent="0.3">
      <c r="A35" s="13">
        <v>42914</v>
      </c>
      <c r="B35" s="14">
        <v>1000</v>
      </c>
      <c r="C35" s="14">
        <v>178.7</v>
      </c>
      <c r="D35" s="14">
        <v>5.6</v>
      </c>
      <c r="E35" s="3" t="s">
        <v>148</v>
      </c>
    </row>
    <row r="36" spans="1:5" x14ac:dyDescent="0.3">
      <c r="A36" s="13">
        <v>42914</v>
      </c>
      <c r="B36" s="14">
        <v>2200</v>
      </c>
      <c r="C36" s="14">
        <v>393</v>
      </c>
      <c r="D36" s="14">
        <v>5.6</v>
      </c>
      <c r="E36" s="3" t="s">
        <v>148</v>
      </c>
    </row>
    <row r="37" spans="1:5" x14ac:dyDescent="0.3">
      <c r="A37" s="13">
        <v>42920</v>
      </c>
      <c r="B37" s="14">
        <v>1700</v>
      </c>
      <c r="C37" s="14">
        <v>304</v>
      </c>
      <c r="D37" s="14">
        <v>5.6</v>
      </c>
      <c r="E37" s="3" t="s">
        <v>148</v>
      </c>
    </row>
    <row r="38" spans="1:5" x14ac:dyDescent="0.3">
      <c r="A38" s="13">
        <v>42921</v>
      </c>
      <c r="B38" s="14">
        <v>1490</v>
      </c>
      <c r="C38" s="14">
        <v>266</v>
      </c>
      <c r="D38" s="14">
        <v>5.6</v>
      </c>
      <c r="E38" s="3" t="s">
        <v>148</v>
      </c>
    </row>
    <row r="39" spans="1:5" x14ac:dyDescent="0.3">
      <c r="A39" s="13">
        <v>42922</v>
      </c>
      <c r="B39" s="14">
        <v>1660</v>
      </c>
      <c r="C39" s="14">
        <v>297</v>
      </c>
      <c r="D39" s="14">
        <v>5.6</v>
      </c>
      <c r="E39" s="3" t="s">
        <v>148</v>
      </c>
    </row>
    <row r="40" spans="1:5" x14ac:dyDescent="0.3">
      <c r="A40" s="13">
        <v>42923</v>
      </c>
      <c r="B40" s="14">
        <v>1500</v>
      </c>
      <c r="C40" s="14">
        <v>268</v>
      </c>
      <c r="D40" s="14">
        <v>5.6</v>
      </c>
      <c r="E40" s="3" t="s">
        <v>148</v>
      </c>
    </row>
    <row r="41" spans="1:5" x14ac:dyDescent="0.3">
      <c r="A41" s="13">
        <v>42924</v>
      </c>
      <c r="B41" s="14">
        <v>1270</v>
      </c>
      <c r="C41" s="14">
        <v>227.67</v>
      </c>
      <c r="D41" s="14">
        <v>5.6</v>
      </c>
      <c r="E41" s="3" t="s">
        <v>148</v>
      </c>
    </row>
    <row r="42" spans="1:5" x14ac:dyDescent="0.3">
      <c r="A42" s="13">
        <v>42926</v>
      </c>
      <c r="B42" s="14">
        <v>1440</v>
      </c>
      <c r="C42" s="14">
        <v>256</v>
      </c>
      <c r="D42" s="14">
        <v>5.6</v>
      </c>
      <c r="E42" s="3" t="s">
        <v>148</v>
      </c>
    </row>
    <row r="43" spans="1:5" x14ac:dyDescent="0.3">
      <c r="A43" s="13">
        <v>42927</v>
      </c>
      <c r="B43" s="14">
        <v>1550</v>
      </c>
      <c r="C43" s="14">
        <v>277</v>
      </c>
      <c r="D43" s="14">
        <v>5.6</v>
      </c>
      <c r="E43" s="3" t="s">
        <v>148</v>
      </c>
    </row>
    <row r="44" spans="1:5" x14ac:dyDescent="0.3">
      <c r="A44" s="13">
        <v>42928</v>
      </c>
      <c r="B44" s="14">
        <v>1030</v>
      </c>
      <c r="C44" s="14">
        <v>184</v>
      </c>
      <c r="D44" s="14">
        <v>5.6</v>
      </c>
      <c r="E44" s="3" t="s">
        <v>148</v>
      </c>
    </row>
    <row r="45" spans="1:5" x14ac:dyDescent="0.3">
      <c r="A45" s="13">
        <v>42929</v>
      </c>
      <c r="B45" s="14">
        <v>1980</v>
      </c>
      <c r="C45" s="14">
        <v>354</v>
      </c>
      <c r="D45" s="14">
        <v>5.6</v>
      </c>
      <c r="E45" s="3" t="s">
        <v>148</v>
      </c>
    </row>
    <row r="46" spans="1:5" x14ac:dyDescent="0.3">
      <c r="A46" s="13">
        <v>42930</v>
      </c>
      <c r="B46" s="14">
        <v>1460</v>
      </c>
      <c r="C46" s="14">
        <v>261</v>
      </c>
      <c r="D46" s="14">
        <v>5.6</v>
      </c>
      <c r="E46" s="3" t="s">
        <v>148</v>
      </c>
    </row>
    <row r="47" spans="1:5" x14ac:dyDescent="0.3">
      <c r="A47" s="13">
        <v>42931</v>
      </c>
      <c r="B47" s="14">
        <v>2350</v>
      </c>
      <c r="C47" s="14">
        <v>420</v>
      </c>
      <c r="D47" s="14">
        <v>5.6</v>
      </c>
      <c r="E47" s="3" t="s">
        <v>148</v>
      </c>
    </row>
    <row r="48" spans="1:5" x14ac:dyDescent="0.3">
      <c r="A48" s="13">
        <v>42932</v>
      </c>
      <c r="B48" s="14">
        <v>1760</v>
      </c>
      <c r="C48" s="14">
        <v>315</v>
      </c>
      <c r="D48" s="14">
        <v>5.6</v>
      </c>
      <c r="E48" s="3" t="s">
        <v>148</v>
      </c>
    </row>
    <row r="49" spans="1:5" x14ac:dyDescent="0.3">
      <c r="A49" s="13">
        <v>42933</v>
      </c>
      <c r="B49" s="14">
        <v>970</v>
      </c>
      <c r="C49" s="14">
        <v>174</v>
      </c>
      <c r="D49" s="14">
        <v>5.6</v>
      </c>
      <c r="E49" s="3" t="s">
        <v>148</v>
      </c>
    </row>
    <row r="50" spans="1:5" x14ac:dyDescent="0.3">
      <c r="A50" s="13">
        <v>42935</v>
      </c>
      <c r="B50" s="14">
        <v>1680</v>
      </c>
      <c r="C50" s="14">
        <v>301</v>
      </c>
      <c r="D50" s="14">
        <v>5.6</v>
      </c>
      <c r="E50" s="3" t="s">
        <v>148</v>
      </c>
    </row>
    <row r="51" spans="1:5" x14ac:dyDescent="0.3">
      <c r="A51" s="13">
        <v>42936</v>
      </c>
      <c r="B51" s="14">
        <v>1940</v>
      </c>
      <c r="C51" s="14">
        <v>346</v>
      </c>
      <c r="D51" s="14">
        <v>5.6</v>
      </c>
      <c r="E51" s="3" t="s">
        <v>148</v>
      </c>
    </row>
    <row r="52" spans="1:5" x14ac:dyDescent="0.3">
      <c r="A52" s="13">
        <v>42940</v>
      </c>
      <c r="B52" s="14">
        <v>2330</v>
      </c>
      <c r="C52" s="14">
        <v>416</v>
      </c>
      <c r="D52" s="14">
        <v>5.6</v>
      </c>
      <c r="E52" s="3" t="s">
        <v>148</v>
      </c>
    </row>
    <row r="53" spans="1:5" x14ac:dyDescent="0.3">
      <c r="A53" s="13">
        <v>42941</v>
      </c>
      <c r="B53" s="14">
        <v>1390</v>
      </c>
      <c r="C53" s="14">
        <v>250</v>
      </c>
      <c r="D53" s="14">
        <v>5.6</v>
      </c>
      <c r="E53" s="3" t="s">
        <v>148</v>
      </c>
    </row>
    <row r="54" spans="1:5" x14ac:dyDescent="0.3">
      <c r="A54" s="13">
        <v>42942</v>
      </c>
      <c r="B54" s="14">
        <v>1220</v>
      </c>
      <c r="C54" s="14">
        <v>218</v>
      </c>
      <c r="D54" s="14">
        <v>5.6</v>
      </c>
      <c r="E54" s="3" t="s">
        <v>148</v>
      </c>
    </row>
    <row r="55" spans="1:5" x14ac:dyDescent="0.3">
      <c r="A55" s="13">
        <v>42943</v>
      </c>
      <c r="B55" s="14">
        <v>1590</v>
      </c>
      <c r="C55" s="14">
        <v>284</v>
      </c>
      <c r="D55" s="14">
        <v>5.6</v>
      </c>
      <c r="E55" s="3" t="s">
        <v>148</v>
      </c>
    </row>
    <row r="56" spans="1:5" x14ac:dyDescent="0.3">
      <c r="A56" s="13">
        <v>42944</v>
      </c>
      <c r="B56" s="14">
        <v>1350</v>
      </c>
      <c r="C56" s="14">
        <v>242</v>
      </c>
      <c r="D56" s="14">
        <v>5.6</v>
      </c>
      <c r="E56" s="3" t="s">
        <v>148</v>
      </c>
    </row>
    <row r="57" spans="1:5" x14ac:dyDescent="0.3">
      <c r="A57" s="13">
        <v>42945</v>
      </c>
      <c r="B57" s="14">
        <v>920</v>
      </c>
      <c r="C57" s="14">
        <v>165</v>
      </c>
      <c r="D57" s="14">
        <v>5.6</v>
      </c>
      <c r="E57" s="3" t="s">
        <v>148</v>
      </c>
    </row>
    <row r="58" spans="1:5" x14ac:dyDescent="0.3">
      <c r="A58" s="13">
        <v>42966</v>
      </c>
      <c r="B58" s="14">
        <v>3200</v>
      </c>
      <c r="C58" s="14">
        <v>556</v>
      </c>
      <c r="D58" s="14">
        <v>5.76</v>
      </c>
      <c r="E58" s="3" t="s">
        <v>148</v>
      </c>
    </row>
    <row r="59" spans="1:5" x14ac:dyDescent="0.3">
      <c r="A59" s="13">
        <v>42967</v>
      </c>
      <c r="B59" s="14">
        <v>1180</v>
      </c>
      <c r="C59" s="14">
        <v>205</v>
      </c>
      <c r="D59" s="14">
        <v>5.76</v>
      </c>
      <c r="E59" s="3" t="s">
        <v>148</v>
      </c>
    </row>
    <row r="60" spans="1:5" x14ac:dyDescent="0.3">
      <c r="A60" s="13">
        <v>42971</v>
      </c>
      <c r="B60" s="14">
        <v>2650</v>
      </c>
      <c r="C60" s="14">
        <v>461</v>
      </c>
      <c r="D60" s="14">
        <v>5.76</v>
      </c>
      <c r="E60" s="3" t="s">
        <v>148</v>
      </c>
    </row>
    <row r="61" spans="1:5" x14ac:dyDescent="0.3">
      <c r="A61" s="13">
        <v>42972</v>
      </c>
      <c r="B61" s="14">
        <v>1180</v>
      </c>
      <c r="C61" s="14">
        <v>206</v>
      </c>
      <c r="D61" s="14">
        <v>5.76</v>
      </c>
      <c r="E61" s="3" t="s">
        <v>148</v>
      </c>
    </row>
    <row r="62" spans="1:5" x14ac:dyDescent="0.3">
      <c r="A62" s="28">
        <v>43009</v>
      </c>
      <c r="B62" s="14">
        <f>C62*D62</f>
        <v>18524</v>
      </c>
      <c r="C62" s="14">
        <v>18524</v>
      </c>
      <c r="D62" s="14">
        <v>1</v>
      </c>
      <c r="E62" s="3" t="s">
        <v>31</v>
      </c>
    </row>
    <row r="63" spans="1:5" x14ac:dyDescent="0.3">
      <c r="A63" s="28">
        <v>43041</v>
      </c>
      <c r="B63" s="14">
        <f t="shared" ref="B63:B67" si="0">C63*D63</f>
        <v>1100</v>
      </c>
      <c r="C63" s="14">
        <v>1100</v>
      </c>
      <c r="D63" s="14">
        <v>1</v>
      </c>
      <c r="E63" s="3" t="s">
        <v>31</v>
      </c>
    </row>
    <row r="64" spans="1:5" x14ac:dyDescent="0.3">
      <c r="A64" s="28">
        <v>43042</v>
      </c>
      <c r="B64" s="14">
        <f t="shared" si="0"/>
        <v>920</v>
      </c>
      <c r="C64" s="14">
        <v>920</v>
      </c>
      <c r="D64" s="14">
        <v>1</v>
      </c>
      <c r="E64" s="3" t="s">
        <v>31</v>
      </c>
    </row>
    <row r="65" spans="1:7" x14ac:dyDescent="0.3">
      <c r="A65" s="28">
        <v>43043</v>
      </c>
      <c r="B65" s="14">
        <f t="shared" si="0"/>
        <v>1300</v>
      </c>
      <c r="C65" s="14">
        <v>1300</v>
      </c>
      <c r="D65" s="14">
        <v>1</v>
      </c>
      <c r="E65" s="3" t="s">
        <v>31</v>
      </c>
    </row>
    <row r="66" spans="1:7" x14ac:dyDescent="0.3">
      <c r="A66" s="28">
        <v>43045</v>
      </c>
      <c r="B66" s="14">
        <f t="shared" si="0"/>
        <v>1970</v>
      </c>
      <c r="C66" s="14">
        <v>1970</v>
      </c>
      <c r="D66" s="14">
        <v>1</v>
      </c>
      <c r="E66" s="3" t="s">
        <v>31</v>
      </c>
      <c r="G66" s="1">
        <v>47717</v>
      </c>
    </row>
    <row r="67" spans="1:7" x14ac:dyDescent="0.3">
      <c r="A67" s="28">
        <v>43046</v>
      </c>
      <c r="B67" s="14">
        <f t="shared" si="0"/>
        <v>2690</v>
      </c>
      <c r="C67" s="14">
        <v>2690</v>
      </c>
      <c r="D67" s="14">
        <v>1</v>
      </c>
      <c r="E67" s="3" t="s">
        <v>31</v>
      </c>
      <c r="G67" s="1">
        <v>26504</v>
      </c>
    </row>
    <row r="68" spans="1:7" x14ac:dyDescent="0.3">
      <c r="G68" s="1">
        <f>G66-G67</f>
        <v>21213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4" workbookViewId="0">
      <selection activeCell="A2" sqref="A2:A53"/>
    </sheetView>
  </sheetViews>
  <sheetFormatPr defaultRowHeight="13.5" x14ac:dyDescent="0.15"/>
  <cols>
    <col min="1" max="1" width="12.5" bestFit="1" customWidth="1"/>
    <col min="2" max="2" width="12" bestFit="1" customWidth="1"/>
    <col min="3" max="3" width="9.25" bestFit="1" customWidth="1"/>
    <col min="4" max="4" width="8.625" bestFit="1" customWidth="1"/>
    <col min="5" max="5" width="5.625" bestFit="1" customWidth="1"/>
    <col min="6" max="6" width="11.375" bestFit="1" customWidth="1"/>
    <col min="7" max="7" width="7.375" bestFit="1" customWidth="1"/>
    <col min="8" max="8" width="10.375" bestFit="1" customWidth="1"/>
  </cols>
  <sheetData>
    <row r="1" spans="1:8" ht="16.5" x14ac:dyDescent="0.15">
      <c r="A1" s="4" t="s">
        <v>131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</row>
    <row r="2" spans="1:8" ht="16.5" x14ac:dyDescent="0.15">
      <c r="A2" s="13">
        <v>42828</v>
      </c>
      <c r="B2" s="14" t="s">
        <v>128</v>
      </c>
      <c r="C2" s="14" t="s">
        <v>129</v>
      </c>
      <c r="D2" s="14">
        <v>508</v>
      </c>
      <c r="E2" s="14">
        <v>5.9</v>
      </c>
      <c r="F2" s="14">
        <f>D2*E2</f>
        <v>2997.2000000000003</v>
      </c>
      <c r="G2" s="14">
        <v>2990</v>
      </c>
      <c r="H2" s="3">
        <f>G2-F2</f>
        <v>-7.2000000000002728</v>
      </c>
    </row>
    <row r="3" spans="1:8" ht="16.5" x14ac:dyDescent="0.15">
      <c r="A3" s="13">
        <v>42828</v>
      </c>
      <c r="B3" s="14" t="s">
        <v>128</v>
      </c>
      <c r="C3" s="14" t="s">
        <v>129</v>
      </c>
      <c r="D3" s="14">
        <v>276</v>
      </c>
      <c r="E3" s="14">
        <v>5.9</v>
      </c>
      <c r="F3" s="14">
        <f t="shared" ref="F3:F53" si="0">D3*E3</f>
        <v>1628.4</v>
      </c>
      <c r="G3" s="14">
        <v>1630</v>
      </c>
      <c r="H3" s="3">
        <f t="shared" ref="H3:H53" si="1">G3-F3</f>
        <v>1.5999999999999091</v>
      </c>
    </row>
    <row r="4" spans="1:8" ht="16.5" x14ac:dyDescent="0.15">
      <c r="A4" s="13">
        <v>42830</v>
      </c>
      <c r="B4" s="14" t="s">
        <v>128</v>
      </c>
      <c r="C4" s="14" t="s">
        <v>129</v>
      </c>
      <c r="D4" s="14">
        <v>300</v>
      </c>
      <c r="E4" s="14">
        <v>5.9</v>
      </c>
      <c r="F4" s="14">
        <f t="shared" si="0"/>
        <v>1770</v>
      </c>
      <c r="G4" s="14">
        <v>1770</v>
      </c>
      <c r="H4" s="3">
        <f t="shared" si="1"/>
        <v>0</v>
      </c>
    </row>
    <row r="5" spans="1:8" ht="16.5" x14ac:dyDescent="0.15">
      <c r="A5" s="13">
        <v>42838</v>
      </c>
      <c r="B5" s="14" t="s">
        <v>128</v>
      </c>
      <c r="C5" s="14" t="s">
        <v>129</v>
      </c>
      <c r="D5" s="14">
        <v>325</v>
      </c>
      <c r="E5" s="14">
        <v>6.1</v>
      </c>
      <c r="F5" s="14">
        <f t="shared" si="0"/>
        <v>1982.4999999999998</v>
      </c>
      <c r="G5" s="14">
        <v>1980</v>
      </c>
      <c r="H5" s="3">
        <f t="shared" si="1"/>
        <v>-2.4999999999997726</v>
      </c>
    </row>
    <row r="6" spans="1:8" ht="16.5" x14ac:dyDescent="0.15">
      <c r="A6" s="13">
        <v>42839</v>
      </c>
      <c r="B6" s="14" t="s">
        <v>128</v>
      </c>
      <c r="C6" s="14" t="s">
        <v>129</v>
      </c>
      <c r="D6" s="14">
        <v>367</v>
      </c>
      <c r="E6" s="14">
        <v>6.1</v>
      </c>
      <c r="F6" s="14">
        <f t="shared" si="0"/>
        <v>2238.6999999999998</v>
      </c>
      <c r="G6" s="14">
        <v>2230</v>
      </c>
      <c r="H6" s="3">
        <f t="shared" si="1"/>
        <v>-8.6999999999998181</v>
      </c>
    </row>
    <row r="7" spans="1:8" ht="16.5" x14ac:dyDescent="0.15">
      <c r="A7" s="13">
        <v>42840</v>
      </c>
      <c r="B7" s="14" t="s">
        <v>128</v>
      </c>
      <c r="C7" s="14" t="s">
        <v>129</v>
      </c>
      <c r="D7" s="14">
        <v>328</v>
      </c>
      <c r="E7" s="14">
        <v>6.1</v>
      </c>
      <c r="F7" s="14">
        <f t="shared" si="0"/>
        <v>2000.8</v>
      </c>
      <c r="G7" s="14">
        <v>2000</v>
      </c>
      <c r="H7" s="3">
        <f t="shared" si="1"/>
        <v>-0.79999999999995453</v>
      </c>
    </row>
    <row r="8" spans="1:8" ht="16.5" x14ac:dyDescent="0.15">
      <c r="A8" s="13">
        <v>42844</v>
      </c>
      <c r="B8" s="14" t="s">
        <v>128</v>
      </c>
      <c r="C8" s="14" t="s">
        <v>129</v>
      </c>
      <c r="D8" s="14">
        <v>279.60000000000002</v>
      </c>
      <c r="E8" s="14">
        <v>6.1</v>
      </c>
      <c r="F8" s="14">
        <f t="shared" si="0"/>
        <v>1705.56</v>
      </c>
      <c r="G8" s="14">
        <v>1700</v>
      </c>
      <c r="H8" s="3">
        <f t="shared" si="1"/>
        <v>-5.5599999999999454</v>
      </c>
    </row>
    <row r="9" spans="1:8" ht="16.5" x14ac:dyDescent="0.15">
      <c r="A9" s="13">
        <v>42847</v>
      </c>
      <c r="B9" s="14" t="s">
        <v>128</v>
      </c>
      <c r="C9" s="14" t="s">
        <v>129</v>
      </c>
      <c r="D9" s="14">
        <v>265</v>
      </c>
      <c r="E9" s="14">
        <v>6.1</v>
      </c>
      <c r="F9" s="14">
        <f t="shared" si="0"/>
        <v>1616.5</v>
      </c>
      <c r="G9" s="14">
        <v>1610</v>
      </c>
      <c r="H9" s="3">
        <f t="shared" si="1"/>
        <v>-6.5</v>
      </c>
    </row>
    <row r="10" spans="1:8" ht="16.5" x14ac:dyDescent="0.15">
      <c r="A10" s="13">
        <v>42848</v>
      </c>
      <c r="B10" s="14" t="s">
        <v>128</v>
      </c>
      <c r="C10" s="14" t="s">
        <v>129</v>
      </c>
      <c r="D10" s="14">
        <v>310</v>
      </c>
      <c r="E10" s="14">
        <v>6.1</v>
      </c>
      <c r="F10" s="14">
        <f t="shared" si="0"/>
        <v>1891</v>
      </c>
      <c r="G10" s="14">
        <v>1890</v>
      </c>
      <c r="H10" s="3">
        <f t="shared" si="1"/>
        <v>-1</v>
      </c>
    </row>
    <row r="11" spans="1:8" ht="16.5" x14ac:dyDescent="0.15">
      <c r="A11" s="13">
        <v>42872</v>
      </c>
      <c r="B11" s="14" t="s">
        <v>128</v>
      </c>
      <c r="C11" s="14" t="s">
        <v>129</v>
      </c>
      <c r="D11" s="14">
        <v>532</v>
      </c>
      <c r="E11" s="14">
        <v>5.85</v>
      </c>
      <c r="F11" s="14">
        <f t="shared" si="0"/>
        <v>3112.2</v>
      </c>
      <c r="G11" s="14">
        <v>3110</v>
      </c>
      <c r="H11" s="3">
        <f t="shared" si="1"/>
        <v>-2.1999999999998181</v>
      </c>
    </row>
    <row r="12" spans="1:8" ht="16.5" x14ac:dyDescent="0.15">
      <c r="A12" s="13">
        <v>42873</v>
      </c>
      <c r="B12" s="14" t="s">
        <v>128</v>
      </c>
      <c r="C12" s="14" t="s">
        <v>129</v>
      </c>
      <c r="D12" s="14">
        <v>418</v>
      </c>
      <c r="E12" s="14">
        <v>5.85</v>
      </c>
      <c r="F12" s="14">
        <f t="shared" si="0"/>
        <v>2445.2999999999997</v>
      </c>
      <c r="G12" s="14">
        <v>2440</v>
      </c>
      <c r="H12" s="3">
        <f t="shared" si="1"/>
        <v>-5.2999999999997272</v>
      </c>
    </row>
    <row r="13" spans="1:8" ht="16.5" x14ac:dyDescent="0.15">
      <c r="A13" s="13">
        <v>42874</v>
      </c>
      <c r="B13" s="14" t="s">
        <v>128</v>
      </c>
      <c r="C13" s="14" t="s">
        <v>129</v>
      </c>
      <c r="D13" s="14">
        <v>242</v>
      </c>
      <c r="E13" s="14">
        <v>5.85</v>
      </c>
      <c r="F13" s="14">
        <f t="shared" si="0"/>
        <v>1415.6999999999998</v>
      </c>
      <c r="G13" s="14">
        <v>1410</v>
      </c>
      <c r="H13" s="3">
        <f t="shared" si="1"/>
        <v>-5.6999999999998181</v>
      </c>
    </row>
    <row r="14" spans="1:8" ht="16.5" x14ac:dyDescent="0.15">
      <c r="A14" s="13">
        <v>42875</v>
      </c>
      <c r="B14" s="14" t="s">
        <v>128</v>
      </c>
      <c r="C14" s="14" t="s">
        <v>129</v>
      </c>
      <c r="D14" s="14">
        <v>272</v>
      </c>
      <c r="E14" s="14">
        <v>5.85</v>
      </c>
      <c r="F14" s="14">
        <f t="shared" si="0"/>
        <v>1591.1999999999998</v>
      </c>
      <c r="G14" s="14">
        <v>1590</v>
      </c>
      <c r="H14" s="3">
        <f t="shared" si="1"/>
        <v>-1.1999999999998181</v>
      </c>
    </row>
    <row r="15" spans="1:8" ht="16.5" x14ac:dyDescent="0.15">
      <c r="A15" s="13">
        <v>42876</v>
      </c>
      <c r="B15" s="14" t="s">
        <v>128</v>
      </c>
      <c r="C15" s="14" t="s">
        <v>129</v>
      </c>
      <c r="D15" s="14">
        <v>252</v>
      </c>
      <c r="E15" s="14">
        <v>5.85</v>
      </c>
      <c r="F15" s="14">
        <f t="shared" si="0"/>
        <v>1474.1999999999998</v>
      </c>
      <c r="G15" s="14">
        <v>1470</v>
      </c>
      <c r="H15" s="3">
        <f t="shared" si="1"/>
        <v>-4.1999999999998181</v>
      </c>
    </row>
    <row r="16" spans="1:8" ht="16.5" x14ac:dyDescent="0.15">
      <c r="A16" s="13">
        <v>42882</v>
      </c>
      <c r="B16" s="14" t="s">
        <v>128</v>
      </c>
      <c r="C16" s="14" t="s">
        <v>129</v>
      </c>
      <c r="D16" s="14">
        <v>359</v>
      </c>
      <c r="E16" s="14">
        <v>5.95</v>
      </c>
      <c r="F16" s="14">
        <f t="shared" si="0"/>
        <v>2136.0500000000002</v>
      </c>
      <c r="G16" s="14">
        <v>2130</v>
      </c>
      <c r="H16" s="3">
        <f t="shared" si="1"/>
        <v>-6.0500000000001819</v>
      </c>
    </row>
    <row r="17" spans="1:8" ht="16.5" x14ac:dyDescent="0.15">
      <c r="A17" s="13">
        <v>42883</v>
      </c>
      <c r="B17" s="14" t="s">
        <v>128</v>
      </c>
      <c r="C17" s="14" t="s">
        <v>129</v>
      </c>
      <c r="D17" s="14">
        <v>382</v>
      </c>
      <c r="E17" s="14">
        <v>5.95</v>
      </c>
      <c r="F17" s="14">
        <f t="shared" si="0"/>
        <v>2272.9</v>
      </c>
      <c r="G17" s="14">
        <v>2270</v>
      </c>
      <c r="H17" s="3">
        <f t="shared" si="1"/>
        <v>-2.9000000000000909</v>
      </c>
    </row>
    <row r="18" spans="1:8" ht="16.5" x14ac:dyDescent="0.15">
      <c r="A18" s="13">
        <v>42884</v>
      </c>
      <c r="B18" s="14" t="s">
        <v>128</v>
      </c>
      <c r="C18" s="14" t="s">
        <v>129</v>
      </c>
      <c r="D18" s="14">
        <v>320</v>
      </c>
      <c r="E18" s="14">
        <v>5.95</v>
      </c>
      <c r="F18" s="14">
        <f t="shared" si="0"/>
        <v>1904</v>
      </c>
      <c r="G18" s="14">
        <v>1900</v>
      </c>
      <c r="H18" s="3">
        <f t="shared" si="1"/>
        <v>-4</v>
      </c>
    </row>
    <row r="19" spans="1:8" ht="16.5" x14ac:dyDescent="0.15">
      <c r="A19" s="13">
        <v>42885</v>
      </c>
      <c r="B19" s="14" t="s">
        <v>128</v>
      </c>
      <c r="C19" s="14" t="s">
        <v>129</v>
      </c>
      <c r="D19" s="14">
        <v>253</v>
      </c>
      <c r="E19" s="14">
        <v>5.95</v>
      </c>
      <c r="F19" s="14">
        <f t="shared" si="0"/>
        <v>1505.3500000000001</v>
      </c>
      <c r="G19" s="14">
        <v>1500</v>
      </c>
      <c r="H19" s="3">
        <f t="shared" si="1"/>
        <v>-5.3500000000001364</v>
      </c>
    </row>
    <row r="20" spans="1:8" ht="16.5" x14ac:dyDescent="0.15">
      <c r="A20" s="13">
        <v>42894</v>
      </c>
      <c r="B20" s="14" t="s">
        <v>128</v>
      </c>
      <c r="C20" s="14" t="s">
        <v>129</v>
      </c>
      <c r="D20" s="14">
        <v>333</v>
      </c>
      <c r="E20" s="14">
        <v>5.95</v>
      </c>
      <c r="F20" s="14">
        <f t="shared" si="0"/>
        <v>1981.3500000000001</v>
      </c>
      <c r="G20" s="14">
        <v>1980</v>
      </c>
      <c r="H20" s="3">
        <f t="shared" si="1"/>
        <v>-1.3500000000001364</v>
      </c>
    </row>
    <row r="21" spans="1:8" ht="16.5" x14ac:dyDescent="0.15">
      <c r="A21" s="13">
        <v>42902</v>
      </c>
      <c r="B21" s="14" t="s">
        <v>128</v>
      </c>
      <c r="C21" s="14" t="s">
        <v>129</v>
      </c>
      <c r="D21" s="14">
        <v>500</v>
      </c>
      <c r="E21" s="14">
        <v>5.8</v>
      </c>
      <c r="F21" s="14">
        <f t="shared" si="0"/>
        <v>2900</v>
      </c>
      <c r="G21" s="14">
        <v>2900</v>
      </c>
      <c r="H21" s="3">
        <f t="shared" si="1"/>
        <v>0</v>
      </c>
    </row>
    <row r="22" spans="1:8" ht="16.5" x14ac:dyDescent="0.15">
      <c r="A22" s="13">
        <v>42904</v>
      </c>
      <c r="B22" s="14" t="s">
        <v>128</v>
      </c>
      <c r="C22" s="14" t="s">
        <v>129</v>
      </c>
      <c r="D22" s="14">
        <v>580</v>
      </c>
      <c r="E22" s="14">
        <v>5.8</v>
      </c>
      <c r="F22" s="14">
        <f t="shared" si="0"/>
        <v>3364</v>
      </c>
      <c r="G22" s="14">
        <v>3360</v>
      </c>
      <c r="H22" s="3">
        <f t="shared" si="1"/>
        <v>-4</v>
      </c>
    </row>
    <row r="23" spans="1:8" ht="16.5" x14ac:dyDescent="0.15">
      <c r="A23" s="13">
        <v>42905</v>
      </c>
      <c r="B23" s="14" t="s">
        <v>128</v>
      </c>
      <c r="C23" s="14" t="s">
        <v>129</v>
      </c>
      <c r="D23" s="14">
        <v>433</v>
      </c>
      <c r="E23" s="14">
        <v>5.8</v>
      </c>
      <c r="F23" s="14">
        <f t="shared" si="0"/>
        <v>2511.4</v>
      </c>
      <c r="G23" s="14">
        <v>2510</v>
      </c>
      <c r="H23" s="3">
        <f t="shared" si="1"/>
        <v>-1.4000000000000909</v>
      </c>
    </row>
    <row r="24" spans="1:8" ht="16.5" x14ac:dyDescent="0.15">
      <c r="A24" s="13">
        <v>42905</v>
      </c>
      <c r="B24" s="14" t="s">
        <v>128</v>
      </c>
      <c r="C24" s="14" t="s">
        <v>129</v>
      </c>
      <c r="D24" s="14">
        <v>405</v>
      </c>
      <c r="E24" s="14">
        <v>5.8</v>
      </c>
      <c r="F24" s="14">
        <f t="shared" si="0"/>
        <v>2349</v>
      </c>
      <c r="G24" s="14">
        <v>2350</v>
      </c>
      <c r="H24" s="3">
        <f t="shared" si="1"/>
        <v>1</v>
      </c>
    </row>
    <row r="25" spans="1:8" ht="16.5" x14ac:dyDescent="0.15">
      <c r="A25" s="13">
        <v>42906</v>
      </c>
      <c r="B25" s="14" t="s">
        <v>128</v>
      </c>
      <c r="C25" s="14" t="s">
        <v>129</v>
      </c>
      <c r="D25" s="14">
        <v>250</v>
      </c>
      <c r="E25" s="14">
        <v>5.8</v>
      </c>
      <c r="F25" s="14">
        <f t="shared" si="0"/>
        <v>1450</v>
      </c>
      <c r="G25" s="14">
        <v>1450</v>
      </c>
      <c r="H25" s="3">
        <f t="shared" si="1"/>
        <v>0</v>
      </c>
    </row>
    <row r="26" spans="1:8" ht="16.5" x14ac:dyDescent="0.15">
      <c r="A26" s="13">
        <v>42908</v>
      </c>
      <c r="B26" s="14" t="s">
        <v>128</v>
      </c>
      <c r="C26" s="14" t="s">
        <v>129</v>
      </c>
      <c r="D26" s="14">
        <v>438.7</v>
      </c>
      <c r="E26" s="14">
        <v>5.8</v>
      </c>
      <c r="F26" s="14">
        <f t="shared" si="0"/>
        <v>2544.46</v>
      </c>
      <c r="G26" s="14">
        <v>2540</v>
      </c>
      <c r="H26" s="3">
        <f t="shared" si="1"/>
        <v>-4.4600000000000364</v>
      </c>
    </row>
    <row r="27" spans="1:8" ht="16.5" x14ac:dyDescent="0.15">
      <c r="A27" s="13">
        <v>42914</v>
      </c>
      <c r="B27" s="14" t="s">
        <v>128</v>
      </c>
      <c r="C27" s="14" t="s">
        <v>129</v>
      </c>
      <c r="D27" s="14">
        <v>178.7</v>
      </c>
      <c r="E27" s="14">
        <v>5.6</v>
      </c>
      <c r="F27" s="14">
        <f t="shared" si="0"/>
        <v>1000.7199999999999</v>
      </c>
      <c r="G27" s="14">
        <v>1000</v>
      </c>
      <c r="H27" s="3">
        <f t="shared" si="1"/>
        <v>-0.7199999999999136</v>
      </c>
    </row>
    <row r="28" spans="1:8" ht="16.5" x14ac:dyDescent="0.15">
      <c r="A28" s="13">
        <v>42914</v>
      </c>
      <c r="B28" s="14" t="s">
        <v>128</v>
      </c>
      <c r="C28" s="14" t="s">
        <v>129</v>
      </c>
      <c r="D28" s="14">
        <v>393</v>
      </c>
      <c r="E28" s="14">
        <v>5.6</v>
      </c>
      <c r="F28" s="14">
        <f t="shared" si="0"/>
        <v>2200.7999999999997</v>
      </c>
      <c r="G28" s="14">
        <v>2200</v>
      </c>
      <c r="H28" s="3">
        <f t="shared" si="1"/>
        <v>-0.79999999999972715</v>
      </c>
    </row>
    <row r="29" spans="1:8" ht="16.5" x14ac:dyDescent="0.15">
      <c r="A29" s="13">
        <v>42920</v>
      </c>
      <c r="B29" s="14" t="s">
        <v>128</v>
      </c>
      <c r="C29" s="14" t="s">
        <v>129</v>
      </c>
      <c r="D29" s="14">
        <v>304</v>
      </c>
      <c r="E29" s="14">
        <v>5.6</v>
      </c>
      <c r="F29" s="14">
        <f t="shared" si="0"/>
        <v>1702.3999999999999</v>
      </c>
      <c r="G29" s="14">
        <v>1700</v>
      </c>
      <c r="H29" s="3">
        <f t="shared" si="1"/>
        <v>-2.3999999999998636</v>
      </c>
    </row>
    <row r="30" spans="1:8" ht="16.5" x14ac:dyDescent="0.15">
      <c r="A30" s="13">
        <v>42921</v>
      </c>
      <c r="B30" s="14" t="s">
        <v>128</v>
      </c>
      <c r="C30" s="14" t="s">
        <v>129</v>
      </c>
      <c r="D30" s="14">
        <v>266</v>
      </c>
      <c r="E30" s="14">
        <v>5.6</v>
      </c>
      <c r="F30" s="14">
        <f t="shared" si="0"/>
        <v>1489.6</v>
      </c>
      <c r="G30" s="14">
        <v>1490</v>
      </c>
      <c r="H30" s="3">
        <f t="shared" si="1"/>
        <v>0.40000000000009095</v>
      </c>
    </row>
    <row r="31" spans="1:8" ht="16.5" x14ac:dyDescent="0.15">
      <c r="A31" s="13">
        <v>42922</v>
      </c>
      <c r="B31" s="14" t="s">
        <v>128</v>
      </c>
      <c r="C31" s="14" t="s">
        <v>129</v>
      </c>
      <c r="D31" s="14">
        <v>297</v>
      </c>
      <c r="E31" s="14">
        <v>5.6</v>
      </c>
      <c r="F31" s="14">
        <f t="shared" si="0"/>
        <v>1663.1999999999998</v>
      </c>
      <c r="G31" s="14">
        <v>1660</v>
      </c>
      <c r="H31" s="3">
        <f t="shared" si="1"/>
        <v>-3.1999999999998181</v>
      </c>
    </row>
    <row r="32" spans="1:8" ht="16.5" x14ac:dyDescent="0.15">
      <c r="A32" s="13">
        <v>42923</v>
      </c>
      <c r="B32" s="14" t="s">
        <v>128</v>
      </c>
      <c r="C32" s="14" t="s">
        <v>129</v>
      </c>
      <c r="D32" s="14">
        <v>268</v>
      </c>
      <c r="E32" s="14">
        <v>5.6</v>
      </c>
      <c r="F32" s="14">
        <f t="shared" si="0"/>
        <v>1500.8</v>
      </c>
      <c r="G32" s="14">
        <v>1500</v>
      </c>
      <c r="H32" s="3">
        <f t="shared" si="1"/>
        <v>-0.79999999999995453</v>
      </c>
    </row>
    <row r="33" spans="1:8" ht="16.5" x14ac:dyDescent="0.15">
      <c r="A33" s="13">
        <v>42924</v>
      </c>
      <c r="B33" s="14" t="s">
        <v>128</v>
      </c>
      <c r="C33" s="14" t="s">
        <v>129</v>
      </c>
      <c r="D33" s="14">
        <v>227.67</v>
      </c>
      <c r="E33" s="14">
        <v>5.6</v>
      </c>
      <c r="F33" s="14">
        <f t="shared" si="0"/>
        <v>1274.9519999999998</v>
      </c>
      <c r="G33" s="14">
        <v>1270</v>
      </c>
      <c r="H33" s="3">
        <f t="shared" si="1"/>
        <v>-4.9519999999997708</v>
      </c>
    </row>
    <row r="34" spans="1:8" ht="16.5" x14ac:dyDescent="0.15">
      <c r="A34" s="13">
        <v>42926</v>
      </c>
      <c r="B34" s="14" t="s">
        <v>128</v>
      </c>
      <c r="C34" s="14" t="s">
        <v>129</v>
      </c>
      <c r="D34" s="14">
        <v>256</v>
      </c>
      <c r="E34" s="14">
        <v>5.6</v>
      </c>
      <c r="F34" s="14">
        <f t="shared" si="0"/>
        <v>1433.6</v>
      </c>
      <c r="G34" s="14">
        <v>1440</v>
      </c>
      <c r="H34" s="3">
        <f t="shared" si="1"/>
        <v>6.4000000000000909</v>
      </c>
    </row>
    <row r="35" spans="1:8" ht="16.5" x14ac:dyDescent="0.15">
      <c r="A35" s="13">
        <v>42927</v>
      </c>
      <c r="B35" s="14" t="s">
        <v>128</v>
      </c>
      <c r="C35" s="14" t="s">
        <v>129</v>
      </c>
      <c r="D35" s="14">
        <v>277</v>
      </c>
      <c r="E35" s="14">
        <v>5.6</v>
      </c>
      <c r="F35" s="14">
        <f t="shared" si="0"/>
        <v>1551.1999999999998</v>
      </c>
      <c r="G35" s="14">
        <v>1550</v>
      </c>
      <c r="H35" s="3">
        <f t="shared" si="1"/>
        <v>-1.1999999999998181</v>
      </c>
    </row>
    <row r="36" spans="1:8" ht="16.5" x14ac:dyDescent="0.15">
      <c r="A36" s="13">
        <v>42928</v>
      </c>
      <c r="B36" s="14" t="s">
        <v>128</v>
      </c>
      <c r="C36" s="14" t="s">
        <v>129</v>
      </c>
      <c r="D36" s="14">
        <v>184</v>
      </c>
      <c r="E36" s="14">
        <v>5.6</v>
      </c>
      <c r="F36" s="14">
        <f t="shared" si="0"/>
        <v>1030.3999999999999</v>
      </c>
      <c r="G36" s="14">
        <v>1030</v>
      </c>
      <c r="H36" s="3">
        <f t="shared" si="1"/>
        <v>-0.39999999999986358</v>
      </c>
    </row>
    <row r="37" spans="1:8" ht="16.5" x14ac:dyDescent="0.15">
      <c r="A37" s="13">
        <v>42929</v>
      </c>
      <c r="B37" s="14" t="s">
        <v>128</v>
      </c>
      <c r="C37" s="14" t="s">
        <v>129</v>
      </c>
      <c r="D37" s="14">
        <v>354</v>
      </c>
      <c r="E37" s="14">
        <v>5.6</v>
      </c>
      <c r="F37" s="14">
        <f t="shared" si="0"/>
        <v>1982.3999999999999</v>
      </c>
      <c r="G37" s="14">
        <v>1980</v>
      </c>
      <c r="H37" s="3">
        <f t="shared" si="1"/>
        <v>-2.3999999999998636</v>
      </c>
    </row>
    <row r="38" spans="1:8" ht="16.5" x14ac:dyDescent="0.15">
      <c r="A38" s="13">
        <v>42930</v>
      </c>
      <c r="B38" s="14" t="s">
        <v>128</v>
      </c>
      <c r="C38" s="14" t="s">
        <v>129</v>
      </c>
      <c r="D38" s="14">
        <v>261</v>
      </c>
      <c r="E38" s="14">
        <v>5.6</v>
      </c>
      <c r="F38" s="14">
        <f t="shared" si="0"/>
        <v>1461.6</v>
      </c>
      <c r="G38" s="14">
        <v>1460</v>
      </c>
      <c r="H38" s="3">
        <f t="shared" si="1"/>
        <v>-1.5999999999999091</v>
      </c>
    </row>
    <row r="39" spans="1:8" ht="16.5" x14ac:dyDescent="0.15">
      <c r="A39" s="13">
        <v>42931</v>
      </c>
      <c r="B39" s="14" t="s">
        <v>128</v>
      </c>
      <c r="C39" s="14" t="s">
        <v>129</v>
      </c>
      <c r="D39" s="14">
        <v>420</v>
      </c>
      <c r="E39" s="14">
        <v>5.6</v>
      </c>
      <c r="F39" s="14">
        <f t="shared" si="0"/>
        <v>2352</v>
      </c>
      <c r="G39" s="14">
        <v>2350</v>
      </c>
      <c r="H39" s="3">
        <f t="shared" si="1"/>
        <v>-2</v>
      </c>
    </row>
    <row r="40" spans="1:8" ht="16.5" x14ac:dyDescent="0.15">
      <c r="A40" s="13">
        <v>42932</v>
      </c>
      <c r="B40" s="14" t="s">
        <v>128</v>
      </c>
      <c r="C40" s="14" t="s">
        <v>129</v>
      </c>
      <c r="D40" s="14">
        <v>315</v>
      </c>
      <c r="E40" s="14">
        <v>5.6</v>
      </c>
      <c r="F40" s="14">
        <f t="shared" si="0"/>
        <v>1764</v>
      </c>
      <c r="G40" s="14">
        <v>1760</v>
      </c>
      <c r="H40" s="3">
        <f t="shared" si="1"/>
        <v>-4</v>
      </c>
    </row>
    <row r="41" spans="1:8" ht="16.5" x14ac:dyDescent="0.15">
      <c r="A41" s="13">
        <v>42933</v>
      </c>
      <c r="B41" s="14" t="s">
        <v>128</v>
      </c>
      <c r="C41" s="14" t="s">
        <v>129</v>
      </c>
      <c r="D41" s="14">
        <v>174</v>
      </c>
      <c r="E41" s="14">
        <v>5.6</v>
      </c>
      <c r="F41" s="14">
        <f t="shared" si="0"/>
        <v>974.4</v>
      </c>
      <c r="G41" s="14">
        <v>970</v>
      </c>
      <c r="H41" s="3">
        <f t="shared" si="1"/>
        <v>-4.3999999999999773</v>
      </c>
    </row>
    <row r="42" spans="1:8" ht="16.5" x14ac:dyDescent="0.15">
      <c r="A42" s="13">
        <v>42935</v>
      </c>
      <c r="B42" s="14" t="s">
        <v>128</v>
      </c>
      <c r="C42" s="14" t="s">
        <v>129</v>
      </c>
      <c r="D42" s="14">
        <v>301</v>
      </c>
      <c r="E42" s="14">
        <v>5.6</v>
      </c>
      <c r="F42" s="14">
        <f t="shared" si="0"/>
        <v>1685.6</v>
      </c>
      <c r="G42" s="14">
        <v>1680</v>
      </c>
      <c r="H42" s="3">
        <f t="shared" si="1"/>
        <v>-5.5999999999999091</v>
      </c>
    </row>
    <row r="43" spans="1:8" ht="16.5" x14ac:dyDescent="0.15">
      <c r="A43" s="13">
        <v>42936</v>
      </c>
      <c r="B43" s="14" t="s">
        <v>128</v>
      </c>
      <c r="C43" s="14" t="s">
        <v>129</v>
      </c>
      <c r="D43" s="14">
        <v>346</v>
      </c>
      <c r="E43" s="14">
        <v>5.6</v>
      </c>
      <c r="F43" s="14">
        <f t="shared" si="0"/>
        <v>1937.6</v>
      </c>
      <c r="G43" s="14">
        <v>1940</v>
      </c>
      <c r="H43" s="3">
        <f t="shared" si="1"/>
        <v>2.4000000000000909</v>
      </c>
    </row>
    <row r="44" spans="1:8" ht="16.5" x14ac:dyDescent="0.15">
      <c r="A44" s="13">
        <v>42940</v>
      </c>
      <c r="B44" s="14" t="s">
        <v>128</v>
      </c>
      <c r="C44" s="14" t="s">
        <v>129</v>
      </c>
      <c r="D44" s="14">
        <v>416</v>
      </c>
      <c r="E44" s="14">
        <v>5.6</v>
      </c>
      <c r="F44" s="14">
        <f t="shared" si="0"/>
        <v>2329.6</v>
      </c>
      <c r="G44" s="14">
        <v>2330</v>
      </c>
      <c r="H44" s="3">
        <f t="shared" si="1"/>
        <v>0.40000000000009095</v>
      </c>
    </row>
    <row r="45" spans="1:8" ht="16.5" x14ac:dyDescent="0.15">
      <c r="A45" s="13">
        <v>42941</v>
      </c>
      <c r="B45" s="14" t="s">
        <v>128</v>
      </c>
      <c r="C45" s="14" t="s">
        <v>129</v>
      </c>
      <c r="D45" s="14">
        <v>250</v>
      </c>
      <c r="E45" s="14">
        <v>5.6</v>
      </c>
      <c r="F45" s="14">
        <f t="shared" si="0"/>
        <v>1400</v>
      </c>
      <c r="G45" s="14">
        <v>1390</v>
      </c>
      <c r="H45" s="3">
        <f t="shared" si="1"/>
        <v>-10</v>
      </c>
    </row>
    <row r="46" spans="1:8" ht="16.5" x14ac:dyDescent="0.15">
      <c r="A46" s="13">
        <v>42942</v>
      </c>
      <c r="B46" s="14" t="s">
        <v>128</v>
      </c>
      <c r="C46" s="14" t="s">
        <v>129</v>
      </c>
      <c r="D46" s="14">
        <v>218</v>
      </c>
      <c r="E46" s="14">
        <v>5.6</v>
      </c>
      <c r="F46" s="14">
        <f t="shared" si="0"/>
        <v>1220.8</v>
      </c>
      <c r="G46" s="14">
        <v>1220</v>
      </c>
      <c r="H46" s="3">
        <f t="shared" si="1"/>
        <v>-0.79999999999995453</v>
      </c>
    </row>
    <row r="47" spans="1:8" ht="16.5" x14ac:dyDescent="0.15">
      <c r="A47" s="13">
        <v>42943</v>
      </c>
      <c r="B47" s="14" t="s">
        <v>128</v>
      </c>
      <c r="C47" s="14" t="s">
        <v>129</v>
      </c>
      <c r="D47" s="14">
        <v>284</v>
      </c>
      <c r="E47" s="14">
        <v>5.6</v>
      </c>
      <c r="F47" s="14">
        <f t="shared" si="0"/>
        <v>1590.3999999999999</v>
      </c>
      <c r="G47" s="14">
        <v>1590</v>
      </c>
      <c r="H47" s="3">
        <f t="shared" si="1"/>
        <v>-0.39999999999986358</v>
      </c>
    </row>
    <row r="48" spans="1:8" ht="16.5" x14ac:dyDescent="0.15">
      <c r="A48" s="13">
        <v>42944</v>
      </c>
      <c r="B48" s="14" t="s">
        <v>128</v>
      </c>
      <c r="C48" s="14" t="s">
        <v>129</v>
      </c>
      <c r="D48" s="14">
        <v>242</v>
      </c>
      <c r="E48" s="14">
        <v>5.6</v>
      </c>
      <c r="F48" s="14">
        <f t="shared" si="0"/>
        <v>1355.1999999999998</v>
      </c>
      <c r="G48" s="14">
        <v>1350</v>
      </c>
      <c r="H48" s="3">
        <f t="shared" si="1"/>
        <v>-5.1999999999998181</v>
      </c>
    </row>
    <row r="49" spans="1:8" ht="16.5" x14ac:dyDescent="0.15">
      <c r="A49" s="13">
        <v>42945</v>
      </c>
      <c r="B49" s="14" t="s">
        <v>128</v>
      </c>
      <c r="C49" s="14" t="s">
        <v>129</v>
      </c>
      <c r="D49" s="14">
        <v>165</v>
      </c>
      <c r="E49" s="14">
        <v>5.6</v>
      </c>
      <c r="F49" s="14">
        <f t="shared" si="0"/>
        <v>923.99999999999989</v>
      </c>
      <c r="G49" s="14">
        <v>920</v>
      </c>
      <c r="H49" s="3">
        <f t="shared" si="1"/>
        <v>-3.9999999999998863</v>
      </c>
    </row>
    <row r="50" spans="1:8" ht="16.5" x14ac:dyDescent="0.15">
      <c r="A50" s="13">
        <v>42966</v>
      </c>
      <c r="B50" s="14" t="s">
        <v>128</v>
      </c>
      <c r="C50" s="14" t="s">
        <v>129</v>
      </c>
      <c r="D50" s="14">
        <v>556</v>
      </c>
      <c r="E50" s="14">
        <v>5.76</v>
      </c>
      <c r="F50" s="14">
        <f t="shared" si="0"/>
        <v>3202.56</v>
      </c>
      <c r="G50" s="14">
        <v>3200</v>
      </c>
      <c r="H50" s="3">
        <f t="shared" si="1"/>
        <v>-2.5599999999999454</v>
      </c>
    </row>
    <row r="51" spans="1:8" ht="16.5" x14ac:dyDescent="0.15">
      <c r="A51" s="13">
        <v>42967</v>
      </c>
      <c r="B51" s="14" t="s">
        <v>128</v>
      </c>
      <c r="C51" s="14" t="s">
        <v>129</v>
      </c>
      <c r="D51" s="14">
        <v>205</v>
      </c>
      <c r="E51" s="14">
        <v>5.76</v>
      </c>
      <c r="F51" s="14">
        <f t="shared" si="0"/>
        <v>1180.8</v>
      </c>
      <c r="G51" s="14">
        <v>1180</v>
      </c>
      <c r="H51" s="3">
        <f t="shared" si="1"/>
        <v>-0.79999999999995453</v>
      </c>
    </row>
    <row r="52" spans="1:8" ht="16.5" x14ac:dyDescent="0.15">
      <c r="A52" s="13">
        <v>42971</v>
      </c>
      <c r="B52" s="14" t="s">
        <v>128</v>
      </c>
      <c r="C52" s="14" t="s">
        <v>129</v>
      </c>
      <c r="D52" s="14">
        <v>461</v>
      </c>
      <c r="E52" s="14">
        <v>5.76</v>
      </c>
      <c r="F52" s="14">
        <f t="shared" si="0"/>
        <v>2655.36</v>
      </c>
      <c r="G52" s="14">
        <v>2650</v>
      </c>
      <c r="H52" s="3">
        <f t="shared" si="1"/>
        <v>-5.3600000000001273</v>
      </c>
    </row>
    <row r="53" spans="1:8" ht="16.5" x14ac:dyDescent="0.15">
      <c r="A53" s="13">
        <v>42972</v>
      </c>
      <c r="B53" s="14" t="s">
        <v>128</v>
      </c>
      <c r="C53" s="14" t="s">
        <v>129</v>
      </c>
      <c r="D53" s="14">
        <v>206</v>
      </c>
      <c r="E53" s="14">
        <v>5.76</v>
      </c>
      <c r="F53" s="14">
        <f t="shared" si="0"/>
        <v>1186.56</v>
      </c>
      <c r="G53" s="14">
        <v>1180</v>
      </c>
      <c r="H53" s="3">
        <f t="shared" si="1"/>
        <v>-6.5599999999999454</v>
      </c>
    </row>
    <row r="54" spans="1:8" ht="16.5" x14ac:dyDescent="0.15">
      <c r="A54" s="13" t="s">
        <v>130</v>
      </c>
      <c r="B54" s="14"/>
      <c r="C54" s="14"/>
      <c r="D54" s="14"/>
      <c r="E54" s="14"/>
      <c r="F54" s="14">
        <f>SUM(F2:F53)</f>
        <v>96838.322</v>
      </c>
      <c r="G54" s="14">
        <v>96700</v>
      </c>
      <c r="H54" s="3">
        <f>SUM(H2:H53)</f>
        <v>-138.32199999999705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H21" sqref="H21"/>
    </sheetView>
  </sheetViews>
  <sheetFormatPr defaultRowHeight="16.5" x14ac:dyDescent="0.3"/>
  <cols>
    <col min="1" max="1" width="12.5" style="11" bestFit="1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8.5" style="2" bestFit="1" customWidth="1"/>
    <col min="8" max="8" width="6.25" style="2" customWidth="1"/>
    <col min="9" max="9" width="6.25" style="2" bestFit="1" customWidth="1"/>
    <col min="10" max="10" width="14.5" style="2" bestFit="1" customWidth="1"/>
    <col min="11" max="16384" width="9" style="1"/>
  </cols>
  <sheetData>
    <row r="1" spans="1:10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</v>
      </c>
      <c r="H1" s="4" t="s">
        <v>2</v>
      </c>
      <c r="I1" s="4" t="s">
        <v>68</v>
      </c>
      <c r="J1" s="4" t="s">
        <v>78</v>
      </c>
    </row>
    <row r="2" spans="1:10" x14ac:dyDescent="0.3">
      <c r="A2" s="15">
        <v>42975</v>
      </c>
      <c r="B2" s="3"/>
      <c r="C2" s="3">
        <f t="shared" ref="C2:C10" si="0">G2*H2-I2</f>
        <v>2110</v>
      </c>
      <c r="D2" s="3" t="s">
        <v>10</v>
      </c>
      <c r="E2" s="3" t="s">
        <v>140</v>
      </c>
      <c r="F2" s="3"/>
      <c r="G2" s="3">
        <v>366</v>
      </c>
      <c r="H2" s="3">
        <v>5.76</v>
      </c>
      <c r="I2" s="3">
        <v>-1.84</v>
      </c>
      <c r="J2" s="3"/>
    </row>
    <row r="3" spans="1:10" x14ac:dyDescent="0.3">
      <c r="A3" s="15">
        <v>42976</v>
      </c>
      <c r="B3" s="3"/>
      <c r="C3" s="3">
        <f t="shared" si="0"/>
        <v>1839.9999999999998</v>
      </c>
      <c r="D3" s="3" t="s">
        <v>10</v>
      </c>
      <c r="E3" s="3" t="s">
        <v>140</v>
      </c>
      <c r="F3" s="3"/>
      <c r="G3" s="3">
        <v>320</v>
      </c>
      <c r="H3" s="3">
        <v>5.76</v>
      </c>
      <c r="I3" s="3">
        <v>3.2</v>
      </c>
      <c r="J3" s="3"/>
    </row>
    <row r="4" spans="1:10" x14ac:dyDescent="0.3">
      <c r="A4" s="15">
        <v>42977</v>
      </c>
      <c r="B4" s="3"/>
      <c r="C4" s="3">
        <f t="shared" si="0"/>
        <v>1310</v>
      </c>
      <c r="D4" s="3" t="s">
        <v>10</v>
      </c>
      <c r="E4" s="3" t="s">
        <v>140</v>
      </c>
      <c r="F4" s="3"/>
      <c r="G4" s="3">
        <v>228</v>
      </c>
      <c r="H4" s="3">
        <v>5.76</v>
      </c>
      <c r="I4" s="3">
        <v>3.28</v>
      </c>
      <c r="J4" s="3"/>
    </row>
    <row r="5" spans="1:10" x14ac:dyDescent="0.3">
      <c r="A5" s="15">
        <v>42980</v>
      </c>
      <c r="B5" s="3"/>
      <c r="C5" s="3">
        <f t="shared" si="0"/>
        <v>1750</v>
      </c>
      <c r="D5" s="3" t="s">
        <v>10</v>
      </c>
      <c r="E5" s="3" t="s">
        <v>140</v>
      </c>
      <c r="F5" s="3"/>
      <c r="G5" s="3">
        <v>304</v>
      </c>
      <c r="H5" s="3">
        <v>5.76</v>
      </c>
      <c r="I5" s="3">
        <v>1.04</v>
      </c>
      <c r="J5" s="3"/>
    </row>
    <row r="6" spans="1:10" x14ac:dyDescent="0.3">
      <c r="A6" s="15">
        <v>42981</v>
      </c>
      <c r="B6" s="3"/>
      <c r="C6" s="3">
        <f t="shared" si="0"/>
        <v>2080</v>
      </c>
      <c r="D6" s="3" t="s">
        <v>10</v>
      </c>
      <c r="E6" s="3" t="s">
        <v>140</v>
      </c>
      <c r="F6" s="3"/>
      <c r="G6" s="3">
        <v>361</v>
      </c>
      <c r="H6" s="3">
        <v>5.76</v>
      </c>
      <c r="I6" s="3">
        <v>-0.64</v>
      </c>
      <c r="J6" s="3"/>
    </row>
    <row r="7" spans="1:10" x14ac:dyDescent="0.3">
      <c r="A7" s="15">
        <v>42982</v>
      </c>
      <c r="B7" s="3"/>
      <c r="C7" s="3">
        <f t="shared" si="0"/>
        <v>2199.9999999999995</v>
      </c>
      <c r="D7" s="3" t="s">
        <v>10</v>
      </c>
      <c r="E7" s="3" t="s">
        <v>140</v>
      </c>
      <c r="F7" s="3"/>
      <c r="G7" s="3">
        <v>382</v>
      </c>
      <c r="H7" s="3">
        <v>5.76</v>
      </c>
      <c r="I7" s="3">
        <v>0.32</v>
      </c>
      <c r="J7" s="3"/>
    </row>
    <row r="8" spans="1:10" x14ac:dyDescent="0.3">
      <c r="A8" s="15">
        <v>42983</v>
      </c>
      <c r="B8" s="3"/>
      <c r="C8" s="3">
        <f t="shared" si="0"/>
        <v>1550</v>
      </c>
      <c r="D8" s="3" t="s">
        <v>10</v>
      </c>
      <c r="E8" s="3" t="s">
        <v>140</v>
      </c>
      <c r="F8" s="3"/>
      <c r="G8" s="3">
        <v>270</v>
      </c>
      <c r="H8" s="3">
        <v>5.76</v>
      </c>
      <c r="I8" s="3">
        <v>5.2</v>
      </c>
      <c r="J8" s="3"/>
    </row>
    <row r="9" spans="1:10" x14ac:dyDescent="0.3">
      <c r="A9" s="15">
        <v>42984</v>
      </c>
      <c r="B9" s="3"/>
      <c r="C9" s="3">
        <f t="shared" si="0"/>
        <v>1220</v>
      </c>
      <c r="D9" s="3" t="s">
        <v>10</v>
      </c>
      <c r="E9" s="3" t="s">
        <v>140</v>
      </c>
      <c r="F9" s="3"/>
      <c r="G9" s="3">
        <v>212</v>
      </c>
      <c r="H9" s="3">
        <v>5.76</v>
      </c>
      <c r="I9" s="3">
        <v>1.1200000000000001</v>
      </c>
      <c r="J9" s="3"/>
    </row>
    <row r="10" spans="1:10" x14ac:dyDescent="0.3">
      <c r="A10" s="15">
        <v>43005</v>
      </c>
      <c r="B10" s="3"/>
      <c r="C10" s="3">
        <f t="shared" si="0"/>
        <v>2650</v>
      </c>
      <c r="D10" s="3" t="s">
        <v>10</v>
      </c>
      <c r="E10" s="3" t="s">
        <v>140</v>
      </c>
      <c r="F10" s="3"/>
      <c r="G10" s="3">
        <v>460</v>
      </c>
      <c r="H10" s="3">
        <v>5.76</v>
      </c>
      <c r="I10" s="3">
        <v>-0.4</v>
      </c>
      <c r="J10" s="3"/>
    </row>
  </sheetData>
  <sortState ref="A2:K10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2" sqref="A2:C4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3" width="5.5" style="2" bestFit="1" customWidth="1"/>
    <col min="4" max="16384" width="9" style="1"/>
  </cols>
  <sheetData>
    <row r="1" spans="1:3" x14ac:dyDescent="0.3">
      <c r="A1" s="7" t="s">
        <v>5</v>
      </c>
      <c r="B1" s="4" t="s">
        <v>0</v>
      </c>
      <c r="C1" s="4" t="s">
        <v>3</v>
      </c>
    </row>
    <row r="2" spans="1:3" x14ac:dyDescent="0.3">
      <c r="A2" s="8">
        <v>42802</v>
      </c>
      <c r="B2" s="3">
        <f>C2*600</f>
        <v>600</v>
      </c>
      <c r="C2" s="3">
        <v>1</v>
      </c>
    </row>
    <row r="3" spans="1:3" x14ac:dyDescent="0.3">
      <c r="A3" s="8">
        <v>42822</v>
      </c>
      <c r="B3" s="3">
        <f t="shared" ref="B3:B4" si="0">C3*600</f>
        <v>600</v>
      </c>
      <c r="C3" s="3">
        <v>1</v>
      </c>
    </row>
    <row r="4" spans="1:3" x14ac:dyDescent="0.3">
      <c r="A4" s="8">
        <v>42824</v>
      </c>
      <c r="B4" s="3">
        <f t="shared" si="0"/>
        <v>1500</v>
      </c>
      <c r="C4" s="3">
        <v>2.5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C8" sqref="C8"/>
    </sheetView>
  </sheetViews>
  <sheetFormatPr defaultRowHeight="16.5" x14ac:dyDescent="0.3"/>
  <cols>
    <col min="1" max="1" width="12.5" style="11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32</v>
      </c>
      <c r="H1" s="4" t="s">
        <v>3</v>
      </c>
      <c r="I1" s="4" t="s">
        <v>2</v>
      </c>
      <c r="J1" s="4" t="s">
        <v>68</v>
      </c>
      <c r="K1" s="4" t="s">
        <v>78</v>
      </c>
      <c r="L1" s="4" t="s">
        <v>79</v>
      </c>
    </row>
    <row r="2" spans="1:12" x14ac:dyDescent="0.3">
      <c r="A2" s="8">
        <v>42879</v>
      </c>
      <c r="B2" s="3">
        <v>15000</v>
      </c>
      <c r="C2" s="3"/>
      <c r="D2" s="3" t="s">
        <v>82</v>
      </c>
      <c r="E2" s="3" t="s">
        <v>80</v>
      </c>
      <c r="F2" s="3" t="s">
        <v>101</v>
      </c>
      <c r="G2" s="6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8">
        <v>42856</v>
      </c>
      <c r="B3" s="3"/>
      <c r="C3" s="3">
        <f>I3*H3</f>
        <v>7000</v>
      </c>
      <c r="D3" s="3" t="s">
        <v>37</v>
      </c>
      <c r="E3" s="3" t="s">
        <v>31</v>
      </c>
      <c r="F3" s="3" t="s">
        <v>102</v>
      </c>
      <c r="G3" s="6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8">
        <v>42856</v>
      </c>
      <c r="B4" s="3"/>
      <c r="C4" s="3">
        <f t="shared" ref="C4:C8" si="0">I4*H4</f>
        <v>3000</v>
      </c>
      <c r="D4" s="3" t="s">
        <v>37</v>
      </c>
      <c r="E4" s="3" t="s">
        <v>31</v>
      </c>
      <c r="F4" s="3" t="s">
        <v>103</v>
      </c>
      <c r="G4" s="6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8">
        <v>42887</v>
      </c>
      <c r="B5" s="3"/>
      <c r="C5" s="3">
        <f t="shared" si="0"/>
        <v>7000</v>
      </c>
      <c r="D5" s="3" t="s">
        <v>37</v>
      </c>
      <c r="E5" s="3" t="s">
        <v>31</v>
      </c>
      <c r="F5" s="3" t="s">
        <v>104</v>
      </c>
      <c r="G5" s="6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8">
        <v>42887</v>
      </c>
      <c r="B6" s="3"/>
      <c r="C6" s="3">
        <f t="shared" si="0"/>
        <v>3000</v>
      </c>
      <c r="D6" s="3" t="s">
        <v>37</v>
      </c>
      <c r="E6" s="3" t="s">
        <v>31</v>
      </c>
      <c r="F6" s="3" t="s">
        <v>105</v>
      </c>
      <c r="G6" s="6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8">
        <v>42887</v>
      </c>
      <c r="B7" s="3">
        <v>30762</v>
      </c>
      <c r="C7" s="3"/>
      <c r="D7" s="3" t="s">
        <v>82</v>
      </c>
      <c r="E7" s="3" t="s">
        <v>31</v>
      </c>
      <c r="F7" s="3" t="s">
        <v>119</v>
      </c>
      <c r="G7" s="6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8">
        <v>42898</v>
      </c>
      <c r="B8" s="3"/>
      <c r="C8" s="3">
        <f t="shared" si="0"/>
        <v>5050</v>
      </c>
      <c r="D8" s="3" t="s">
        <v>120</v>
      </c>
      <c r="E8" s="3" t="s">
        <v>31</v>
      </c>
      <c r="F8" s="3" t="s">
        <v>106</v>
      </c>
      <c r="G8" s="6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2" sqref="I12"/>
    </sheetView>
  </sheetViews>
  <sheetFormatPr defaultRowHeight="16.5" x14ac:dyDescent="0.3"/>
  <cols>
    <col min="1" max="16384" width="9" style="1"/>
  </cols>
  <sheetData>
    <row r="1" spans="1:4" x14ac:dyDescent="0.3">
      <c r="A1" s="4" t="s">
        <v>136</v>
      </c>
      <c r="B1" s="4" t="s">
        <v>135</v>
      </c>
      <c r="C1" s="4" t="s">
        <v>124</v>
      </c>
      <c r="D1" s="4" t="s">
        <v>126</v>
      </c>
    </row>
    <row r="2" spans="1:4" x14ac:dyDescent="0.3">
      <c r="A2" s="3" t="s">
        <v>132</v>
      </c>
      <c r="B2" s="3">
        <v>5009</v>
      </c>
      <c r="C2" s="3">
        <v>32</v>
      </c>
      <c r="D2" s="3">
        <f>B2*C2</f>
        <v>160288</v>
      </c>
    </row>
    <row r="3" spans="1:4" x14ac:dyDescent="0.3">
      <c r="A3" s="3" t="s">
        <v>133</v>
      </c>
      <c r="B3" s="3">
        <v>424</v>
      </c>
      <c r="C3" s="3">
        <v>28</v>
      </c>
      <c r="D3" s="3">
        <f t="shared" ref="D3:D4" si="0">B3*C3</f>
        <v>11872</v>
      </c>
    </row>
    <row r="4" spans="1:4" x14ac:dyDescent="0.3">
      <c r="A4" s="3" t="s">
        <v>134</v>
      </c>
      <c r="B4" s="3">
        <v>68</v>
      </c>
      <c r="C4" s="3">
        <v>500</v>
      </c>
      <c r="D4" s="3">
        <f t="shared" si="0"/>
        <v>34000</v>
      </c>
    </row>
    <row r="5" spans="1:4" x14ac:dyDescent="0.3">
      <c r="A5" s="3" t="s">
        <v>138</v>
      </c>
      <c r="B5" s="3"/>
      <c r="C5" s="3"/>
      <c r="D5" s="3">
        <v>-96700</v>
      </c>
    </row>
    <row r="6" spans="1:4" x14ac:dyDescent="0.3">
      <c r="A6" s="3" t="s">
        <v>139</v>
      </c>
      <c r="B6" s="3"/>
      <c r="C6" s="3"/>
      <c r="D6" s="3">
        <v>-10000</v>
      </c>
    </row>
    <row r="7" spans="1:4" x14ac:dyDescent="0.3">
      <c r="A7" s="3" t="s">
        <v>137</v>
      </c>
      <c r="B7" s="3"/>
      <c r="C7" s="3"/>
      <c r="D7" s="3">
        <f>SUM(D2:D6)</f>
        <v>99460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2"/>
    </sheetView>
  </sheetViews>
  <sheetFormatPr defaultRowHeight="13.5" x14ac:dyDescent="0.15"/>
  <cols>
    <col min="1" max="1" width="12.5" bestFit="1" customWidth="1"/>
  </cols>
  <sheetData>
    <row r="1" spans="1:11" s="1" customFormat="1" ht="16.5" x14ac:dyDescent="0.3">
      <c r="A1" s="8">
        <v>42857</v>
      </c>
      <c r="B1" s="3">
        <v>7000</v>
      </c>
      <c r="C1" s="3" t="s">
        <v>37</v>
      </c>
      <c r="D1" s="3" t="s">
        <v>30</v>
      </c>
      <c r="E1" s="3" t="s">
        <v>38</v>
      </c>
      <c r="F1" s="6">
        <v>6970</v>
      </c>
      <c r="G1" s="3">
        <v>1</v>
      </c>
      <c r="H1" s="3">
        <v>7000</v>
      </c>
      <c r="I1" s="3"/>
      <c r="J1" s="3"/>
      <c r="K1" s="3"/>
    </row>
    <row r="2" spans="1:11" s="1" customFormat="1" ht="16.5" x14ac:dyDescent="0.3">
      <c r="A2" s="8">
        <v>42857</v>
      </c>
      <c r="B2" s="3">
        <v>3000</v>
      </c>
      <c r="C2" s="3" t="s">
        <v>37</v>
      </c>
      <c r="D2" s="3" t="s">
        <v>30</v>
      </c>
      <c r="E2" s="3" t="s">
        <v>39</v>
      </c>
      <c r="F2" s="6">
        <v>3970</v>
      </c>
      <c r="G2" s="3">
        <v>1</v>
      </c>
      <c r="H2" s="3">
        <v>3000</v>
      </c>
      <c r="I2" s="3"/>
      <c r="J2" s="3"/>
      <c r="K2" s="3"/>
    </row>
    <row r="3" spans="1:11" s="1" customFormat="1" ht="16.5" x14ac:dyDescent="0.3">
      <c r="A3" s="8">
        <v>42888</v>
      </c>
      <c r="B3" s="3">
        <v>7000</v>
      </c>
      <c r="C3" s="3" t="s">
        <v>37</v>
      </c>
      <c r="D3" s="3" t="s">
        <v>30</v>
      </c>
      <c r="E3" s="3" t="s">
        <v>38</v>
      </c>
      <c r="F3" s="6">
        <v>6970</v>
      </c>
      <c r="G3" s="3">
        <v>1</v>
      </c>
      <c r="H3" s="3">
        <v>7000</v>
      </c>
      <c r="I3" s="3"/>
      <c r="J3" s="3"/>
      <c r="K3" s="3"/>
    </row>
    <row r="4" spans="1:11" s="1" customFormat="1" ht="16.5" x14ac:dyDescent="0.3">
      <c r="A4" s="8">
        <v>42888</v>
      </c>
      <c r="B4" s="3">
        <v>3000</v>
      </c>
      <c r="C4" s="3" t="s">
        <v>37</v>
      </c>
      <c r="D4" s="3" t="s">
        <v>30</v>
      </c>
      <c r="E4" s="3" t="s">
        <v>39</v>
      </c>
      <c r="F4" s="6">
        <v>3970</v>
      </c>
      <c r="G4" s="3">
        <v>1</v>
      </c>
      <c r="H4" s="3">
        <v>3000</v>
      </c>
      <c r="I4" s="3"/>
      <c r="J4" s="3"/>
      <c r="K4" s="3"/>
    </row>
    <row r="5" spans="1:11" s="1" customFormat="1" ht="16.5" x14ac:dyDescent="0.3">
      <c r="A5" s="8">
        <v>42918</v>
      </c>
      <c r="B5" s="3">
        <v>7000</v>
      </c>
      <c r="C5" s="3" t="s">
        <v>37</v>
      </c>
      <c r="D5" s="3" t="s">
        <v>30</v>
      </c>
      <c r="E5" s="3" t="s">
        <v>38</v>
      </c>
      <c r="F5" s="6">
        <v>6970</v>
      </c>
      <c r="G5" s="3">
        <v>1</v>
      </c>
      <c r="H5" s="3">
        <v>7000</v>
      </c>
      <c r="I5" s="3"/>
      <c r="J5" s="3"/>
      <c r="K5" s="3"/>
    </row>
    <row r="6" spans="1:11" s="1" customFormat="1" ht="16.5" x14ac:dyDescent="0.3">
      <c r="A6" s="8">
        <v>42918</v>
      </c>
      <c r="B6" s="3">
        <v>3000</v>
      </c>
      <c r="C6" s="3" t="s">
        <v>37</v>
      </c>
      <c r="D6" s="3" t="s">
        <v>30</v>
      </c>
      <c r="E6" s="3" t="s">
        <v>39</v>
      </c>
      <c r="F6" s="6">
        <v>3970</v>
      </c>
      <c r="G6" s="3">
        <v>1</v>
      </c>
      <c r="H6" s="3">
        <v>3000</v>
      </c>
      <c r="I6" s="3"/>
      <c r="J6" s="3"/>
      <c r="K6" s="3"/>
    </row>
    <row r="7" spans="1:11" s="1" customFormat="1" ht="16.5" x14ac:dyDescent="0.3">
      <c r="A7" s="8">
        <v>42949</v>
      </c>
      <c r="B7" s="3">
        <v>7000</v>
      </c>
      <c r="C7" s="3" t="s">
        <v>37</v>
      </c>
      <c r="D7" s="3" t="s">
        <v>30</v>
      </c>
      <c r="E7" s="3" t="s">
        <v>38</v>
      </c>
      <c r="F7" s="6">
        <v>6970</v>
      </c>
      <c r="G7" s="3">
        <v>1</v>
      </c>
      <c r="H7" s="3">
        <v>7000</v>
      </c>
      <c r="I7" s="3"/>
      <c r="J7" s="3"/>
      <c r="K7" s="3"/>
    </row>
    <row r="8" spans="1:11" s="1" customFormat="1" ht="16.5" x14ac:dyDescent="0.3">
      <c r="A8" s="8">
        <v>42949</v>
      </c>
      <c r="B8" s="3">
        <v>3000</v>
      </c>
      <c r="C8" s="3" t="s">
        <v>37</v>
      </c>
      <c r="D8" s="3" t="s">
        <v>30</v>
      </c>
      <c r="E8" s="3" t="s">
        <v>39</v>
      </c>
      <c r="F8" s="6">
        <v>3970</v>
      </c>
      <c r="G8" s="3">
        <v>1</v>
      </c>
      <c r="H8" s="3">
        <v>3000</v>
      </c>
      <c r="I8" s="3"/>
      <c r="J8" s="3"/>
      <c r="K8" s="3"/>
    </row>
    <row r="9" spans="1:11" s="1" customFormat="1" ht="16.5" x14ac:dyDescent="0.3">
      <c r="A9" s="8">
        <v>42980</v>
      </c>
      <c r="B9" s="3">
        <v>7000</v>
      </c>
      <c r="C9" s="3" t="s">
        <v>37</v>
      </c>
      <c r="D9" s="3" t="s">
        <v>30</v>
      </c>
      <c r="E9" s="3" t="s">
        <v>38</v>
      </c>
      <c r="F9" s="6">
        <v>6970</v>
      </c>
      <c r="G9" s="3">
        <v>1</v>
      </c>
      <c r="H9" s="3">
        <v>7000</v>
      </c>
      <c r="I9" s="3"/>
      <c r="J9" s="3"/>
      <c r="K9" s="3"/>
    </row>
    <row r="10" spans="1:11" s="1" customFormat="1" ht="16.5" x14ac:dyDescent="0.3">
      <c r="A10" s="8">
        <v>42980</v>
      </c>
      <c r="B10" s="3">
        <v>3000</v>
      </c>
      <c r="C10" s="3" t="s">
        <v>37</v>
      </c>
      <c r="D10" s="3" t="s">
        <v>30</v>
      </c>
      <c r="E10" s="3" t="s">
        <v>39</v>
      </c>
      <c r="F10" s="6">
        <v>3970</v>
      </c>
      <c r="G10" s="3">
        <v>1</v>
      </c>
      <c r="H10" s="3">
        <v>3000</v>
      </c>
      <c r="I10" s="3"/>
      <c r="J10" s="3"/>
      <c r="K10" s="3"/>
    </row>
    <row r="11" spans="1:11" s="1" customFormat="1" ht="16.5" x14ac:dyDescent="0.3">
      <c r="A11" s="8">
        <v>43010</v>
      </c>
      <c r="B11" s="3">
        <v>7000</v>
      </c>
      <c r="C11" s="3" t="s">
        <v>37</v>
      </c>
      <c r="D11" s="3" t="s">
        <v>30</v>
      </c>
      <c r="E11" s="3" t="s">
        <v>38</v>
      </c>
      <c r="F11" s="6">
        <v>6970</v>
      </c>
      <c r="G11" s="3">
        <v>1</v>
      </c>
      <c r="H11" s="3">
        <v>7000</v>
      </c>
      <c r="I11" s="3"/>
      <c r="J11" s="3"/>
      <c r="K11" s="3"/>
    </row>
    <row r="12" spans="1:11" s="1" customFormat="1" ht="16.5" x14ac:dyDescent="0.3">
      <c r="A12" s="8">
        <v>43010</v>
      </c>
      <c r="B12" s="3">
        <v>3000</v>
      </c>
      <c r="C12" s="3" t="s">
        <v>37</v>
      </c>
      <c r="D12" s="3" t="s">
        <v>30</v>
      </c>
      <c r="E12" s="3" t="s">
        <v>39</v>
      </c>
      <c r="F12" s="6">
        <v>3970</v>
      </c>
      <c r="G12" s="3">
        <v>1</v>
      </c>
      <c r="H12" s="3">
        <v>3000</v>
      </c>
      <c r="I12" s="3"/>
      <c r="J12" s="3"/>
      <c r="K12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F11" sqref="F11"/>
    </sheetView>
  </sheetViews>
  <sheetFormatPr defaultRowHeight="13.5" x14ac:dyDescent="0.15"/>
  <cols>
    <col min="2" max="2" width="13.875" bestFit="1" customWidth="1"/>
  </cols>
  <sheetData>
    <row r="1" spans="2:6" x14ac:dyDescent="0.15">
      <c r="B1" t="s">
        <v>198</v>
      </c>
      <c r="C1">
        <v>5</v>
      </c>
    </row>
    <row r="2" spans="2:6" x14ac:dyDescent="0.15">
      <c r="B2" t="s">
        <v>199</v>
      </c>
      <c r="C2">
        <v>16</v>
      </c>
    </row>
    <row r="3" spans="2:6" x14ac:dyDescent="0.15">
      <c r="B3" t="s">
        <v>200</v>
      </c>
      <c r="C3">
        <v>17</v>
      </c>
    </row>
    <row r="4" spans="2:6" x14ac:dyDescent="0.15">
      <c r="B4" t="s">
        <v>201</v>
      </c>
      <c r="C4">
        <v>11</v>
      </c>
    </row>
    <row r="5" spans="2:6" x14ac:dyDescent="0.15">
      <c r="B5" t="s">
        <v>202</v>
      </c>
      <c r="C5">
        <v>23</v>
      </c>
    </row>
    <row r="6" spans="2:6" x14ac:dyDescent="0.15">
      <c r="B6" t="s">
        <v>203</v>
      </c>
      <c r="C6">
        <v>8</v>
      </c>
    </row>
    <row r="7" spans="2:6" x14ac:dyDescent="0.15">
      <c r="B7" t="s">
        <v>204</v>
      </c>
      <c r="C7">
        <v>8</v>
      </c>
      <c r="E7">
        <f>88/7</f>
        <v>12.571428571428571</v>
      </c>
    </row>
    <row r="10" spans="2:6" x14ac:dyDescent="0.15">
      <c r="F10">
        <f>50000/90</f>
        <v>555.55555555555554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F6" sqref="F6"/>
    </sheetView>
  </sheetViews>
  <sheetFormatPr defaultRowHeight="13.5" x14ac:dyDescent="0.15"/>
  <cols>
    <col min="2" max="2" width="12.5" bestFit="1" customWidth="1"/>
    <col min="3" max="3" width="8.5" bestFit="1" customWidth="1"/>
    <col min="4" max="4" width="7.375" bestFit="1" customWidth="1"/>
  </cols>
  <sheetData>
    <row r="2" spans="2:4" ht="16.5" x14ac:dyDescent="0.15">
      <c r="B2" s="4" t="s">
        <v>142</v>
      </c>
      <c r="C2" s="4" t="s">
        <v>126</v>
      </c>
      <c r="D2" s="4" t="s">
        <v>235</v>
      </c>
    </row>
    <row r="3" spans="2:4" ht="16.5" x14ac:dyDescent="0.15">
      <c r="B3" s="29">
        <v>42368</v>
      </c>
      <c r="C3" s="3">
        <v>150000</v>
      </c>
      <c r="D3" s="5">
        <v>18000</v>
      </c>
    </row>
    <row r="4" spans="2:4" ht="16.5" x14ac:dyDescent="0.15">
      <c r="B4" s="29">
        <v>42465</v>
      </c>
      <c r="C4" s="3">
        <v>200000</v>
      </c>
      <c r="D4" s="5">
        <v>24000</v>
      </c>
    </row>
    <row r="5" spans="2:4" ht="16.5" x14ac:dyDescent="0.15">
      <c r="B5" s="29">
        <v>42741</v>
      </c>
      <c r="C5" s="3">
        <v>200000</v>
      </c>
      <c r="D5" s="3">
        <v>24000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C25" sqref="C25"/>
    </sheetView>
  </sheetViews>
  <sheetFormatPr defaultColWidth="12.875" defaultRowHeight="16.5" x14ac:dyDescent="0.3"/>
  <cols>
    <col min="1" max="1" width="12.5" style="11" bestFit="1" customWidth="1"/>
    <col min="2" max="3" width="8.5" style="2" bestFit="1" customWidth="1"/>
    <col min="4" max="4" width="5.5" style="2" bestFit="1" customWidth="1"/>
    <col min="5" max="5" width="40.75" style="2" bestFit="1" customWidth="1"/>
    <col min="6" max="6" width="8.5" style="2" bestFit="1" customWidth="1"/>
    <col min="7" max="7" width="3.25" style="1" customWidth="1"/>
    <col min="8" max="8" width="8.5" style="1" bestFit="1" customWidth="1"/>
    <col min="9" max="9" width="3.5" style="1" customWidth="1"/>
    <col min="10" max="10" width="7.375" style="1" bestFit="1" customWidth="1"/>
    <col min="11" max="11" width="12.875" style="1"/>
    <col min="12" max="12" width="12.5" style="11" bestFit="1" customWidth="1"/>
    <col min="13" max="14" width="8.5" style="2" bestFit="1" customWidth="1"/>
    <col min="15" max="15" width="5.5" style="2" bestFit="1" customWidth="1"/>
    <col min="16" max="16" width="40.75" style="2" bestFit="1" customWidth="1"/>
    <col min="17" max="17" width="8.5" style="2" bestFit="1" customWidth="1"/>
    <col min="18" max="16384" width="12.875" style="1"/>
  </cols>
  <sheetData>
    <row r="1" spans="1:17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36</v>
      </c>
      <c r="F1" s="4" t="s">
        <v>32</v>
      </c>
      <c r="L1" s="7" t="s">
        <v>5</v>
      </c>
      <c r="M1" s="4" t="s">
        <v>0</v>
      </c>
      <c r="N1" s="4" t="s">
        <v>1</v>
      </c>
      <c r="O1" s="4" t="s">
        <v>4</v>
      </c>
      <c r="P1" s="4" t="s">
        <v>36</v>
      </c>
      <c r="Q1" s="4" t="s">
        <v>32</v>
      </c>
    </row>
    <row r="2" spans="1:17" x14ac:dyDescent="0.3">
      <c r="A2" s="8">
        <v>42792</v>
      </c>
      <c r="B2" s="3">
        <v>510000</v>
      </c>
      <c r="C2" s="3"/>
      <c r="D2" s="3" t="s">
        <v>18</v>
      </c>
      <c r="E2" s="3" t="s">
        <v>157</v>
      </c>
      <c r="F2" s="6">
        <f>B2-C2</f>
        <v>510000</v>
      </c>
      <c r="L2" s="8">
        <v>42804</v>
      </c>
      <c r="M2" s="3"/>
      <c r="N2" s="3">
        <v>5980</v>
      </c>
      <c r="O2" s="3" t="s">
        <v>158</v>
      </c>
      <c r="P2" s="3" t="s">
        <v>243</v>
      </c>
      <c r="Q2" s="6">
        <f>M2-N2</f>
        <v>-5980</v>
      </c>
    </row>
    <row r="3" spans="1:17" x14ac:dyDescent="0.3">
      <c r="A3" s="8">
        <v>42804</v>
      </c>
      <c r="B3" s="3"/>
      <c r="C3" s="3">
        <v>494780</v>
      </c>
      <c r="D3" s="3" t="s">
        <v>158</v>
      </c>
      <c r="E3" s="3" t="s">
        <v>159</v>
      </c>
      <c r="F3" s="6">
        <f>F2+B3-C3</f>
        <v>15220</v>
      </c>
      <c r="J3" s="1">
        <v>12850</v>
      </c>
      <c r="L3" s="8">
        <v>42827</v>
      </c>
      <c r="M3" s="3">
        <v>12850</v>
      </c>
      <c r="N3" s="3"/>
      <c r="O3" s="3" t="s">
        <v>141</v>
      </c>
      <c r="P3" s="3" t="s">
        <v>30</v>
      </c>
      <c r="Q3" s="6">
        <f t="shared" ref="Q3:Q17" si="0">Q2+M3-N3</f>
        <v>6870</v>
      </c>
    </row>
    <row r="4" spans="1:17" x14ac:dyDescent="0.3">
      <c r="A4" s="8">
        <v>42804</v>
      </c>
      <c r="B4" s="3"/>
      <c r="C4" s="3">
        <v>10000</v>
      </c>
      <c r="D4" s="3" t="s">
        <v>158</v>
      </c>
      <c r="E4" s="3" t="s">
        <v>11</v>
      </c>
      <c r="F4" s="6">
        <f t="shared" ref="F4:F19" si="1">F3+B4-C4</f>
        <v>5220</v>
      </c>
      <c r="J4" s="1">
        <v>6700</v>
      </c>
      <c r="L4" s="8">
        <v>42827</v>
      </c>
      <c r="M4" s="3">
        <v>6700</v>
      </c>
      <c r="N4" s="3"/>
      <c r="O4" s="3" t="s">
        <v>141</v>
      </c>
      <c r="P4" s="5" t="s">
        <v>244</v>
      </c>
      <c r="Q4" s="6">
        <f t="shared" si="0"/>
        <v>13570</v>
      </c>
    </row>
    <row r="5" spans="1:17" x14ac:dyDescent="0.3">
      <c r="A5" s="8">
        <v>42827</v>
      </c>
      <c r="B5" s="3">
        <v>12850</v>
      </c>
      <c r="C5" s="3"/>
      <c r="D5" s="3" t="s">
        <v>141</v>
      </c>
      <c r="E5" s="3" t="s">
        <v>30</v>
      </c>
      <c r="F5" s="6">
        <f t="shared" si="1"/>
        <v>18070</v>
      </c>
      <c r="J5" s="1">
        <v>10000</v>
      </c>
      <c r="L5" s="8">
        <v>42827</v>
      </c>
      <c r="M5" s="3">
        <v>45000</v>
      </c>
      <c r="N5" s="3"/>
      <c r="O5" s="3" t="s">
        <v>141</v>
      </c>
      <c r="P5" s="3" t="s">
        <v>245</v>
      </c>
      <c r="Q5" s="6">
        <f t="shared" si="0"/>
        <v>58570</v>
      </c>
    </row>
    <row r="6" spans="1:17" x14ac:dyDescent="0.3">
      <c r="A6" s="8">
        <v>42827</v>
      </c>
      <c r="B6" s="3">
        <v>6700</v>
      </c>
      <c r="C6" s="3"/>
      <c r="D6" s="3" t="s">
        <v>141</v>
      </c>
      <c r="E6" s="3" t="s">
        <v>194</v>
      </c>
      <c r="F6" s="6">
        <f t="shared" si="1"/>
        <v>24770</v>
      </c>
      <c r="H6" s="1">
        <v>15000</v>
      </c>
      <c r="J6" s="1">
        <v>15000</v>
      </c>
      <c r="L6" s="8">
        <v>43005</v>
      </c>
      <c r="M6" s="3">
        <v>98100</v>
      </c>
      <c r="N6" s="3"/>
      <c r="O6" s="3" t="s">
        <v>141</v>
      </c>
      <c r="P6" s="3" t="s">
        <v>246</v>
      </c>
      <c r="Q6" s="6">
        <f t="shared" si="0"/>
        <v>156670</v>
      </c>
    </row>
    <row r="7" spans="1:17" x14ac:dyDescent="0.3">
      <c r="A7" s="8">
        <v>42827</v>
      </c>
      <c r="B7" s="3">
        <v>45000</v>
      </c>
      <c r="C7" s="3"/>
      <c r="D7" s="3" t="s">
        <v>141</v>
      </c>
      <c r="E7" s="3" t="s">
        <v>191</v>
      </c>
      <c r="F7" s="6">
        <f t="shared" si="1"/>
        <v>69770</v>
      </c>
      <c r="H7" s="1">
        <f>109460-25000</f>
        <v>84460</v>
      </c>
      <c r="L7" s="8">
        <v>42897</v>
      </c>
      <c r="M7" s="3"/>
      <c r="N7" s="3">
        <v>56241</v>
      </c>
      <c r="O7" s="3" t="s">
        <v>156</v>
      </c>
      <c r="P7" s="3"/>
      <c r="Q7" s="6">
        <f t="shared" si="0"/>
        <v>100429</v>
      </c>
    </row>
    <row r="8" spans="1:17" x14ac:dyDescent="0.3">
      <c r="A8" s="8">
        <v>43005</v>
      </c>
      <c r="B8" s="3">
        <v>98100</v>
      </c>
      <c r="C8" s="3"/>
      <c r="D8" s="3" t="s">
        <v>141</v>
      </c>
      <c r="E8" s="3" t="s">
        <v>160</v>
      </c>
      <c r="F8" s="6">
        <f t="shared" si="1"/>
        <v>167870</v>
      </c>
      <c r="H8" s="1">
        <v>28938</v>
      </c>
      <c r="L8" s="8">
        <v>43009</v>
      </c>
      <c r="M8" s="3"/>
      <c r="N8" s="3">
        <v>7615</v>
      </c>
      <c r="O8" s="3" t="s">
        <v>155</v>
      </c>
      <c r="P8" s="3"/>
      <c r="Q8" s="6">
        <f t="shared" si="0"/>
        <v>92814</v>
      </c>
    </row>
    <row r="9" spans="1:17" x14ac:dyDescent="0.3">
      <c r="A9" s="8">
        <v>42897</v>
      </c>
      <c r="B9" s="3"/>
      <c r="C9" s="3">
        <v>56241</v>
      </c>
      <c r="D9" s="3" t="s">
        <v>156</v>
      </c>
      <c r="E9" s="3"/>
      <c r="F9" s="6">
        <f t="shared" si="1"/>
        <v>111629</v>
      </c>
      <c r="L9" s="8">
        <v>43009</v>
      </c>
      <c r="M9" s="3"/>
      <c r="N9" s="3">
        <v>70000</v>
      </c>
      <c r="O9" s="3" t="s">
        <v>37</v>
      </c>
      <c r="P9" s="3" t="s">
        <v>189</v>
      </c>
      <c r="Q9" s="6">
        <f t="shared" si="0"/>
        <v>22814</v>
      </c>
    </row>
    <row r="10" spans="1:17" x14ac:dyDescent="0.3">
      <c r="A10" s="8">
        <v>43009</v>
      </c>
      <c r="B10" s="3"/>
      <c r="C10" s="3">
        <v>7615</v>
      </c>
      <c r="D10" s="3" t="s">
        <v>155</v>
      </c>
      <c r="E10" s="3"/>
      <c r="F10" s="6">
        <f t="shared" si="1"/>
        <v>104014</v>
      </c>
      <c r="L10" s="8">
        <v>43014</v>
      </c>
      <c r="M10" s="3"/>
      <c r="N10" s="3"/>
      <c r="O10" s="3" t="s">
        <v>239</v>
      </c>
      <c r="P10" s="3" t="s">
        <v>197</v>
      </c>
      <c r="Q10" s="6">
        <f t="shared" si="0"/>
        <v>22814</v>
      </c>
    </row>
    <row r="11" spans="1:17" x14ac:dyDescent="0.3">
      <c r="A11" s="8">
        <v>43009</v>
      </c>
      <c r="B11" s="3"/>
      <c r="C11" s="3">
        <v>70000</v>
      </c>
      <c r="D11" s="3" t="s">
        <v>37</v>
      </c>
      <c r="E11" s="3" t="s">
        <v>189</v>
      </c>
      <c r="F11" s="6">
        <f t="shared" si="1"/>
        <v>34014</v>
      </c>
      <c r="L11" s="8">
        <v>43014</v>
      </c>
      <c r="M11" s="3"/>
      <c r="N11" s="3"/>
      <c r="O11" s="3" t="s">
        <v>239</v>
      </c>
      <c r="P11" s="3" t="s">
        <v>196</v>
      </c>
      <c r="Q11" s="6">
        <f t="shared" si="0"/>
        <v>22814</v>
      </c>
    </row>
    <row r="12" spans="1:17" x14ac:dyDescent="0.3">
      <c r="A12" s="8">
        <v>43014</v>
      </c>
      <c r="B12" s="3">
        <v>80000</v>
      </c>
      <c r="C12" s="3"/>
      <c r="D12" s="3" t="s">
        <v>239</v>
      </c>
      <c r="E12" s="3" t="s">
        <v>236</v>
      </c>
      <c r="F12" s="6">
        <f t="shared" si="1"/>
        <v>114014</v>
      </c>
      <c r="L12" s="8">
        <v>43014</v>
      </c>
      <c r="M12" s="3"/>
      <c r="N12" s="3"/>
      <c r="O12" s="3" t="s">
        <v>239</v>
      </c>
      <c r="P12" s="3" t="s">
        <v>238</v>
      </c>
      <c r="Q12" s="6">
        <f t="shared" si="0"/>
        <v>22814</v>
      </c>
    </row>
    <row r="13" spans="1:17" x14ac:dyDescent="0.3">
      <c r="A13" s="8">
        <v>43014</v>
      </c>
      <c r="B13" s="3"/>
      <c r="C13" s="3">
        <v>60000</v>
      </c>
      <c r="D13" s="3" t="s">
        <v>239</v>
      </c>
      <c r="E13" s="3" t="s">
        <v>237</v>
      </c>
      <c r="F13" s="6">
        <f t="shared" si="1"/>
        <v>54014</v>
      </c>
      <c r="J13" s="1">
        <f>35000*0.3</f>
        <v>10500</v>
      </c>
      <c r="L13" s="8">
        <v>43014</v>
      </c>
      <c r="M13" s="3"/>
      <c r="N13" s="3"/>
      <c r="O13" s="3" t="s">
        <v>193</v>
      </c>
      <c r="P13" s="3" t="s">
        <v>195</v>
      </c>
      <c r="Q13" s="6">
        <f t="shared" si="0"/>
        <v>22814</v>
      </c>
    </row>
    <row r="14" spans="1:17" x14ac:dyDescent="0.3">
      <c r="A14" s="8">
        <v>43014</v>
      </c>
      <c r="B14" s="3">
        <v>20000</v>
      </c>
      <c r="C14" s="3"/>
      <c r="D14" s="3" t="s">
        <v>239</v>
      </c>
      <c r="E14" s="3" t="s">
        <v>238</v>
      </c>
      <c r="F14" s="6">
        <f t="shared" si="1"/>
        <v>74014</v>
      </c>
      <c r="L14" s="8">
        <v>42736</v>
      </c>
      <c r="M14" s="3"/>
      <c r="N14" s="3">
        <v>70230</v>
      </c>
      <c r="O14" s="3" t="s">
        <v>156</v>
      </c>
      <c r="P14" s="3"/>
      <c r="Q14" s="6">
        <f t="shared" si="0"/>
        <v>-47416</v>
      </c>
    </row>
    <row r="15" spans="1:17" x14ac:dyDescent="0.3">
      <c r="A15" s="8">
        <v>43014</v>
      </c>
      <c r="B15" s="3">
        <v>2400</v>
      </c>
      <c r="C15" s="3"/>
      <c r="D15" s="3" t="s">
        <v>193</v>
      </c>
      <c r="E15" s="3" t="s">
        <v>195</v>
      </c>
      <c r="F15" s="6">
        <f t="shared" si="1"/>
        <v>76414</v>
      </c>
      <c r="J15" s="1">
        <f>35000*0.3</f>
        <v>10500</v>
      </c>
      <c r="L15" s="8">
        <v>42736</v>
      </c>
      <c r="M15" s="3"/>
      <c r="N15" s="3">
        <v>30000</v>
      </c>
      <c r="O15" s="3" t="s">
        <v>37</v>
      </c>
      <c r="P15" s="3"/>
      <c r="Q15" s="6">
        <f t="shared" si="0"/>
        <v>-77416</v>
      </c>
    </row>
    <row r="16" spans="1:17" x14ac:dyDescent="0.3">
      <c r="A16" s="8">
        <v>43014</v>
      </c>
      <c r="B16" s="3"/>
      <c r="C16" s="3">
        <v>70230</v>
      </c>
      <c r="D16" s="3" t="s">
        <v>156</v>
      </c>
      <c r="E16" s="3"/>
      <c r="F16" s="6">
        <f t="shared" si="1"/>
        <v>6184</v>
      </c>
      <c r="L16" s="8">
        <v>42736</v>
      </c>
      <c r="M16" s="3"/>
      <c r="N16" s="3"/>
      <c r="O16" s="3" t="s">
        <v>242</v>
      </c>
      <c r="P16" s="3"/>
      <c r="Q16" s="6">
        <f t="shared" si="0"/>
        <v>-77416</v>
      </c>
    </row>
    <row r="17" spans="1:17" x14ac:dyDescent="0.3">
      <c r="A17" s="8">
        <v>43014</v>
      </c>
      <c r="B17" s="3"/>
      <c r="C17" s="3">
        <v>30000</v>
      </c>
      <c r="D17" s="3" t="s">
        <v>37</v>
      </c>
      <c r="E17" s="3"/>
      <c r="F17" s="6">
        <f t="shared" si="1"/>
        <v>-23816</v>
      </c>
      <c r="J17" s="1">
        <f>35000*0.3</f>
        <v>10500</v>
      </c>
      <c r="L17" s="8">
        <v>42736</v>
      </c>
      <c r="M17" s="3">
        <v>26470</v>
      </c>
      <c r="N17" s="3"/>
      <c r="O17" s="3" t="s">
        <v>141</v>
      </c>
      <c r="P17" s="3" t="s">
        <v>247</v>
      </c>
      <c r="Q17" s="6">
        <f t="shared" si="0"/>
        <v>-50946</v>
      </c>
    </row>
    <row r="18" spans="1:17" x14ac:dyDescent="0.3">
      <c r="A18" s="8">
        <v>43014</v>
      </c>
      <c r="B18" s="3">
        <v>40000</v>
      </c>
      <c r="C18" s="3"/>
      <c r="D18" s="3" t="s">
        <v>242</v>
      </c>
      <c r="E18" s="3"/>
      <c r="F18" s="6">
        <f t="shared" si="1"/>
        <v>16184</v>
      </c>
      <c r="M18" s="2">
        <f>SUM(M3:M17)</f>
        <v>189120</v>
      </c>
      <c r="N18" s="2">
        <f>SUM(N2:N17)</f>
        <v>240066</v>
      </c>
    </row>
    <row r="19" spans="1:17" x14ac:dyDescent="0.3">
      <c r="A19" s="8">
        <v>43014</v>
      </c>
      <c r="B19" s="3">
        <v>26470</v>
      </c>
      <c r="C19" s="3"/>
      <c r="D19" s="3" t="s">
        <v>141</v>
      </c>
      <c r="E19" s="3"/>
      <c r="F19" s="6">
        <f t="shared" si="1"/>
        <v>42654</v>
      </c>
      <c r="J19" s="1">
        <f>35000*0.3</f>
        <v>10500</v>
      </c>
    </row>
    <row r="20" spans="1:17" x14ac:dyDescent="0.3">
      <c r="H20" s="1">
        <v>49000</v>
      </c>
    </row>
    <row r="21" spans="1:17" x14ac:dyDescent="0.3">
      <c r="H21" s="1">
        <v>-30000</v>
      </c>
    </row>
    <row r="22" spans="1:17" x14ac:dyDescent="0.3">
      <c r="H22" s="1">
        <v>-11000</v>
      </c>
    </row>
    <row r="23" spans="1:17" x14ac:dyDescent="0.3">
      <c r="H23" s="1">
        <v>-2400</v>
      </c>
    </row>
    <row r="24" spans="1:17" x14ac:dyDescent="0.3">
      <c r="L24" s="7" t="s">
        <v>5</v>
      </c>
      <c r="M24" s="4" t="s">
        <v>0</v>
      </c>
      <c r="N24" s="4" t="s">
        <v>1</v>
      </c>
      <c r="O24" s="4" t="s">
        <v>4</v>
      </c>
      <c r="P24" s="4" t="s">
        <v>36</v>
      </c>
      <c r="Q24" s="4" t="s">
        <v>32</v>
      </c>
    </row>
    <row r="25" spans="1:17" x14ac:dyDescent="0.3">
      <c r="L25" s="8">
        <v>42804</v>
      </c>
      <c r="M25" s="3"/>
      <c r="N25" s="3">
        <v>5980</v>
      </c>
      <c r="O25" s="3" t="s">
        <v>158</v>
      </c>
      <c r="P25" s="3" t="s">
        <v>243</v>
      </c>
      <c r="Q25" s="6">
        <f>M25-N25</f>
        <v>-5980</v>
      </c>
    </row>
    <row r="26" spans="1:17" x14ac:dyDescent="0.3">
      <c r="H26" s="1">
        <v>128398</v>
      </c>
      <c r="J26" s="1">
        <v>30000</v>
      </c>
      <c r="L26" s="8">
        <v>42827</v>
      </c>
      <c r="M26" s="3">
        <v>12850</v>
      </c>
      <c r="N26" s="3"/>
      <c r="O26" s="3" t="s">
        <v>141</v>
      </c>
      <c r="P26" s="3" t="s">
        <v>30</v>
      </c>
      <c r="Q26" s="6">
        <f t="shared" ref="Q26:Q40" si="2">Q25+M26-N26</f>
        <v>6870</v>
      </c>
    </row>
    <row r="27" spans="1:17" x14ac:dyDescent="0.3">
      <c r="H27" s="1">
        <v>-5600</v>
      </c>
      <c r="J27" s="1">
        <v>20000</v>
      </c>
      <c r="L27" s="8">
        <v>42827</v>
      </c>
      <c r="M27" s="3">
        <v>6700</v>
      </c>
      <c r="N27" s="3"/>
      <c r="O27" s="3" t="s">
        <v>141</v>
      </c>
      <c r="P27" s="3" t="s">
        <v>244</v>
      </c>
      <c r="Q27" s="6">
        <f t="shared" si="2"/>
        <v>13570</v>
      </c>
    </row>
    <row r="28" spans="1:17" x14ac:dyDescent="0.3">
      <c r="H28" s="1">
        <v>-21600</v>
      </c>
      <c r="J28" s="1">
        <v>21000</v>
      </c>
      <c r="L28" s="8">
        <v>42827</v>
      </c>
      <c r="M28" s="3">
        <v>45000</v>
      </c>
      <c r="N28" s="3"/>
      <c r="O28" s="3" t="s">
        <v>141</v>
      </c>
      <c r="P28" s="3" t="s">
        <v>245</v>
      </c>
      <c r="Q28" s="6">
        <f t="shared" si="2"/>
        <v>58570</v>
      </c>
    </row>
    <row r="29" spans="1:17" x14ac:dyDescent="0.3">
      <c r="H29" s="1">
        <v>-90600</v>
      </c>
      <c r="J29" s="1">
        <v>25000</v>
      </c>
      <c r="L29" s="8">
        <v>43005</v>
      </c>
      <c r="M29" s="3">
        <v>98100</v>
      </c>
      <c r="N29" s="3"/>
      <c r="O29" s="3" t="s">
        <v>141</v>
      </c>
      <c r="P29" s="3" t="s">
        <v>246</v>
      </c>
      <c r="Q29" s="6">
        <f t="shared" si="2"/>
        <v>156670</v>
      </c>
    </row>
    <row r="30" spans="1:17" x14ac:dyDescent="0.3">
      <c r="H30" s="1">
        <v>-35512</v>
      </c>
      <c r="J30" s="1">
        <v>12850</v>
      </c>
      <c r="L30" s="8">
        <v>42897</v>
      </c>
      <c r="M30" s="3"/>
      <c r="N30" s="3">
        <v>56241</v>
      </c>
      <c r="O30" s="3" t="s">
        <v>156</v>
      </c>
      <c r="P30" s="3"/>
      <c r="Q30" s="6">
        <f t="shared" si="2"/>
        <v>100429</v>
      </c>
    </row>
    <row r="31" spans="1:17" x14ac:dyDescent="0.3">
      <c r="J31" s="1">
        <v>6700</v>
      </c>
      <c r="L31" s="8">
        <v>43009</v>
      </c>
      <c r="M31" s="3"/>
      <c r="N31" s="3">
        <v>7615</v>
      </c>
      <c r="O31" s="3" t="s">
        <v>155</v>
      </c>
      <c r="P31" s="3"/>
      <c r="Q31" s="6">
        <f t="shared" si="2"/>
        <v>92814</v>
      </c>
    </row>
    <row r="32" spans="1:17" x14ac:dyDescent="0.3">
      <c r="J32" s="1">
        <v>5220</v>
      </c>
      <c r="L32" s="8">
        <v>43009</v>
      </c>
      <c r="M32" s="3"/>
      <c r="N32" s="3">
        <v>70000</v>
      </c>
      <c r="O32" s="3" t="s">
        <v>37</v>
      </c>
      <c r="P32" s="3" t="s">
        <v>189</v>
      </c>
      <c r="Q32" s="6">
        <f t="shared" si="2"/>
        <v>22814</v>
      </c>
    </row>
    <row r="33" spans="1:17" x14ac:dyDescent="0.3">
      <c r="L33" s="8">
        <v>43014</v>
      </c>
      <c r="M33" s="3"/>
      <c r="N33" s="3">
        <v>2800</v>
      </c>
      <c r="O33" s="3" t="s">
        <v>239</v>
      </c>
      <c r="P33" s="3" t="s">
        <v>197</v>
      </c>
      <c r="Q33" s="6">
        <f t="shared" si="2"/>
        <v>20014</v>
      </c>
    </row>
    <row r="34" spans="1:17" x14ac:dyDescent="0.3">
      <c r="L34" s="8">
        <v>43014</v>
      </c>
      <c r="M34" s="3"/>
      <c r="N34" s="3">
        <v>13200</v>
      </c>
      <c r="O34" s="3" t="s">
        <v>239</v>
      </c>
      <c r="P34" s="3" t="s">
        <v>196</v>
      </c>
      <c r="Q34" s="6">
        <f t="shared" si="2"/>
        <v>6814</v>
      </c>
    </row>
    <row r="35" spans="1:17" x14ac:dyDescent="0.3">
      <c r="J35" s="1">
        <v>-50946</v>
      </c>
      <c r="L35" s="8">
        <v>43014</v>
      </c>
      <c r="M35" s="3"/>
      <c r="N35" s="3">
        <v>2800</v>
      </c>
      <c r="O35" s="3" t="s">
        <v>239</v>
      </c>
      <c r="P35" s="3" t="s">
        <v>238</v>
      </c>
      <c r="Q35" s="6">
        <f t="shared" si="2"/>
        <v>4014</v>
      </c>
    </row>
    <row r="36" spans="1:17" x14ac:dyDescent="0.3">
      <c r="L36" s="8">
        <v>43014</v>
      </c>
      <c r="M36" s="3">
        <v>2400</v>
      </c>
      <c r="N36" s="3"/>
      <c r="O36" s="3" t="s">
        <v>193</v>
      </c>
      <c r="P36" s="3" t="s">
        <v>195</v>
      </c>
      <c r="Q36" s="6">
        <f t="shared" si="2"/>
        <v>6414</v>
      </c>
    </row>
    <row r="37" spans="1:17" x14ac:dyDescent="0.3">
      <c r="L37" s="8">
        <v>42736</v>
      </c>
      <c r="M37" s="3"/>
      <c r="N37" s="3">
        <v>70230</v>
      </c>
      <c r="O37" s="3" t="s">
        <v>156</v>
      </c>
      <c r="P37" s="3"/>
      <c r="Q37" s="6">
        <f t="shared" si="2"/>
        <v>-63816</v>
      </c>
    </row>
    <row r="38" spans="1:17" x14ac:dyDescent="0.3">
      <c r="A38" s="30" t="s">
        <v>248</v>
      </c>
      <c r="B38" s="30"/>
      <c r="C38" s="30"/>
      <c r="D38" s="30"/>
      <c r="E38" s="30"/>
      <c r="L38" s="8">
        <v>42736</v>
      </c>
      <c r="M38" s="3"/>
      <c r="N38" s="3">
        <v>30000</v>
      </c>
      <c r="O38" s="3" t="s">
        <v>37</v>
      </c>
      <c r="P38" s="3"/>
      <c r="Q38" s="6">
        <f t="shared" si="2"/>
        <v>-93816</v>
      </c>
    </row>
    <row r="39" spans="1:17" x14ac:dyDescent="0.3">
      <c r="A39" s="30" t="s">
        <v>249</v>
      </c>
      <c r="B39" s="30"/>
      <c r="C39" s="30"/>
      <c r="D39" s="30"/>
      <c r="E39" s="30"/>
      <c r="H39" s="1">
        <v>49180</v>
      </c>
      <c r="L39" s="8">
        <v>42736</v>
      </c>
      <c r="M39" s="3"/>
      <c r="N39" s="3"/>
      <c r="O39" s="3" t="s">
        <v>242</v>
      </c>
      <c r="P39" s="3"/>
      <c r="Q39" s="6">
        <f t="shared" si="2"/>
        <v>-93816</v>
      </c>
    </row>
    <row r="40" spans="1:17" x14ac:dyDescent="0.3">
      <c r="A40" s="30" t="s">
        <v>250</v>
      </c>
      <c r="B40" s="30"/>
      <c r="C40" s="30"/>
      <c r="D40" s="30"/>
      <c r="E40" s="30"/>
      <c r="H40" s="1">
        <v>28938</v>
      </c>
      <c r="L40" s="8">
        <v>42736</v>
      </c>
      <c r="M40" s="3">
        <v>26470</v>
      </c>
      <c r="N40" s="3"/>
      <c r="O40" s="3" t="s">
        <v>141</v>
      </c>
      <c r="P40" s="3" t="s">
        <v>247</v>
      </c>
      <c r="Q40" s="6">
        <f t="shared" si="2"/>
        <v>-67346</v>
      </c>
    </row>
    <row r="41" spans="1:17" x14ac:dyDescent="0.3">
      <c r="A41" s="30" t="s">
        <v>251</v>
      </c>
      <c r="B41" s="30"/>
      <c r="C41" s="30"/>
      <c r="D41" s="30"/>
      <c r="E41" s="30"/>
      <c r="M41" s="2">
        <f>SUM(M26:M40)</f>
        <v>191520</v>
      </c>
    </row>
  </sheetData>
  <mergeCells count="4">
    <mergeCell ref="A38:E38"/>
    <mergeCell ref="A39:E39"/>
    <mergeCell ref="A40:E40"/>
    <mergeCell ref="A41:E4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Normal="100" workbookViewId="0">
      <selection activeCell="J10" sqref="J10"/>
    </sheetView>
  </sheetViews>
  <sheetFormatPr defaultColWidth="12.875" defaultRowHeight="16.5" x14ac:dyDescent="0.3"/>
  <cols>
    <col min="1" max="1" width="12.5" style="11" bestFit="1" customWidth="1"/>
    <col min="2" max="3" width="8.5" style="2" bestFit="1" customWidth="1"/>
    <col min="4" max="4" width="5.5" style="2" bestFit="1" customWidth="1"/>
    <col min="5" max="5" width="40.75" style="2" bestFit="1" customWidth="1"/>
    <col min="6" max="6" width="8.5" style="2" bestFit="1" customWidth="1"/>
    <col min="7" max="7" width="3.25" style="1" customWidth="1"/>
    <col min="8" max="16384" width="12.875" style="1"/>
  </cols>
  <sheetData>
    <row r="1" spans="1:6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36</v>
      </c>
      <c r="F1" s="4" t="s">
        <v>32</v>
      </c>
    </row>
    <row r="2" spans="1:6" x14ac:dyDescent="0.3">
      <c r="A2" s="8">
        <v>42792</v>
      </c>
      <c r="B2" s="3">
        <v>510000</v>
      </c>
      <c r="C2" s="3"/>
      <c r="D2" s="3" t="s">
        <v>18</v>
      </c>
      <c r="E2" s="3" t="s">
        <v>157</v>
      </c>
      <c r="F2" s="6">
        <f>B2-C2</f>
        <v>510000</v>
      </c>
    </row>
    <row r="3" spans="1:6" x14ac:dyDescent="0.3">
      <c r="A3" s="8">
        <v>42804</v>
      </c>
      <c r="B3" s="3"/>
      <c r="C3" s="3">
        <v>494780</v>
      </c>
      <c r="D3" s="3" t="s">
        <v>158</v>
      </c>
      <c r="E3" s="3" t="s">
        <v>159</v>
      </c>
      <c r="F3" s="6">
        <f>F2+B3-C3</f>
        <v>15220</v>
      </c>
    </row>
    <row r="4" spans="1:6" x14ac:dyDescent="0.3">
      <c r="A4" s="8">
        <v>42804</v>
      </c>
      <c r="B4" s="3"/>
      <c r="C4" s="3">
        <v>10000</v>
      </c>
      <c r="D4" s="3" t="s">
        <v>158</v>
      </c>
      <c r="E4" s="3" t="s">
        <v>11</v>
      </c>
      <c r="F4" s="6">
        <f t="shared" ref="F4:F20" si="0">F3+B4-C4</f>
        <v>5220</v>
      </c>
    </row>
    <row r="5" spans="1:6" x14ac:dyDescent="0.3">
      <c r="A5" s="8">
        <v>42827</v>
      </c>
      <c r="B5" s="3">
        <v>12850</v>
      </c>
      <c r="C5" s="3"/>
      <c r="D5" s="3" t="s">
        <v>141</v>
      </c>
      <c r="E5" s="3" t="s">
        <v>30</v>
      </c>
      <c r="F5" s="6">
        <f t="shared" si="0"/>
        <v>18070</v>
      </c>
    </row>
    <row r="6" spans="1:6" x14ac:dyDescent="0.3">
      <c r="A6" s="8">
        <v>42827</v>
      </c>
      <c r="B6" s="3">
        <v>6700</v>
      </c>
      <c r="C6" s="3"/>
      <c r="D6" s="3" t="s">
        <v>141</v>
      </c>
      <c r="E6" s="3" t="s">
        <v>194</v>
      </c>
      <c r="F6" s="6">
        <f t="shared" si="0"/>
        <v>24770</v>
      </c>
    </row>
    <row r="7" spans="1:6" x14ac:dyDescent="0.3">
      <c r="A7" s="8">
        <v>42827</v>
      </c>
      <c r="B7" s="3">
        <v>45000</v>
      </c>
      <c r="C7" s="3"/>
      <c r="D7" s="3" t="s">
        <v>141</v>
      </c>
      <c r="E7" s="3" t="s">
        <v>191</v>
      </c>
      <c r="F7" s="6">
        <f t="shared" si="0"/>
        <v>69770</v>
      </c>
    </row>
    <row r="8" spans="1:6" x14ac:dyDescent="0.3">
      <c r="A8" s="8">
        <v>43005</v>
      </c>
      <c r="B8" s="3">
        <v>98100</v>
      </c>
      <c r="C8" s="3"/>
      <c r="D8" s="3" t="s">
        <v>141</v>
      </c>
      <c r="E8" s="3" t="s">
        <v>160</v>
      </c>
      <c r="F8" s="6">
        <f t="shared" si="0"/>
        <v>167870</v>
      </c>
    </row>
    <row r="9" spans="1:6" x14ac:dyDescent="0.3">
      <c r="A9" s="8">
        <v>42897</v>
      </c>
      <c r="B9" s="3"/>
      <c r="C9" s="3">
        <v>56241</v>
      </c>
      <c r="D9" s="3" t="s">
        <v>156</v>
      </c>
      <c r="E9" s="3"/>
      <c r="F9" s="6">
        <f t="shared" si="0"/>
        <v>111629</v>
      </c>
    </row>
    <row r="10" spans="1:6" x14ac:dyDescent="0.3">
      <c r="A10" s="8">
        <v>43009</v>
      </c>
      <c r="B10" s="3"/>
      <c r="C10" s="3">
        <v>7615</v>
      </c>
      <c r="D10" s="3" t="s">
        <v>155</v>
      </c>
      <c r="E10" s="3"/>
      <c r="F10" s="6">
        <f t="shared" si="0"/>
        <v>104014</v>
      </c>
    </row>
    <row r="11" spans="1:6" x14ac:dyDescent="0.3">
      <c r="A11" s="8">
        <v>43009</v>
      </c>
      <c r="B11" s="3"/>
      <c r="C11" s="3">
        <v>70000</v>
      </c>
      <c r="D11" s="3" t="s">
        <v>37</v>
      </c>
      <c r="E11" s="3" t="s">
        <v>189</v>
      </c>
      <c r="F11" s="6">
        <f t="shared" si="0"/>
        <v>34014</v>
      </c>
    </row>
    <row r="12" spans="1:6" x14ac:dyDescent="0.3">
      <c r="A12" s="8">
        <v>43014</v>
      </c>
      <c r="B12" s="3">
        <v>80000</v>
      </c>
      <c r="C12" s="3"/>
      <c r="D12" s="3" t="s">
        <v>239</v>
      </c>
      <c r="E12" s="3" t="s">
        <v>236</v>
      </c>
      <c r="F12" s="6">
        <f t="shared" si="0"/>
        <v>114014</v>
      </c>
    </row>
    <row r="13" spans="1:6" x14ac:dyDescent="0.3">
      <c r="A13" s="8">
        <v>43014</v>
      </c>
      <c r="B13" s="3"/>
      <c r="C13" s="3">
        <v>60000</v>
      </c>
      <c r="D13" s="3" t="s">
        <v>240</v>
      </c>
      <c r="E13" s="3" t="s">
        <v>237</v>
      </c>
      <c r="F13" s="6">
        <f t="shared" si="0"/>
        <v>54014</v>
      </c>
    </row>
    <row r="14" spans="1:6" x14ac:dyDescent="0.3">
      <c r="A14" s="8">
        <v>43014</v>
      </c>
      <c r="B14" s="3">
        <v>20000</v>
      </c>
      <c r="C14" s="3"/>
      <c r="D14" s="3" t="s">
        <v>239</v>
      </c>
      <c r="E14" s="3" t="s">
        <v>238</v>
      </c>
      <c r="F14" s="6">
        <f t="shared" si="0"/>
        <v>74014</v>
      </c>
    </row>
    <row r="15" spans="1:6" x14ac:dyDescent="0.3">
      <c r="A15" s="10">
        <v>43014</v>
      </c>
      <c r="B15" s="5">
        <v>2400</v>
      </c>
      <c r="C15" s="5"/>
      <c r="D15" s="5" t="s">
        <v>193</v>
      </c>
      <c r="E15" s="5" t="s">
        <v>254</v>
      </c>
      <c r="F15" s="6">
        <f t="shared" si="0"/>
        <v>76414</v>
      </c>
    </row>
    <row r="16" spans="1:6" x14ac:dyDescent="0.3">
      <c r="A16" s="8">
        <v>43101</v>
      </c>
      <c r="B16" s="3"/>
      <c r="C16" s="5">
        <v>70230</v>
      </c>
      <c r="D16" s="3" t="s">
        <v>156</v>
      </c>
      <c r="E16" s="3" t="s">
        <v>253</v>
      </c>
      <c r="F16" s="6">
        <f t="shared" si="0"/>
        <v>6184</v>
      </c>
    </row>
    <row r="17" spans="1:6" x14ac:dyDescent="0.3">
      <c r="A17" s="8">
        <v>43101</v>
      </c>
      <c r="B17" s="3"/>
      <c r="C17" s="3">
        <v>30000</v>
      </c>
      <c r="D17" s="3" t="s">
        <v>37</v>
      </c>
      <c r="E17" s="3"/>
      <c r="F17" s="6">
        <f t="shared" si="0"/>
        <v>-23816</v>
      </c>
    </row>
    <row r="18" spans="1:6" x14ac:dyDescent="0.3">
      <c r="A18" s="8">
        <v>43101</v>
      </c>
      <c r="B18" s="3">
        <v>40000</v>
      </c>
      <c r="C18" s="3"/>
      <c r="D18" s="3" t="s">
        <v>242</v>
      </c>
      <c r="E18" s="3"/>
      <c r="F18" s="6">
        <f t="shared" si="0"/>
        <v>16184</v>
      </c>
    </row>
    <row r="19" spans="1:6" x14ac:dyDescent="0.3">
      <c r="A19" s="8">
        <v>43101</v>
      </c>
      <c r="B19" s="3">
        <v>26470</v>
      </c>
      <c r="C19" s="3"/>
      <c r="D19" s="3" t="s">
        <v>241</v>
      </c>
      <c r="E19" s="3" t="s">
        <v>252</v>
      </c>
      <c r="F19" s="31">
        <f t="shared" si="0"/>
        <v>42654</v>
      </c>
    </row>
    <row r="38" spans="1:5" x14ac:dyDescent="0.3">
      <c r="A38" s="30" t="s">
        <v>248</v>
      </c>
      <c r="B38" s="30"/>
      <c r="C38" s="30"/>
      <c r="D38" s="30"/>
      <c r="E38" s="30"/>
    </row>
    <row r="39" spans="1:5" x14ac:dyDescent="0.3">
      <c r="A39" s="30" t="s">
        <v>249</v>
      </c>
      <c r="B39" s="30"/>
      <c r="C39" s="30"/>
      <c r="D39" s="30"/>
      <c r="E39" s="30"/>
    </row>
    <row r="40" spans="1:5" x14ac:dyDescent="0.3">
      <c r="A40" s="30" t="s">
        <v>250</v>
      </c>
      <c r="B40" s="30"/>
      <c r="C40" s="30"/>
      <c r="D40" s="30"/>
      <c r="E40" s="30"/>
    </row>
    <row r="41" spans="1:5" x14ac:dyDescent="0.3">
      <c r="A41" s="30" t="s">
        <v>251</v>
      </c>
      <c r="B41" s="30"/>
      <c r="C41" s="30"/>
      <c r="D41" s="30"/>
      <c r="E41" s="30"/>
    </row>
  </sheetData>
  <mergeCells count="4">
    <mergeCell ref="A38:E38"/>
    <mergeCell ref="A39:E39"/>
    <mergeCell ref="A40:E40"/>
    <mergeCell ref="A41:E4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E32" sqref="E32"/>
    </sheetView>
  </sheetViews>
  <sheetFormatPr defaultColWidth="12.875" defaultRowHeight="16.5" x14ac:dyDescent="0.3"/>
  <cols>
    <col min="1" max="1" width="12.5" style="11" bestFit="1" customWidth="1"/>
    <col min="2" max="3" width="8.5" style="2" bestFit="1" customWidth="1"/>
    <col min="4" max="4" width="5.5" style="2" bestFit="1" customWidth="1"/>
    <col min="5" max="5" width="40.75" style="2" bestFit="1" customWidth="1"/>
    <col min="6" max="6" width="8.5" style="2" bestFit="1" customWidth="1"/>
    <col min="7" max="7" width="3.25" style="1" customWidth="1"/>
    <col min="8" max="8" width="8.5" style="1" bestFit="1" customWidth="1"/>
    <col min="9" max="9" width="3.5" style="1" customWidth="1"/>
    <col min="10" max="10" width="7.375" style="1" bestFit="1" customWidth="1"/>
    <col min="11" max="16384" width="12.875" style="1"/>
  </cols>
  <sheetData>
    <row r="1" spans="1:10" x14ac:dyDescent="0.3">
      <c r="A1" s="7" t="s">
        <v>5</v>
      </c>
      <c r="B1" s="4" t="s">
        <v>0</v>
      </c>
      <c r="C1" s="4" t="s">
        <v>1</v>
      </c>
      <c r="D1" s="4" t="s">
        <v>4</v>
      </c>
      <c r="E1" s="4" t="s">
        <v>36</v>
      </c>
      <c r="F1" s="4" t="s">
        <v>32</v>
      </c>
    </row>
    <row r="2" spans="1:10" x14ac:dyDescent="0.3">
      <c r="A2" s="8">
        <v>42792</v>
      </c>
      <c r="B2" s="3">
        <v>510000</v>
      </c>
      <c r="C2" s="3"/>
      <c r="D2" s="3" t="s">
        <v>18</v>
      </c>
      <c r="E2" s="3" t="s">
        <v>157</v>
      </c>
      <c r="F2" s="6">
        <f>B2-C2</f>
        <v>510000</v>
      </c>
    </row>
    <row r="3" spans="1:10" x14ac:dyDescent="0.3">
      <c r="A3" s="8">
        <v>42804</v>
      </c>
      <c r="B3" s="3"/>
      <c r="C3" s="3">
        <v>494780</v>
      </c>
      <c r="D3" s="3" t="s">
        <v>158</v>
      </c>
      <c r="E3" s="3" t="s">
        <v>159</v>
      </c>
      <c r="F3" s="6">
        <f>F2+B3-C3</f>
        <v>15220</v>
      </c>
      <c r="J3" s="1">
        <v>12850</v>
      </c>
    </row>
    <row r="4" spans="1:10" x14ac:dyDescent="0.3">
      <c r="A4" s="8">
        <v>42804</v>
      </c>
      <c r="B4" s="3"/>
      <c r="C4" s="3">
        <v>10000</v>
      </c>
      <c r="D4" s="3" t="s">
        <v>158</v>
      </c>
      <c r="E4" s="3" t="s">
        <v>205</v>
      </c>
      <c r="F4" s="6">
        <f t="shared" ref="F4:F14" si="0">F3+B4-C4</f>
        <v>5220</v>
      </c>
      <c r="J4" s="1">
        <v>6700</v>
      </c>
    </row>
    <row r="5" spans="1:10" x14ac:dyDescent="0.3">
      <c r="A5" s="8">
        <v>42827</v>
      </c>
      <c r="B5" s="3">
        <v>12850</v>
      </c>
      <c r="C5" s="3"/>
      <c r="D5" s="3" t="s">
        <v>141</v>
      </c>
      <c r="E5" s="3" t="s">
        <v>190</v>
      </c>
      <c r="F5" s="6">
        <f t="shared" si="0"/>
        <v>18070</v>
      </c>
      <c r="J5" s="1">
        <v>10000</v>
      </c>
    </row>
    <row r="6" spans="1:10" x14ac:dyDescent="0.3">
      <c r="A6" s="8">
        <v>42827</v>
      </c>
      <c r="B6" s="3">
        <v>21700</v>
      </c>
      <c r="C6" s="3"/>
      <c r="D6" s="3" t="s">
        <v>141</v>
      </c>
      <c r="E6" s="3" t="s">
        <v>194</v>
      </c>
      <c r="F6" s="6">
        <f t="shared" si="0"/>
        <v>39770</v>
      </c>
      <c r="H6" s="1">
        <v>15000</v>
      </c>
      <c r="J6" s="1">
        <v>15000</v>
      </c>
    </row>
    <row r="7" spans="1:10" x14ac:dyDescent="0.3">
      <c r="A7" s="8">
        <v>42827</v>
      </c>
      <c r="B7" s="3">
        <v>109460</v>
      </c>
      <c r="C7" s="3"/>
      <c r="D7" s="3" t="s">
        <v>141</v>
      </c>
      <c r="E7" s="3" t="s">
        <v>191</v>
      </c>
      <c r="F7" s="6">
        <f t="shared" si="0"/>
        <v>149230</v>
      </c>
      <c r="H7" s="1">
        <f>109460-25000</f>
        <v>84460</v>
      </c>
    </row>
    <row r="8" spans="1:10" x14ac:dyDescent="0.3">
      <c r="A8" s="8">
        <v>43005</v>
      </c>
      <c r="B8" s="3">
        <v>28938</v>
      </c>
      <c r="C8" s="3"/>
      <c r="D8" s="3" t="s">
        <v>141</v>
      </c>
      <c r="E8" s="3" t="s">
        <v>160</v>
      </c>
      <c r="F8" s="6">
        <f t="shared" si="0"/>
        <v>178168</v>
      </c>
      <c r="H8" s="1">
        <v>28938</v>
      </c>
    </row>
    <row r="9" spans="1:10" x14ac:dyDescent="0.3">
      <c r="A9" s="8">
        <v>42897</v>
      </c>
      <c r="B9" s="3"/>
      <c r="C9" s="3">
        <v>56241</v>
      </c>
      <c r="D9" s="3" t="s">
        <v>156</v>
      </c>
      <c r="E9" s="3"/>
      <c r="F9" s="6">
        <f t="shared" si="0"/>
        <v>121927</v>
      </c>
    </row>
    <row r="10" spans="1:10" x14ac:dyDescent="0.3">
      <c r="A10" s="8">
        <v>43009</v>
      </c>
      <c r="B10" s="3"/>
      <c r="C10" s="3">
        <v>7615</v>
      </c>
      <c r="D10" s="3" t="s">
        <v>155</v>
      </c>
      <c r="E10" s="3"/>
      <c r="F10" s="6">
        <f t="shared" si="0"/>
        <v>114312</v>
      </c>
    </row>
    <row r="11" spans="1:10" x14ac:dyDescent="0.3">
      <c r="A11" s="8">
        <v>43009</v>
      </c>
      <c r="B11" s="3"/>
      <c r="C11" s="3">
        <v>70000</v>
      </c>
      <c r="D11" s="3" t="s">
        <v>188</v>
      </c>
      <c r="E11" s="3" t="s">
        <v>189</v>
      </c>
      <c r="F11" s="6">
        <f t="shared" si="0"/>
        <v>44312</v>
      </c>
    </row>
    <row r="12" spans="1:10" x14ac:dyDescent="0.3">
      <c r="A12" s="8">
        <v>43014</v>
      </c>
      <c r="B12" s="3"/>
      <c r="C12" s="3">
        <v>1600</v>
      </c>
      <c r="D12" s="3" t="s">
        <v>193</v>
      </c>
      <c r="E12" s="3" t="s">
        <v>197</v>
      </c>
      <c r="F12" s="6">
        <f t="shared" si="0"/>
        <v>42712</v>
      </c>
    </row>
    <row r="13" spans="1:10" x14ac:dyDescent="0.3">
      <c r="A13" s="8">
        <v>43014</v>
      </c>
      <c r="B13" s="3"/>
      <c r="C13" s="3">
        <v>9600</v>
      </c>
      <c r="D13" s="3" t="s">
        <v>193</v>
      </c>
      <c r="E13" s="3" t="s">
        <v>196</v>
      </c>
      <c r="F13" s="6">
        <f t="shared" si="0"/>
        <v>33112</v>
      </c>
      <c r="J13" s="1">
        <f>35000*0.3</f>
        <v>10500</v>
      </c>
    </row>
    <row r="14" spans="1:10" x14ac:dyDescent="0.3">
      <c r="A14" s="8">
        <v>43014</v>
      </c>
      <c r="B14" s="3">
        <v>2400</v>
      </c>
      <c r="C14" s="3"/>
      <c r="D14" s="3" t="s">
        <v>193</v>
      </c>
      <c r="E14" s="3" t="s">
        <v>195</v>
      </c>
      <c r="F14" s="6">
        <f t="shared" si="0"/>
        <v>35512</v>
      </c>
      <c r="H14" s="1">
        <v>49000</v>
      </c>
    </row>
    <row r="15" spans="1:10" x14ac:dyDescent="0.3">
      <c r="H15" s="1">
        <v>-30000</v>
      </c>
    </row>
    <row r="16" spans="1:10" x14ac:dyDescent="0.3">
      <c r="H16" s="1">
        <v>-11000</v>
      </c>
    </row>
    <row r="17" spans="8:10" x14ac:dyDescent="0.3">
      <c r="H17" s="1">
        <v>-2400</v>
      </c>
    </row>
    <row r="20" spans="8:10" x14ac:dyDescent="0.3">
      <c r="H20" s="1">
        <v>128398</v>
      </c>
      <c r="J20" s="1">
        <v>30000</v>
      </c>
    </row>
    <row r="21" spans="8:10" x14ac:dyDescent="0.3">
      <c r="H21" s="1">
        <v>-5600</v>
      </c>
      <c r="J21" s="1">
        <v>20000</v>
      </c>
    </row>
    <row r="22" spans="8:10" x14ac:dyDescent="0.3">
      <c r="H22" s="1">
        <v>-21600</v>
      </c>
      <c r="J22" s="1">
        <v>21000</v>
      </c>
    </row>
    <row r="23" spans="8:10" x14ac:dyDescent="0.3">
      <c r="H23" s="1">
        <v>-90600</v>
      </c>
      <c r="J23" s="1">
        <v>25000</v>
      </c>
    </row>
    <row r="24" spans="8:10" x14ac:dyDescent="0.3">
      <c r="H24" s="1">
        <v>-35512</v>
      </c>
      <c r="J24" s="1">
        <v>12850</v>
      </c>
    </row>
    <row r="25" spans="8:10" x14ac:dyDescent="0.3">
      <c r="J25" s="1">
        <v>6700</v>
      </c>
    </row>
    <row r="26" spans="8:10" x14ac:dyDescent="0.3">
      <c r="J26" s="1">
        <v>5220</v>
      </c>
    </row>
    <row r="33" spans="8:8" x14ac:dyDescent="0.3">
      <c r="H33" s="1">
        <v>49180</v>
      </c>
    </row>
    <row r="34" spans="8:8" x14ac:dyDescent="0.3">
      <c r="H34" s="1">
        <v>28938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A2" sqref="A2:A3"/>
    </sheetView>
  </sheetViews>
  <sheetFormatPr defaultRowHeight="16.5" x14ac:dyDescent="0.3"/>
  <cols>
    <col min="1" max="1" width="7.375" style="1" bestFit="1" customWidth="1"/>
    <col min="2" max="2" width="4" style="1" bestFit="1" customWidth="1"/>
    <col min="3" max="3" width="6.25" style="1" bestFit="1" customWidth="1"/>
    <col min="4" max="4" width="8.5" style="1" bestFit="1" customWidth="1"/>
    <col min="5" max="5" width="8.125" style="1" bestFit="1" customWidth="1"/>
    <col min="6" max="16384" width="9" style="1"/>
  </cols>
  <sheetData>
    <row r="2" spans="1:5" x14ac:dyDescent="0.3">
      <c r="A2" s="1">
        <f>B2*C2</f>
        <v>2800</v>
      </c>
      <c r="B2" s="1">
        <v>7</v>
      </c>
      <c r="C2" s="1">
        <v>400</v>
      </c>
    </row>
    <row r="3" spans="1:5" x14ac:dyDescent="0.3">
      <c r="A3" s="1">
        <f>B3*C3</f>
        <v>13200</v>
      </c>
      <c r="B3" s="1">
        <v>11</v>
      </c>
      <c r="C3" s="1">
        <v>1200</v>
      </c>
    </row>
    <row r="4" spans="1:5" x14ac:dyDescent="0.3">
      <c r="A4" s="1">
        <f t="shared" ref="A4:A8" si="0">B4*C4</f>
        <v>0</v>
      </c>
    </row>
    <row r="5" spans="1:5" x14ac:dyDescent="0.3">
      <c r="A5" s="1">
        <f t="shared" si="0"/>
        <v>0</v>
      </c>
    </row>
    <row r="6" spans="1:5" x14ac:dyDescent="0.3">
      <c r="A6" s="1">
        <f t="shared" si="0"/>
        <v>0</v>
      </c>
      <c r="E6" s="1">
        <v>-10500</v>
      </c>
    </row>
    <row r="7" spans="1:5" x14ac:dyDescent="0.3">
      <c r="A7" s="1">
        <f t="shared" si="0"/>
        <v>25200</v>
      </c>
      <c r="B7" s="1">
        <v>7</v>
      </c>
      <c r="C7" s="1">
        <v>3600</v>
      </c>
      <c r="D7" s="1">
        <v>180000</v>
      </c>
      <c r="E7" s="1">
        <f>A7+E6</f>
        <v>14700</v>
      </c>
    </row>
    <row r="8" spans="1:5" x14ac:dyDescent="0.3">
      <c r="A8" s="1">
        <f t="shared" si="0"/>
        <v>12600</v>
      </c>
      <c r="B8" s="1">
        <v>7</v>
      </c>
      <c r="C8" s="1">
        <v>1800</v>
      </c>
      <c r="D8" s="1">
        <v>180000</v>
      </c>
      <c r="E8" s="1">
        <f>A8+E6</f>
        <v>2100</v>
      </c>
    </row>
    <row r="12" spans="1:5" x14ac:dyDescent="0.3">
      <c r="A12" s="1">
        <f t="shared" ref="A12:A14" si="1">B12*C12</f>
        <v>0</v>
      </c>
      <c r="E12" s="1">
        <v>-10500</v>
      </c>
    </row>
    <row r="13" spans="1:5" x14ac:dyDescent="0.3">
      <c r="A13" s="1">
        <f t="shared" si="1"/>
        <v>29400</v>
      </c>
      <c r="B13" s="1">
        <v>7</v>
      </c>
      <c r="C13" s="1">
        <f>D13*0.02</f>
        <v>4200</v>
      </c>
      <c r="D13" s="1">
        <v>210000</v>
      </c>
      <c r="E13" s="1">
        <f>A13+E12</f>
        <v>18900</v>
      </c>
    </row>
    <row r="14" spans="1:5" x14ac:dyDescent="0.3">
      <c r="A14" s="1">
        <f t="shared" si="1"/>
        <v>14700</v>
      </c>
      <c r="B14" s="1">
        <v>7</v>
      </c>
      <c r="C14" s="1">
        <f>D14*0.01</f>
        <v>2100</v>
      </c>
      <c r="D14" s="1">
        <v>210000</v>
      </c>
      <c r="E14" s="1">
        <f>A14+E12</f>
        <v>4200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N15" sqref="N15:N16"/>
    </sheetView>
  </sheetViews>
  <sheetFormatPr defaultRowHeight="16.5" x14ac:dyDescent="0.3"/>
  <cols>
    <col min="1" max="1" width="12.5" style="11" bestFit="1" customWidth="1"/>
    <col min="2" max="2" width="8.5" style="2" bestFit="1" customWidth="1"/>
    <col min="3" max="4" width="9.25" style="2" bestFit="1" customWidth="1"/>
    <col min="5" max="5" width="22.875" style="2" bestFit="1" customWidth="1"/>
    <col min="6" max="6" width="8.5" style="2" bestFit="1" customWidth="1"/>
    <col min="7" max="7" width="5.5" style="2" bestFit="1" customWidth="1"/>
    <col min="8" max="8" width="8.5" style="2" bestFit="1" customWidth="1"/>
    <col min="9" max="10" width="5.5" style="2" bestFit="1" customWidth="1"/>
    <col min="11" max="11" width="9.625" style="2" bestFit="1" customWidth="1"/>
    <col min="12" max="13" width="9" style="1"/>
    <col min="14" max="14" width="9.25" style="1" bestFit="1" customWidth="1"/>
    <col min="15" max="16384" width="9" style="1"/>
  </cols>
  <sheetData>
    <row r="1" spans="1:14" x14ac:dyDescent="0.3">
      <c r="A1" s="7" t="s">
        <v>5</v>
      </c>
      <c r="B1" s="4" t="s">
        <v>1</v>
      </c>
      <c r="C1" s="4" t="s">
        <v>4</v>
      </c>
      <c r="D1" s="4" t="s">
        <v>33</v>
      </c>
      <c r="E1" s="4" t="s">
        <v>36</v>
      </c>
      <c r="F1" s="4" t="s">
        <v>32</v>
      </c>
      <c r="G1" s="4" t="s">
        <v>3</v>
      </c>
      <c r="H1" s="4" t="s">
        <v>2</v>
      </c>
      <c r="I1" s="4" t="s">
        <v>68</v>
      </c>
      <c r="J1" s="4" t="s">
        <v>78</v>
      </c>
      <c r="K1" s="4" t="s">
        <v>79</v>
      </c>
    </row>
    <row r="2" spans="1:14" x14ac:dyDescent="0.3">
      <c r="A2" s="8">
        <v>42786</v>
      </c>
      <c r="B2" s="3">
        <v>600</v>
      </c>
      <c r="C2" s="3" t="s">
        <v>26</v>
      </c>
      <c r="D2" s="3"/>
      <c r="E2" s="3" t="s">
        <v>27</v>
      </c>
      <c r="F2" s="6">
        <v>509400</v>
      </c>
      <c r="G2" s="3">
        <v>1</v>
      </c>
      <c r="H2" s="3">
        <v>600</v>
      </c>
      <c r="I2" s="3"/>
      <c r="J2" s="3"/>
      <c r="K2" s="3"/>
    </row>
    <row r="3" spans="1:14" x14ac:dyDescent="0.3">
      <c r="A3" s="8">
        <v>42786</v>
      </c>
      <c r="B3" s="3">
        <v>400</v>
      </c>
      <c r="C3" s="3" t="s">
        <v>25</v>
      </c>
      <c r="D3" s="3"/>
      <c r="E3" s="3" t="s">
        <v>27</v>
      </c>
      <c r="F3" s="6">
        <v>509000</v>
      </c>
      <c r="G3" s="3">
        <v>1</v>
      </c>
      <c r="H3" s="3">
        <v>400</v>
      </c>
      <c r="I3" s="3"/>
      <c r="J3" s="3"/>
      <c r="K3" s="3"/>
    </row>
    <row r="4" spans="1:14" x14ac:dyDescent="0.3">
      <c r="A4" s="8">
        <v>42786</v>
      </c>
      <c r="B4" s="3">
        <v>500</v>
      </c>
      <c r="C4" s="3" t="s">
        <v>25</v>
      </c>
      <c r="D4" s="3"/>
      <c r="E4" s="3" t="s">
        <v>6</v>
      </c>
      <c r="F4" s="6">
        <v>508500</v>
      </c>
      <c r="G4" s="3">
        <v>1</v>
      </c>
      <c r="H4" s="3">
        <v>500</v>
      </c>
      <c r="I4" s="3"/>
      <c r="J4" s="3"/>
      <c r="K4" s="3"/>
    </row>
    <row r="5" spans="1:14" x14ac:dyDescent="0.3">
      <c r="A5" s="8">
        <v>42786</v>
      </c>
      <c r="B5" s="3">
        <v>300</v>
      </c>
      <c r="C5" s="3" t="s">
        <v>25</v>
      </c>
      <c r="D5" s="3"/>
      <c r="E5" s="3" t="s">
        <v>28</v>
      </c>
      <c r="F5" s="6">
        <v>508200</v>
      </c>
      <c r="G5" s="3">
        <v>1</v>
      </c>
      <c r="H5" s="3">
        <v>300</v>
      </c>
      <c r="I5" s="3"/>
      <c r="J5" s="3"/>
      <c r="K5" s="3"/>
    </row>
    <row r="6" spans="1:14" x14ac:dyDescent="0.3">
      <c r="A6" s="8">
        <v>42790</v>
      </c>
      <c r="B6" s="3">
        <v>400</v>
      </c>
      <c r="C6" s="3" t="s">
        <v>29</v>
      </c>
      <c r="D6" s="3"/>
      <c r="E6" s="3"/>
      <c r="F6" s="6">
        <v>507800</v>
      </c>
      <c r="G6" s="3">
        <v>1</v>
      </c>
      <c r="H6" s="3">
        <v>400</v>
      </c>
      <c r="I6" s="3"/>
      <c r="J6" s="3"/>
      <c r="K6" s="3"/>
    </row>
    <row r="7" spans="1:14" x14ac:dyDescent="0.3">
      <c r="A7" s="8">
        <v>42790</v>
      </c>
      <c r="B7" s="3">
        <v>240</v>
      </c>
      <c r="C7" s="3" t="s">
        <v>29</v>
      </c>
      <c r="D7" s="3"/>
      <c r="E7" s="3"/>
      <c r="F7" s="6">
        <v>507560</v>
      </c>
      <c r="G7" s="3">
        <v>1</v>
      </c>
      <c r="H7" s="3">
        <v>240</v>
      </c>
      <c r="I7" s="3"/>
      <c r="J7" s="3"/>
      <c r="K7" s="3"/>
    </row>
    <row r="8" spans="1:14" x14ac:dyDescent="0.3">
      <c r="A8" s="8">
        <v>42790</v>
      </c>
      <c r="B8" s="3">
        <v>340</v>
      </c>
      <c r="C8" s="3" t="s">
        <v>29</v>
      </c>
      <c r="D8" s="3"/>
      <c r="E8" s="3" t="s">
        <v>6</v>
      </c>
      <c r="F8" s="6">
        <v>507220</v>
      </c>
      <c r="G8" s="3">
        <v>1</v>
      </c>
      <c r="H8" s="3">
        <v>340</v>
      </c>
      <c r="I8" s="3"/>
      <c r="J8" s="3"/>
      <c r="K8" s="3"/>
    </row>
    <row r="9" spans="1:14" x14ac:dyDescent="0.3">
      <c r="A9" s="8">
        <v>42792</v>
      </c>
      <c r="B9" s="3">
        <v>488000</v>
      </c>
      <c r="C9" s="3" t="s">
        <v>14</v>
      </c>
      <c r="D9" s="3"/>
      <c r="E9" s="3"/>
      <c r="F9" s="6">
        <v>19220</v>
      </c>
      <c r="G9" s="3">
        <v>1</v>
      </c>
      <c r="H9" s="3">
        <v>488000</v>
      </c>
      <c r="I9" s="3"/>
      <c r="J9" s="3"/>
      <c r="K9" s="3"/>
    </row>
    <row r="10" spans="1:14" x14ac:dyDescent="0.3">
      <c r="A10" s="8">
        <v>42792</v>
      </c>
      <c r="B10" s="3">
        <v>4000</v>
      </c>
      <c r="C10" s="3" t="s">
        <v>15</v>
      </c>
      <c r="D10" s="3"/>
      <c r="E10" s="3"/>
      <c r="F10" s="6">
        <v>10220</v>
      </c>
      <c r="G10" s="3">
        <v>1</v>
      </c>
      <c r="H10" s="3">
        <v>4000</v>
      </c>
      <c r="I10" s="3"/>
      <c r="J10" s="3"/>
      <c r="K10" s="3"/>
    </row>
    <row r="11" spans="1:14" x14ac:dyDescent="0.3">
      <c r="A11" s="8">
        <v>42804</v>
      </c>
      <c r="B11" s="5">
        <v>5000</v>
      </c>
      <c r="C11" s="3" t="s">
        <v>14</v>
      </c>
      <c r="D11" s="3"/>
      <c r="E11" s="3" t="s">
        <v>11</v>
      </c>
      <c r="F11" s="6">
        <v>14220</v>
      </c>
      <c r="G11" s="3">
        <v>1</v>
      </c>
      <c r="H11" s="3">
        <v>5000</v>
      </c>
      <c r="I11" s="3"/>
      <c r="J11" s="3"/>
      <c r="K11" s="3"/>
    </row>
    <row r="12" spans="1:14" x14ac:dyDescent="0.3">
      <c r="A12" s="8">
        <v>42865</v>
      </c>
      <c r="B12" s="5">
        <v>5000</v>
      </c>
      <c r="C12" s="3" t="s">
        <v>14</v>
      </c>
      <c r="D12" s="3"/>
      <c r="E12" s="3" t="s">
        <v>11</v>
      </c>
      <c r="F12" s="6">
        <v>14220</v>
      </c>
      <c r="G12" s="3">
        <v>1</v>
      </c>
      <c r="H12" s="3">
        <v>5000</v>
      </c>
      <c r="I12" s="3"/>
      <c r="J12" s="3"/>
      <c r="K12" s="3"/>
    </row>
    <row r="15" spans="1:14" x14ac:dyDescent="0.3">
      <c r="N15" s="1">
        <v>510000</v>
      </c>
    </row>
    <row r="16" spans="1:14" x14ac:dyDescent="0.3">
      <c r="N16" s="1">
        <v>-494780</v>
      </c>
    </row>
  </sheetData>
  <sortState ref="A2:K12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E21" sqref="E21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4" width="9.25" style="2" bestFit="1" customWidth="1"/>
    <col min="5" max="5" width="22.875" style="2" bestFit="1" customWidth="1"/>
    <col min="6" max="6" width="8.125" style="2" bestFit="1" customWidth="1"/>
    <col min="7" max="7" width="5.5" style="2" bestFit="1" customWidth="1"/>
    <col min="8" max="8" width="6.25" style="2" bestFit="1" customWidth="1"/>
    <col min="9" max="10" width="5.5" style="2" bestFit="1" customWidth="1"/>
    <col min="11" max="11" width="7.375" style="2" bestFit="1" customWidth="1"/>
    <col min="12" max="16384" width="9" style="1"/>
  </cols>
  <sheetData>
    <row r="1" spans="1:11" x14ac:dyDescent="0.3">
      <c r="A1" s="7" t="s">
        <v>5</v>
      </c>
      <c r="B1" s="4" t="s">
        <v>1</v>
      </c>
      <c r="C1" s="4" t="s">
        <v>4</v>
      </c>
      <c r="D1" s="4" t="s">
        <v>33</v>
      </c>
      <c r="E1" s="4" t="s">
        <v>36</v>
      </c>
      <c r="F1" s="4" t="s">
        <v>32</v>
      </c>
      <c r="G1" s="4" t="s">
        <v>3</v>
      </c>
      <c r="H1" s="4" t="s">
        <v>2</v>
      </c>
      <c r="I1" s="4" t="s">
        <v>68</v>
      </c>
      <c r="J1" s="4" t="s">
        <v>78</v>
      </c>
      <c r="K1" s="4" t="s">
        <v>79</v>
      </c>
    </row>
    <row r="2" spans="1:11" x14ac:dyDescent="0.3">
      <c r="A2" s="8">
        <v>42827</v>
      </c>
      <c r="B2" s="3">
        <v>500</v>
      </c>
      <c r="C2" s="3" t="s">
        <v>89</v>
      </c>
      <c r="D2" s="3" t="s">
        <v>31</v>
      </c>
      <c r="E2" s="3" t="s">
        <v>88</v>
      </c>
      <c r="F2" s="6">
        <v>3470</v>
      </c>
      <c r="G2" s="3">
        <v>1</v>
      </c>
      <c r="H2" s="3">
        <v>500</v>
      </c>
      <c r="I2" s="3"/>
      <c r="J2" s="3"/>
      <c r="K2" s="3"/>
    </row>
    <row r="3" spans="1:11" x14ac:dyDescent="0.3">
      <c r="A3" s="10">
        <v>42867</v>
      </c>
      <c r="B3" s="3">
        <v>2900</v>
      </c>
      <c r="C3" s="3" t="s">
        <v>10</v>
      </c>
      <c r="D3" s="3" t="s">
        <v>80</v>
      </c>
      <c r="E3" s="3" t="s">
        <v>86</v>
      </c>
      <c r="F3" s="6">
        <v>-17996</v>
      </c>
      <c r="G3" s="3">
        <v>1</v>
      </c>
      <c r="H3" s="3">
        <v>2900</v>
      </c>
      <c r="I3" s="3"/>
      <c r="J3" s="3"/>
      <c r="K3" s="3"/>
    </row>
    <row r="4" spans="1:11" x14ac:dyDescent="0.3">
      <c r="A4" s="10">
        <v>42879</v>
      </c>
      <c r="B4" s="3">
        <v>1000</v>
      </c>
      <c r="C4" s="3" t="s">
        <v>89</v>
      </c>
      <c r="D4" s="3" t="s">
        <v>80</v>
      </c>
      <c r="E4" s="3" t="s">
        <v>90</v>
      </c>
      <c r="F4" s="6">
        <v>-21913</v>
      </c>
      <c r="G4" s="3">
        <v>1</v>
      </c>
      <c r="H4" s="3">
        <v>1000</v>
      </c>
      <c r="I4" s="3"/>
      <c r="J4" s="3"/>
      <c r="K4" s="3"/>
    </row>
    <row r="5" spans="1:11" x14ac:dyDescent="0.3">
      <c r="A5" s="10">
        <v>42879</v>
      </c>
      <c r="B5" s="3">
        <v>200</v>
      </c>
      <c r="C5" s="3" t="s">
        <v>89</v>
      </c>
      <c r="D5" s="3" t="s">
        <v>80</v>
      </c>
      <c r="E5" s="3" t="s">
        <v>92</v>
      </c>
      <c r="F5" s="6">
        <v>-22113</v>
      </c>
      <c r="G5" s="3">
        <v>1</v>
      </c>
      <c r="H5" s="3">
        <v>200</v>
      </c>
      <c r="I5" s="3"/>
      <c r="J5" s="3"/>
      <c r="K5" s="3"/>
    </row>
    <row r="6" spans="1:11" x14ac:dyDescent="0.3">
      <c r="A6" s="10">
        <v>42879</v>
      </c>
      <c r="B6" s="3">
        <v>300</v>
      </c>
      <c r="C6" s="3" t="s">
        <v>89</v>
      </c>
      <c r="D6" s="3" t="s">
        <v>80</v>
      </c>
      <c r="E6" s="3" t="s">
        <v>93</v>
      </c>
      <c r="F6" s="6">
        <v>-22413</v>
      </c>
      <c r="G6" s="3">
        <v>1</v>
      </c>
      <c r="H6" s="3">
        <v>300</v>
      </c>
      <c r="I6" s="3"/>
      <c r="J6" s="3"/>
      <c r="K6" s="3"/>
    </row>
    <row r="7" spans="1:11" x14ac:dyDescent="0.3">
      <c r="A7" s="10">
        <v>42879</v>
      </c>
      <c r="B7" s="3">
        <v>400</v>
      </c>
      <c r="C7" s="3" t="s">
        <v>89</v>
      </c>
      <c r="D7" s="3" t="s">
        <v>80</v>
      </c>
      <c r="E7" s="3" t="s">
        <v>94</v>
      </c>
      <c r="F7" s="6">
        <v>-22813</v>
      </c>
      <c r="G7" s="3">
        <v>1</v>
      </c>
      <c r="H7" s="3">
        <v>400</v>
      </c>
      <c r="I7" s="3"/>
      <c r="J7" s="3"/>
      <c r="K7" s="3"/>
    </row>
    <row r="8" spans="1:11" x14ac:dyDescent="0.3">
      <c r="A8" s="10">
        <v>42879</v>
      </c>
      <c r="B8" s="3">
        <v>40</v>
      </c>
      <c r="C8" s="3" t="s">
        <v>89</v>
      </c>
      <c r="D8" s="3" t="s">
        <v>80</v>
      </c>
      <c r="E8" s="3" t="s">
        <v>91</v>
      </c>
      <c r="F8" s="6">
        <v>-22853</v>
      </c>
      <c r="G8" s="3">
        <v>1</v>
      </c>
      <c r="H8" s="3">
        <v>40</v>
      </c>
      <c r="I8" s="3"/>
      <c r="J8" s="3"/>
      <c r="K8" s="3"/>
    </row>
    <row r="9" spans="1:11" x14ac:dyDescent="0.3">
      <c r="A9" s="10">
        <v>42879</v>
      </c>
      <c r="B9" s="3">
        <v>50</v>
      </c>
      <c r="C9" s="3" t="s">
        <v>89</v>
      </c>
      <c r="D9" s="3" t="s">
        <v>80</v>
      </c>
      <c r="E9" s="3" t="s">
        <v>95</v>
      </c>
      <c r="F9" s="6">
        <v>-22903</v>
      </c>
      <c r="G9" s="3">
        <v>1</v>
      </c>
      <c r="H9" s="3">
        <v>50</v>
      </c>
      <c r="I9" s="3"/>
      <c r="J9" s="3"/>
      <c r="K9" s="3"/>
    </row>
    <row r="10" spans="1:11" x14ac:dyDescent="0.3">
      <c r="A10" s="10">
        <v>42879</v>
      </c>
      <c r="B10" s="3">
        <v>100</v>
      </c>
      <c r="C10" s="3" t="s">
        <v>89</v>
      </c>
      <c r="D10" s="3" t="s">
        <v>80</v>
      </c>
      <c r="E10" s="3" t="s">
        <v>96</v>
      </c>
      <c r="F10" s="6">
        <v>-23003</v>
      </c>
      <c r="G10" s="3">
        <v>1</v>
      </c>
      <c r="H10" s="3">
        <v>100</v>
      </c>
      <c r="I10" s="3"/>
      <c r="J10" s="3"/>
      <c r="K10" s="3"/>
    </row>
    <row r="11" spans="1:11" x14ac:dyDescent="0.3">
      <c r="A11" s="10">
        <v>42879</v>
      </c>
      <c r="B11" s="3">
        <v>225</v>
      </c>
      <c r="C11" s="3" t="s">
        <v>89</v>
      </c>
      <c r="D11" s="3" t="s">
        <v>80</v>
      </c>
      <c r="E11" s="3" t="s">
        <v>97</v>
      </c>
      <c r="F11" s="6">
        <v>-23228</v>
      </c>
      <c r="G11" s="3">
        <v>1</v>
      </c>
      <c r="H11" s="3">
        <v>225</v>
      </c>
      <c r="I11" s="3"/>
      <c r="J11" s="3"/>
      <c r="K11" s="3"/>
    </row>
    <row r="12" spans="1:11" x14ac:dyDescent="0.3">
      <c r="A12" s="10">
        <v>42879</v>
      </c>
      <c r="B12" s="3">
        <v>550</v>
      </c>
      <c r="C12" s="3" t="s">
        <v>89</v>
      </c>
      <c r="D12" s="3" t="s">
        <v>31</v>
      </c>
      <c r="E12" s="3" t="s">
        <v>98</v>
      </c>
      <c r="F12" s="6">
        <v>-23778</v>
      </c>
      <c r="G12" s="3">
        <v>1</v>
      </c>
      <c r="H12" s="3">
        <v>550</v>
      </c>
      <c r="I12" s="3"/>
      <c r="J12" s="3"/>
      <c r="K12" s="3"/>
    </row>
    <row r="13" spans="1:11" x14ac:dyDescent="0.3">
      <c r="A13" s="8">
        <v>42983</v>
      </c>
      <c r="B13" s="3">
        <f>G13*H13</f>
        <v>800</v>
      </c>
      <c r="C13" s="3" t="s">
        <v>182</v>
      </c>
      <c r="D13" s="3" t="s">
        <v>181</v>
      </c>
      <c r="E13" s="3" t="s">
        <v>182</v>
      </c>
      <c r="F13" s="6">
        <v>3970</v>
      </c>
      <c r="G13" s="3">
        <v>2</v>
      </c>
      <c r="H13" s="3">
        <v>400</v>
      </c>
      <c r="I13" s="3"/>
      <c r="J13" s="3"/>
      <c r="K13" s="3"/>
    </row>
    <row r="14" spans="1:11" x14ac:dyDescent="0.3">
      <c r="A14" s="8">
        <v>42983</v>
      </c>
      <c r="B14" s="3">
        <f>G14*H14</f>
        <v>550</v>
      </c>
      <c r="C14" s="3" t="s">
        <v>182</v>
      </c>
      <c r="D14" s="3" t="s">
        <v>181</v>
      </c>
      <c r="E14" s="3" t="s">
        <v>98</v>
      </c>
      <c r="F14" s="6">
        <v>3970</v>
      </c>
      <c r="G14" s="3">
        <v>1</v>
      </c>
      <c r="H14" s="3">
        <v>550</v>
      </c>
      <c r="I14" s="3"/>
      <c r="J14" s="3"/>
      <c r="K14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B103" sqref="B103:B139"/>
    </sheetView>
  </sheetViews>
  <sheetFormatPr defaultRowHeight="16.5" x14ac:dyDescent="0.3"/>
  <cols>
    <col min="1" max="1" width="12.5" style="11" bestFit="1" customWidth="1"/>
    <col min="2" max="3" width="7.375" style="2" bestFit="1" customWidth="1"/>
    <col min="4" max="4" width="21.625" style="2" bestFit="1" customWidth="1"/>
    <col min="5" max="5" width="5.5" style="2" bestFit="1" customWidth="1"/>
    <col min="6" max="6" width="7.375" style="2" bestFit="1" customWidth="1"/>
    <col min="7" max="16384" width="9" style="1"/>
  </cols>
  <sheetData>
    <row r="1" spans="1:6" x14ac:dyDescent="0.3">
      <c r="A1" s="7" t="s">
        <v>5</v>
      </c>
      <c r="B1" s="4" t="s">
        <v>1</v>
      </c>
      <c r="C1" s="4" t="s">
        <v>33</v>
      </c>
      <c r="D1" s="4" t="s">
        <v>36</v>
      </c>
      <c r="E1" s="4" t="s">
        <v>3</v>
      </c>
      <c r="F1" s="4" t="s">
        <v>2</v>
      </c>
    </row>
    <row r="2" spans="1:6" x14ac:dyDescent="0.3">
      <c r="A2" s="8">
        <v>42793</v>
      </c>
      <c r="B2" s="3">
        <f t="shared" ref="B2:B10" si="0">E2*F2</f>
        <v>300</v>
      </c>
      <c r="C2" s="3" t="s">
        <v>81</v>
      </c>
      <c r="D2" s="3" t="s">
        <v>16</v>
      </c>
      <c r="E2" s="3">
        <v>1</v>
      </c>
      <c r="F2" s="3">
        <v>300</v>
      </c>
    </row>
    <row r="3" spans="1:6" x14ac:dyDescent="0.3">
      <c r="A3" s="8">
        <v>42793</v>
      </c>
      <c r="B3" s="3">
        <f t="shared" si="0"/>
        <v>170</v>
      </c>
      <c r="C3" s="3" t="s">
        <v>81</v>
      </c>
      <c r="D3" s="3" t="s">
        <v>17</v>
      </c>
      <c r="E3" s="3">
        <v>1</v>
      </c>
      <c r="F3" s="3">
        <v>170</v>
      </c>
    </row>
    <row r="4" spans="1:6" x14ac:dyDescent="0.3">
      <c r="A4" s="8">
        <v>42793</v>
      </c>
      <c r="B4" s="3">
        <f t="shared" si="0"/>
        <v>95</v>
      </c>
      <c r="C4" s="3" t="s">
        <v>81</v>
      </c>
      <c r="D4" s="3" t="s">
        <v>19</v>
      </c>
      <c r="E4" s="3">
        <v>1</v>
      </c>
      <c r="F4" s="3">
        <v>95</v>
      </c>
    </row>
    <row r="5" spans="1:6" x14ac:dyDescent="0.3">
      <c r="A5" s="8">
        <v>42793</v>
      </c>
      <c r="B5" s="3">
        <f t="shared" si="0"/>
        <v>145</v>
      </c>
      <c r="C5" s="3" t="s">
        <v>81</v>
      </c>
      <c r="D5" s="3" t="s">
        <v>20</v>
      </c>
      <c r="E5" s="3">
        <v>1</v>
      </c>
      <c r="F5" s="3">
        <v>145</v>
      </c>
    </row>
    <row r="6" spans="1:6" x14ac:dyDescent="0.3">
      <c r="A6" s="8">
        <v>42793</v>
      </c>
      <c r="B6" s="3">
        <f t="shared" si="0"/>
        <v>120</v>
      </c>
      <c r="C6" s="3" t="s">
        <v>81</v>
      </c>
      <c r="D6" s="3" t="s">
        <v>21</v>
      </c>
      <c r="E6" s="3">
        <v>1</v>
      </c>
      <c r="F6" s="3">
        <v>120</v>
      </c>
    </row>
    <row r="7" spans="1:6" x14ac:dyDescent="0.3">
      <c r="A7" s="8">
        <v>42793</v>
      </c>
      <c r="B7" s="3">
        <f t="shared" si="0"/>
        <v>20</v>
      </c>
      <c r="C7" s="3" t="s">
        <v>81</v>
      </c>
      <c r="D7" s="3" t="s">
        <v>22</v>
      </c>
      <c r="E7" s="3">
        <v>1</v>
      </c>
      <c r="F7" s="3">
        <v>20</v>
      </c>
    </row>
    <row r="8" spans="1:6" x14ac:dyDescent="0.3">
      <c r="A8" s="8">
        <v>42793</v>
      </c>
      <c r="B8" s="3">
        <f t="shared" si="0"/>
        <v>120</v>
      </c>
      <c r="C8" s="3" t="s">
        <v>81</v>
      </c>
      <c r="D8" s="3" t="s">
        <v>23</v>
      </c>
      <c r="E8" s="3">
        <v>1</v>
      </c>
      <c r="F8" s="3">
        <v>120</v>
      </c>
    </row>
    <row r="9" spans="1:6" x14ac:dyDescent="0.3">
      <c r="A9" s="8">
        <v>42793</v>
      </c>
      <c r="B9" s="3">
        <f t="shared" si="0"/>
        <v>3600</v>
      </c>
      <c r="C9" s="3" t="s">
        <v>81</v>
      </c>
      <c r="D9" s="3" t="s">
        <v>24</v>
      </c>
      <c r="E9" s="3">
        <v>1</v>
      </c>
      <c r="F9" s="3">
        <v>3600</v>
      </c>
    </row>
    <row r="10" spans="1:6" x14ac:dyDescent="0.3">
      <c r="A10" s="8">
        <v>42794</v>
      </c>
      <c r="B10" s="3">
        <f t="shared" si="0"/>
        <v>160</v>
      </c>
      <c r="C10" s="3" t="s">
        <v>81</v>
      </c>
      <c r="D10" s="3" t="s">
        <v>6</v>
      </c>
      <c r="E10" s="3">
        <v>1</v>
      </c>
      <c r="F10" s="3">
        <v>160</v>
      </c>
    </row>
    <row r="11" spans="1:6" x14ac:dyDescent="0.3">
      <c r="A11" s="8">
        <v>42796</v>
      </c>
      <c r="B11" s="3">
        <v>40</v>
      </c>
      <c r="C11" s="3" t="s">
        <v>81</v>
      </c>
      <c r="D11" s="3" t="s">
        <v>6</v>
      </c>
      <c r="E11" s="3">
        <v>1</v>
      </c>
      <c r="F11" s="3">
        <v>40</v>
      </c>
    </row>
    <row r="12" spans="1:6" x14ac:dyDescent="0.3">
      <c r="A12" s="8">
        <v>42799</v>
      </c>
      <c r="B12" s="3">
        <f t="shared" ref="B12:B25" si="1">E12*F12</f>
        <v>3700</v>
      </c>
      <c r="C12" s="3" t="s">
        <v>81</v>
      </c>
      <c r="D12" s="3" t="s">
        <v>8</v>
      </c>
      <c r="E12" s="3">
        <v>1</v>
      </c>
      <c r="F12" s="3">
        <v>3700</v>
      </c>
    </row>
    <row r="13" spans="1:6" x14ac:dyDescent="0.3">
      <c r="A13" s="8">
        <v>42799</v>
      </c>
      <c r="B13" s="3">
        <f t="shared" si="1"/>
        <v>100</v>
      </c>
      <c r="C13" s="3" t="s">
        <v>81</v>
      </c>
      <c r="D13" s="3" t="s">
        <v>9</v>
      </c>
      <c r="E13" s="3">
        <v>1</v>
      </c>
      <c r="F13" s="3">
        <v>100</v>
      </c>
    </row>
    <row r="14" spans="1:6" x14ac:dyDescent="0.3">
      <c r="A14" s="8">
        <v>42821</v>
      </c>
      <c r="B14" s="3">
        <f t="shared" si="1"/>
        <v>510</v>
      </c>
      <c r="C14" s="3" t="s">
        <v>30</v>
      </c>
      <c r="D14" s="3" t="s">
        <v>12</v>
      </c>
      <c r="E14" s="3">
        <v>1</v>
      </c>
      <c r="F14" s="3">
        <v>510</v>
      </c>
    </row>
    <row r="15" spans="1:6" x14ac:dyDescent="0.3">
      <c r="A15" s="8">
        <v>42821</v>
      </c>
      <c r="B15" s="3">
        <f t="shared" si="1"/>
        <v>20</v>
      </c>
      <c r="C15" s="3" t="s">
        <v>30</v>
      </c>
      <c r="D15" s="3" t="s">
        <v>13</v>
      </c>
      <c r="E15" s="3">
        <v>1</v>
      </c>
      <c r="F15" s="3">
        <v>20</v>
      </c>
    </row>
    <row r="16" spans="1:6" x14ac:dyDescent="0.3">
      <c r="A16" s="8">
        <v>42825</v>
      </c>
      <c r="B16" s="3">
        <f t="shared" si="1"/>
        <v>40</v>
      </c>
      <c r="C16" s="3" t="s">
        <v>31</v>
      </c>
      <c r="D16" s="3" t="s">
        <v>183</v>
      </c>
      <c r="E16" s="3">
        <v>5</v>
      </c>
      <c r="F16" s="3">
        <v>8</v>
      </c>
    </row>
    <row r="17" spans="1:6" x14ac:dyDescent="0.3">
      <c r="A17" s="8">
        <v>42825</v>
      </c>
      <c r="B17" s="3">
        <f t="shared" si="1"/>
        <v>40</v>
      </c>
      <c r="C17" s="3" t="s">
        <v>31</v>
      </c>
      <c r="D17" s="3" t="s">
        <v>184</v>
      </c>
      <c r="E17" s="3">
        <v>1</v>
      </c>
      <c r="F17" s="3">
        <v>40</v>
      </c>
    </row>
    <row r="18" spans="1:6" x14ac:dyDescent="0.3">
      <c r="A18" s="8">
        <v>42827</v>
      </c>
      <c r="B18" s="3">
        <f t="shared" si="1"/>
        <v>130</v>
      </c>
      <c r="C18" s="3" t="s">
        <v>31</v>
      </c>
      <c r="D18" s="3" t="s">
        <v>40</v>
      </c>
      <c r="E18" s="3">
        <v>1</v>
      </c>
      <c r="F18" s="3">
        <v>130</v>
      </c>
    </row>
    <row r="19" spans="1:6" x14ac:dyDescent="0.3">
      <c r="A19" s="8">
        <v>42828</v>
      </c>
      <c r="B19" s="3">
        <f t="shared" si="1"/>
        <v>38</v>
      </c>
      <c r="C19" s="3" t="s">
        <v>31</v>
      </c>
      <c r="D19" s="3" t="s">
        <v>185</v>
      </c>
      <c r="E19" s="3">
        <v>1</v>
      </c>
      <c r="F19" s="3">
        <v>38</v>
      </c>
    </row>
    <row r="20" spans="1:6" x14ac:dyDescent="0.3">
      <c r="A20" s="8">
        <v>42830</v>
      </c>
      <c r="B20" s="3">
        <f t="shared" si="1"/>
        <v>110</v>
      </c>
      <c r="C20" s="3" t="s">
        <v>31</v>
      </c>
      <c r="D20" s="3" t="s">
        <v>52</v>
      </c>
      <c r="E20" s="3">
        <v>1</v>
      </c>
      <c r="F20" s="3">
        <v>110</v>
      </c>
    </row>
    <row r="21" spans="1:6" x14ac:dyDescent="0.3">
      <c r="A21" s="8">
        <v>42833</v>
      </c>
      <c r="B21" s="3">
        <f t="shared" si="1"/>
        <v>220</v>
      </c>
      <c r="C21" s="3" t="s">
        <v>31</v>
      </c>
      <c r="D21" s="3" t="s">
        <v>46</v>
      </c>
      <c r="E21" s="3">
        <v>1</v>
      </c>
      <c r="F21" s="3">
        <v>220</v>
      </c>
    </row>
    <row r="22" spans="1:6" x14ac:dyDescent="0.3">
      <c r="A22" s="8">
        <v>42833</v>
      </c>
      <c r="B22" s="3">
        <f t="shared" si="1"/>
        <v>200</v>
      </c>
      <c r="C22" s="3" t="s">
        <v>31</v>
      </c>
      <c r="D22" s="3" t="s">
        <v>47</v>
      </c>
      <c r="E22" s="3">
        <v>1</v>
      </c>
      <c r="F22" s="3">
        <v>200</v>
      </c>
    </row>
    <row r="23" spans="1:6" x14ac:dyDescent="0.3">
      <c r="A23" s="8">
        <v>42833</v>
      </c>
      <c r="B23" s="3">
        <f t="shared" si="1"/>
        <v>220</v>
      </c>
      <c r="C23" s="3" t="s">
        <v>31</v>
      </c>
      <c r="D23" s="3" t="s">
        <v>49</v>
      </c>
      <c r="E23" s="3">
        <v>1</v>
      </c>
      <c r="F23" s="3">
        <v>220</v>
      </c>
    </row>
    <row r="24" spans="1:6" x14ac:dyDescent="0.3">
      <c r="A24" s="8">
        <v>42833</v>
      </c>
      <c r="B24" s="3">
        <f t="shared" si="1"/>
        <v>170</v>
      </c>
      <c r="C24" s="3" t="s">
        <v>31</v>
      </c>
      <c r="D24" s="3" t="s">
        <v>50</v>
      </c>
      <c r="E24" s="3">
        <v>1</v>
      </c>
      <c r="F24" s="3">
        <v>170</v>
      </c>
    </row>
    <row r="25" spans="1:6" x14ac:dyDescent="0.3">
      <c r="A25" s="8">
        <v>42833</v>
      </c>
      <c r="B25" s="3">
        <f t="shared" si="1"/>
        <v>430</v>
      </c>
      <c r="C25" s="3" t="s">
        <v>31</v>
      </c>
      <c r="D25" s="3" t="s">
        <v>51</v>
      </c>
      <c r="E25" s="3">
        <v>1</v>
      </c>
      <c r="F25" s="3">
        <v>430</v>
      </c>
    </row>
    <row r="26" spans="1:6" x14ac:dyDescent="0.3">
      <c r="A26" s="8">
        <v>42833</v>
      </c>
      <c r="B26" s="3">
        <v>200</v>
      </c>
      <c r="C26" s="3" t="s">
        <v>31</v>
      </c>
      <c r="D26" s="3" t="s">
        <v>44</v>
      </c>
      <c r="E26" s="3">
        <v>1</v>
      </c>
      <c r="F26" s="3">
        <v>200</v>
      </c>
    </row>
    <row r="27" spans="1:6" x14ac:dyDescent="0.3">
      <c r="A27" s="8">
        <v>42833</v>
      </c>
      <c r="B27" s="3">
        <f>E27*F27</f>
        <v>180</v>
      </c>
      <c r="C27" s="3" t="s">
        <v>31</v>
      </c>
      <c r="D27" s="3" t="s">
        <v>48</v>
      </c>
      <c r="E27" s="3">
        <v>1</v>
      </c>
      <c r="F27" s="3">
        <v>180</v>
      </c>
    </row>
    <row r="28" spans="1:6" x14ac:dyDescent="0.3">
      <c r="A28" s="8">
        <v>42833</v>
      </c>
      <c r="B28" s="3">
        <f>E28*F28</f>
        <v>40</v>
      </c>
      <c r="C28" s="3" t="s">
        <v>31</v>
      </c>
      <c r="D28" s="3" t="s">
        <v>187</v>
      </c>
      <c r="E28" s="3">
        <v>1</v>
      </c>
      <c r="F28" s="3">
        <v>40</v>
      </c>
    </row>
    <row r="29" spans="1:6" x14ac:dyDescent="0.3">
      <c r="A29" s="8">
        <v>42837</v>
      </c>
      <c r="B29" s="3">
        <f>E29*F29</f>
        <v>1050</v>
      </c>
      <c r="C29" s="3" t="s">
        <v>31</v>
      </c>
      <c r="D29" s="3" t="s">
        <v>45</v>
      </c>
      <c r="E29" s="3">
        <v>7</v>
      </c>
      <c r="F29" s="3">
        <v>150</v>
      </c>
    </row>
    <row r="30" spans="1:6" x14ac:dyDescent="0.3">
      <c r="A30" s="8">
        <v>42837</v>
      </c>
      <c r="B30" s="3">
        <v>200</v>
      </c>
      <c r="C30" s="3" t="s">
        <v>31</v>
      </c>
      <c r="D30" s="3" t="s">
        <v>44</v>
      </c>
      <c r="E30" s="3">
        <v>1</v>
      </c>
      <c r="F30" s="3">
        <v>200</v>
      </c>
    </row>
    <row r="31" spans="1:6" x14ac:dyDescent="0.3">
      <c r="A31" s="8">
        <v>42838</v>
      </c>
      <c r="B31" s="3">
        <v>650</v>
      </c>
      <c r="C31" s="3" t="s">
        <v>31</v>
      </c>
      <c r="D31" s="3" t="s">
        <v>42</v>
      </c>
      <c r="E31" s="3">
        <v>1</v>
      </c>
      <c r="F31" s="3">
        <v>650</v>
      </c>
    </row>
    <row r="32" spans="1:6" x14ac:dyDescent="0.3">
      <c r="A32" s="8">
        <v>42838</v>
      </c>
      <c r="B32" s="3">
        <v>2000</v>
      </c>
      <c r="C32" s="3" t="s">
        <v>31</v>
      </c>
      <c r="D32" s="3" t="s">
        <v>43</v>
      </c>
      <c r="E32" s="3">
        <v>1</v>
      </c>
      <c r="F32" s="3">
        <v>2000</v>
      </c>
    </row>
    <row r="33" spans="1:6" x14ac:dyDescent="0.3">
      <c r="A33" s="8">
        <v>42838</v>
      </c>
      <c r="B33" s="3">
        <v>580</v>
      </c>
      <c r="C33" s="3" t="s">
        <v>31</v>
      </c>
      <c r="D33" s="3" t="s">
        <v>41</v>
      </c>
      <c r="E33" s="3">
        <v>1</v>
      </c>
      <c r="F33" s="3">
        <v>580</v>
      </c>
    </row>
    <row r="34" spans="1:6" x14ac:dyDescent="0.3">
      <c r="A34" s="8">
        <v>42838</v>
      </c>
      <c r="B34" s="3">
        <f t="shared" ref="B34:B65" si="2">E34*F34</f>
        <v>1350</v>
      </c>
      <c r="C34" s="3" t="s">
        <v>31</v>
      </c>
      <c r="D34" s="3" t="s">
        <v>59</v>
      </c>
      <c r="E34" s="3">
        <v>9</v>
      </c>
      <c r="F34" s="3">
        <v>150</v>
      </c>
    </row>
    <row r="35" spans="1:6" x14ac:dyDescent="0.3">
      <c r="A35" s="8">
        <v>42838</v>
      </c>
      <c r="B35" s="3">
        <f t="shared" si="2"/>
        <v>380</v>
      </c>
      <c r="C35" s="3" t="s">
        <v>31</v>
      </c>
      <c r="D35" s="3" t="s">
        <v>60</v>
      </c>
      <c r="E35" s="3">
        <v>1</v>
      </c>
      <c r="F35" s="3">
        <v>380</v>
      </c>
    </row>
    <row r="36" spans="1:6" x14ac:dyDescent="0.3">
      <c r="A36" s="8">
        <v>42838</v>
      </c>
      <c r="B36" s="3">
        <f t="shared" si="2"/>
        <v>380</v>
      </c>
      <c r="C36" s="3" t="s">
        <v>31</v>
      </c>
      <c r="D36" s="3" t="s">
        <v>61</v>
      </c>
      <c r="E36" s="3">
        <v>1</v>
      </c>
      <c r="F36" s="3">
        <v>380</v>
      </c>
    </row>
    <row r="37" spans="1:6" x14ac:dyDescent="0.3">
      <c r="A37" s="8">
        <v>42838</v>
      </c>
      <c r="B37" s="3">
        <f t="shared" si="2"/>
        <v>1480</v>
      </c>
      <c r="C37" s="3" t="s">
        <v>31</v>
      </c>
      <c r="D37" s="3" t="s">
        <v>62</v>
      </c>
      <c r="E37" s="3">
        <v>1</v>
      </c>
      <c r="F37" s="3">
        <v>1480</v>
      </c>
    </row>
    <row r="38" spans="1:6" x14ac:dyDescent="0.3">
      <c r="A38" s="8">
        <v>42838</v>
      </c>
      <c r="B38" s="3">
        <f t="shared" si="2"/>
        <v>70</v>
      </c>
      <c r="C38" s="3" t="s">
        <v>31</v>
      </c>
      <c r="D38" s="3" t="s">
        <v>63</v>
      </c>
      <c r="E38" s="3">
        <v>1</v>
      </c>
      <c r="F38" s="3">
        <v>70</v>
      </c>
    </row>
    <row r="39" spans="1:6" x14ac:dyDescent="0.3">
      <c r="A39" s="8">
        <v>42838</v>
      </c>
      <c r="B39" s="3">
        <f t="shared" si="2"/>
        <v>160</v>
      </c>
      <c r="C39" s="3" t="s">
        <v>31</v>
      </c>
      <c r="D39" s="3" t="s">
        <v>64</v>
      </c>
      <c r="E39" s="3">
        <v>2</v>
      </c>
      <c r="F39" s="3">
        <v>80</v>
      </c>
    </row>
    <row r="40" spans="1:6" x14ac:dyDescent="0.3">
      <c r="A40" s="8">
        <v>42838</v>
      </c>
      <c r="B40" s="3">
        <f t="shared" si="2"/>
        <v>280</v>
      </c>
      <c r="C40" s="3" t="s">
        <v>31</v>
      </c>
      <c r="D40" s="3" t="s">
        <v>65</v>
      </c>
      <c r="E40" s="3">
        <v>1</v>
      </c>
      <c r="F40" s="3">
        <v>280</v>
      </c>
    </row>
    <row r="41" spans="1:6" x14ac:dyDescent="0.3">
      <c r="A41" s="8">
        <v>42838</v>
      </c>
      <c r="B41" s="3">
        <f t="shared" si="2"/>
        <v>360</v>
      </c>
      <c r="C41" s="3" t="s">
        <v>31</v>
      </c>
      <c r="D41" s="3" t="s">
        <v>66</v>
      </c>
      <c r="E41" s="3">
        <v>1</v>
      </c>
      <c r="F41" s="3">
        <v>360</v>
      </c>
    </row>
    <row r="42" spans="1:6" x14ac:dyDescent="0.3">
      <c r="A42" s="8">
        <v>42838</v>
      </c>
      <c r="B42" s="3">
        <f t="shared" si="2"/>
        <v>-380</v>
      </c>
      <c r="C42" s="3" t="s">
        <v>31</v>
      </c>
      <c r="D42" s="3" t="s">
        <v>67</v>
      </c>
      <c r="E42" s="3">
        <v>1</v>
      </c>
      <c r="F42" s="3">
        <v>-380</v>
      </c>
    </row>
    <row r="43" spans="1:6" x14ac:dyDescent="0.3">
      <c r="A43" s="10">
        <v>42840</v>
      </c>
      <c r="B43" s="3">
        <f t="shared" si="2"/>
        <v>180</v>
      </c>
      <c r="C43" s="3" t="s">
        <v>31</v>
      </c>
      <c r="D43" s="3" t="s">
        <v>58</v>
      </c>
      <c r="E43" s="3">
        <v>1</v>
      </c>
      <c r="F43" s="3">
        <v>180</v>
      </c>
    </row>
    <row r="44" spans="1:6" x14ac:dyDescent="0.3">
      <c r="A44" s="10">
        <v>42840</v>
      </c>
      <c r="B44" s="3">
        <f t="shared" si="2"/>
        <v>50</v>
      </c>
      <c r="C44" s="3" t="s">
        <v>31</v>
      </c>
      <c r="D44" s="3" t="s">
        <v>85</v>
      </c>
      <c r="E44" s="3">
        <v>1</v>
      </c>
      <c r="F44" s="3">
        <v>50</v>
      </c>
    </row>
    <row r="45" spans="1:6" x14ac:dyDescent="0.3">
      <c r="A45" s="8">
        <v>42841</v>
      </c>
      <c r="B45" s="3">
        <f t="shared" si="2"/>
        <v>250</v>
      </c>
      <c r="C45" s="3" t="s">
        <v>31</v>
      </c>
      <c r="D45" s="3" t="s">
        <v>54</v>
      </c>
      <c r="E45" s="3">
        <v>1</v>
      </c>
      <c r="F45" s="3">
        <v>250</v>
      </c>
    </row>
    <row r="46" spans="1:6" x14ac:dyDescent="0.3">
      <c r="A46" s="8">
        <v>42845</v>
      </c>
      <c r="B46" s="3">
        <f t="shared" si="2"/>
        <v>3060</v>
      </c>
      <c r="C46" s="3" t="s">
        <v>31</v>
      </c>
      <c r="D46" s="3" t="s">
        <v>55</v>
      </c>
      <c r="E46" s="3">
        <v>9</v>
      </c>
      <c r="F46" s="3">
        <v>340</v>
      </c>
    </row>
    <row r="47" spans="1:6" x14ac:dyDescent="0.3">
      <c r="A47" s="8">
        <v>42845</v>
      </c>
      <c r="B47" s="3">
        <f t="shared" si="2"/>
        <v>360</v>
      </c>
      <c r="C47" s="3" t="s">
        <v>31</v>
      </c>
      <c r="D47" s="3" t="s">
        <v>56</v>
      </c>
      <c r="E47" s="3">
        <v>1</v>
      </c>
      <c r="F47" s="3">
        <v>360</v>
      </c>
    </row>
    <row r="48" spans="1:6" x14ac:dyDescent="0.3">
      <c r="A48" s="8">
        <v>42845</v>
      </c>
      <c r="B48" s="3">
        <f t="shared" si="2"/>
        <v>60</v>
      </c>
      <c r="C48" s="3" t="s">
        <v>31</v>
      </c>
      <c r="D48" s="3" t="s">
        <v>57</v>
      </c>
      <c r="E48" s="3">
        <v>1</v>
      </c>
      <c r="F48" s="3">
        <v>60</v>
      </c>
    </row>
    <row r="49" spans="1:6" x14ac:dyDescent="0.3">
      <c r="A49" s="8">
        <v>42845</v>
      </c>
      <c r="B49" s="3">
        <f t="shared" si="2"/>
        <v>340</v>
      </c>
      <c r="C49" s="3" t="s">
        <v>31</v>
      </c>
      <c r="D49" s="3" t="s">
        <v>17</v>
      </c>
      <c r="E49" s="3">
        <v>2</v>
      </c>
      <c r="F49" s="3">
        <v>170</v>
      </c>
    </row>
    <row r="50" spans="1:6" x14ac:dyDescent="0.3">
      <c r="A50" s="8">
        <v>42845</v>
      </c>
      <c r="B50" s="3">
        <f t="shared" si="2"/>
        <v>100</v>
      </c>
      <c r="C50" s="3" t="s">
        <v>31</v>
      </c>
      <c r="D50" s="3" t="s">
        <v>58</v>
      </c>
      <c r="E50" s="3">
        <v>1</v>
      </c>
      <c r="F50" s="3">
        <v>100</v>
      </c>
    </row>
    <row r="51" spans="1:6" x14ac:dyDescent="0.3">
      <c r="A51" s="8">
        <v>42845</v>
      </c>
      <c r="B51" s="3">
        <f t="shared" si="2"/>
        <v>3400</v>
      </c>
      <c r="C51" s="3" t="s">
        <v>31</v>
      </c>
      <c r="D51" s="3" t="s">
        <v>7</v>
      </c>
      <c r="E51" s="3">
        <v>1</v>
      </c>
      <c r="F51" s="3">
        <v>3400</v>
      </c>
    </row>
    <row r="52" spans="1:6" x14ac:dyDescent="0.3">
      <c r="A52" s="10">
        <v>42855</v>
      </c>
      <c r="B52" s="3">
        <f t="shared" si="2"/>
        <v>246</v>
      </c>
      <c r="C52" s="3" t="s">
        <v>31</v>
      </c>
      <c r="D52" s="3" t="s">
        <v>87</v>
      </c>
      <c r="E52" s="3">
        <v>1</v>
      </c>
      <c r="F52" s="3">
        <v>246</v>
      </c>
    </row>
    <row r="53" spans="1:6" x14ac:dyDescent="0.3">
      <c r="A53" s="10">
        <v>42866</v>
      </c>
      <c r="B53" s="3">
        <f t="shared" si="2"/>
        <v>100</v>
      </c>
      <c r="C53" s="3" t="s">
        <v>31</v>
      </c>
      <c r="D53" s="3" t="s">
        <v>6</v>
      </c>
      <c r="E53" s="3">
        <v>1</v>
      </c>
      <c r="F53" s="3">
        <v>100</v>
      </c>
    </row>
    <row r="54" spans="1:6" x14ac:dyDescent="0.3">
      <c r="A54" s="10">
        <v>42870</v>
      </c>
      <c r="B54" s="3">
        <f t="shared" si="2"/>
        <v>140</v>
      </c>
      <c r="C54" s="3" t="s">
        <v>31</v>
      </c>
      <c r="D54" s="3" t="s">
        <v>107</v>
      </c>
      <c r="E54" s="3">
        <v>1</v>
      </c>
      <c r="F54" s="3">
        <v>140</v>
      </c>
    </row>
    <row r="55" spans="1:6" x14ac:dyDescent="0.3">
      <c r="A55" s="10">
        <v>42870</v>
      </c>
      <c r="B55" s="3">
        <f t="shared" si="2"/>
        <v>100</v>
      </c>
      <c r="C55" s="3" t="s">
        <v>31</v>
      </c>
      <c r="D55" s="3" t="s">
        <v>108</v>
      </c>
      <c r="E55" s="3">
        <v>1</v>
      </c>
      <c r="F55" s="3">
        <v>100</v>
      </c>
    </row>
    <row r="56" spans="1:6" x14ac:dyDescent="0.3">
      <c r="A56" s="10">
        <v>42870</v>
      </c>
      <c r="B56" s="3">
        <f t="shared" si="2"/>
        <v>450</v>
      </c>
      <c r="C56" s="3" t="s">
        <v>31</v>
      </c>
      <c r="D56" s="3" t="s">
        <v>109</v>
      </c>
      <c r="E56" s="3">
        <v>5</v>
      </c>
      <c r="F56" s="3">
        <v>90</v>
      </c>
    </row>
    <row r="57" spans="1:6" x14ac:dyDescent="0.3">
      <c r="A57" s="10">
        <v>42870</v>
      </c>
      <c r="B57" s="3">
        <f t="shared" si="2"/>
        <v>10</v>
      </c>
      <c r="C57" s="3" t="s">
        <v>31</v>
      </c>
      <c r="D57" s="3" t="s">
        <v>110</v>
      </c>
      <c r="E57" s="3">
        <v>1</v>
      </c>
      <c r="F57" s="3">
        <v>10</v>
      </c>
    </row>
    <row r="58" spans="1:6" x14ac:dyDescent="0.3">
      <c r="A58" s="10">
        <v>42870</v>
      </c>
      <c r="B58" s="3">
        <f t="shared" si="2"/>
        <v>100</v>
      </c>
      <c r="C58" s="3" t="s">
        <v>31</v>
      </c>
      <c r="D58" s="3" t="s">
        <v>118</v>
      </c>
      <c r="E58" s="3">
        <v>1</v>
      </c>
      <c r="F58" s="3">
        <v>100</v>
      </c>
    </row>
    <row r="59" spans="1:6" x14ac:dyDescent="0.3">
      <c r="A59" s="10">
        <v>42870</v>
      </c>
      <c r="B59" s="3">
        <f t="shared" si="2"/>
        <v>180</v>
      </c>
      <c r="C59" s="3" t="s">
        <v>31</v>
      </c>
      <c r="D59" s="3" t="s">
        <v>117</v>
      </c>
      <c r="E59" s="3">
        <v>1</v>
      </c>
      <c r="F59" s="3">
        <v>180</v>
      </c>
    </row>
    <row r="60" spans="1:6" x14ac:dyDescent="0.3">
      <c r="A60" s="8">
        <v>42871</v>
      </c>
      <c r="B60" s="3">
        <f t="shared" si="2"/>
        <v>960</v>
      </c>
      <c r="C60" s="3" t="s">
        <v>31</v>
      </c>
      <c r="D60" s="3" t="s">
        <v>75</v>
      </c>
      <c r="E60" s="3">
        <v>3</v>
      </c>
      <c r="F60" s="3">
        <v>320</v>
      </c>
    </row>
    <row r="61" spans="1:6" x14ac:dyDescent="0.3">
      <c r="A61" s="8">
        <v>42871</v>
      </c>
      <c r="B61" s="3">
        <f t="shared" si="2"/>
        <v>100</v>
      </c>
      <c r="C61" s="3" t="s">
        <v>31</v>
      </c>
      <c r="D61" s="3" t="s">
        <v>76</v>
      </c>
      <c r="E61" s="3">
        <v>1</v>
      </c>
      <c r="F61" s="3">
        <v>100</v>
      </c>
    </row>
    <row r="62" spans="1:6" x14ac:dyDescent="0.3">
      <c r="A62" s="8">
        <v>42871</v>
      </c>
      <c r="B62" s="3">
        <f t="shared" si="2"/>
        <v>400</v>
      </c>
      <c r="C62" s="3" t="s">
        <v>31</v>
      </c>
      <c r="D62" s="3" t="s">
        <v>77</v>
      </c>
      <c r="E62" s="3">
        <v>1</v>
      </c>
      <c r="F62" s="3">
        <v>400</v>
      </c>
    </row>
    <row r="63" spans="1:6" x14ac:dyDescent="0.3">
      <c r="A63" s="8">
        <v>42871</v>
      </c>
      <c r="B63" s="3">
        <f t="shared" si="2"/>
        <v>50</v>
      </c>
      <c r="C63" s="3" t="s">
        <v>31</v>
      </c>
      <c r="D63" s="3" t="s">
        <v>72</v>
      </c>
      <c r="E63" s="3">
        <v>1</v>
      </c>
      <c r="F63" s="3">
        <v>50</v>
      </c>
    </row>
    <row r="64" spans="1:6" x14ac:dyDescent="0.3">
      <c r="A64" s="8">
        <v>42871</v>
      </c>
      <c r="B64" s="3">
        <f t="shared" si="2"/>
        <v>80</v>
      </c>
      <c r="C64" s="3" t="s">
        <v>31</v>
      </c>
      <c r="D64" s="3" t="s">
        <v>73</v>
      </c>
      <c r="E64" s="3">
        <v>1</v>
      </c>
      <c r="F64" s="3">
        <v>80</v>
      </c>
    </row>
    <row r="65" spans="1:6" x14ac:dyDescent="0.3">
      <c r="A65" s="8">
        <v>42871</v>
      </c>
      <c r="B65" s="3">
        <f t="shared" si="2"/>
        <v>80</v>
      </c>
      <c r="C65" s="3" t="s">
        <v>31</v>
      </c>
      <c r="D65" s="3" t="s">
        <v>74</v>
      </c>
      <c r="E65" s="3">
        <v>1</v>
      </c>
      <c r="F65" s="3">
        <v>80</v>
      </c>
    </row>
    <row r="66" spans="1:6" x14ac:dyDescent="0.3">
      <c r="A66" s="8">
        <v>42872</v>
      </c>
      <c r="B66" s="3">
        <f t="shared" ref="B66:B102" si="3">E66*F66</f>
        <v>30</v>
      </c>
      <c r="C66" s="3" t="s">
        <v>31</v>
      </c>
      <c r="D66" s="3" t="s">
        <v>69</v>
      </c>
      <c r="E66" s="3">
        <v>1</v>
      </c>
      <c r="F66" s="3">
        <v>30</v>
      </c>
    </row>
    <row r="67" spans="1:6" x14ac:dyDescent="0.3">
      <c r="A67" s="8">
        <v>42872</v>
      </c>
      <c r="B67" s="3">
        <f t="shared" si="3"/>
        <v>180</v>
      </c>
      <c r="C67" s="3" t="s">
        <v>31</v>
      </c>
      <c r="D67" s="3" t="s">
        <v>70</v>
      </c>
      <c r="E67" s="3">
        <v>1</v>
      </c>
      <c r="F67" s="3">
        <v>180</v>
      </c>
    </row>
    <row r="68" spans="1:6" x14ac:dyDescent="0.3">
      <c r="A68" s="8">
        <v>42872</v>
      </c>
      <c r="B68" s="3">
        <f t="shared" si="3"/>
        <v>57</v>
      </c>
      <c r="C68" s="3" t="s">
        <v>31</v>
      </c>
      <c r="D68" s="3" t="s">
        <v>71</v>
      </c>
      <c r="E68" s="3">
        <v>1</v>
      </c>
      <c r="F68" s="3">
        <v>57</v>
      </c>
    </row>
    <row r="69" spans="1:6" x14ac:dyDescent="0.3">
      <c r="A69" s="10">
        <v>42881</v>
      </c>
      <c r="B69" s="3">
        <f t="shared" si="3"/>
        <v>1200</v>
      </c>
      <c r="C69" s="3" t="s">
        <v>31</v>
      </c>
      <c r="D69" s="3" t="s">
        <v>112</v>
      </c>
      <c r="E69" s="3">
        <v>3</v>
      </c>
      <c r="F69" s="3">
        <v>400</v>
      </c>
    </row>
    <row r="70" spans="1:6" x14ac:dyDescent="0.3">
      <c r="A70" s="10">
        <v>42881</v>
      </c>
      <c r="B70" s="3">
        <f t="shared" si="3"/>
        <v>1600</v>
      </c>
      <c r="C70" s="3" t="s">
        <v>31</v>
      </c>
      <c r="D70" s="3" t="s">
        <v>55</v>
      </c>
      <c r="E70" s="3">
        <v>5</v>
      </c>
      <c r="F70" s="3">
        <v>320</v>
      </c>
    </row>
    <row r="71" spans="1:6" x14ac:dyDescent="0.3">
      <c r="A71" s="10">
        <v>42881</v>
      </c>
      <c r="B71" s="3">
        <f t="shared" si="3"/>
        <v>30</v>
      </c>
      <c r="C71" s="3" t="s">
        <v>31</v>
      </c>
      <c r="D71" s="3" t="s">
        <v>111</v>
      </c>
      <c r="E71" s="3">
        <v>1</v>
      </c>
      <c r="F71" s="3">
        <v>30</v>
      </c>
    </row>
    <row r="72" spans="1:6" x14ac:dyDescent="0.3">
      <c r="A72" s="8">
        <v>42896</v>
      </c>
      <c r="B72" s="3">
        <f t="shared" si="3"/>
        <v>80</v>
      </c>
      <c r="C72" s="3" t="s">
        <v>31</v>
      </c>
      <c r="D72" s="3" t="s">
        <v>113</v>
      </c>
      <c r="E72" s="3">
        <v>1</v>
      </c>
      <c r="F72" s="3">
        <v>80</v>
      </c>
    </row>
    <row r="73" spans="1:6" x14ac:dyDescent="0.3">
      <c r="A73" s="8">
        <v>42896</v>
      </c>
      <c r="B73" s="3">
        <f t="shared" si="3"/>
        <v>50</v>
      </c>
      <c r="C73" s="3" t="s">
        <v>31</v>
      </c>
      <c r="D73" s="3" t="s">
        <v>115</v>
      </c>
      <c r="E73" s="3">
        <v>1</v>
      </c>
      <c r="F73" s="3">
        <v>50</v>
      </c>
    </row>
    <row r="74" spans="1:6" x14ac:dyDescent="0.3">
      <c r="A74" s="8">
        <v>42896</v>
      </c>
      <c r="B74" s="3">
        <f t="shared" si="3"/>
        <v>90</v>
      </c>
      <c r="C74" s="3" t="s">
        <v>31</v>
      </c>
      <c r="D74" s="3" t="s">
        <v>116</v>
      </c>
      <c r="E74" s="3">
        <v>1</v>
      </c>
      <c r="F74" s="3">
        <v>90</v>
      </c>
    </row>
    <row r="75" spans="1:6" x14ac:dyDescent="0.3">
      <c r="A75" s="8">
        <v>42896</v>
      </c>
      <c r="B75" s="3">
        <f t="shared" si="3"/>
        <v>50</v>
      </c>
      <c r="C75" s="3" t="s">
        <v>31</v>
      </c>
      <c r="D75" s="3" t="s">
        <v>186</v>
      </c>
      <c r="E75" s="3">
        <v>1</v>
      </c>
      <c r="F75" s="3">
        <v>50</v>
      </c>
    </row>
    <row r="76" spans="1:6" x14ac:dyDescent="0.3">
      <c r="A76" s="8">
        <v>42896</v>
      </c>
      <c r="B76" s="3">
        <f t="shared" si="3"/>
        <v>50</v>
      </c>
      <c r="C76" s="3" t="s">
        <v>31</v>
      </c>
      <c r="D76" s="3" t="s">
        <v>187</v>
      </c>
      <c r="E76" s="3">
        <v>1</v>
      </c>
      <c r="F76" s="3">
        <v>50</v>
      </c>
    </row>
    <row r="77" spans="1:6" x14ac:dyDescent="0.3">
      <c r="A77" s="8">
        <v>42897</v>
      </c>
      <c r="B77" s="3">
        <f t="shared" si="3"/>
        <v>1280</v>
      </c>
      <c r="C77" s="3" t="s">
        <v>31</v>
      </c>
      <c r="D77" s="3" t="s">
        <v>55</v>
      </c>
      <c r="E77" s="3">
        <v>4</v>
      </c>
      <c r="F77" s="3">
        <v>320</v>
      </c>
    </row>
    <row r="78" spans="1:6" x14ac:dyDescent="0.3">
      <c r="A78" s="8">
        <v>42897</v>
      </c>
      <c r="B78" s="3">
        <f t="shared" si="3"/>
        <v>400</v>
      </c>
      <c r="C78" s="3" t="s">
        <v>31</v>
      </c>
      <c r="D78" s="3" t="s">
        <v>114</v>
      </c>
      <c r="E78" s="3">
        <v>4</v>
      </c>
      <c r="F78" s="3">
        <v>100</v>
      </c>
    </row>
    <row r="79" spans="1:6" x14ac:dyDescent="0.3">
      <c r="A79" s="8">
        <v>42898</v>
      </c>
      <c r="B79" s="3">
        <f t="shared" si="3"/>
        <v>5050</v>
      </c>
      <c r="C79" s="3" t="s">
        <v>31</v>
      </c>
      <c r="D79" s="3" t="s">
        <v>192</v>
      </c>
      <c r="E79" s="3">
        <v>1</v>
      </c>
      <c r="F79" s="3">
        <v>5050</v>
      </c>
    </row>
    <row r="80" spans="1:6" x14ac:dyDescent="0.3">
      <c r="A80" s="8">
        <v>42903</v>
      </c>
      <c r="B80" s="3">
        <f t="shared" si="3"/>
        <v>3400</v>
      </c>
      <c r="C80" s="3" t="s">
        <v>31</v>
      </c>
      <c r="D80" s="3" t="s">
        <v>164</v>
      </c>
      <c r="E80" s="3">
        <v>1</v>
      </c>
      <c r="F80" s="3">
        <v>3400</v>
      </c>
    </row>
    <row r="81" spans="1:6" x14ac:dyDescent="0.3">
      <c r="A81" s="8">
        <v>42903</v>
      </c>
      <c r="B81" s="3">
        <f t="shared" si="3"/>
        <v>600</v>
      </c>
      <c r="C81" s="3" t="s">
        <v>31</v>
      </c>
      <c r="D81" s="3" t="s">
        <v>165</v>
      </c>
      <c r="E81" s="3">
        <v>1</v>
      </c>
      <c r="F81" s="3">
        <v>600</v>
      </c>
    </row>
    <row r="82" spans="1:6" x14ac:dyDescent="0.3">
      <c r="A82" s="8">
        <v>42903</v>
      </c>
      <c r="B82" s="3">
        <f t="shared" si="3"/>
        <v>2280</v>
      </c>
      <c r="C82" s="3" t="s">
        <v>31</v>
      </c>
      <c r="D82" s="3" t="s">
        <v>166</v>
      </c>
      <c r="E82" s="3">
        <v>1</v>
      </c>
      <c r="F82" s="3">
        <v>2280</v>
      </c>
    </row>
    <row r="83" spans="1:6" x14ac:dyDescent="0.3">
      <c r="A83" s="8">
        <v>42903</v>
      </c>
      <c r="B83" s="3">
        <f t="shared" si="3"/>
        <v>520</v>
      </c>
      <c r="C83" s="3" t="s">
        <v>31</v>
      </c>
      <c r="D83" s="3" t="s">
        <v>165</v>
      </c>
      <c r="E83" s="3">
        <v>1</v>
      </c>
      <c r="F83" s="3">
        <v>520</v>
      </c>
    </row>
    <row r="84" spans="1:6" x14ac:dyDescent="0.3">
      <c r="A84" s="8">
        <v>42930</v>
      </c>
      <c r="B84" s="3">
        <f t="shared" si="3"/>
        <v>480</v>
      </c>
      <c r="C84" s="3" t="s">
        <v>31</v>
      </c>
      <c r="D84" s="3" t="s">
        <v>162</v>
      </c>
      <c r="E84" s="3">
        <v>4</v>
      </c>
      <c r="F84" s="3">
        <v>120</v>
      </c>
    </row>
    <row r="85" spans="1:6" x14ac:dyDescent="0.3">
      <c r="A85" s="8">
        <v>42930</v>
      </c>
      <c r="B85" s="3">
        <f t="shared" si="3"/>
        <v>70</v>
      </c>
      <c r="C85" s="3" t="s">
        <v>31</v>
      </c>
      <c r="D85" s="3" t="s">
        <v>163</v>
      </c>
      <c r="E85" s="3">
        <v>7</v>
      </c>
      <c r="F85" s="3">
        <v>10</v>
      </c>
    </row>
    <row r="86" spans="1:6" x14ac:dyDescent="0.3">
      <c r="A86" s="8">
        <v>42979</v>
      </c>
      <c r="B86" s="3">
        <f t="shared" si="3"/>
        <v>660</v>
      </c>
      <c r="C86" s="3" t="s">
        <v>31</v>
      </c>
      <c r="D86" s="3" t="s">
        <v>174</v>
      </c>
      <c r="E86" s="3">
        <v>2</v>
      </c>
      <c r="F86" s="3">
        <v>330</v>
      </c>
    </row>
    <row r="87" spans="1:6" x14ac:dyDescent="0.3">
      <c r="A87" s="8">
        <v>42979</v>
      </c>
      <c r="B87" s="3">
        <f t="shared" si="3"/>
        <v>400</v>
      </c>
      <c r="C87" s="3" t="s">
        <v>31</v>
      </c>
      <c r="D87" s="3" t="s">
        <v>178</v>
      </c>
      <c r="E87" s="3">
        <v>2</v>
      </c>
      <c r="F87" s="3">
        <v>200</v>
      </c>
    </row>
    <row r="88" spans="1:6" x14ac:dyDescent="0.3">
      <c r="A88" s="8">
        <v>42979</v>
      </c>
      <c r="B88" s="3">
        <f t="shared" si="3"/>
        <v>260</v>
      </c>
      <c r="C88" s="3" t="s">
        <v>31</v>
      </c>
      <c r="D88" s="3" t="s">
        <v>179</v>
      </c>
      <c r="E88" s="3">
        <v>1</v>
      </c>
      <c r="F88" s="3">
        <v>260</v>
      </c>
    </row>
    <row r="89" spans="1:6" x14ac:dyDescent="0.3">
      <c r="A89" s="8">
        <v>42980</v>
      </c>
      <c r="B89" s="3">
        <f t="shared" si="3"/>
        <v>990</v>
      </c>
      <c r="C89" s="3" t="s">
        <v>31</v>
      </c>
      <c r="D89" s="3" t="s">
        <v>174</v>
      </c>
      <c r="E89" s="3">
        <v>3</v>
      </c>
      <c r="F89" s="3">
        <v>330</v>
      </c>
    </row>
    <row r="90" spans="1:6" x14ac:dyDescent="0.3">
      <c r="A90" s="8">
        <v>42980</v>
      </c>
      <c r="B90" s="3">
        <f t="shared" si="3"/>
        <v>500</v>
      </c>
      <c r="C90" s="3" t="s">
        <v>31</v>
      </c>
      <c r="D90" s="3" t="s">
        <v>175</v>
      </c>
      <c r="E90" s="3">
        <v>1</v>
      </c>
      <c r="F90" s="3">
        <v>500</v>
      </c>
    </row>
    <row r="91" spans="1:6" x14ac:dyDescent="0.3">
      <c r="A91" s="8">
        <v>42980</v>
      </c>
      <c r="B91" s="3">
        <f t="shared" si="3"/>
        <v>2000</v>
      </c>
      <c r="C91" s="3" t="s">
        <v>31</v>
      </c>
      <c r="D91" s="3" t="s">
        <v>176</v>
      </c>
      <c r="E91" s="3">
        <v>1</v>
      </c>
      <c r="F91" s="3">
        <v>2000</v>
      </c>
    </row>
    <row r="92" spans="1:6" x14ac:dyDescent="0.3">
      <c r="A92" s="8">
        <v>42980</v>
      </c>
      <c r="B92" s="3">
        <f t="shared" si="3"/>
        <v>200</v>
      </c>
      <c r="C92" s="3" t="s">
        <v>31</v>
      </c>
      <c r="D92" s="3" t="s">
        <v>177</v>
      </c>
      <c r="E92" s="3">
        <v>1</v>
      </c>
      <c r="F92" s="3">
        <v>200</v>
      </c>
    </row>
    <row r="93" spans="1:6" x14ac:dyDescent="0.3">
      <c r="A93" s="8">
        <v>42983</v>
      </c>
      <c r="B93" s="3">
        <f t="shared" si="3"/>
        <v>260</v>
      </c>
      <c r="C93" s="3" t="s">
        <v>31</v>
      </c>
      <c r="D93" s="3" t="s">
        <v>180</v>
      </c>
      <c r="E93" s="3">
        <v>1</v>
      </c>
      <c r="F93" s="3">
        <v>260</v>
      </c>
    </row>
    <row r="94" spans="1:6" x14ac:dyDescent="0.3">
      <c r="A94" s="8">
        <v>42984</v>
      </c>
      <c r="B94" s="3">
        <f t="shared" si="3"/>
        <v>40</v>
      </c>
      <c r="C94" s="3" t="s">
        <v>31</v>
      </c>
      <c r="D94" s="3" t="s">
        <v>170</v>
      </c>
      <c r="E94" s="3">
        <v>1</v>
      </c>
      <c r="F94" s="3">
        <v>40</v>
      </c>
    </row>
    <row r="95" spans="1:6" x14ac:dyDescent="0.3">
      <c r="A95" s="8">
        <v>42984</v>
      </c>
      <c r="B95" s="3">
        <f t="shared" si="3"/>
        <v>400</v>
      </c>
      <c r="C95" s="3" t="s">
        <v>31</v>
      </c>
      <c r="D95" s="3" t="s">
        <v>171</v>
      </c>
      <c r="E95" s="3">
        <v>4</v>
      </c>
      <c r="F95" s="3">
        <v>100</v>
      </c>
    </row>
    <row r="96" spans="1:6" x14ac:dyDescent="0.3">
      <c r="A96" s="8">
        <v>42984</v>
      </c>
      <c r="B96" s="3">
        <f t="shared" si="3"/>
        <v>300</v>
      </c>
      <c r="C96" s="3" t="s">
        <v>31</v>
      </c>
      <c r="D96" s="3" t="s">
        <v>173</v>
      </c>
      <c r="E96" s="3">
        <v>2</v>
      </c>
      <c r="F96" s="3">
        <v>150</v>
      </c>
    </row>
    <row r="97" spans="1:8" x14ac:dyDescent="0.3">
      <c r="A97" s="8">
        <v>42984</v>
      </c>
      <c r="B97" s="3">
        <f t="shared" si="3"/>
        <v>20</v>
      </c>
      <c r="C97" s="3" t="s">
        <v>31</v>
      </c>
      <c r="D97" s="3" t="s">
        <v>110</v>
      </c>
      <c r="E97" s="3">
        <v>2</v>
      </c>
      <c r="F97" s="3">
        <v>10</v>
      </c>
    </row>
    <row r="98" spans="1:8" x14ac:dyDescent="0.3">
      <c r="A98" s="8">
        <v>42984</v>
      </c>
      <c r="B98" s="3">
        <f t="shared" si="3"/>
        <v>500</v>
      </c>
      <c r="C98" s="3" t="s">
        <v>31</v>
      </c>
      <c r="D98" s="3" t="s">
        <v>172</v>
      </c>
      <c r="E98" s="3">
        <v>1</v>
      </c>
      <c r="F98" s="3">
        <v>500</v>
      </c>
    </row>
    <row r="99" spans="1:8" x14ac:dyDescent="0.3">
      <c r="A99" s="8">
        <v>43009</v>
      </c>
      <c r="B99" s="3">
        <f t="shared" si="3"/>
        <v>920</v>
      </c>
      <c r="C99" s="3" t="s">
        <v>31</v>
      </c>
      <c r="D99" s="3" t="s">
        <v>40</v>
      </c>
      <c r="E99" s="3">
        <v>2</v>
      </c>
      <c r="F99" s="3">
        <v>460</v>
      </c>
    </row>
    <row r="100" spans="1:8" x14ac:dyDescent="0.3">
      <c r="A100" s="8">
        <v>43009</v>
      </c>
      <c r="B100" s="3">
        <f t="shared" si="3"/>
        <v>720</v>
      </c>
      <c r="C100" s="3" t="s">
        <v>31</v>
      </c>
      <c r="D100" s="3" t="s">
        <v>167</v>
      </c>
      <c r="E100" s="3">
        <v>2</v>
      </c>
      <c r="F100" s="3">
        <v>360</v>
      </c>
    </row>
    <row r="101" spans="1:8" x14ac:dyDescent="0.3">
      <c r="A101" s="8">
        <v>43010</v>
      </c>
      <c r="B101" s="3">
        <f t="shared" si="3"/>
        <v>90</v>
      </c>
      <c r="C101" s="3" t="s">
        <v>31</v>
      </c>
      <c r="D101" s="3" t="s">
        <v>168</v>
      </c>
      <c r="E101" s="3">
        <v>1</v>
      </c>
      <c r="F101" s="3">
        <v>90</v>
      </c>
    </row>
    <row r="102" spans="1:8" x14ac:dyDescent="0.3">
      <c r="A102" s="8">
        <v>43010</v>
      </c>
      <c r="B102" s="3">
        <f t="shared" si="3"/>
        <v>10</v>
      </c>
      <c r="C102" s="3" t="s">
        <v>31</v>
      </c>
      <c r="D102" s="3" t="s">
        <v>169</v>
      </c>
      <c r="E102" s="3">
        <v>1</v>
      </c>
      <c r="F102" s="3">
        <v>10</v>
      </c>
      <c r="H102" s="1">
        <v>56241</v>
      </c>
    </row>
    <row r="103" spans="1:8" ht="15" customHeight="1" x14ac:dyDescent="0.3">
      <c r="A103" s="10">
        <v>43084</v>
      </c>
      <c r="B103" s="3">
        <f t="shared" ref="B103:B104" si="4">E103*F103</f>
        <v>480</v>
      </c>
      <c r="C103" s="3" t="s">
        <v>31</v>
      </c>
      <c r="D103" s="3" t="s">
        <v>206</v>
      </c>
      <c r="E103" s="3">
        <v>1</v>
      </c>
      <c r="F103" s="3">
        <v>480</v>
      </c>
    </row>
    <row r="104" spans="1:8" x14ac:dyDescent="0.3">
      <c r="A104" s="8">
        <v>43084</v>
      </c>
      <c r="B104" s="3">
        <f t="shared" si="4"/>
        <v>820</v>
      </c>
      <c r="C104" s="3" t="s">
        <v>31</v>
      </c>
      <c r="D104" s="3" t="s">
        <v>207</v>
      </c>
      <c r="E104" s="3">
        <v>1</v>
      </c>
      <c r="F104" s="3">
        <v>820</v>
      </c>
    </row>
    <row r="105" spans="1:8" ht="15" customHeight="1" x14ac:dyDescent="0.3">
      <c r="A105" s="8">
        <v>43084</v>
      </c>
      <c r="B105" s="3">
        <f t="shared" ref="B105:B108" si="5">E105*F105</f>
        <v>850</v>
      </c>
      <c r="C105" s="3" t="s">
        <v>31</v>
      </c>
      <c r="D105" s="3" t="s">
        <v>208</v>
      </c>
      <c r="E105" s="3">
        <v>1</v>
      </c>
      <c r="F105" s="3">
        <v>850</v>
      </c>
    </row>
    <row r="106" spans="1:8" x14ac:dyDescent="0.3">
      <c r="A106" s="8">
        <v>43084</v>
      </c>
      <c r="B106" s="3">
        <f t="shared" si="5"/>
        <v>460</v>
      </c>
      <c r="C106" s="3" t="s">
        <v>31</v>
      </c>
      <c r="D106" s="3" t="s">
        <v>209</v>
      </c>
      <c r="E106" s="3">
        <v>1</v>
      </c>
      <c r="F106" s="3">
        <v>460</v>
      </c>
    </row>
    <row r="107" spans="1:8" ht="15" customHeight="1" x14ac:dyDescent="0.3">
      <c r="A107" s="8">
        <v>43084</v>
      </c>
      <c r="B107" s="3">
        <f t="shared" si="5"/>
        <v>460</v>
      </c>
      <c r="C107" s="3" t="s">
        <v>31</v>
      </c>
      <c r="D107" s="3" t="s">
        <v>210</v>
      </c>
      <c r="E107" s="3">
        <v>1</v>
      </c>
      <c r="F107" s="3">
        <v>460</v>
      </c>
    </row>
    <row r="108" spans="1:8" x14ac:dyDescent="0.3">
      <c r="A108" s="8">
        <v>43084</v>
      </c>
      <c r="B108" s="3">
        <f t="shared" si="5"/>
        <v>85</v>
      </c>
      <c r="C108" s="3" t="s">
        <v>31</v>
      </c>
      <c r="D108" s="3" t="s">
        <v>211</v>
      </c>
      <c r="E108" s="3">
        <v>1</v>
      </c>
      <c r="F108" s="3">
        <v>85</v>
      </c>
    </row>
    <row r="109" spans="1:8" ht="15" customHeight="1" x14ac:dyDescent="0.3">
      <c r="A109" s="8">
        <v>43084</v>
      </c>
      <c r="B109" s="3">
        <f t="shared" ref="B109:B119" si="6">E109*F109</f>
        <v>40</v>
      </c>
      <c r="C109" s="3" t="s">
        <v>31</v>
      </c>
      <c r="D109" s="3" t="s">
        <v>212</v>
      </c>
      <c r="E109" s="3">
        <v>1</v>
      </c>
      <c r="F109" s="3">
        <v>40</v>
      </c>
    </row>
    <row r="110" spans="1:8" x14ac:dyDescent="0.3">
      <c r="A110" s="8">
        <v>43084</v>
      </c>
      <c r="B110" s="3">
        <f t="shared" si="6"/>
        <v>20</v>
      </c>
      <c r="C110" s="3" t="s">
        <v>31</v>
      </c>
      <c r="D110" s="3" t="s">
        <v>213</v>
      </c>
      <c r="E110" s="3">
        <v>2</v>
      </c>
      <c r="F110" s="3">
        <v>10</v>
      </c>
    </row>
    <row r="111" spans="1:8" ht="15" customHeight="1" x14ac:dyDescent="0.3">
      <c r="A111" s="8">
        <v>43084</v>
      </c>
      <c r="B111" s="3">
        <f t="shared" si="6"/>
        <v>540</v>
      </c>
      <c r="C111" s="3" t="s">
        <v>31</v>
      </c>
      <c r="D111" s="3" t="s">
        <v>214</v>
      </c>
      <c r="E111" s="3">
        <v>6</v>
      </c>
      <c r="F111" s="3">
        <v>90</v>
      </c>
    </row>
    <row r="112" spans="1:8" x14ac:dyDescent="0.3">
      <c r="A112" s="8">
        <v>43084</v>
      </c>
      <c r="B112" s="3">
        <f t="shared" si="6"/>
        <v>460</v>
      </c>
      <c r="C112" s="3" t="s">
        <v>31</v>
      </c>
      <c r="D112" s="3" t="s">
        <v>215</v>
      </c>
      <c r="E112" s="3">
        <v>1</v>
      </c>
      <c r="F112" s="3">
        <v>460</v>
      </c>
    </row>
    <row r="113" spans="1:8" ht="15" customHeight="1" x14ac:dyDescent="0.3">
      <c r="A113" s="8">
        <v>43084</v>
      </c>
      <c r="B113" s="3">
        <f t="shared" si="6"/>
        <v>90</v>
      </c>
      <c r="C113" s="3" t="s">
        <v>31</v>
      </c>
      <c r="D113" s="3" t="s">
        <v>216</v>
      </c>
      <c r="E113" s="3">
        <v>1</v>
      </c>
      <c r="F113" s="3">
        <v>90</v>
      </c>
    </row>
    <row r="114" spans="1:8" ht="15" customHeight="1" x14ac:dyDescent="0.3">
      <c r="A114" s="8">
        <v>43084</v>
      </c>
      <c r="B114" s="3">
        <f t="shared" si="6"/>
        <v>20</v>
      </c>
      <c r="C114" s="3" t="s">
        <v>31</v>
      </c>
      <c r="D114" s="3" t="s">
        <v>217</v>
      </c>
      <c r="E114" s="3">
        <v>2</v>
      </c>
      <c r="F114" s="3">
        <v>10</v>
      </c>
    </row>
    <row r="115" spans="1:8" x14ac:dyDescent="0.3">
      <c r="A115" s="8">
        <v>43084</v>
      </c>
      <c r="B115" s="3">
        <f t="shared" si="6"/>
        <v>30</v>
      </c>
      <c r="C115" s="3" t="s">
        <v>31</v>
      </c>
      <c r="D115" s="3">
        <v>4110</v>
      </c>
      <c r="E115" s="3">
        <v>2</v>
      </c>
      <c r="F115" s="3">
        <v>15</v>
      </c>
      <c r="H115" s="1">
        <v>4355</v>
      </c>
    </row>
    <row r="116" spans="1:8" ht="15" customHeight="1" x14ac:dyDescent="0.3">
      <c r="A116" s="10">
        <v>43087</v>
      </c>
      <c r="B116" s="3">
        <f t="shared" si="6"/>
        <v>90</v>
      </c>
      <c r="C116" s="3" t="s">
        <v>31</v>
      </c>
      <c r="D116" s="3" t="s">
        <v>218</v>
      </c>
      <c r="E116" s="3">
        <v>1</v>
      </c>
      <c r="F116" s="3">
        <v>90</v>
      </c>
    </row>
    <row r="117" spans="1:8" x14ac:dyDescent="0.3">
      <c r="A117" s="8">
        <v>43087</v>
      </c>
      <c r="B117" s="3">
        <f t="shared" si="6"/>
        <v>900</v>
      </c>
      <c r="C117" s="3" t="s">
        <v>31</v>
      </c>
      <c r="D117" s="3" t="s">
        <v>219</v>
      </c>
      <c r="E117" s="3">
        <v>2</v>
      </c>
      <c r="F117" s="3">
        <v>450</v>
      </c>
    </row>
    <row r="118" spans="1:8" ht="15" customHeight="1" x14ac:dyDescent="0.3">
      <c r="A118" s="8">
        <v>43087</v>
      </c>
      <c r="B118" s="3">
        <f t="shared" si="6"/>
        <v>1440</v>
      </c>
      <c r="C118" s="3" t="s">
        <v>31</v>
      </c>
      <c r="D118" s="3" t="s">
        <v>220</v>
      </c>
      <c r="E118" s="3">
        <v>4</v>
      </c>
      <c r="F118" s="3">
        <v>360</v>
      </c>
    </row>
    <row r="119" spans="1:8" x14ac:dyDescent="0.3">
      <c r="A119" s="8">
        <v>43087</v>
      </c>
      <c r="B119" s="3">
        <f t="shared" si="6"/>
        <v>780</v>
      </c>
      <c r="C119" s="3" t="s">
        <v>31</v>
      </c>
      <c r="D119" s="3" t="s">
        <v>221</v>
      </c>
      <c r="E119" s="3">
        <v>1</v>
      </c>
      <c r="F119" s="3">
        <v>780</v>
      </c>
    </row>
    <row r="120" spans="1:8" ht="15" customHeight="1" x14ac:dyDescent="0.3">
      <c r="A120" s="8">
        <v>43087</v>
      </c>
      <c r="B120" s="3">
        <f t="shared" ref="B120:B124" si="7">E120*F120</f>
        <v>1000</v>
      </c>
      <c r="C120" s="3" t="s">
        <v>31</v>
      </c>
      <c r="D120" s="3" t="s">
        <v>222</v>
      </c>
      <c r="E120" s="3">
        <v>1</v>
      </c>
      <c r="F120" s="3">
        <v>1000</v>
      </c>
    </row>
    <row r="121" spans="1:8" x14ac:dyDescent="0.3">
      <c r="A121" s="8">
        <v>43087</v>
      </c>
      <c r="B121" s="3">
        <f t="shared" ref="B121" si="8">E121*F121</f>
        <v>20</v>
      </c>
      <c r="C121" s="3" t="s">
        <v>31</v>
      </c>
      <c r="D121" s="3" t="s">
        <v>225</v>
      </c>
      <c r="E121" s="3">
        <v>1</v>
      </c>
      <c r="F121" s="3">
        <v>20</v>
      </c>
    </row>
    <row r="122" spans="1:8" ht="21" customHeight="1" x14ac:dyDescent="0.3">
      <c r="A122" s="8">
        <v>43087</v>
      </c>
      <c r="B122" s="3">
        <f t="shared" si="7"/>
        <v>1600</v>
      </c>
      <c r="C122" s="3" t="s">
        <v>31</v>
      </c>
      <c r="D122" s="3" t="s">
        <v>223</v>
      </c>
      <c r="E122" s="3">
        <v>1</v>
      </c>
      <c r="F122" s="3">
        <v>1600</v>
      </c>
    </row>
    <row r="123" spans="1:8" ht="15" customHeight="1" x14ac:dyDescent="0.3">
      <c r="A123" s="8">
        <v>43087</v>
      </c>
      <c r="B123" s="3">
        <f t="shared" si="7"/>
        <v>600</v>
      </c>
      <c r="C123" s="3" t="s">
        <v>31</v>
      </c>
      <c r="D123" s="3" t="s">
        <v>224</v>
      </c>
      <c r="E123" s="3">
        <v>1</v>
      </c>
      <c r="F123" s="3">
        <v>600</v>
      </c>
    </row>
    <row r="124" spans="1:8" x14ac:dyDescent="0.3">
      <c r="A124" s="8">
        <v>43087</v>
      </c>
      <c r="B124" s="3">
        <f t="shared" si="7"/>
        <v>100</v>
      </c>
      <c r="C124" s="3" t="s">
        <v>31</v>
      </c>
      <c r="D124" s="3" t="s">
        <v>6</v>
      </c>
      <c r="E124" s="3">
        <v>1</v>
      </c>
      <c r="F124" s="3">
        <v>100</v>
      </c>
      <c r="H124" s="1">
        <v>6530</v>
      </c>
    </row>
    <row r="125" spans="1:8" ht="15" customHeight="1" x14ac:dyDescent="0.3">
      <c r="A125" s="10">
        <v>43089</v>
      </c>
      <c r="B125" s="3">
        <f t="shared" ref="B125:B130" si="9">E125*F125</f>
        <v>1260</v>
      </c>
      <c r="C125" s="3" t="s">
        <v>31</v>
      </c>
      <c r="D125" s="3" t="s">
        <v>40</v>
      </c>
      <c r="E125" s="3">
        <v>1</v>
      </c>
      <c r="F125" s="3">
        <v>1260</v>
      </c>
    </row>
    <row r="126" spans="1:8" x14ac:dyDescent="0.3">
      <c r="A126" s="8">
        <v>43089</v>
      </c>
      <c r="B126" s="3">
        <f t="shared" si="9"/>
        <v>500</v>
      </c>
      <c r="C126" s="3" t="s">
        <v>31</v>
      </c>
      <c r="D126" s="3" t="s">
        <v>226</v>
      </c>
      <c r="E126" s="3">
        <v>1</v>
      </c>
      <c r="F126" s="3">
        <v>500</v>
      </c>
    </row>
    <row r="127" spans="1:8" ht="21" customHeight="1" x14ac:dyDescent="0.3">
      <c r="A127" s="8">
        <v>43089</v>
      </c>
      <c r="B127" s="3">
        <f t="shared" si="9"/>
        <v>6100</v>
      </c>
      <c r="C127" s="3" t="s">
        <v>31</v>
      </c>
      <c r="D127" s="3" t="s">
        <v>227</v>
      </c>
      <c r="E127" s="3">
        <v>1</v>
      </c>
      <c r="F127" s="3">
        <v>6100</v>
      </c>
    </row>
    <row r="128" spans="1:8" ht="15" customHeight="1" x14ac:dyDescent="0.3">
      <c r="A128" s="8">
        <v>43089</v>
      </c>
      <c r="B128" s="3">
        <f t="shared" si="9"/>
        <v>1600</v>
      </c>
      <c r="C128" s="3" t="s">
        <v>31</v>
      </c>
      <c r="D128" s="3" t="s">
        <v>228</v>
      </c>
      <c r="E128" s="3">
        <v>1</v>
      </c>
      <c r="F128" s="3">
        <v>1600</v>
      </c>
    </row>
    <row r="129" spans="1:8" x14ac:dyDescent="0.3">
      <c r="A129" s="8">
        <v>43089</v>
      </c>
      <c r="B129" s="3">
        <f t="shared" si="9"/>
        <v>80</v>
      </c>
      <c r="C129" s="3" t="s">
        <v>31</v>
      </c>
      <c r="D129" s="3" t="s">
        <v>229</v>
      </c>
      <c r="E129" s="3">
        <v>1</v>
      </c>
      <c r="F129" s="3">
        <v>80</v>
      </c>
    </row>
    <row r="130" spans="1:8" ht="21" customHeight="1" x14ac:dyDescent="0.3">
      <c r="A130" s="8">
        <v>43089</v>
      </c>
      <c r="B130" s="3">
        <f t="shared" si="9"/>
        <v>120</v>
      </c>
      <c r="C130" s="3" t="s">
        <v>31</v>
      </c>
      <c r="D130" s="3" t="s">
        <v>230</v>
      </c>
      <c r="E130" s="3">
        <v>1</v>
      </c>
      <c r="F130" s="3">
        <v>120</v>
      </c>
    </row>
    <row r="131" spans="1:8" x14ac:dyDescent="0.3">
      <c r="A131" s="8">
        <v>43089</v>
      </c>
      <c r="B131" s="3">
        <f t="shared" ref="B131:B135" si="10">E131*F131</f>
        <v>150</v>
      </c>
      <c r="C131" s="3" t="s">
        <v>31</v>
      </c>
      <c r="D131" s="3" t="s">
        <v>231</v>
      </c>
      <c r="E131" s="3">
        <v>1</v>
      </c>
      <c r="F131" s="3">
        <v>150</v>
      </c>
    </row>
    <row r="132" spans="1:8" ht="21" customHeight="1" x14ac:dyDescent="0.3">
      <c r="A132" s="8">
        <v>43089</v>
      </c>
      <c r="B132" s="3">
        <f t="shared" si="10"/>
        <v>230</v>
      </c>
      <c r="C132" s="3" t="s">
        <v>31</v>
      </c>
      <c r="D132" s="3" t="s">
        <v>232</v>
      </c>
      <c r="E132" s="3">
        <v>1</v>
      </c>
      <c r="F132" s="3">
        <v>230</v>
      </c>
    </row>
    <row r="133" spans="1:8" x14ac:dyDescent="0.3">
      <c r="A133" s="8">
        <v>43089</v>
      </c>
      <c r="B133" s="3">
        <f t="shared" si="10"/>
        <v>200</v>
      </c>
      <c r="C133" s="3" t="s">
        <v>31</v>
      </c>
      <c r="D133" s="3" t="s">
        <v>233</v>
      </c>
      <c r="E133" s="3">
        <v>1</v>
      </c>
      <c r="F133" s="3">
        <v>200</v>
      </c>
      <c r="H133" s="1">
        <v>10240</v>
      </c>
    </row>
    <row r="134" spans="1:8" x14ac:dyDescent="0.3">
      <c r="A134" s="8">
        <v>43034</v>
      </c>
      <c r="B134" s="3">
        <f t="shared" si="10"/>
        <v>850</v>
      </c>
      <c r="C134" s="3" t="s">
        <v>31</v>
      </c>
      <c r="D134" s="3" t="s">
        <v>229</v>
      </c>
      <c r="E134" s="3">
        <v>1</v>
      </c>
      <c r="F134" s="3">
        <v>850</v>
      </c>
    </row>
    <row r="135" spans="1:8" ht="21" customHeight="1" x14ac:dyDescent="0.3">
      <c r="A135" s="8">
        <v>43038</v>
      </c>
      <c r="B135" s="3">
        <f t="shared" si="10"/>
        <v>480</v>
      </c>
      <c r="C135" s="3" t="s">
        <v>31</v>
      </c>
      <c r="D135" s="3" t="s">
        <v>230</v>
      </c>
      <c r="E135" s="3">
        <v>1</v>
      </c>
      <c r="F135" s="3">
        <v>480</v>
      </c>
    </row>
    <row r="136" spans="1:8" x14ac:dyDescent="0.3">
      <c r="A136" s="8">
        <v>43039</v>
      </c>
      <c r="B136" s="3">
        <f t="shared" ref="B136:B137" si="11">E136*F136</f>
        <v>7120</v>
      </c>
      <c r="C136" s="3" t="s">
        <v>31</v>
      </c>
      <c r="D136" s="3" t="s">
        <v>231</v>
      </c>
      <c r="E136" s="3">
        <v>1</v>
      </c>
      <c r="F136" s="3">
        <v>7120</v>
      </c>
    </row>
    <row r="137" spans="1:8" ht="21" customHeight="1" x14ac:dyDescent="0.3">
      <c r="A137" s="8">
        <v>43049</v>
      </c>
      <c r="B137" s="3">
        <f t="shared" si="11"/>
        <v>24860</v>
      </c>
      <c r="C137" s="3" t="s">
        <v>31</v>
      </c>
      <c r="D137" s="3" t="s">
        <v>232</v>
      </c>
      <c r="E137" s="3">
        <v>1</v>
      </c>
      <c r="F137" s="3">
        <v>24860</v>
      </c>
    </row>
    <row r="138" spans="1:8" x14ac:dyDescent="0.3">
      <c r="A138" s="8">
        <v>43057</v>
      </c>
      <c r="B138" s="3">
        <f t="shared" ref="B138:B139" si="12">E138*F138</f>
        <v>12580</v>
      </c>
      <c r="C138" s="3" t="s">
        <v>31</v>
      </c>
      <c r="D138" s="3" t="s">
        <v>233</v>
      </c>
      <c r="E138" s="3">
        <v>1</v>
      </c>
      <c r="F138" s="3">
        <v>12580</v>
      </c>
    </row>
    <row r="139" spans="1:8" ht="21" customHeight="1" x14ac:dyDescent="0.3">
      <c r="A139" s="8">
        <v>43057</v>
      </c>
      <c r="B139" s="3">
        <f t="shared" si="12"/>
        <v>3215</v>
      </c>
      <c r="C139" s="3" t="s">
        <v>31</v>
      </c>
      <c r="D139" s="3" t="s">
        <v>234</v>
      </c>
      <c r="E139" s="3">
        <v>1</v>
      </c>
      <c r="F139" s="3">
        <v>3215</v>
      </c>
    </row>
  </sheetData>
  <sortState ref="A2:F101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76" zoomScaleNormal="100" workbookViewId="0">
      <selection activeCell="B86" sqref="B86:B104"/>
    </sheetView>
  </sheetViews>
  <sheetFormatPr defaultRowHeight="16.5" x14ac:dyDescent="0.3"/>
  <cols>
    <col min="1" max="1" width="12.5" style="11" bestFit="1" customWidth="1"/>
    <col min="2" max="2" width="6.25" style="2" bestFit="1" customWidth="1"/>
    <col min="3" max="3" width="5.5" style="27" bestFit="1" customWidth="1"/>
    <col min="4" max="4" width="5.5" style="2" bestFit="1" customWidth="1"/>
    <col min="5" max="5" width="9.25" style="2" bestFit="1" customWidth="1"/>
    <col min="6" max="16384" width="9" style="1"/>
  </cols>
  <sheetData>
    <row r="1" spans="1:5" x14ac:dyDescent="0.3">
      <c r="A1" s="16" t="s">
        <v>5</v>
      </c>
      <c r="B1" s="17" t="s">
        <v>0</v>
      </c>
      <c r="C1" s="24" t="s">
        <v>34</v>
      </c>
      <c r="D1" s="17" t="s">
        <v>35</v>
      </c>
      <c r="E1" s="4" t="s">
        <v>146</v>
      </c>
    </row>
    <row r="2" spans="1:5" x14ac:dyDescent="0.3">
      <c r="A2" s="8">
        <v>42802</v>
      </c>
      <c r="B2" s="3">
        <f t="shared" ref="B2:B7" si="0">C2*37</f>
        <v>4329</v>
      </c>
      <c r="C2" s="25">
        <v>117</v>
      </c>
      <c r="D2" s="3">
        <v>0</v>
      </c>
      <c r="E2" s="3" t="s">
        <v>30</v>
      </c>
    </row>
    <row r="3" spans="1:5" x14ac:dyDescent="0.3">
      <c r="A3" s="8">
        <v>42803</v>
      </c>
      <c r="B3" s="3">
        <f t="shared" si="0"/>
        <v>2923</v>
      </c>
      <c r="C3" s="25">
        <v>79</v>
      </c>
      <c r="D3" s="3">
        <v>0</v>
      </c>
      <c r="E3" s="3" t="s">
        <v>30</v>
      </c>
    </row>
    <row r="4" spans="1:5" x14ac:dyDescent="0.3">
      <c r="A4" s="8">
        <v>42822</v>
      </c>
      <c r="B4" s="3">
        <f t="shared" si="0"/>
        <v>3663</v>
      </c>
      <c r="C4" s="25">
        <v>99</v>
      </c>
      <c r="D4" s="3">
        <v>0</v>
      </c>
      <c r="E4" s="3" t="s">
        <v>30</v>
      </c>
    </row>
    <row r="5" spans="1:5" x14ac:dyDescent="0.3">
      <c r="A5" s="8">
        <v>42823</v>
      </c>
      <c r="B5" s="3">
        <f t="shared" si="0"/>
        <v>3552</v>
      </c>
      <c r="C5" s="25">
        <v>96</v>
      </c>
      <c r="D5" s="3">
        <v>0</v>
      </c>
      <c r="E5" s="3" t="s">
        <v>30</v>
      </c>
    </row>
    <row r="6" spans="1:5" x14ac:dyDescent="0.3">
      <c r="A6" s="8">
        <v>42826</v>
      </c>
      <c r="B6" s="3">
        <f t="shared" si="0"/>
        <v>2997</v>
      </c>
      <c r="C6" s="25">
        <v>81</v>
      </c>
      <c r="D6" s="3">
        <v>0</v>
      </c>
      <c r="E6" s="3" t="s">
        <v>30</v>
      </c>
    </row>
    <row r="7" spans="1:5" x14ac:dyDescent="0.3">
      <c r="A7" s="8">
        <v>42827</v>
      </c>
      <c r="B7" s="3">
        <f t="shared" si="0"/>
        <v>925</v>
      </c>
      <c r="C7" s="25">
        <v>25</v>
      </c>
      <c r="D7" s="3">
        <v>0</v>
      </c>
      <c r="E7" s="3" t="s">
        <v>30</v>
      </c>
    </row>
    <row r="8" spans="1:5" x14ac:dyDescent="0.3">
      <c r="A8" s="18">
        <v>42827</v>
      </c>
      <c r="B8" s="19">
        <f>C8*32+D8*28</f>
        <v>752</v>
      </c>
      <c r="C8" s="26">
        <v>20</v>
      </c>
      <c r="D8" s="19">
        <v>4</v>
      </c>
      <c r="E8" s="3" t="s">
        <v>148</v>
      </c>
    </row>
    <row r="9" spans="1:5" x14ac:dyDescent="0.3">
      <c r="A9" s="18">
        <v>42828</v>
      </c>
      <c r="B9" s="19">
        <f t="shared" ref="B9:B18" si="1">C9*32+D9*28</f>
        <v>4168</v>
      </c>
      <c r="C9" s="26">
        <v>118</v>
      </c>
      <c r="D9" s="19">
        <v>14</v>
      </c>
      <c r="E9" s="3" t="s">
        <v>148</v>
      </c>
    </row>
    <row r="10" spans="1:5" x14ac:dyDescent="0.3">
      <c r="A10" s="18">
        <v>42829</v>
      </c>
      <c r="B10" s="19">
        <f t="shared" si="1"/>
        <v>5012</v>
      </c>
      <c r="C10" s="26">
        <v>147</v>
      </c>
      <c r="D10" s="19">
        <v>11</v>
      </c>
      <c r="E10" s="3" t="s">
        <v>148</v>
      </c>
    </row>
    <row r="11" spans="1:5" x14ac:dyDescent="0.3">
      <c r="A11" s="18">
        <v>42830</v>
      </c>
      <c r="B11" s="19">
        <f t="shared" si="1"/>
        <v>4948</v>
      </c>
      <c r="C11" s="26">
        <v>145</v>
      </c>
      <c r="D11" s="19">
        <v>11</v>
      </c>
      <c r="E11" s="3" t="s">
        <v>148</v>
      </c>
    </row>
    <row r="12" spans="1:5" x14ac:dyDescent="0.3">
      <c r="A12" s="18">
        <v>42838</v>
      </c>
      <c r="B12" s="19">
        <f t="shared" si="1"/>
        <v>3444</v>
      </c>
      <c r="C12" s="26">
        <v>98</v>
      </c>
      <c r="D12" s="19">
        <v>11</v>
      </c>
      <c r="E12" s="3" t="s">
        <v>148</v>
      </c>
    </row>
    <row r="13" spans="1:5" x14ac:dyDescent="0.3">
      <c r="A13" s="18">
        <v>42839</v>
      </c>
      <c r="B13" s="19">
        <f t="shared" si="1"/>
        <v>5280</v>
      </c>
      <c r="C13" s="26">
        <v>151</v>
      </c>
      <c r="D13" s="19">
        <v>16</v>
      </c>
      <c r="E13" s="3" t="s">
        <v>148</v>
      </c>
    </row>
    <row r="14" spans="1:5" x14ac:dyDescent="0.3">
      <c r="A14" s="18">
        <v>42840</v>
      </c>
      <c r="B14" s="19">
        <f t="shared" si="1"/>
        <v>3680</v>
      </c>
      <c r="C14" s="26">
        <v>101</v>
      </c>
      <c r="D14" s="19">
        <v>16</v>
      </c>
      <c r="E14" s="3" t="s">
        <v>148</v>
      </c>
    </row>
    <row r="15" spans="1:5" x14ac:dyDescent="0.3">
      <c r="A15" s="18">
        <v>42844</v>
      </c>
      <c r="B15" s="19">
        <f t="shared" si="1"/>
        <v>2432</v>
      </c>
      <c r="C15" s="26">
        <v>69</v>
      </c>
      <c r="D15" s="19">
        <v>8</v>
      </c>
      <c r="E15" s="3" t="s">
        <v>148</v>
      </c>
    </row>
    <row r="16" spans="1:5" x14ac:dyDescent="0.3">
      <c r="A16" s="18">
        <v>42845</v>
      </c>
      <c r="B16" s="19">
        <f t="shared" si="1"/>
        <v>1104</v>
      </c>
      <c r="C16" s="26">
        <v>31</v>
      </c>
      <c r="D16" s="19">
        <v>4</v>
      </c>
      <c r="E16" s="3" t="s">
        <v>148</v>
      </c>
    </row>
    <row r="17" spans="1:7" x14ac:dyDescent="0.3">
      <c r="A17" s="18">
        <v>42847</v>
      </c>
      <c r="B17" s="19">
        <f t="shared" si="1"/>
        <v>4168</v>
      </c>
      <c r="C17" s="26">
        <v>118</v>
      </c>
      <c r="D17" s="19">
        <v>14</v>
      </c>
      <c r="E17" s="3" t="s">
        <v>148</v>
      </c>
    </row>
    <row r="18" spans="1:7" x14ac:dyDescent="0.3">
      <c r="A18" s="18">
        <v>42848</v>
      </c>
      <c r="B18" s="19">
        <f t="shared" si="1"/>
        <v>2916</v>
      </c>
      <c r="C18" s="26">
        <v>78</v>
      </c>
      <c r="D18" s="19">
        <v>15</v>
      </c>
      <c r="E18" s="3" t="s">
        <v>148</v>
      </c>
    </row>
    <row r="19" spans="1:7" x14ac:dyDescent="0.3">
      <c r="A19" s="9">
        <v>42849</v>
      </c>
      <c r="B19" s="3">
        <f t="shared" ref="B19:B27" si="2">C19*35</f>
        <v>2170</v>
      </c>
      <c r="C19" s="25">
        <v>62</v>
      </c>
      <c r="D19" s="3">
        <v>0</v>
      </c>
      <c r="E19" s="3" t="s">
        <v>147</v>
      </c>
    </row>
    <row r="20" spans="1:7" x14ac:dyDescent="0.3">
      <c r="A20" s="10">
        <v>42853</v>
      </c>
      <c r="B20" s="3">
        <f t="shared" si="2"/>
        <v>3605</v>
      </c>
      <c r="C20" s="25">
        <v>103</v>
      </c>
      <c r="D20" s="3">
        <v>0</v>
      </c>
      <c r="E20" s="3" t="s">
        <v>147</v>
      </c>
    </row>
    <row r="21" spans="1:7" x14ac:dyDescent="0.3">
      <c r="A21" s="9">
        <v>42854</v>
      </c>
      <c r="B21" s="3">
        <f t="shared" si="2"/>
        <v>3185</v>
      </c>
      <c r="C21" s="25">
        <v>91</v>
      </c>
      <c r="D21" s="3">
        <v>0</v>
      </c>
      <c r="E21" s="3" t="s">
        <v>147</v>
      </c>
    </row>
    <row r="22" spans="1:7" x14ac:dyDescent="0.3">
      <c r="A22" s="10">
        <v>42855</v>
      </c>
      <c r="B22" s="3">
        <f t="shared" si="2"/>
        <v>3255</v>
      </c>
      <c r="C22" s="25">
        <v>93</v>
      </c>
      <c r="D22" s="3">
        <v>0</v>
      </c>
      <c r="E22" s="3" t="s">
        <v>147</v>
      </c>
    </row>
    <row r="23" spans="1:7" x14ac:dyDescent="0.3">
      <c r="A23" s="10">
        <v>42860</v>
      </c>
      <c r="B23" s="3">
        <f t="shared" si="2"/>
        <v>2205</v>
      </c>
      <c r="C23" s="25">
        <v>63</v>
      </c>
      <c r="D23" s="3">
        <v>0</v>
      </c>
      <c r="E23" s="3" t="s">
        <v>147</v>
      </c>
    </row>
    <row r="24" spans="1:7" x14ac:dyDescent="0.3">
      <c r="A24" s="9">
        <v>42861</v>
      </c>
      <c r="B24" s="3">
        <f t="shared" si="2"/>
        <v>1400</v>
      </c>
      <c r="C24" s="25">
        <v>40</v>
      </c>
      <c r="D24" s="3">
        <v>0</v>
      </c>
      <c r="E24" s="3" t="s">
        <v>147</v>
      </c>
    </row>
    <row r="25" spans="1:7" x14ac:dyDescent="0.3">
      <c r="A25" s="10">
        <v>42869</v>
      </c>
      <c r="B25" s="3">
        <f t="shared" si="2"/>
        <v>3115</v>
      </c>
      <c r="C25" s="25">
        <v>89</v>
      </c>
      <c r="D25" s="3">
        <v>0</v>
      </c>
      <c r="E25" s="3" t="s">
        <v>147</v>
      </c>
    </row>
    <row r="26" spans="1:7" x14ac:dyDescent="0.3">
      <c r="A26" s="9">
        <v>42870</v>
      </c>
      <c r="B26" s="3">
        <f t="shared" si="2"/>
        <v>2310</v>
      </c>
      <c r="C26" s="25">
        <v>66</v>
      </c>
      <c r="D26" s="3">
        <v>0</v>
      </c>
      <c r="E26" s="3" t="s">
        <v>147</v>
      </c>
    </row>
    <row r="27" spans="1:7" x14ac:dyDescent="0.3">
      <c r="A27" s="10">
        <v>42871</v>
      </c>
      <c r="B27" s="3">
        <f t="shared" si="2"/>
        <v>3640</v>
      </c>
      <c r="C27" s="25">
        <v>104</v>
      </c>
      <c r="D27" s="3">
        <v>0</v>
      </c>
      <c r="E27" s="3" t="s">
        <v>147</v>
      </c>
    </row>
    <row r="28" spans="1:7" x14ac:dyDescent="0.3">
      <c r="A28" s="20">
        <v>42871</v>
      </c>
      <c r="B28" s="19">
        <f>C28*32+D28*28</f>
        <v>1200</v>
      </c>
      <c r="C28" s="26">
        <v>34</v>
      </c>
      <c r="D28" s="19">
        <v>4</v>
      </c>
      <c r="E28" s="3" t="s">
        <v>148</v>
      </c>
    </row>
    <row r="29" spans="1:7" x14ac:dyDescent="0.3">
      <c r="A29" s="21">
        <v>42872</v>
      </c>
      <c r="B29" s="19">
        <f t="shared" ref="B29:B74" si="3">C29*32+D29*28</f>
        <v>5148</v>
      </c>
      <c r="C29" s="26">
        <v>146</v>
      </c>
      <c r="D29" s="19">
        <v>17</v>
      </c>
      <c r="E29" s="3" t="s">
        <v>148</v>
      </c>
      <c r="G29" s="1">
        <v>134256</v>
      </c>
    </row>
    <row r="30" spans="1:7" x14ac:dyDescent="0.3">
      <c r="A30" s="20">
        <v>42873</v>
      </c>
      <c r="B30" s="19">
        <f t="shared" si="3"/>
        <v>3060</v>
      </c>
      <c r="C30" s="26">
        <v>79</v>
      </c>
      <c r="D30" s="19">
        <v>19</v>
      </c>
      <c r="E30" s="3" t="s">
        <v>148</v>
      </c>
      <c r="G30" s="1">
        <v>37175</v>
      </c>
    </row>
    <row r="31" spans="1:7" x14ac:dyDescent="0.3">
      <c r="A31" s="21">
        <v>42874</v>
      </c>
      <c r="B31" s="19">
        <f t="shared" si="3"/>
        <v>2980</v>
      </c>
      <c r="C31" s="26">
        <v>87</v>
      </c>
      <c r="D31" s="19">
        <v>7</v>
      </c>
      <c r="E31" s="3" t="s">
        <v>148</v>
      </c>
      <c r="G31" s="1">
        <f>SUM(G29:G30)</f>
        <v>171431</v>
      </c>
    </row>
    <row r="32" spans="1:7" x14ac:dyDescent="0.3">
      <c r="A32" s="22">
        <v>42875</v>
      </c>
      <c r="B32" s="19">
        <f t="shared" si="3"/>
        <v>3292</v>
      </c>
      <c r="C32" s="26">
        <v>102</v>
      </c>
      <c r="D32" s="19">
        <v>1</v>
      </c>
      <c r="E32" s="3" t="s">
        <v>148</v>
      </c>
    </row>
    <row r="33" spans="1:9" x14ac:dyDescent="0.3">
      <c r="A33" s="21">
        <v>42876</v>
      </c>
      <c r="B33" s="19">
        <f t="shared" si="3"/>
        <v>192</v>
      </c>
      <c r="C33" s="26">
        <v>6</v>
      </c>
      <c r="D33" s="19">
        <v>0</v>
      </c>
      <c r="E33" s="3" t="s">
        <v>148</v>
      </c>
    </row>
    <row r="34" spans="1:9" x14ac:dyDescent="0.3">
      <c r="A34" s="20">
        <v>42881</v>
      </c>
      <c r="B34" s="19">
        <f t="shared" si="3"/>
        <v>2904</v>
      </c>
      <c r="C34" s="26">
        <v>89</v>
      </c>
      <c r="D34" s="19">
        <v>2</v>
      </c>
      <c r="E34" s="3" t="s">
        <v>148</v>
      </c>
      <c r="I34" s="1">
        <v>172160</v>
      </c>
    </row>
    <row r="35" spans="1:9" x14ac:dyDescent="0.3">
      <c r="A35" s="22">
        <v>42882</v>
      </c>
      <c r="B35" s="19">
        <f t="shared" si="3"/>
        <v>4760</v>
      </c>
      <c r="C35" s="26">
        <v>140</v>
      </c>
      <c r="D35" s="19">
        <v>10</v>
      </c>
      <c r="E35" s="3" t="s">
        <v>148</v>
      </c>
      <c r="G35" s="1">
        <v>424</v>
      </c>
      <c r="H35" s="1">
        <v>5009</v>
      </c>
      <c r="I35" s="1">
        <f>H35*32+G35*28</f>
        <v>172160</v>
      </c>
    </row>
    <row r="36" spans="1:9" x14ac:dyDescent="0.3">
      <c r="A36" s="20">
        <v>42883</v>
      </c>
      <c r="B36" s="19">
        <f t="shared" si="3"/>
        <v>4064</v>
      </c>
      <c r="C36" s="26">
        <v>120</v>
      </c>
      <c r="D36" s="19">
        <v>8</v>
      </c>
      <c r="E36" s="3" t="s">
        <v>148</v>
      </c>
      <c r="I36" s="1">
        <v>34000</v>
      </c>
    </row>
    <row r="37" spans="1:9" x14ac:dyDescent="0.3">
      <c r="A37" s="22">
        <v>42884</v>
      </c>
      <c r="B37" s="19">
        <f t="shared" si="3"/>
        <v>3348</v>
      </c>
      <c r="C37" s="26">
        <v>95</v>
      </c>
      <c r="D37" s="19">
        <v>11</v>
      </c>
      <c r="E37" s="3" t="s">
        <v>148</v>
      </c>
      <c r="I37" s="1">
        <v>-96700</v>
      </c>
    </row>
    <row r="38" spans="1:9" x14ac:dyDescent="0.3">
      <c r="A38" s="20">
        <v>42885</v>
      </c>
      <c r="B38" s="19">
        <f t="shared" si="3"/>
        <v>384</v>
      </c>
      <c r="C38" s="26">
        <v>12</v>
      </c>
      <c r="D38" s="19">
        <v>0</v>
      </c>
      <c r="E38" s="3" t="s">
        <v>148</v>
      </c>
    </row>
    <row r="39" spans="1:9" x14ac:dyDescent="0.3">
      <c r="A39" s="22">
        <v>42886</v>
      </c>
      <c r="B39" s="19">
        <f t="shared" si="3"/>
        <v>1792</v>
      </c>
      <c r="C39" s="26">
        <v>56</v>
      </c>
      <c r="D39" s="19">
        <v>0</v>
      </c>
      <c r="E39" s="3" t="s">
        <v>148</v>
      </c>
    </row>
    <row r="40" spans="1:9" x14ac:dyDescent="0.3">
      <c r="A40" s="20">
        <v>42894</v>
      </c>
      <c r="B40" s="19">
        <f t="shared" si="3"/>
        <v>1824</v>
      </c>
      <c r="C40" s="26">
        <v>57</v>
      </c>
      <c r="D40" s="19">
        <v>0</v>
      </c>
      <c r="E40" s="3" t="s">
        <v>148</v>
      </c>
    </row>
    <row r="41" spans="1:9" x14ac:dyDescent="0.3">
      <c r="A41" s="22">
        <v>42902</v>
      </c>
      <c r="B41" s="19">
        <f t="shared" si="3"/>
        <v>1440</v>
      </c>
      <c r="C41" s="26">
        <v>45</v>
      </c>
      <c r="D41" s="19">
        <v>0</v>
      </c>
      <c r="E41" s="3" t="s">
        <v>148</v>
      </c>
    </row>
    <row r="42" spans="1:9" x14ac:dyDescent="0.3">
      <c r="A42" s="22">
        <v>42905</v>
      </c>
      <c r="B42" s="19">
        <f t="shared" si="3"/>
        <v>2176</v>
      </c>
      <c r="C42" s="26">
        <v>68</v>
      </c>
      <c r="D42" s="19">
        <v>0</v>
      </c>
      <c r="E42" s="3" t="s">
        <v>148</v>
      </c>
    </row>
    <row r="43" spans="1:9" x14ac:dyDescent="0.3">
      <c r="A43" s="20">
        <v>42906</v>
      </c>
      <c r="B43" s="19">
        <f t="shared" si="3"/>
        <v>1956</v>
      </c>
      <c r="C43" s="26">
        <v>55</v>
      </c>
      <c r="D43" s="19">
        <v>7</v>
      </c>
      <c r="E43" s="3" t="s">
        <v>148</v>
      </c>
    </row>
    <row r="44" spans="1:9" x14ac:dyDescent="0.3">
      <c r="A44" s="20">
        <v>42907</v>
      </c>
      <c r="B44" s="19">
        <f t="shared" si="3"/>
        <v>3320</v>
      </c>
      <c r="C44" s="26">
        <v>102</v>
      </c>
      <c r="D44" s="19">
        <v>2</v>
      </c>
      <c r="E44" s="3" t="s">
        <v>148</v>
      </c>
    </row>
    <row r="45" spans="1:9" x14ac:dyDescent="0.3">
      <c r="A45" s="22">
        <v>42908</v>
      </c>
      <c r="B45" s="19">
        <f t="shared" si="3"/>
        <v>3200</v>
      </c>
      <c r="C45" s="26">
        <v>93</v>
      </c>
      <c r="D45" s="19">
        <v>8</v>
      </c>
      <c r="E45" s="3" t="s">
        <v>148</v>
      </c>
    </row>
    <row r="46" spans="1:9" x14ac:dyDescent="0.3">
      <c r="A46" s="22">
        <v>42914</v>
      </c>
      <c r="B46" s="19">
        <f t="shared" si="3"/>
        <v>3752</v>
      </c>
      <c r="C46" s="26">
        <v>112</v>
      </c>
      <c r="D46" s="19">
        <v>6</v>
      </c>
      <c r="E46" s="3" t="s">
        <v>148</v>
      </c>
    </row>
    <row r="47" spans="1:9" x14ac:dyDescent="0.3">
      <c r="A47" s="20">
        <v>42915</v>
      </c>
      <c r="B47" s="19">
        <f t="shared" si="3"/>
        <v>2592</v>
      </c>
      <c r="C47" s="26">
        <v>81</v>
      </c>
      <c r="D47" s="19">
        <v>0</v>
      </c>
      <c r="E47" s="3" t="s">
        <v>148</v>
      </c>
    </row>
    <row r="48" spans="1:9" x14ac:dyDescent="0.3">
      <c r="A48" s="20">
        <v>42920</v>
      </c>
      <c r="B48" s="19">
        <f t="shared" si="3"/>
        <v>3848</v>
      </c>
      <c r="C48" s="26">
        <v>115</v>
      </c>
      <c r="D48" s="19">
        <v>6</v>
      </c>
      <c r="E48" s="3" t="s">
        <v>148</v>
      </c>
    </row>
    <row r="49" spans="1:5" x14ac:dyDescent="0.3">
      <c r="A49" s="20">
        <v>42921</v>
      </c>
      <c r="B49" s="19">
        <f t="shared" si="3"/>
        <v>4084</v>
      </c>
      <c r="C49" s="26">
        <v>118</v>
      </c>
      <c r="D49" s="19">
        <v>11</v>
      </c>
      <c r="E49" s="3" t="s">
        <v>148</v>
      </c>
    </row>
    <row r="50" spans="1:5" x14ac:dyDescent="0.3">
      <c r="A50" s="20">
        <v>42922</v>
      </c>
      <c r="B50" s="19">
        <f t="shared" si="3"/>
        <v>3648</v>
      </c>
      <c r="C50" s="26">
        <v>100</v>
      </c>
      <c r="D50" s="19">
        <v>16</v>
      </c>
      <c r="E50" s="3" t="s">
        <v>148</v>
      </c>
    </row>
    <row r="51" spans="1:5" x14ac:dyDescent="0.3">
      <c r="A51" s="20">
        <v>42923</v>
      </c>
      <c r="B51" s="19">
        <f t="shared" si="3"/>
        <v>3276</v>
      </c>
      <c r="C51" s="26">
        <v>98</v>
      </c>
      <c r="D51" s="19">
        <v>5</v>
      </c>
      <c r="E51" s="3" t="s">
        <v>148</v>
      </c>
    </row>
    <row r="52" spans="1:5" x14ac:dyDescent="0.3">
      <c r="A52" s="20">
        <v>42924</v>
      </c>
      <c r="B52" s="19">
        <f t="shared" si="3"/>
        <v>3216</v>
      </c>
      <c r="C52" s="26">
        <v>90</v>
      </c>
      <c r="D52" s="19">
        <v>12</v>
      </c>
      <c r="E52" s="3" t="s">
        <v>148</v>
      </c>
    </row>
    <row r="53" spans="1:5" x14ac:dyDescent="0.3">
      <c r="A53" s="20">
        <v>42926</v>
      </c>
      <c r="B53" s="19">
        <f t="shared" si="3"/>
        <v>2348</v>
      </c>
      <c r="C53" s="26">
        <v>69</v>
      </c>
      <c r="D53" s="19">
        <v>5</v>
      </c>
      <c r="E53" s="3" t="s">
        <v>148</v>
      </c>
    </row>
    <row r="54" spans="1:5" x14ac:dyDescent="0.3">
      <c r="A54" s="20">
        <v>42927</v>
      </c>
      <c r="B54" s="19">
        <f t="shared" si="3"/>
        <v>2156</v>
      </c>
      <c r="C54" s="26">
        <v>63</v>
      </c>
      <c r="D54" s="19">
        <v>5</v>
      </c>
      <c r="E54" s="3" t="s">
        <v>148</v>
      </c>
    </row>
    <row r="55" spans="1:5" x14ac:dyDescent="0.3">
      <c r="A55" s="20">
        <v>42928</v>
      </c>
      <c r="B55" s="19">
        <f t="shared" si="3"/>
        <v>3040</v>
      </c>
      <c r="C55" s="26">
        <v>88</v>
      </c>
      <c r="D55" s="19">
        <v>8</v>
      </c>
      <c r="E55" s="3" t="s">
        <v>148</v>
      </c>
    </row>
    <row r="56" spans="1:5" x14ac:dyDescent="0.3">
      <c r="A56" s="20">
        <v>42929</v>
      </c>
      <c r="B56" s="19">
        <f t="shared" si="3"/>
        <v>4024</v>
      </c>
      <c r="C56" s="26">
        <v>117</v>
      </c>
      <c r="D56" s="19">
        <v>10</v>
      </c>
      <c r="E56" s="3" t="s">
        <v>148</v>
      </c>
    </row>
    <row r="57" spans="1:5" x14ac:dyDescent="0.3">
      <c r="A57" s="20">
        <v>42930</v>
      </c>
      <c r="B57" s="19">
        <f t="shared" si="3"/>
        <v>4272</v>
      </c>
      <c r="C57" s="26">
        <v>116</v>
      </c>
      <c r="D57" s="19">
        <v>20</v>
      </c>
      <c r="E57" s="3" t="s">
        <v>148</v>
      </c>
    </row>
    <row r="58" spans="1:5" x14ac:dyDescent="0.3">
      <c r="A58" s="20">
        <v>42931</v>
      </c>
      <c r="B58" s="19">
        <f t="shared" si="3"/>
        <v>4208</v>
      </c>
      <c r="C58" s="26">
        <v>128</v>
      </c>
      <c r="D58" s="19">
        <v>4</v>
      </c>
      <c r="E58" s="3" t="s">
        <v>148</v>
      </c>
    </row>
    <row r="59" spans="1:5" x14ac:dyDescent="0.3">
      <c r="A59" s="20">
        <v>42932</v>
      </c>
      <c r="B59" s="19">
        <f t="shared" si="3"/>
        <v>2124</v>
      </c>
      <c r="C59" s="26">
        <v>62</v>
      </c>
      <c r="D59" s="19">
        <v>5</v>
      </c>
      <c r="E59" s="3" t="s">
        <v>148</v>
      </c>
    </row>
    <row r="60" spans="1:5" x14ac:dyDescent="0.3">
      <c r="A60" s="20">
        <v>42933</v>
      </c>
      <c r="B60" s="19">
        <f t="shared" si="3"/>
        <v>3560</v>
      </c>
      <c r="C60" s="26">
        <v>106</v>
      </c>
      <c r="D60" s="19">
        <v>6</v>
      </c>
      <c r="E60" s="3" t="s">
        <v>148</v>
      </c>
    </row>
    <row r="61" spans="1:5" x14ac:dyDescent="0.3">
      <c r="A61" s="20">
        <v>42935</v>
      </c>
      <c r="B61" s="19">
        <f t="shared" si="3"/>
        <v>2800</v>
      </c>
      <c r="C61" s="26">
        <v>84</v>
      </c>
      <c r="D61" s="19">
        <v>4</v>
      </c>
      <c r="E61" s="3" t="s">
        <v>148</v>
      </c>
    </row>
    <row r="62" spans="1:5" x14ac:dyDescent="0.3">
      <c r="A62" s="20">
        <v>42936</v>
      </c>
      <c r="B62" s="19">
        <f t="shared" si="3"/>
        <v>1312</v>
      </c>
      <c r="C62" s="26">
        <v>41</v>
      </c>
      <c r="D62" s="19">
        <v>0</v>
      </c>
      <c r="E62" s="3" t="s">
        <v>148</v>
      </c>
    </row>
    <row r="63" spans="1:5" x14ac:dyDescent="0.3">
      <c r="A63" s="20">
        <v>42939</v>
      </c>
      <c r="B63" s="19">
        <f t="shared" si="3"/>
        <v>5552</v>
      </c>
      <c r="C63" s="26">
        <v>170</v>
      </c>
      <c r="D63" s="19">
        <v>4</v>
      </c>
      <c r="E63" s="3" t="s">
        <v>148</v>
      </c>
    </row>
    <row r="64" spans="1:5" x14ac:dyDescent="0.3">
      <c r="A64" s="20">
        <v>42940</v>
      </c>
      <c r="B64" s="19">
        <f t="shared" si="3"/>
        <v>2752</v>
      </c>
      <c r="C64" s="26">
        <v>86</v>
      </c>
      <c r="D64" s="19">
        <v>0</v>
      </c>
      <c r="E64" s="3" t="s">
        <v>148</v>
      </c>
    </row>
    <row r="65" spans="1:5" x14ac:dyDescent="0.3">
      <c r="A65" s="22">
        <v>42941</v>
      </c>
      <c r="B65" s="19">
        <f t="shared" si="3"/>
        <v>3112</v>
      </c>
      <c r="C65" s="26">
        <v>85</v>
      </c>
      <c r="D65" s="19">
        <v>14</v>
      </c>
      <c r="E65" s="3" t="s">
        <v>148</v>
      </c>
    </row>
    <row r="66" spans="1:5" x14ac:dyDescent="0.3">
      <c r="A66" s="20">
        <v>42942</v>
      </c>
      <c r="B66" s="19">
        <f t="shared" si="3"/>
        <v>3936</v>
      </c>
      <c r="C66" s="26">
        <v>116</v>
      </c>
      <c r="D66" s="19">
        <v>8</v>
      </c>
      <c r="E66" s="3" t="s">
        <v>148</v>
      </c>
    </row>
    <row r="67" spans="1:5" x14ac:dyDescent="0.3">
      <c r="A67" s="22">
        <v>42943</v>
      </c>
      <c r="B67" s="19">
        <f t="shared" si="3"/>
        <v>2896</v>
      </c>
      <c r="C67" s="26">
        <v>87</v>
      </c>
      <c r="D67" s="19">
        <v>4</v>
      </c>
      <c r="E67" s="3" t="s">
        <v>148</v>
      </c>
    </row>
    <row r="68" spans="1:5" x14ac:dyDescent="0.3">
      <c r="A68" s="20">
        <v>42944</v>
      </c>
      <c r="B68" s="19">
        <f t="shared" si="3"/>
        <v>2144</v>
      </c>
      <c r="C68" s="26">
        <v>60</v>
      </c>
      <c r="D68" s="19">
        <v>8</v>
      </c>
      <c r="E68" s="3" t="s">
        <v>148</v>
      </c>
    </row>
    <row r="69" spans="1:5" x14ac:dyDescent="0.3">
      <c r="A69" s="22">
        <v>42945</v>
      </c>
      <c r="B69" s="19">
        <f t="shared" si="3"/>
        <v>2348</v>
      </c>
      <c r="C69" s="26">
        <v>69</v>
      </c>
      <c r="D69" s="19">
        <v>5</v>
      </c>
      <c r="E69" s="3" t="s">
        <v>148</v>
      </c>
    </row>
    <row r="70" spans="1:5" x14ac:dyDescent="0.3">
      <c r="A70" s="22">
        <v>42965</v>
      </c>
      <c r="B70" s="19">
        <f t="shared" si="3"/>
        <v>2016</v>
      </c>
      <c r="C70" s="26">
        <v>56</v>
      </c>
      <c r="D70" s="19">
        <v>8</v>
      </c>
      <c r="E70" s="3" t="s">
        <v>148</v>
      </c>
    </row>
    <row r="71" spans="1:5" x14ac:dyDescent="0.3">
      <c r="A71" s="22">
        <v>42966</v>
      </c>
      <c r="B71" s="19">
        <f t="shared" si="3"/>
        <v>2000</v>
      </c>
      <c r="C71" s="26">
        <v>59</v>
      </c>
      <c r="D71" s="19">
        <v>4</v>
      </c>
      <c r="E71" s="3" t="s">
        <v>148</v>
      </c>
    </row>
    <row r="72" spans="1:5" x14ac:dyDescent="0.3">
      <c r="A72" s="22">
        <v>42967</v>
      </c>
      <c r="B72" s="19">
        <f t="shared" si="3"/>
        <v>3160</v>
      </c>
      <c r="C72" s="26">
        <v>90</v>
      </c>
      <c r="D72" s="19">
        <v>10</v>
      </c>
      <c r="E72" s="3" t="s">
        <v>148</v>
      </c>
    </row>
    <row r="73" spans="1:5" x14ac:dyDescent="0.3">
      <c r="A73" s="22">
        <v>42969</v>
      </c>
      <c r="B73" s="19">
        <f t="shared" si="3"/>
        <v>1972</v>
      </c>
      <c r="C73" s="26">
        <v>52</v>
      </c>
      <c r="D73" s="19">
        <v>11</v>
      </c>
      <c r="E73" s="3" t="s">
        <v>148</v>
      </c>
    </row>
    <row r="74" spans="1:5" x14ac:dyDescent="0.3">
      <c r="A74" s="22">
        <v>42971</v>
      </c>
      <c r="B74" s="19">
        <f t="shared" si="3"/>
        <v>1068</v>
      </c>
      <c r="C74" s="26">
        <v>29</v>
      </c>
      <c r="D74" s="19">
        <v>5</v>
      </c>
      <c r="E74" s="3" t="s">
        <v>148</v>
      </c>
    </row>
    <row r="75" spans="1:5" x14ac:dyDescent="0.3">
      <c r="A75" s="22">
        <v>42975</v>
      </c>
      <c r="B75" s="23">
        <v>2110</v>
      </c>
      <c r="C75" s="25">
        <v>60</v>
      </c>
      <c r="D75" s="3">
        <v>0</v>
      </c>
      <c r="E75" s="3" t="s">
        <v>161</v>
      </c>
    </row>
    <row r="76" spans="1:5" x14ac:dyDescent="0.3">
      <c r="A76" s="22">
        <v>42976</v>
      </c>
      <c r="B76" s="23">
        <v>1840</v>
      </c>
      <c r="C76" s="25">
        <v>53</v>
      </c>
      <c r="D76" s="3">
        <v>0</v>
      </c>
      <c r="E76" s="3" t="s">
        <v>161</v>
      </c>
    </row>
    <row r="77" spans="1:5" x14ac:dyDescent="0.3">
      <c r="A77" s="22">
        <v>42977</v>
      </c>
      <c r="B77" s="23">
        <v>1310</v>
      </c>
      <c r="C77" s="25">
        <v>37</v>
      </c>
      <c r="D77" s="3">
        <v>0</v>
      </c>
      <c r="E77" s="3" t="s">
        <v>161</v>
      </c>
    </row>
    <row r="78" spans="1:5" x14ac:dyDescent="0.3">
      <c r="A78" s="22">
        <v>42980</v>
      </c>
      <c r="B78" s="23">
        <v>1750</v>
      </c>
      <c r="C78" s="25">
        <v>50</v>
      </c>
      <c r="D78" s="3">
        <v>0</v>
      </c>
      <c r="E78" s="3" t="s">
        <v>161</v>
      </c>
    </row>
    <row r="79" spans="1:5" x14ac:dyDescent="0.3">
      <c r="A79" s="22">
        <v>42981</v>
      </c>
      <c r="B79" s="23">
        <v>2080</v>
      </c>
      <c r="C79" s="25">
        <v>59</v>
      </c>
      <c r="D79" s="3">
        <v>0</v>
      </c>
      <c r="E79" s="3" t="s">
        <v>161</v>
      </c>
    </row>
    <row r="80" spans="1:5" x14ac:dyDescent="0.3">
      <c r="A80" s="22">
        <v>42982</v>
      </c>
      <c r="B80" s="23">
        <v>2200</v>
      </c>
      <c r="C80" s="25">
        <v>63</v>
      </c>
      <c r="D80" s="3">
        <v>0</v>
      </c>
      <c r="E80" s="3" t="s">
        <v>161</v>
      </c>
    </row>
    <row r="81" spans="1:5" x14ac:dyDescent="0.3">
      <c r="A81" s="22">
        <v>42983</v>
      </c>
      <c r="B81" s="23">
        <v>1550</v>
      </c>
      <c r="C81" s="25">
        <v>44</v>
      </c>
      <c r="D81" s="3">
        <v>0</v>
      </c>
      <c r="E81" s="3" t="s">
        <v>161</v>
      </c>
    </row>
    <row r="82" spans="1:5" x14ac:dyDescent="0.3">
      <c r="A82" s="22">
        <v>42984</v>
      </c>
      <c r="B82" s="23">
        <v>1220</v>
      </c>
      <c r="C82" s="25">
        <v>35</v>
      </c>
      <c r="D82" s="3">
        <v>0</v>
      </c>
      <c r="E82" s="3" t="s">
        <v>161</v>
      </c>
    </row>
    <row r="83" spans="1:5" x14ac:dyDescent="0.3">
      <c r="A83" s="22">
        <v>42990</v>
      </c>
      <c r="B83" s="23">
        <v>2650</v>
      </c>
      <c r="C83" s="25">
        <v>76</v>
      </c>
      <c r="D83" s="3">
        <v>0</v>
      </c>
      <c r="E83" s="3" t="s">
        <v>161</v>
      </c>
    </row>
    <row r="84" spans="1:5" x14ac:dyDescent="0.3">
      <c r="A84" s="22">
        <v>43004</v>
      </c>
      <c r="B84" s="3">
        <v>1980</v>
      </c>
      <c r="C84" s="25">
        <v>57</v>
      </c>
      <c r="D84" s="3">
        <v>0</v>
      </c>
      <c r="E84" s="3" t="s">
        <v>161</v>
      </c>
    </row>
    <row r="85" spans="1:5" x14ac:dyDescent="0.3">
      <c r="A85" s="22">
        <v>43005</v>
      </c>
      <c r="B85" s="3">
        <v>1980</v>
      </c>
      <c r="C85" s="25">
        <v>57</v>
      </c>
      <c r="D85" s="3">
        <v>0</v>
      </c>
      <c r="E85" s="3" t="s">
        <v>161</v>
      </c>
    </row>
    <row r="86" spans="1:5" x14ac:dyDescent="0.3">
      <c r="A86" s="20">
        <v>43010</v>
      </c>
      <c r="B86" s="19">
        <f t="shared" ref="B86:B87" si="4">C86*32+D86*28</f>
        <v>3020</v>
      </c>
      <c r="C86" s="26">
        <v>83</v>
      </c>
      <c r="D86" s="19">
        <v>13</v>
      </c>
      <c r="E86" s="3" t="s">
        <v>31</v>
      </c>
    </row>
    <row r="87" spans="1:5" x14ac:dyDescent="0.3">
      <c r="A87" s="20">
        <v>43016</v>
      </c>
      <c r="B87" s="19">
        <f t="shared" si="4"/>
        <v>2832</v>
      </c>
      <c r="C87" s="26">
        <v>78</v>
      </c>
      <c r="D87" s="19">
        <v>12</v>
      </c>
      <c r="E87" s="3" t="s">
        <v>31</v>
      </c>
    </row>
    <row r="88" spans="1:5" x14ac:dyDescent="0.3">
      <c r="A88" s="20">
        <v>43017</v>
      </c>
      <c r="B88" s="19">
        <f t="shared" ref="B88:B91" si="5">C88*32+D88*28</f>
        <v>372</v>
      </c>
      <c r="C88" s="26">
        <v>9</v>
      </c>
      <c r="D88" s="19">
        <v>3</v>
      </c>
      <c r="E88" s="3" t="s">
        <v>31</v>
      </c>
    </row>
    <row r="89" spans="1:5" x14ac:dyDescent="0.3">
      <c r="A89" s="20">
        <v>43030</v>
      </c>
      <c r="B89" s="19">
        <f t="shared" si="5"/>
        <v>2428</v>
      </c>
      <c r="C89" s="26">
        <v>68</v>
      </c>
      <c r="D89" s="19">
        <v>9</v>
      </c>
      <c r="E89" s="3" t="s">
        <v>31</v>
      </c>
    </row>
    <row r="90" spans="1:5" x14ac:dyDescent="0.3">
      <c r="A90" s="20">
        <v>43031</v>
      </c>
      <c r="B90" s="19">
        <f t="shared" si="5"/>
        <v>1484</v>
      </c>
      <c r="C90" s="26">
        <v>42</v>
      </c>
      <c r="D90" s="19">
        <v>5</v>
      </c>
      <c r="E90" s="3" t="s">
        <v>31</v>
      </c>
    </row>
    <row r="91" spans="1:5" x14ac:dyDescent="0.3">
      <c r="A91" s="20">
        <v>43032</v>
      </c>
      <c r="B91" s="19">
        <f t="shared" si="5"/>
        <v>2840</v>
      </c>
      <c r="C91" s="26">
        <v>87</v>
      </c>
      <c r="D91" s="19">
        <v>2</v>
      </c>
      <c r="E91" s="3" t="s">
        <v>31</v>
      </c>
    </row>
    <row r="92" spans="1:5" x14ac:dyDescent="0.3">
      <c r="A92" s="20">
        <v>43033</v>
      </c>
      <c r="B92" s="19">
        <f t="shared" ref="B92:B99" si="6">C92*32+D92*28</f>
        <v>2664</v>
      </c>
      <c r="C92" s="26">
        <v>78</v>
      </c>
      <c r="D92" s="19">
        <v>6</v>
      </c>
      <c r="E92" s="3" t="s">
        <v>31</v>
      </c>
    </row>
    <row r="93" spans="1:5" x14ac:dyDescent="0.3">
      <c r="A93" s="20">
        <v>43034</v>
      </c>
      <c r="B93" s="19">
        <f t="shared" si="6"/>
        <v>2724</v>
      </c>
      <c r="C93" s="26">
        <v>79</v>
      </c>
      <c r="D93" s="19">
        <v>7</v>
      </c>
      <c r="E93" s="3" t="s">
        <v>31</v>
      </c>
    </row>
    <row r="94" spans="1:5" x14ac:dyDescent="0.3">
      <c r="A94" s="20">
        <v>43035</v>
      </c>
      <c r="B94" s="19">
        <f t="shared" si="6"/>
        <v>4160</v>
      </c>
      <c r="C94" s="26">
        <v>123</v>
      </c>
      <c r="D94" s="19">
        <v>8</v>
      </c>
      <c r="E94" s="3" t="s">
        <v>31</v>
      </c>
    </row>
    <row r="95" spans="1:5" x14ac:dyDescent="0.3">
      <c r="A95" s="20">
        <v>43036</v>
      </c>
      <c r="B95" s="19">
        <f t="shared" si="6"/>
        <v>4376</v>
      </c>
      <c r="C95" s="26">
        <v>128</v>
      </c>
      <c r="D95" s="19">
        <v>10</v>
      </c>
      <c r="E95" s="3" t="s">
        <v>31</v>
      </c>
    </row>
    <row r="96" spans="1:5" x14ac:dyDescent="0.3">
      <c r="A96" s="20">
        <v>43037</v>
      </c>
      <c r="B96" s="19">
        <f t="shared" si="6"/>
        <v>1568</v>
      </c>
      <c r="C96" s="26">
        <v>49</v>
      </c>
      <c r="D96" s="19">
        <v>0</v>
      </c>
      <c r="E96" s="3" t="s">
        <v>31</v>
      </c>
    </row>
    <row r="97" spans="1:5" x14ac:dyDescent="0.3">
      <c r="A97" s="20">
        <v>43039</v>
      </c>
      <c r="B97" s="19">
        <f t="shared" si="6"/>
        <v>2328</v>
      </c>
      <c r="C97" s="26">
        <v>71</v>
      </c>
      <c r="D97" s="19">
        <v>2</v>
      </c>
      <c r="E97" s="3" t="s">
        <v>31</v>
      </c>
    </row>
    <row r="98" spans="1:5" x14ac:dyDescent="0.3">
      <c r="A98" s="20">
        <v>43040</v>
      </c>
      <c r="B98" s="19">
        <f t="shared" si="6"/>
        <v>2240</v>
      </c>
      <c r="C98" s="26">
        <v>70</v>
      </c>
      <c r="D98" s="19">
        <v>0</v>
      </c>
      <c r="E98" s="3" t="s">
        <v>31</v>
      </c>
    </row>
    <row r="99" spans="1:5" x14ac:dyDescent="0.3">
      <c r="A99" s="20">
        <v>43041</v>
      </c>
      <c r="B99" s="19">
        <f t="shared" si="6"/>
        <v>2496</v>
      </c>
      <c r="C99" s="26">
        <v>78</v>
      </c>
      <c r="D99" s="19">
        <v>0</v>
      </c>
      <c r="E99" s="3" t="s">
        <v>31</v>
      </c>
    </row>
    <row r="100" spans="1:5" x14ac:dyDescent="0.3">
      <c r="A100" s="20">
        <v>43042</v>
      </c>
      <c r="B100" s="19">
        <f t="shared" ref="B100:B103" si="7">C100*32+D100*28</f>
        <v>2272</v>
      </c>
      <c r="C100" s="26">
        <v>71</v>
      </c>
      <c r="D100" s="19">
        <v>0</v>
      </c>
      <c r="E100" s="3" t="s">
        <v>31</v>
      </c>
    </row>
    <row r="101" spans="1:5" x14ac:dyDescent="0.3">
      <c r="A101" s="20">
        <v>43043</v>
      </c>
      <c r="B101" s="19">
        <f t="shared" si="7"/>
        <v>1724</v>
      </c>
      <c r="C101" s="26">
        <v>53</v>
      </c>
      <c r="D101" s="19">
        <v>1</v>
      </c>
      <c r="E101" s="3" t="s">
        <v>31</v>
      </c>
    </row>
    <row r="102" spans="1:5" x14ac:dyDescent="0.3">
      <c r="A102" s="20">
        <v>43044</v>
      </c>
      <c r="B102" s="19">
        <f t="shared" si="7"/>
        <v>2296</v>
      </c>
      <c r="C102" s="26">
        <v>70</v>
      </c>
      <c r="D102" s="19">
        <v>2</v>
      </c>
      <c r="E102" s="3" t="s">
        <v>31</v>
      </c>
    </row>
    <row r="103" spans="1:5" x14ac:dyDescent="0.3">
      <c r="A103" s="20">
        <v>43045</v>
      </c>
      <c r="B103" s="19">
        <f t="shared" si="7"/>
        <v>2680</v>
      </c>
      <c r="C103" s="26">
        <v>82</v>
      </c>
      <c r="D103" s="19">
        <v>2</v>
      </c>
      <c r="E103" s="3" t="s">
        <v>31</v>
      </c>
    </row>
    <row r="104" spans="1:5" x14ac:dyDescent="0.3">
      <c r="A104" s="20">
        <v>43046</v>
      </c>
      <c r="B104" s="19">
        <f t="shared" ref="B104" si="8">C104*32+D104*28</f>
        <v>288</v>
      </c>
      <c r="C104" s="26">
        <v>9</v>
      </c>
      <c r="D104" s="19">
        <v>0</v>
      </c>
      <c r="E104" s="3" t="s">
        <v>31</v>
      </c>
    </row>
  </sheetData>
  <sortState ref="A2:E7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0"/>
  <sheetViews>
    <sheetView zoomScaleNormal="100" workbookViewId="0">
      <selection activeCell="F27" sqref="F27"/>
    </sheetView>
  </sheetViews>
  <sheetFormatPr defaultRowHeight="16.5" x14ac:dyDescent="0.3"/>
  <cols>
    <col min="1" max="1" width="12.5" style="11" bestFit="1" customWidth="1"/>
    <col min="2" max="3" width="9.5" style="2" bestFit="1" customWidth="1"/>
    <col min="4" max="4" width="9.25" style="2" bestFit="1" customWidth="1"/>
    <col min="5" max="16384" width="9" style="1"/>
  </cols>
  <sheetData>
    <row r="1" spans="1:4" x14ac:dyDescent="0.3">
      <c r="A1" s="7" t="s">
        <v>5</v>
      </c>
      <c r="B1" s="4" t="s">
        <v>0</v>
      </c>
      <c r="C1" s="4" t="s">
        <v>3</v>
      </c>
      <c r="D1" s="4" t="s">
        <v>146</v>
      </c>
    </row>
    <row r="2" spans="1:4" hidden="1" x14ac:dyDescent="0.3">
      <c r="A2" s="8">
        <v>42802</v>
      </c>
      <c r="B2" s="3">
        <f>C2*600</f>
        <v>600</v>
      </c>
      <c r="C2" s="3">
        <v>1</v>
      </c>
      <c r="D2" s="3" t="s">
        <v>149</v>
      </c>
    </row>
    <row r="3" spans="1:4" hidden="1" x14ac:dyDescent="0.3">
      <c r="A3" s="8">
        <v>42822</v>
      </c>
      <c r="B3" s="3">
        <f>C3*600</f>
        <v>600</v>
      </c>
      <c r="C3" s="3">
        <v>1</v>
      </c>
      <c r="D3" s="3" t="s">
        <v>149</v>
      </c>
    </row>
    <row r="4" spans="1:4" hidden="1" x14ac:dyDescent="0.3">
      <c r="A4" s="8">
        <v>42824</v>
      </c>
      <c r="B4" s="3">
        <f>C4*600</f>
        <v>1500</v>
      </c>
      <c r="C4" s="3">
        <v>2.5</v>
      </c>
      <c r="D4" s="3" t="s">
        <v>149</v>
      </c>
    </row>
    <row r="5" spans="1:4" x14ac:dyDescent="0.3">
      <c r="A5" s="8">
        <v>42839</v>
      </c>
      <c r="B5" s="3">
        <v>1750</v>
      </c>
      <c r="C5" s="3">
        <v>3.5</v>
      </c>
      <c r="D5" s="3" t="s">
        <v>148</v>
      </c>
    </row>
    <row r="6" spans="1:4" hidden="1" x14ac:dyDescent="0.3">
      <c r="A6" s="10">
        <v>42853</v>
      </c>
      <c r="B6" s="3">
        <f t="shared" ref="B6:B11" si="0">C6*500</f>
        <v>500</v>
      </c>
      <c r="C6" s="3">
        <v>1</v>
      </c>
      <c r="D6" s="3" t="s">
        <v>150</v>
      </c>
    </row>
    <row r="7" spans="1:4" hidden="1" x14ac:dyDescent="0.3">
      <c r="A7" s="9">
        <v>42854</v>
      </c>
      <c r="B7" s="3">
        <f t="shared" si="0"/>
        <v>1250</v>
      </c>
      <c r="C7" s="3">
        <v>2.5</v>
      </c>
      <c r="D7" s="3" t="s">
        <v>151</v>
      </c>
    </row>
    <row r="8" spans="1:4" hidden="1" x14ac:dyDescent="0.3">
      <c r="A8" s="10">
        <v>42855</v>
      </c>
      <c r="B8" s="3">
        <f t="shared" si="0"/>
        <v>1000</v>
      </c>
      <c r="C8" s="3">
        <v>2</v>
      </c>
      <c r="D8" s="3" t="s">
        <v>152</v>
      </c>
    </row>
    <row r="9" spans="1:4" hidden="1" x14ac:dyDescent="0.3">
      <c r="A9" s="9">
        <v>42861</v>
      </c>
      <c r="B9" s="3">
        <f t="shared" si="0"/>
        <v>2000</v>
      </c>
      <c r="C9" s="3">
        <v>4</v>
      </c>
      <c r="D9" s="3" t="s">
        <v>153</v>
      </c>
    </row>
    <row r="10" spans="1:4" hidden="1" x14ac:dyDescent="0.3">
      <c r="A10" s="10">
        <v>42869</v>
      </c>
      <c r="B10" s="3">
        <f t="shared" si="0"/>
        <v>1335</v>
      </c>
      <c r="C10" s="3">
        <v>2.67</v>
      </c>
      <c r="D10" s="3" t="s">
        <v>154</v>
      </c>
    </row>
    <row r="11" spans="1:4" hidden="1" x14ac:dyDescent="0.3">
      <c r="A11" s="9">
        <v>42870</v>
      </c>
      <c r="B11" s="3">
        <f t="shared" si="0"/>
        <v>665</v>
      </c>
      <c r="C11" s="3">
        <v>1.33</v>
      </c>
      <c r="D11" s="3" t="s">
        <v>154</v>
      </c>
    </row>
    <row r="12" spans="1:4" x14ac:dyDescent="0.3">
      <c r="A12" s="10">
        <v>42873</v>
      </c>
      <c r="B12" s="3">
        <v>1250</v>
      </c>
      <c r="C12" s="3">
        <v>2.5</v>
      </c>
      <c r="D12" s="3" t="s">
        <v>148</v>
      </c>
    </row>
    <row r="13" spans="1:4" x14ac:dyDescent="0.3">
      <c r="A13" s="15">
        <v>42880</v>
      </c>
      <c r="B13" s="3">
        <v>1500</v>
      </c>
      <c r="C13" s="3">
        <v>3</v>
      </c>
      <c r="D13" s="3" t="s">
        <v>148</v>
      </c>
    </row>
    <row r="14" spans="1:4" x14ac:dyDescent="0.3">
      <c r="A14" s="10">
        <v>42883</v>
      </c>
      <c r="B14" s="3">
        <v>500</v>
      </c>
      <c r="C14" s="3">
        <v>1</v>
      </c>
      <c r="D14" s="3" t="s">
        <v>148</v>
      </c>
    </row>
    <row r="15" spans="1:4" x14ac:dyDescent="0.3">
      <c r="A15" s="10">
        <v>42894</v>
      </c>
      <c r="B15" s="3">
        <v>750</v>
      </c>
      <c r="C15" s="3">
        <v>1.5</v>
      </c>
      <c r="D15" s="3" t="s">
        <v>148</v>
      </c>
    </row>
    <row r="16" spans="1:4" x14ac:dyDescent="0.3">
      <c r="A16" s="15">
        <v>42903</v>
      </c>
      <c r="B16" s="3">
        <v>5250</v>
      </c>
      <c r="C16" s="3">
        <v>10.5</v>
      </c>
      <c r="D16" s="3" t="s">
        <v>148</v>
      </c>
    </row>
    <row r="17" spans="1:6" x14ac:dyDescent="0.3">
      <c r="A17" s="10">
        <v>42904</v>
      </c>
      <c r="B17" s="3">
        <v>7500</v>
      </c>
      <c r="C17" s="3">
        <v>15</v>
      </c>
      <c r="D17" s="3" t="s">
        <v>148</v>
      </c>
    </row>
    <row r="18" spans="1:6" x14ac:dyDescent="0.3">
      <c r="A18" s="15">
        <v>42905</v>
      </c>
      <c r="B18" s="3">
        <v>3500</v>
      </c>
      <c r="C18" s="3">
        <v>7</v>
      </c>
      <c r="D18" s="3" t="s">
        <v>148</v>
      </c>
    </row>
    <row r="19" spans="1:6" x14ac:dyDescent="0.3">
      <c r="A19" s="10">
        <v>42906</v>
      </c>
      <c r="B19" s="3">
        <v>4250</v>
      </c>
      <c r="C19" s="3">
        <v>8.5</v>
      </c>
      <c r="D19" s="3" t="s">
        <v>148</v>
      </c>
    </row>
    <row r="20" spans="1:6" x14ac:dyDescent="0.3">
      <c r="A20" s="15">
        <v>42913</v>
      </c>
      <c r="B20" s="3">
        <v>3500</v>
      </c>
      <c r="C20" s="3">
        <v>0.5</v>
      </c>
      <c r="D20" s="3" t="s">
        <v>148</v>
      </c>
    </row>
    <row r="21" spans="1:6" x14ac:dyDescent="0.3">
      <c r="A21" s="10">
        <v>42915</v>
      </c>
      <c r="B21" s="3">
        <v>500</v>
      </c>
      <c r="C21" s="3">
        <v>1</v>
      </c>
      <c r="D21" s="3" t="s">
        <v>148</v>
      </c>
    </row>
    <row r="22" spans="1:6" x14ac:dyDescent="0.3">
      <c r="A22" s="10">
        <v>42919</v>
      </c>
      <c r="B22" s="3">
        <v>1000</v>
      </c>
      <c r="C22" s="3">
        <v>2</v>
      </c>
      <c r="D22" s="3" t="s">
        <v>148</v>
      </c>
    </row>
    <row r="23" spans="1:6" x14ac:dyDescent="0.3">
      <c r="A23" s="10">
        <v>42920</v>
      </c>
      <c r="B23" s="3">
        <v>665</v>
      </c>
      <c r="C23" s="3">
        <v>1.33</v>
      </c>
      <c r="D23" s="3" t="s">
        <v>148</v>
      </c>
    </row>
    <row r="24" spans="1:6" x14ac:dyDescent="0.3">
      <c r="A24" s="10">
        <v>42922</v>
      </c>
      <c r="B24" s="3">
        <v>335</v>
      </c>
      <c r="C24" s="3">
        <v>0.67</v>
      </c>
      <c r="D24" s="3" t="s">
        <v>148</v>
      </c>
    </row>
    <row r="25" spans="1:6" x14ac:dyDescent="0.3">
      <c r="A25" s="10">
        <v>42928</v>
      </c>
      <c r="B25" s="3">
        <v>1250</v>
      </c>
      <c r="C25" s="3">
        <v>2.5</v>
      </c>
      <c r="D25" s="3" t="s">
        <v>148</v>
      </c>
    </row>
    <row r="26" spans="1:6" x14ac:dyDescent="0.3">
      <c r="A26" s="10">
        <v>42929</v>
      </c>
      <c r="B26" s="3">
        <v>1500</v>
      </c>
      <c r="C26" s="3">
        <v>3</v>
      </c>
      <c r="D26" s="3" t="s">
        <v>148</v>
      </c>
    </row>
    <row r="27" spans="1:6" x14ac:dyDescent="0.3">
      <c r="A27" s="10">
        <v>42936</v>
      </c>
      <c r="B27" s="3">
        <v>750</v>
      </c>
      <c r="C27" s="3">
        <v>1.5</v>
      </c>
      <c r="D27" s="3" t="s">
        <v>148</v>
      </c>
      <c r="F27" s="1">
        <f>68*500</f>
        <v>34000</v>
      </c>
    </row>
    <row r="28" spans="1:6" x14ac:dyDescent="0.3">
      <c r="A28" s="10">
        <v>42940</v>
      </c>
      <c r="B28" s="3">
        <v>590</v>
      </c>
      <c r="C28" s="3">
        <v>1.33</v>
      </c>
      <c r="D28" s="3" t="s">
        <v>148</v>
      </c>
    </row>
    <row r="29" spans="1:6" x14ac:dyDescent="0.3">
      <c r="A29" s="15">
        <v>42942</v>
      </c>
      <c r="B29" s="3">
        <v>335</v>
      </c>
      <c r="C29" s="3">
        <v>0.67</v>
      </c>
      <c r="D29" s="3" t="s">
        <v>148</v>
      </c>
    </row>
    <row r="30" spans="1:6" x14ac:dyDescent="0.3">
      <c r="A30" s="15">
        <v>42965</v>
      </c>
      <c r="B30" s="3">
        <v>500</v>
      </c>
      <c r="C30" s="3">
        <v>1</v>
      </c>
      <c r="D30" s="3" t="s">
        <v>148</v>
      </c>
    </row>
  </sheetData>
  <autoFilter ref="A1:D30">
    <filterColumn colId="3">
      <filters>
        <filter val="步行街"/>
      </filters>
    </filterColumn>
  </autoFilter>
  <sortState ref="A2:D30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现金账</vt:lpstr>
      <vt:lpstr>总账2017</vt:lpstr>
      <vt:lpstr>总账1001</vt:lpstr>
      <vt:lpstr>利息</vt:lpstr>
      <vt:lpstr>前期</vt:lpstr>
      <vt:lpstr>运营</vt:lpstr>
      <vt:lpstr>维保</vt:lpstr>
      <vt:lpstr>装车</vt:lpstr>
      <vt:lpstr>台班</vt:lpstr>
      <vt:lpstr>油费</vt:lpstr>
      <vt:lpstr>步行街油费</vt:lpstr>
      <vt:lpstr>七里山</vt:lpstr>
      <vt:lpstr>四化建台班</vt:lpstr>
      <vt:lpstr>未入账</vt:lpstr>
      <vt:lpstr>中秋节</vt:lpstr>
      <vt:lpstr>Sheet1</vt:lpstr>
      <vt:lpstr>Sheet3</vt:lpstr>
      <vt:lpstr>Sheet4</vt:lpstr>
      <vt:lpstr>总账2017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2018-04-20T14:48:42Z</dcterms:modified>
</cp:coreProperties>
</file>