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Total" sheetId="20" r:id="rId1"/>
    <sheet name="四化建 (3)" sheetId="24" r:id="rId2"/>
    <sheet name="四化建" sheetId="3" r:id="rId3"/>
    <sheet name="Sheet2" sheetId="16" r:id="rId4"/>
    <sheet name="步行街" sheetId="1" r:id="rId5"/>
    <sheet name="Sheet4" sheetId="22" r:id="rId6"/>
    <sheet name="南湖公园" sheetId="21" r:id="rId7"/>
    <sheet name="南湖公园 (2)" sheetId="23" r:id="rId8"/>
    <sheet name="Sheet3" sheetId="19" r:id="rId9"/>
  </sheets>
  <definedNames>
    <definedName name="_xlnm._FilterDatabase" localSheetId="0" hidden="1">Total!$A$1:$J$98</definedName>
    <definedName name="_xlnm._FilterDatabase" localSheetId="4" hidden="1">步行街!$A$1:$J$57</definedName>
    <definedName name="_xlnm._FilterDatabase" localSheetId="6" hidden="1">南湖公园!$A$1:$K$21</definedName>
    <definedName name="_xlnm._FilterDatabase" localSheetId="7" hidden="1">'南湖公园 (2)'!$A$1:$K$22</definedName>
    <definedName name="_xlnm._FilterDatabase" localSheetId="2" hidden="1">四化建!$A$1:$H$44</definedName>
    <definedName name="_xlnm._FilterDatabase" localSheetId="1" hidden="1">'四化建 (3)'!$A$1:$I$15</definedName>
  </definedNames>
  <calcPr calcId="152511"/>
  <pivotCaches>
    <pivotCache cacheId="0" r:id="rId10"/>
  </pivotCaches>
</workbook>
</file>

<file path=xl/calcChain.xml><?xml version="1.0" encoding="utf-8"?>
<calcChain xmlns="http://schemas.openxmlformats.org/spreadsheetml/2006/main">
  <c r="G100" i="20" l="1"/>
  <c r="G101" i="20" s="1"/>
  <c r="G102" i="20" s="1"/>
  <c r="G103" i="20" s="1"/>
  <c r="G104" i="20" s="1"/>
  <c r="G105" i="20" s="1"/>
  <c r="G106" i="20" s="1"/>
  <c r="G107" i="20" s="1"/>
  <c r="G108" i="20" s="1"/>
  <c r="G109" i="20" s="1"/>
  <c r="G110" i="20" s="1"/>
  <c r="G111" i="20" s="1"/>
  <c r="G112" i="20" s="1"/>
  <c r="G113" i="20" s="1"/>
  <c r="G114" i="20" s="1"/>
  <c r="G115" i="20" s="1"/>
  <c r="G116" i="20" s="1"/>
  <c r="G117" i="20" s="1"/>
  <c r="G118" i="20" s="1"/>
  <c r="G119" i="20" s="1"/>
  <c r="G120" i="20" s="1"/>
  <c r="G121" i="20" s="1"/>
  <c r="G122" i="20" s="1"/>
  <c r="G123" i="20" s="1"/>
  <c r="G124" i="20" s="1"/>
  <c r="G125" i="20" s="1"/>
  <c r="G126" i="20" s="1"/>
  <c r="G127" i="20" s="1"/>
  <c r="G128" i="20" s="1"/>
  <c r="G129" i="20" s="1"/>
  <c r="G130" i="20" s="1"/>
  <c r="G131" i="20" s="1"/>
  <c r="G132" i="20" s="1"/>
  <c r="G133" i="20" s="1"/>
  <c r="G134" i="20" s="1"/>
  <c r="G135" i="20" s="1"/>
  <c r="G136" i="20" s="1"/>
  <c r="G137" i="20" s="1"/>
  <c r="G138" i="20" s="1"/>
  <c r="G139" i="20" s="1"/>
  <c r="G140" i="20" s="1"/>
  <c r="G141" i="20" s="1"/>
  <c r="G142" i="20" s="1"/>
  <c r="G143" i="20" s="1"/>
  <c r="G144" i="20" s="1"/>
  <c r="G145" i="20" s="1"/>
  <c r="G146" i="20" s="1"/>
  <c r="G147" i="20" s="1"/>
  <c r="G148" i="20" s="1"/>
  <c r="G149" i="20" s="1"/>
  <c r="G16" i="24" l="1"/>
  <c r="G4" i="24"/>
  <c r="G5" i="24"/>
  <c r="G6" i="24" s="1"/>
  <c r="G7" i="24" s="1"/>
  <c r="G8" i="24" s="1"/>
  <c r="G9" i="24" s="1"/>
  <c r="G10" i="24" s="1"/>
  <c r="G11" i="24" s="1"/>
  <c r="G12" i="24" s="1"/>
  <c r="G13" i="24" s="1"/>
  <c r="G14" i="24" s="1"/>
  <c r="G15" i="24" s="1"/>
  <c r="G3" i="24"/>
  <c r="G2" i="24"/>
  <c r="B16" i="24"/>
  <c r="C16" i="24"/>
  <c r="L15" i="24"/>
  <c r="L14" i="24"/>
  <c r="B14" i="24"/>
  <c r="B13" i="24"/>
  <c r="B12" i="24"/>
  <c r="B11" i="24"/>
  <c r="C10" i="24"/>
  <c r="B9" i="24"/>
  <c r="B8" i="24"/>
  <c r="C7" i="24"/>
  <c r="B6" i="24"/>
  <c r="C5" i="24"/>
  <c r="B4" i="24"/>
  <c r="B3" i="24"/>
  <c r="B2" i="24"/>
  <c r="N23" i="23" l="1"/>
  <c r="N22" i="23"/>
  <c r="N25" i="23" s="1"/>
  <c r="B21" i="23"/>
  <c r="B20" i="23"/>
  <c r="B19" i="23"/>
  <c r="K17" i="23" s="1"/>
  <c r="B18" i="23"/>
  <c r="C17" i="23"/>
  <c r="B16" i="23"/>
  <c r="B15" i="23"/>
  <c r="B14" i="23"/>
  <c r="B13" i="23"/>
  <c r="K12" i="23" s="1"/>
  <c r="C12" i="23"/>
  <c r="B11" i="23"/>
  <c r="C10" i="23"/>
  <c r="K10" i="23" s="1"/>
  <c r="B9" i="23"/>
  <c r="B8" i="23"/>
  <c r="B7" i="23"/>
  <c r="B6" i="23"/>
  <c r="B5" i="23"/>
  <c r="B4" i="23"/>
  <c r="K3" i="23" s="1"/>
  <c r="C3" i="23"/>
  <c r="G2" i="23"/>
  <c r="G3" i="23" s="1"/>
  <c r="G4" i="23" s="1"/>
  <c r="G5" i="23" s="1"/>
  <c r="G6" i="23" s="1"/>
  <c r="G7" i="23" s="1"/>
  <c r="G8" i="23" s="1"/>
  <c r="G9" i="23" s="1"/>
  <c r="G10" i="23" s="1"/>
  <c r="G11" i="23" s="1"/>
  <c r="G12" i="23" s="1"/>
  <c r="G13" i="23" s="1"/>
  <c r="G14" i="23" s="1"/>
  <c r="G15" i="23" s="1"/>
  <c r="G16" i="23" s="1"/>
  <c r="G17" i="23" s="1"/>
  <c r="G18" i="23" s="1"/>
  <c r="B2" i="23"/>
  <c r="B22" i="23" s="1"/>
  <c r="G20" i="23" l="1"/>
  <c r="G19" i="23"/>
  <c r="G21" i="23" s="1"/>
  <c r="C22" i="23"/>
  <c r="G22" i="23" s="1"/>
  <c r="B156" i="20"/>
  <c r="B155" i="20"/>
  <c r="K153" i="20" s="1"/>
  <c r="B154" i="20"/>
  <c r="C153" i="20"/>
  <c r="B152" i="20"/>
  <c r="B151" i="20"/>
  <c r="C150" i="20"/>
  <c r="B149" i="20"/>
  <c r="B148" i="20"/>
  <c r="C92" i="1"/>
  <c r="B95" i="1"/>
  <c r="B94" i="1"/>
  <c r="B93" i="1"/>
  <c r="C89" i="1"/>
  <c r="B91" i="1"/>
  <c r="B90" i="1"/>
  <c r="G4" i="1"/>
  <c r="G5" i="1" s="1"/>
  <c r="G6" i="1" s="1"/>
  <c r="G3" i="1"/>
  <c r="B88" i="1"/>
  <c r="B87" i="1"/>
  <c r="B120" i="20"/>
  <c r="B119" i="20"/>
  <c r="B118" i="20"/>
  <c r="B117" i="20"/>
  <c r="C116" i="20"/>
  <c r="B115" i="20"/>
  <c r="B114" i="20"/>
  <c r="B113" i="20"/>
  <c r="K111" i="20" s="1"/>
  <c r="B112" i="20"/>
  <c r="C111" i="20"/>
  <c r="B110" i="20"/>
  <c r="K109" i="20"/>
  <c r="C109" i="20"/>
  <c r="B108" i="20"/>
  <c r="B107" i="20"/>
  <c r="B106" i="20"/>
  <c r="B105" i="20"/>
  <c r="B104" i="20"/>
  <c r="B103" i="20"/>
  <c r="C102" i="20"/>
  <c r="B101" i="20"/>
  <c r="B21" i="21"/>
  <c r="B20" i="21"/>
  <c r="K150" i="20" l="1"/>
  <c r="G150" i="20"/>
  <c r="G151" i="20" s="1"/>
  <c r="G152" i="20" s="1"/>
  <c r="G153" i="20" s="1"/>
  <c r="G154" i="20" s="1"/>
  <c r="G155" i="20" s="1"/>
  <c r="G156" i="20" s="1"/>
  <c r="K92" i="1"/>
  <c r="K89" i="1"/>
  <c r="K116" i="20"/>
  <c r="K102" i="20"/>
  <c r="B8" i="21" l="1"/>
  <c r="C10" i="21"/>
  <c r="B19" i="21"/>
  <c r="B18" i="21"/>
  <c r="C17" i="21"/>
  <c r="B16" i="21"/>
  <c r="B15" i="21"/>
  <c r="B14" i="21"/>
  <c r="B13" i="21"/>
  <c r="C12" i="21"/>
  <c r="B11" i="21"/>
  <c r="B9" i="21"/>
  <c r="B7" i="21"/>
  <c r="B6" i="21"/>
  <c r="B5" i="21"/>
  <c r="B4" i="21"/>
  <c r="C3" i="21"/>
  <c r="B2" i="21"/>
  <c r="G2" i="21" s="1"/>
  <c r="G3" i="21" s="1"/>
  <c r="G4" i="21" l="1"/>
  <c r="G5" i="21" s="1"/>
  <c r="G6" i="21" s="1"/>
  <c r="G7" i="21" s="1"/>
  <c r="G8" i="21" s="1"/>
  <c r="G9" i="21" s="1"/>
  <c r="G10" i="21" s="1"/>
  <c r="G11" i="21" s="1"/>
  <c r="G12" i="21" s="1"/>
  <c r="G13" i="21" s="1"/>
  <c r="G14" i="21" s="1"/>
  <c r="G15" i="21" s="1"/>
  <c r="G16" i="21" s="1"/>
  <c r="G17" i="21" s="1"/>
  <c r="G18" i="21" s="1"/>
  <c r="K10" i="21"/>
  <c r="K17" i="21"/>
  <c r="K3" i="21"/>
  <c r="K12" i="21"/>
  <c r="G19" i="21" l="1"/>
  <c r="G21" i="21" s="1"/>
  <c r="G20" i="21"/>
  <c r="G2" i="20"/>
  <c r="C42" i="20"/>
  <c r="C41" i="20"/>
  <c r="B39" i="20"/>
  <c r="B38" i="20"/>
  <c r="B37" i="20"/>
  <c r="B36" i="20"/>
  <c r="C35" i="20"/>
  <c r="B34" i="20"/>
  <c r="B33" i="20"/>
  <c r="C32" i="20"/>
  <c r="C31" i="20"/>
  <c r="C30" i="20"/>
  <c r="C11" i="20"/>
  <c r="B29" i="20"/>
  <c r="C28" i="20"/>
  <c r="B27" i="20"/>
  <c r="B26" i="20"/>
  <c r="B25" i="20"/>
  <c r="C24" i="20"/>
  <c r="C23" i="20"/>
  <c r="C21" i="20"/>
  <c r="C20" i="20"/>
  <c r="C19" i="20"/>
  <c r="C18" i="20"/>
  <c r="C17" i="20"/>
  <c r="C16" i="20"/>
  <c r="C15" i="20"/>
  <c r="C14" i="20"/>
  <c r="C13" i="20"/>
  <c r="C12" i="20"/>
  <c r="C10" i="20"/>
  <c r="C9" i="20"/>
  <c r="C8" i="20"/>
  <c r="C7" i="20"/>
  <c r="C6" i="20"/>
  <c r="C5" i="20"/>
  <c r="C4" i="20"/>
  <c r="C3" i="20"/>
  <c r="C43" i="20"/>
  <c r="B147" i="20"/>
  <c r="C146" i="20"/>
  <c r="B145" i="20"/>
  <c r="B144" i="20"/>
  <c r="B142" i="20"/>
  <c r="B141" i="20"/>
  <c r="B140" i="20"/>
  <c r="C139" i="20"/>
  <c r="B138" i="20"/>
  <c r="B137" i="20"/>
  <c r="B136" i="20"/>
  <c r="C135" i="20"/>
  <c r="C134" i="20"/>
  <c r="C133" i="20"/>
  <c r="C132" i="20"/>
  <c r="B131" i="20"/>
  <c r="B130" i="20"/>
  <c r="C129" i="20"/>
  <c r="C128" i="20"/>
  <c r="C127" i="20"/>
  <c r="C126" i="20"/>
  <c r="C125" i="20"/>
  <c r="C124" i="20"/>
  <c r="C123" i="20"/>
  <c r="B122" i="20"/>
  <c r="B121" i="20"/>
  <c r="B100" i="20"/>
  <c r="B99" i="20"/>
  <c r="C98" i="20"/>
  <c r="B97" i="20"/>
  <c r="B96" i="20"/>
  <c r="C95" i="20"/>
  <c r="C94" i="20"/>
  <c r="C93" i="20"/>
  <c r="C92" i="20"/>
  <c r="C91" i="20"/>
  <c r="C90" i="20"/>
  <c r="C89" i="20"/>
  <c r="B88" i="20"/>
  <c r="B87" i="20"/>
  <c r="C86" i="20"/>
  <c r="B84" i="20"/>
  <c r="B83" i="20"/>
  <c r="C82" i="20"/>
  <c r="B81" i="20"/>
  <c r="B80" i="20"/>
  <c r="B79" i="20"/>
  <c r="C78" i="20"/>
  <c r="C77" i="20"/>
  <c r="C76" i="20"/>
  <c r="C75" i="20"/>
  <c r="C74" i="20"/>
  <c r="C73" i="20"/>
  <c r="C72" i="20"/>
  <c r="C71" i="20"/>
  <c r="C70" i="20"/>
  <c r="B69" i="20"/>
  <c r="B68" i="20"/>
  <c r="C67" i="20"/>
  <c r="C62" i="20"/>
  <c r="C61" i="20"/>
  <c r="C59" i="20"/>
  <c r="C58" i="20"/>
  <c r="C57" i="20"/>
  <c r="C56" i="20"/>
  <c r="C55" i="20"/>
  <c r="B53" i="20"/>
  <c r="C54" i="20"/>
  <c r="C52" i="20"/>
  <c r="B51" i="20"/>
  <c r="C50" i="20"/>
  <c r="B49" i="20"/>
  <c r="B48" i="20"/>
  <c r="C47" i="20"/>
  <c r="C46" i="20"/>
  <c r="B45" i="20"/>
  <c r="B44" i="20"/>
  <c r="L43" i="20" l="1"/>
  <c r="L50" i="20"/>
  <c r="L52" i="20"/>
  <c r="L82" i="20"/>
  <c r="L95" i="20"/>
  <c r="L139" i="20"/>
  <c r="L143" i="20"/>
  <c r="K28" i="20"/>
  <c r="K35" i="20"/>
  <c r="L67" i="20"/>
  <c r="L146" i="20"/>
  <c r="L129" i="20"/>
  <c r="L35" i="20"/>
  <c r="L135" i="20"/>
  <c r="K43" i="20"/>
  <c r="L86" i="20"/>
  <c r="L98" i="20"/>
  <c r="K86" i="20"/>
  <c r="G3" i="20"/>
  <c r="G4" i="20" s="1"/>
  <c r="G5" i="20" s="1"/>
  <c r="G6" i="20" s="1"/>
  <c r="G7" i="20" s="1"/>
  <c r="G8" i="20" s="1"/>
  <c r="G9" i="20" s="1"/>
  <c r="G10" i="20" s="1"/>
  <c r="G11" i="20" s="1"/>
  <c r="G12" i="20" s="1"/>
  <c r="G13" i="20" s="1"/>
  <c r="G14" i="20" s="1"/>
  <c r="G15" i="20" s="1"/>
  <c r="G16" i="20" s="1"/>
  <c r="G17" i="20" s="1"/>
  <c r="G18" i="20" s="1"/>
  <c r="G19" i="20" s="1"/>
  <c r="G20" i="20" s="1"/>
  <c r="G21" i="20" s="1"/>
  <c r="G22" i="20" s="1"/>
  <c r="G23" i="20" s="1"/>
  <c r="G24" i="20" s="1"/>
  <c r="G25" i="20" s="1"/>
  <c r="G26" i="20" s="1"/>
  <c r="G27" i="20" s="1"/>
  <c r="G28" i="20" s="1"/>
  <c r="G29" i="20" s="1"/>
  <c r="G30" i="20" s="1"/>
  <c r="G31" i="20" s="1"/>
  <c r="G32" i="20" s="1"/>
  <c r="G33" i="20" s="1"/>
  <c r="G34" i="20" s="1"/>
  <c r="G35" i="20" s="1"/>
  <c r="G36" i="20" s="1"/>
  <c r="G37" i="20" s="1"/>
  <c r="G38" i="20" s="1"/>
  <c r="G39" i="20" s="1"/>
  <c r="G40" i="20" s="1"/>
  <c r="G41" i="20" s="1"/>
  <c r="G42" i="20" s="1"/>
  <c r="G43" i="20" s="1"/>
  <c r="G44" i="20" s="1"/>
  <c r="G45" i="20" s="1"/>
  <c r="G46" i="20" s="1"/>
  <c r="G47" i="20" s="1"/>
  <c r="G48" i="20" s="1"/>
  <c r="G49" i="20" s="1"/>
  <c r="G50" i="20" s="1"/>
  <c r="G51" i="20" s="1"/>
  <c r="G52" i="20" s="1"/>
  <c r="G53" i="20" s="1"/>
  <c r="G54" i="20" s="1"/>
  <c r="G55" i="20" s="1"/>
  <c r="G56" i="20" s="1"/>
  <c r="G57" i="20" s="1"/>
  <c r="G58" i="20" s="1"/>
  <c r="G59" i="20" s="1"/>
  <c r="G60" i="20" s="1"/>
  <c r="G61" i="20" s="1"/>
  <c r="G62" i="20" s="1"/>
  <c r="G63" i="20" s="1"/>
  <c r="G64" i="20" s="1"/>
  <c r="G65" i="20" s="1"/>
  <c r="G66" i="20" s="1"/>
  <c r="G67" i="20" s="1"/>
  <c r="G68" i="20" s="1"/>
  <c r="G69" i="20" s="1"/>
  <c r="G70" i="20" s="1"/>
  <c r="G71" i="20" s="1"/>
  <c r="G72" i="20" s="1"/>
  <c r="G73" i="20" s="1"/>
  <c r="G74" i="20" s="1"/>
  <c r="G75" i="20" s="1"/>
  <c r="G76" i="20" s="1"/>
  <c r="G77" i="20" s="1"/>
  <c r="G78" i="20" s="1"/>
  <c r="G79" i="20" s="1"/>
  <c r="G80" i="20" s="1"/>
  <c r="G81" i="20" s="1"/>
  <c r="G82" i="20" s="1"/>
  <c r="G83" i="20" s="1"/>
  <c r="G84" i="20" s="1"/>
  <c r="G85" i="20" s="1"/>
  <c r="G86" i="20" s="1"/>
  <c r="G87" i="20" s="1"/>
  <c r="G88" i="20" s="1"/>
  <c r="G89" i="20" s="1"/>
  <c r="G90" i="20" s="1"/>
  <c r="G91" i="20" s="1"/>
  <c r="G92" i="20" s="1"/>
  <c r="G93" i="20" s="1"/>
  <c r="G94" i="20" s="1"/>
  <c r="G95" i="20" s="1"/>
  <c r="G96" i="20" s="1"/>
  <c r="G97" i="20" s="1"/>
  <c r="G98" i="20" s="1"/>
  <c r="G99" i="20" s="1"/>
  <c r="K143" i="20"/>
  <c r="K82" i="20"/>
  <c r="K52" i="20"/>
  <c r="K139" i="20"/>
  <c r="K129" i="20"/>
  <c r="K98" i="20"/>
  <c r="K50" i="20"/>
  <c r="K67" i="20"/>
  <c r="K95" i="20"/>
  <c r="K135" i="20"/>
  <c r="C64" i="1"/>
  <c r="C63" i="1"/>
  <c r="C62" i="1"/>
  <c r="C67" i="1"/>
  <c r="C66" i="1"/>
  <c r="C65" i="1"/>
  <c r="C73" i="1"/>
  <c r="C72" i="1"/>
  <c r="C71" i="1"/>
  <c r="B86" i="1" l="1"/>
  <c r="C85" i="1"/>
  <c r="B61" i="1" l="1"/>
  <c r="B60" i="1"/>
  <c r="B70" i="1"/>
  <c r="B69" i="1"/>
  <c r="C68" i="1"/>
  <c r="B77" i="1"/>
  <c r="C78" i="1"/>
  <c r="C74" i="1"/>
  <c r="C57" i="1"/>
  <c r="C54" i="1"/>
  <c r="B76" i="1"/>
  <c r="B75" i="1"/>
  <c r="B59" i="1"/>
  <c r="B58" i="1"/>
  <c r="B80" i="1"/>
  <c r="B79" i="1"/>
  <c r="B81" i="1"/>
  <c r="B84" i="1"/>
  <c r="B83" i="1"/>
  <c r="K78" i="1" l="1"/>
  <c r="K74" i="1"/>
  <c r="K68" i="1"/>
  <c r="K82" i="1"/>
  <c r="K57" i="1"/>
  <c r="C41" i="1" l="1"/>
  <c r="B56" i="1" l="1"/>
  <c r="B55" i="1"/>
  <c r="C53" i="1"/>
  <c r="K54" i="1" l="1"/>
  <c r="C37" i="1"/>
  <c r="C36" i="1"/>
  <c r="C35" i="1"/>
  <c r="C34" i="1"/>
  <c r="C33" i="1"/>
  <c r="C32" i="1"/>
  <c r="C52" i="1"/>
  <c r="C51" i="1"/>
  <c r="C29" i="1"/>
  <c r="C30" i="1"/>
  <c r="C31" i="1"/>
  <c r="C48" i="1"/>
  <c r="C49" i="1"/>
  <c r="C50" i="1"/>
  <c r="B47" i="1"/>
  <c r="C45" i="1" l="1"/>
  <c r="B40" i="1"/>
  <c r="B39" i="1"/>
  <c r="B43" i="1"/>
  <c r="B42" i="1"/>
  <c r="C11" i="1"/>
  <c r="K41" i="1" l="1"/>
  <c r="B38" i="1"/>
  <c r="C26" i="1"/>
  <c r="B28" i="1"/>
  <c r="B27" i="1"/>
  <c r="C12" i="1"/>
  <c r="C17" i="1"/>
  <c r="C16" i="1"/>
  <c r="C15" i="1"/>
  <c r="C14" i="1"/>
  <c r="C18" i="1"/>
  <c r="C20" i="1"/>
  <c r="C21" i="1"/>
  <c r="K26" i="1" l="1"/>
  <c r="B46" i="1"/>
  <c r="K45" i="1" s="1"/>
  <c r="B13" i="1"/>
  <c r="K11" i="1" s="1"/>
  <c r="C6" i="1" l="1"/>
  <c r="B7" i="1"/>
  <c r="G7" i="1" s="1"/>
  <c r="C9" i="1"/>
  <c r="B10" i="1"/>
  <c r="K9" i="1" l="1"/>
  <c r="B39" i="3"/>
  <c r="C41" i="3"/>
  <c r="C42" i="3"/>
  <c r="B38" i="3"/>
  <c r="B37" i="3"/>
  <c r="B36" i="3"/>
  <c r="C35" i="3"/>
  <c r="B34" i="3"/>
  <c r="B33" i="3"/>
  <c r="C32" i="3"/>
  <c r="C31" i="3"/>
  <c r="C30" i="3"/>
  <c r="C29" i="3"/>
  <c r="B28" i="3"/>
  <c r="C27" i="3"/>
  <c r="B26" i="3"/>
  <c r="B25" i="3"/>
  <c r="B24" i="3"/>
  <c r="C23" i="3"/>
  <c r="C22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43" i="3" l="1"/>
  <c r="B43" i="3"/>
  <c r="B8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B4" i="1"/>
  <c r="G92" i="1" l="1"/>
  <c r="G93" i="1" s="1"/>
  <c r="G94" i="1" s="1"/>
  <c r="G95" i="1" s="1"/>
  <c r="B44" i="3"/>
  <c r="B3" i="1" l="1"/>
  <c r="K2" i="1" s="1"/>
  <c r="C2" i="1"/>
  <c r="G2" i="1" s="1"/>
  <c r="C5" i="1"/>
</calcChain>
</file>

<file path=xl/sharedStrings.xml><?xml version="1.0" encoding="utf-8"?>
<sst xmlns="http://schemas.openxmlformats.org/spreadsheetml/2006/main" count="969" uniqueCount="104">
  <si>
    <t>装车</t>
    <phoneticPr fontId="1" type="noConversion"/>
  </si>
  <si>
    <t>台班</t>
    <phoneticPr fontId="1" type="noConversion"/>
  </si>
  <si>
    <t>收入</t>
    <phoneticPr fontId="1" type="noConversion"/>
  </si>
  <si>
    <t>支出</t>
    <phoneticPr fontId="1" type="noConversion"/>
  </si>
  <si>
    <t>单价</t>
    <phoneticPr fontId="1" type="noConversion"/>
  </si>
  <si>
    <t>数量</t>
    <phoneticPr fontId="1" type="noConversion"/>
  </si>
  <si>
    <t>类别</t>
    <phoneticPr fontId="1" type="noConversion"/>
  </si>
  <si>
    <t>日期</t>
    <phoneticPr fontId="1" type="noConversion"/>
  </si>
  <si>
    <t>合计</t>
    <phoneticPr fontId="1" type="noConversion"/>
  </si>
  <si>
    <t>餐费</t>
    <phoneticPr fontId="1" type="noConversion"/>
  </si>
  <si>
    <t>修理费</t>
    <phoneticPr fontId="1" type="noConversion"/>
  </si>
  <si>
    <t>换大背轴</t>
    <phoneticPr fontId="1" type="noConversion"/>
  </si>
  <si>
    <t>水管</t>
    <phoneticPr fontId="1" type="noConversion"/>
  </si>
  <si>
    <t>拖车费</t>
    <phoneticPr fontId="1" type="noConversion"/>
  </si>
  <si>
    <t>加油费</t>
    <phoneticPr fontId="1" type="noConversion"/>
  </si>
  <si>
    <t>押金</t>
    <phoneticPr fontId="1" type="noConversion"/>
  </si>
  <si>
    <t>买钩子</t>
    <phoneticPr fontId="1" type="noConversion"/>
  </si>
  <si>
    <t>买耗材</t>
    <phoneticPr fontId="1" type="noConversion"/>
  </si>
  <si>
    <t>工具</t>
    <phoneticPr fontId="1" type="noConversion"/>
  </si>
  <si>
    <t>手套</t>
    <phoneticPr fontId="1" type="noConversion"/>
  </si>
  <si>
    <t>购机款</t>
    <phoneticPr fontId="1" type="noConversion"/>
  </si>
  <si>
    <t>运机款</t>
    <phoneticPr fontId="1" type="noConversion"/>
  </si>
  <si>
    <t>空气滤芯</t>
    <phoneticPr fontId="1" type="noConversion"/>
  </si>
  <si>
    <t>黄油</t>
    <phoneticPr fontId="1" type="noConversion"/>
  </si>
  <si>
    <t>股本</t>
    <phoneticPr fontId="1" type="noConversion"/>
  </si>
  <si>
    <t>黄油嘴</t>
    <phoneticPr fontId="1" type="noConversion"/>
  </si>
  <si>
    <t>油漆</t>
    <phoneticPr fontId="1" type="noConversion"/>
  </si>
  <si>
    <t>车灯</t>
    <phoneticPr fontId="1" type="noConversion"/>
  </si>
  <si>
    <t>清洗剂</t>
    <phoneticPr fontId="1" type="noConversion"/>
  </si>
  <si>
    <t>底铁板</t>
    <phoneticPr fontId="1" type="noConversion"/>
  </si>
  <si>
    <t>维修费</t>
    <phoneticPr fontId="1" type="noConversion"/>
  </si>
  <si>
    <t>去武汉</t>
  </si>
  <si>
    <t>去武汉</t>
    <phoneticPr fontId="1" type="noConversion"/>
  </si>
  <si>
    <t>路费</t>
    <phoneticPr fontId="1" type="noConversion"/>
  </si>
  <si>
    <t>住宿</t>
    <phoneticPr fontId="1" type="noConversion"/>
  </si>
  <si>
    <t>去长沙</t>
    <phoneticPr fontId="1" type="noConversion"/>
  </si>
  <si>
    <t>四化建</t>
    <phoneticPr fontId="1" type="noConversion"/>
  </si>
  <si>
    <t>步行街</t>
    <phoneticPr fontId="1" type="noConversion"/>
  </si>
  <si>
    <t>余额</t>
    <phoneticPr fontId="1" type="noConversion"/>
  </si>
  <si>
    <t>工地</t>
    <phoneticPr fontId="1" type="noConversion"/>
  </si>
  <si>
    <t>大车</t>
    <phoneticPr fontId="1" type="noConversion"/>
  </si>
  <si>
    <t>小车</t>
    <phoneticPr fontId="1" type="noConversion"/>
  </si>
  <si>
    <t>备注</t>
    <phoneticPr fontId="1" type="noConversion"/>
  </si>
  <si>
    <t>工资</t>
    <phoneticPr fontId="1" type="noConversion"/>
  </si>
  <si>
    <t>工资</t>
    <phoneticPr fontId="1" type="noConversion"/>
  </si>
  <si>
    <t>刘聪</t>
    <phoneticPr fontId="1" type="noConversion"/>
  </si>
  <si>
    <t>陈明</t>
    <phoneticPr fontId="1" type="noConversion"/>
  </si>
  <si>
    <t>去零头</t>
    <phoneticPr fontId="1" type="noConversion"/>
  </si>
  <si>
    <t>机油</t>
    <phoneticPr fontId="1" type="noConversion"/>
  </si>
  <si>
    <t>修车两餐</t>
    <phoneticPr fontId="1" type="noConversion"/>
  </si>
  <si>
    <t>泵线束</t>
    <phoneticPr fontId="1" type="noConversion"/>
  </si>
  <si>
    <t>速度慢检测及维修</t>
    <phoneticPr fontId="1" type="noConversion"/>
  </si>
  <si>
    <t>工时费</t>
    <phoneticPr fontId="1" type="noConversion"/>
  </si>
  <si>
    <t>阀柱（信号阀）</t>
    <phoneticPr fontId="1" type="noConversion"/>
  </si>
  <si>
    <t>机油滤芯</t>
    <phoneticPr fontId="1" type="noConversion"/>
  </si>
  <si>
    <t>燃油粗滤芯</t>
    <phoneticPr fontId="1" type="noConversion"/>
  </si>
  <si>
    <t>阀芯</t>
    <phoneticPr fontId="1" type="noConversion"/>
  </si>
  <si>
    <t>燃油细滤芯</t>
    <phoneticPr fontId="1" type="noConversion"/>
  </si>
  <si>
    <t>先导滤芯</t>
    <phoneticPr fontId="1" type="noConversion"/>
  </si>
  <si>
    <t>液压油滤芯</t>
    <phoneticPr fontId="1" type="noConversion"/>
  </si>
  <si>
    <t>小壶美孚拍</t>
    <phoneticPr fontId="1" type="noConversion"/>
  </si>
  <si>
    <t>台班</t>
    <phoneticPr fontId="1" type="noConversion"/>
  </si>
  <si>
    <t>维修保养</t>
    <phoneticPr fontId="1" type="noConversion"/>
  </si>
  <si>
    <t>修车午餐</t>
    <phoneticPr fontId="1" type="noConversion"/>
  </si>
  <si>
    <t>小松18L液压油</t>
    <phoneticPr fontId="1" type="noConversion"/>
  </si>
  <si>
    <t>小松18L齿轮油</t>
    <phoneticPr fontId="1" type="noConversion"/>
  </si>
  <si>
    <t>O型圈</t>
    <phoneticPr fontId="1" type="noConversion"/>
  </si>
  <si>
    <t>黄油</t>
    <phoneticPr fontId="1" type="noConversion"/>
  </si>
  <si>
    <t>上水管</t>
    <phoneticPr fontId="1" type="noConversion"/>
  </si>
  <si>
    <t>行走马达柱塞</t>
    <phoneticPr fontId="1" type="noConversion"/>
  </si>
  <si>
    <t>九孔板</t>
    <phoneticPr fontId="1" type="noConversion"/>
  </si>
  <si>
    <t>钢头</t>
    <phoneticPr fontId="1" type="noConversion"/>
  </si>
  <si>
    <t>摇摆</t>
    <phoneticPr fontId="1" type="noConversion"/>
  </si>
  <si>
    <t>摇摆（内悬）</t>
    <phoneticPr fontId="1" type="noConversion"/>
  </si>
  <si>
    <t>刹车片</t>
    <phoneticPr fontId="1" type="noConversion"/>
  </si>
  <si>
    <t>幺镜油封</t>
    <phoneticPr fontId="1" type="noConversion"/>
  </si>
  <si>
    <t>修理包</t>
    <phoneticPr fontId="1" type="noConversion"/>
  </si>
  <si>
    <t>折扣</t>
    <phoneticPr fontId="1" type="noConversion"/>
  </si>
  <si>
    <t>余额</t>
    <phoneticPr fontId="1" type="noConversion"/>
  </si>
  <si>
    <t>去零</t>
    <phoneticPr fontId="1" type="noConversion"/>
  </si>
  <si>
    <t>桃爹</t>
    <phoneticPr fontId="1" type="noConversion"/>
  </si>
  <si>
    <t>老杨</t>
    <phoneticPr fontId="1" type="noConversion"/>
  </si>
  <si>
    <t>螺口</t>
    <phoneticPr fontId="1" type="noConversion"/>
  </si>
  <si>
    <t>活动扳手</t>
    <phoneticPr fontId="1" type="noConversion"/>
  </si>
  <si>
    <t>扳手</t>
    <phoneticPr fontId="1" type="noConversion"/>
  </si>
  <si>
    <t>反光镜</t>
    <phoneticPr fontId="1" type="noConversion"/>
  </si>
  <si>
    <t>脚垫</t>
    <phoneticPr fontId="1" type="noConversion"/>
  </si>
  <si>
    <t>喇叭</t>
    <phoneticPr fontId="1" type="noConversion"/>
  </si>
  <si>
    <t>小松68#18L液压油</t>
    <phoneticPr fontId="1" type="noConversion"/>
  </si>
  <si>
    <t>日立O型圈（优）</t>
    <phoneticPr fontId="1" type="noConversion"/>
  </si>
  <si>
    <t>手柄油封修理</t>
    <phoneticPr fontId="1" type="noConversion"/>
  </si>
  <si>
    <t>毛利</t>
    <phoneticPr fontId="1" type="noConversion"/>
  </si>
  <si>
    <t>产出率</t>
    <phoneticPr fontId="1" type="noConversion"/>
  </si>
  <si>
    <t>油费</t>
    <phoneticPr fontId="1" type="noConversion"/>
  </si>
  <si>
    <t>加拖车费500</t>
    <phoneticPr fontId="1" type="noConversion"/>
  </si>
  <si>
    <t>效率</t>
    <phoneticPr fontId="1" type="noConversion"/>
  </si>
  <si>
    <t>南湖公园</t>
    <phoneticPr fontId="1" type="noConversion"/>
  </si>
  <si>
    <t>行标签</t>
  </si>
  <si>
    <t>大车</t>
  </si>
  <si>
    <t>台班</t>
  </si>
  <si>
    <t>(空白)</t>
  </si>
  <si>
    <t>总计</t>
  </si>
  <si>
    <t>求和项:数量</t>
  </si>
  <si>
    <t>进场费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</si>
</sst>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176" fontId="2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0" fontId="2" fillId="3" borderId="0" xfId="0" applyFont="1" applyFill="1"/>
    <xf numFmtId="0" fontId="3" fillId="3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2" fillId="7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5366;&#25496;&#26426;_20170524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879.6935099537" createdVersion="6" refreshedVersion="6" minRefreshableVersion="3" recordCount="21">
  <cacheSource type="worksheet">
    <worksheetSource ref="A1:K1048576" sheet="南湖公园" r:id="rId2"/>
  </cacheSource>
  <cacheFields count="11">
    <cacheField name="日期" numFmtId="0">
      <sharedItems containsNonDate="0" containsDate="1" containsString="0" containsBlank="1" minDate="2017-04-24T00:00:00" maxDate="2017-05-17T00:00:00"/>
    </cacheField>
    <cacheField name="收入" numFmtId="0">
      <sharedItems containsString="0" containsBlank="1" containsNumber="1" containsInteger="1" minValue="500" maxValue="28502"/>
    </cacheField>
    <cacheField name="支出" numFmtId="0">
      <sharedItems containsString="0" containsBlank="1" containsNumber="1" containsInteger="1" minValue="1800" maxValue="13070"/>
    </cacheField>
    <cacheField name="类别" numFmtId="0">
      <sharedItems containsBlank="1"/>
    </cacheField>
    <cacheField name="工地" numFmtId="0">
      <sharedItems containsBlank="1"/>
    </cacheField>
    <cacheField name="备注" numFmtId="0">
      <sharedItems containsBlank="1" count="3">
        <s v="大车"/>
        <m/>
        <s v="台班"/>
      </sharedItems>
    </cacheField>
    <cacheField name="余额" numFmtId="0">
      <sharedItems containsString="0" containsBlank="1" containsNumber="1" containsInteger="1" minValue="-686" maxValue="15432"/>
    </cacheField>
    <cacheField name="数量" numFmtId="0">
      <sharedItems containsString="0" containsBlank="1" containsNumber="1" minValue="1" maxValue="104"/>
    </cacheField>
    <cacheField name="单价" numFmtId="0">
      <sharedItems containsString="0" containsBlank="1" containsNumber="1" containsInteger="1" minValue="32" maxValue="2900"/>
    </cacheField>
    <cacheField name="去零" numFmtId="0">
      <sharedItems containsNonDate="0" containsString="0" containsBlank="1"/>
    </cacheField>
    <cacheField name="毛利" numFmtId="0">
      <sharedItems containsString="0" containsBlank="1" containsNumber="1" minValue="0.497937959476421" maxValue="0.645669291338582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d v="2017-04-24T00:00:00"/>
    <n v="1984"/>
    <m/>
    <s v="装车"/>
    <s v="南湖公园"/>
    <x v="0"/>
    <n v="1984"/>
    <n v="62"/>
    <n v="32"/>
    <m/>
    <m/>
  </r>
  <r>
    <d v="2017-04-28T00:00:00"/>
    <m/>
    <n v="2670"/>
    <s v="加油费"/>
    <s v="南湖公园"/>
    <x v="1"/>
    <n v="-686"/>
    <n v="1"/>
    <n v="2670"/>
    <m/>
    <n v="0.58707083204454069"/>
  </r>
  <r>
    <d v="2017-04-28T00:00:00"/>
    <n v="3296"/>
    <m/>
    <s v="装车"/>
    <s v="南湖公园"/>
    <x v="0"/>
    <n v="2610"/>
    <n v="103"/>
    <n v="32"/>
    <m/>
    <m/>
  </r>
  <r>
    <d v="2017-04-28T00:00:00"/>
    <n v="500"/>
    <m/>
    <s v="台班"/>
    <s v="南湖公园"/>
    <x v="2"/>
    <n v="3110"/>
    <n v="1"/>
    <n v="500"/>
    <m/>
    <m/>
  </r>
  <r>
    <d v="2017-04-29T00:00:00"/>
    <n v="2912"/>
    <m/>
    <s v="装车"/>
    <s v="南湖公园"/>
    <x v="0"/>
    <n v="6022"/>
    <n v="91"/>
    <n v="32"/>
    <m/>
    <m/>
  </r>
  <r>
    <d v="2017-04-29T00:00:00"/>
    <n v="1250"/>
    <m/>
    <s v="台班"/>
    <s v="南湖公园"/>
    <x v="2"/>
    <n v="7272"/>
    <n v="2.5"/>
    <n v="500"/>
    <m/>
    <m/>
  </r>
  <r>
    <d v="2017-04-30T00:00:00"/>
    <m/>
    <n v="2900"/>
    <s v="加油费"/>
    <s v="南湖公园"/>
    <x v="1"/>
    <n v="4372"/>
    <n v="1"/>
    <n v="2900"/>
    <m/>
    <n v="0.63253928028383177"/>
  </r>
  <r>
    <d v="2017-04-30T00:00:00"/>
    <n v="2976"/>
    <m/>
    <s v="装车"/>
    <s v="南湖公园"/>
    <x v="0"/>
    <n v="7348"/>
    <n v="93"/>
    <n v="32"/>
    <m/>
    <m/>
  </r>
  <r>
    <d v="2017-05-05T00:00:00"/>
    <n v="2016"/>
    <m/>
    <s v="装车"/>
    <s v="南湖公园"/>
    <x v="0"/>
    <n v="9364"/>
    <n v="63"/>
    <n v="32"/>
    <m/>
    <m/>
  </r>
  <r>
    <d v="2017-05-06T00:00:00"/>
    <m/>
    <n v="1800"/>
    <s v="加油费"/>
    <s v="南湖公园"/>
    <x v="1"/>
    <n v="7564"/>
    <n v="1"/>
    <n v="1800"/>
    <m/>
    <n v="0.64566929133858264"/>
  </r>
  <r>
    <d v="2017-05-06T00:00:00"/>
    <n v="1280"/>
    <m/>
    <s v="装车"/>
    <s v="南湖公园"/>
    <x v="0"/>
    <n v="8844"/>
    <n v="40"/>
    <n v="32"/>
    <m/>
    <m/>
  </r>
  <r>
    <d v="2017-05-06T00:00:00"/>
    <n v="2000"/>
    <m/>
    <s v="台班"/>
    <s v="南湖公园"/>
    <x v="2"/>
    <n v="10844"/>
    <n v="4"/>
    <n v="500"/>
    <m/>
    <m/>
  </r>
  <r>
    <d v="2017-05-12T00:00:00"/>
    <m/>
    <n v="2900"/>
    <s v="加油费"/>
    <s v="南湖公园"/>
    <x v="1"/>
    <n v="7944"/>
    <n v="1"/>
    <n v="2900"/>
    <m/>
    <n v="0.59056896795143299"/>
  </r>
  <r>
    <d v="2017-05-14T00:00:00"/>
    <n v="2848"/>
    <m/>
    <s v="装车"/>
    <s v="南湖公园"/>
    <x v="0"/>
    <n v="10792"/>
    <n v="89"/>
    <n v="32"/>
    <m/>
    <m/>
  </r>
  <r>
    <d v="2017-05-14T00:00:00"/>
    <n v="1335"/>
    <m/>
    <s v="台班"/>
    <s v="南湖公园"/>
    <x v="2"/>
    <n v="12127"/>
    <n v="2.67"/>
    <n v="500"/>
    <m/>
    <m/>
  </r>
  <r>
    <d v="2017-05-15T00:00:00"/>
    <m/>
    <n v="2800"/>
    <s v="加油费"/>
    <s v="南湖公园"/>
    <x v="1"/>
    <n v="9327"/>
    <n v="1"/>
    <n v="2800"/>
    <m/>
    <n v="0.497937959476421"/>
  </r>
  <r>
    <d v="2017-05-15T00:00:00"/>
    <n v="2112"/>
    <m/>
    <s v="装车"/>
    <s v="南湖公园"/>
    <x v="0"/>
    <n v="11439"/>
    <n v="66"/>
    <n v="32"/>
    <m/>
    <m/>
  </r>
  <r>
    <d v="2017-05-15T00:00:00"/>
    <n v="665"/>
    <m/>
    <s v="台班"/>
    <s v="南湖公园"/>
    <x v="2"/>
    <n v="12104"/>
    <n v="1.33"/>
    <n v="500"/>
    <m/>
    <m/>
  </r>
  <r>
    <d v="2017-05-16T00:00:00"/>
    <n v="3328"/>
    <m/>
    <s v="装车"/>
    <s v="南湖公园"/>
    <x v="0"/>
    <n v="15432"/>
    <n v="104"/>
    <n v="32"/>
    <m/>
    <m/>
  </r>
  <r>
    <m/>
    <n v="28502"/>
    <n v="13070"/>
    <m/>
    <m/>
    <x v="1"/>
    <n v="15432"/>
    <m/>
    <m/>
    <m/>
    <m/>
  </r>
  <r>
    <m/>
    <m/>
    <m/>
    <m/>
    <m/>
    <x v="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7" firstHeaderRow="1" firstDataRow="1" firstDataCol="1"/>
  <pivotFields count="11"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4">
        <item x="0"/>
        <item x="2"/>
        <item x="1"/>
        <item t="default"/>
      </items>
    </pivotField>
    <pivotField subtotalTop="0" showAll="0"/>
    <pivotField dataField="1" subtotalTop="0" showAll="0"/>
    <pivotField subtotalTop="0" showAll="0"/>
    <pivotField subtotalTop="0" showAll="0"/>
    <pivotField subtotalTop="0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数量" fld="7" baseField="5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6"/>
  <sheetViews>
    <sheetView tabSelected="1" topLeftCell="A124" zoomScaleNormal="100" workbookViewId="0">
      <selection activeCell="M153" sqref="M153"/>
    </sheetView>
  </sheetViews>
  <sheetFormatPr defaultRowHeight="16.5" x14ac:dyDescent="0.3"/>
  <cols>
    <col min="1" max="1" width="12.5" style="19" bestFit="1" customWidth="1"/>
    <col min="2" max="3" width="8.5" style="2" bestFit="1" customWidth="1"/>
    <col min="4" max="5" width="9.25" style="2" bestFit="1" customWidth="1"/>
    <col min="6" max="6" width="17.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1" width="5.5" style="2" bestFit="1" customWidth="1"/>
    <col min="12" max="12" width="9.625" style="2" bestFit="1" customWidth="1"/>
    <col min="13" max="16384" width="9" style="1"/>
  </cols>
  <sheetData>
    <row r="1" spans="1:12" x14ac:dyDescent="0.3">
      <c r="A1" s="14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78</v>
      </c>
      <c r="H1" s="4" t="s">
        <v>5</v>
      </c>
      <c r="I1" s="4" t="s">
        <v>4</v>
      </c>
      <c r="J1" s="4" t="s">
        <v>79</v>
      </c>
      <c r="K1" s="4" t="s">
        <v>91</v>
      </c>
      <c r="L1" s="4" t="s">
        <v>92</v>
      </c>
    </row>
    <row r="2" spans="1:12" x14ac:dyDescent="0.3">
      <c r="A2" s="15">
        <v>42792</v>
      </c>
      <c r="B2" s="3">
        <v>510000</v>
      </c>
      <c r="C2" s="3"/>
      <c r="D2" s="3" t="s">
        <v>24</v>
      </c>
      <c r="E2" s="3"/>
      <c r="F2" s="3"/>
      <c r="G2" s="13">
        <f>B2-C2</f>
        <v>510000</v>
      </c>
      <c r="H2" s="3">
        <v>1</v>
      </c>
      <c r="I2" s="3">
        <v>510000</v>
      </c>
      <c r="J2" s="3"/>
      <c r="K2" s="3"/>
      <c r="L2" s="3"/>
    </row>
    <row r="3" spans="1:12" x14ac:dyDescent="0.3">
      <c r="A3" s="15">
        <v>42786</v>
      </c>
      <c r="B3" s="3"/>
      <c r="C3" s="3">
        <f t="shared" ref="C3:C9" si="0">I3*H3</f>
        <v>600</v>
      </c>
      <c r="D3" s="3" t="s">
        <v>32</v>
      </c>
      <c r="E3" s="3"/>
      <c r="F3" s="3" t="s">
        <v>33</v>
      </c>
      <c r="G3" s="13">
        <f>G2+B3-C3</f>
        <v>509400</v>
      </c>
      <c r="H3" s="3">
        <v>1</v>
      </c>
      <c r="I3" s="3">
        <v>600</v>
      </c>
      <c r="J3" s="3"/>
      <c r="K3" s="3"/>
      <c r="L3" s="3"/>
    </row>
    <row r="4" spans="1:12" x14ac:dyDescent="0.3">
      <c r="A4" s="15">
        <v>42786</v>
      </c>
      <c r="B4" s="3"/>
      <c r="C4" s="3">
        <f t="shared" si="0"/>
        <v>400</v>
      </c>
      <c r="D4" s="3" t="s">
        <v>31</v>
      </c>
      <c r="E4" s="3"/>
      <c r="F4" s="3" t="s">
        <v>33</v>
      </c>
      <c r="G4" s="13">
        <f t="shared" ref="G4:G67" si="1">G3+B4-C4</f>
        <v>509000</v>
      </c>
      <c r="H4" s="3">
        <v>1</v>
      </c>
      <c r="I4" s="3">
        <v>400</v>
      </c>
      <c r="J4" s="3"/>
      <c r="K4" s="3"/>
      <c r="L4" s="3"/>
    </row>
    <row r="5" spans="1:12" x14ac:dyDescent="0.3">
      <c r="A5" s="15">
        <v>42786</v>
      </c>
      <c r="B5" s="3"/>
      <c r="C5" s="3">
        <f t="shared" si="0"/>
        <v>500</v>
      </c>
      <c r="D5" s="3" t="s">
        <v>31</v>
      </c>
      <c r="E5" s="3"/>
      <c r="F5" s="3" t="s">
        <v>9</v>
      </c>
      <c r="G5" s="13">
        <f t="shared" si="1"/>
        <v>508500</v>
      </c>
      <c r="H5" s="3">
        <v>1</v>
      </c>
      <c r="I5" s="3">
        <v>500</v>
      </c>
      <c r="J5" s="3"/>
      <c r="K5" s="3"/>
      <c r="L5" s="3"/>
    </row>
    <row r="6" spans="1:12" x14ac:dyDescent="0.3">
      <c r="A6" s="15">
        <v>42786</v>
      </c>
      <c r="B6" s="3"/>
      <c r="C6" s="3">
        <f t="shared" si="0"/>
        <v>300</v>
      </c>
      <c r="D6" s="3" t="s">
        <v>31</v>
      </c>
      <c r="E6" s="3"/>
      <c r="F6" s="3" t="s">
        <v>34</v>
      </c>
      <c r="G6" s="13">
        <f t="shared" si="1"/>
        <v>508200</v>
      </c>
      <c r="H6" s="3">
        <v>1</v>
      </c>
      <c r="I6" s="3">
        <v>300</v>
      </c>
      <c r="J6" s="3"/>
      <c r="K6" s="3"/>
      <c r="L6" s="3"/>
    </row>
    <row r="7" spans="1:12" x14ac:dyDescent="0.3">
      <c r="A7" s="15">
        <v>42790</v>
      </c>
      <c r="B7" s="3"/>
      <c r="C7" s="3">
        <f t="shared" si="0"/>
        <v>400</v>
      </c>
      <c r="D7" s="3" t="s">
        <v>35</v>
      </c>
      <c r="E7" s="3"/>
      <c r="F7" s="3"/>
      <c r="G7" s="13">
        <f t="shared" si="1"/>
        <v>507800</v>
      </c>
      <c r="H7" s="3">
        <v>1</v>
      </c>
      <c r="I7" s="3">
        <v>400</v>
      </c>
      <c r="J7" s="3"/>
      <c r="K7" s="3"/>
      <c r="L7" s="3"/>
    </row>
    <row r="8" spans="1:12" x14ac:dyDescent="0.3">
      <c r="A8" s="15">
        <v>42790</v>
      </c>
      <c r="B8" s="3"/>
      <c r="C8" s="3">
        <f t="shared" si="0"/>
        <v>240</v>
      </c>
      <c r="D8" s="3" t="s">
        <v>35</v>
      </c>
      <c r="E8" s="3"/>
      <c r="F8" s="3"/>
      <c r="G8" s="13">
        <f t="shared" si="1"/>
        <v>507560</v>
      </c>
      <c r="H8" s="3">
        <v>1</v>
      </c>
      <c r="I8" s="3">
        <v>240</v>
      </c>
      <c r="J8" s="3"/>
      <c r="K8" s="3"/>
      <c r="L8" s="3"/>
    </row>
    <row r="9" spans="1:12" x14ac:dyDescent="0.3">
      <c r="A9" s="15">
        <v>42790</v>
      </c>
      <c r="B9" s="3"/>
      <c r="C9" s="3">
        <f t="shared" si="0"/>
        <v>340</v>
      </c>
      <c r="D9" s="3" t="s">
        <v>35</v>
      </c>
      <c r="E9" s="3"/>
      <c r="F9" s="3" t="s">
        <v>9</v>
      </c>
      <c r="G9" s="13">
        <f t="shared" si="1"/>
        <v>507220</v>
      </c>
      <c r="H9" s="3">
        <v>1</v>
      </c>
      <c r="I9" s="3">
        <v>340</v>
      </c>
      <c r="J9" s="3"/>
      <c r="K9" s="3"/>
      <c r="L9" s="3"/>
    </row>
    <row r="10" spans="1:12" x14ac:dyDescent="0.3">
      <c r="A10" s="15">
        <v>42792</v>
      </c>
      <c r="B10" s="3"/>
      <c r="C10" s="3">
        <f t="shared" ref="C10:C21" si="2">H10*I10</f>
        <v>488000</v>
      </c>
      <c r="D10" s="3" t="s">
        <v>20</v>
      </c>
      <c r="E10" s="3"/>
      <c r="F10" s="3"/>
      <c r="G10" s="13">
        <f t="shared" si="1"/>
        <v>19220</v>
      </c>
      <c r="H10" s="3">
        <v>1</v>
      </c>
      <c r="I10" s="3">
        <v>488000</v>
      </c>
      <c r="J10" s="3"/>
      <c r="K10" s="3"/>
      <c r="L10" s="3"/>
    </row>
    <row r="11" spans="1:12" x14ac:dyDescent="0.3">
      <c r="A11" s="15">
        <v>42804</v>
      </c>
      <c r="B11" s="3"/>
      <c r="C11" s="6">
        <f t="shared" si="2"/>
        <v>5000</v>
      </c>
      <c r="D11" s="3" t="s">
        <v>20</v>
      </c>
      <c r="E11" s="3"/>
      <c r="F11" s="3" t="s">
        <v>16</v>
      </c>
      <c r="G11" s="13">
        <f t="shared" si="1"/>
        <v>14220</v>
      </c>
      <c r="H11" s="3">
        <v>1</v>
      </c>
      <c r="I11" s="3">
        <v>5000</v>
      </c>
      <c r="J11" s="3"/>
      <c r="K11" s="3"/>
      <c r="L11" s="3"/>
    </row>
    <row r="12" spans="1:12" x14ac:dyDescent="0.3">
      <c r="A12" s="15">
        <v>42792</v>
      </c>
      <c r="B12" s="3"/>
      <c r="C12" s="3">
        <f t="shared" si="2"/>
        <v>4000</v>
      </c>
      <c r="D12" s="3" t="s">
        <v>21</v>
      </c>
      <c r="E12" s="3"/>
      <c r="F12" s="3"/>
      <c r="G12" s="13">
        <f t="shared" si="1"/>
        <v>10220</v>
      </c>
      <c r="H12" s="3">
        <v>1</v>
      </c>
      <c r="I12" s="3">
        <v>4000</v>
      </c>
      <c r="J12" s="3"/>
      <c r="K12" s="3"/>
      <c r="L12" s="3"/>
    </row>
    <row r="13" spans="1:12" x14ac:dyDescent="0.3">
      <c r="A13" s="15">
        <v>42793</v>
      </c>
      <c r="B13" s="3"/>
      <c r="C13" s="3">
        <f t="shared" si="2"/>
        <v>300</v>
      </c>
      <c r="D13" s="3" t="s">
        <v>62</v>
      </c>
      <c r="E13" s="3"/>
      <c r="F13" s="3" t="s">
        <v>22</v>
      </c>
      <c r="G13" s="13">
        <f t="shared" si="1"/>
        <v>9920</v>
      </c>
      <c r="H13" s="3">
        <v>1</v>
      </c>
      <c r="I13" s="3">
        <v>300</v>
      </c>
      <c r="J13" s="3"/>
      <c r="K13" s="3"/>
      <c r="L13" s="3"/>
    </row>
    <row r="14" spans="1:12" x14ac:dyDescent="0.3">
      <c r="A14" s="15">
        <v>42793</v>
      </c>
      <c r="B14" s="3"/>
      <c r="C14" s="3">
        <f t="shared" si="2"/>
        <v>170</v>
      </c>
      <c r="D14" s="3" t="s">
        <v>62</v>
      </c>
      <c r="E14" s="3"/>
      <c r="F14" s="3" t="s">
        <v>23</v>
      </c>
      <c r="G14" s="13">
        <f t="shared" si="1"/>
        <v>9750</v>
      </c>
      <c r="H14" s="3">
        <v>1</v>
      </c>
      <c r="I14" s="3">
        <v>170</v>
      </c>
      <c r="J14" s="3"/>
      <c r="K14" s="3"/>
      <c r="L14" s="3"/>
    </row>
    <row r="15" spans="1:12" x14ac:dyDescent="0.3">
      <c r="A15" s="15">
        <v>42793</v>
      </c>
      <c r="B15" s="3"/>
      <c r="C15" s="3">
        <f t="shared" si="2"/>
        <v>95</v>
      </c>
      <c r="D15" s="3" t="s">
        <v>62</v>
      </c>
      <c r="E15" s="3"/>
      <c r="F15" s="3" t="s">
        <v>25</v>
      </c>
      <c r="G15" s="13">
        <f t="shared" si="1"/>
        <v>9655</v>
      </c>
      <c r="H15" s="3">
        <v>1</v>
      </c>
      <c r="I15" s="3">
        <v>95</v>
      </c>
      <c r="J15" s="3"/>
      <c r="K15" s="3"/>
      <c r="L15" s="3"/>
    </row>
    <row r="16" spans="1:12" x14ac:dyDescent="0.3">
      <c r="A16" s="15">
        <v>42793</v>
      </c>
      <c r="B16" s="3"/>
      <c r="C16" s="3">
        <f t="shared" si="2"/>
        <v>145</v>
      </c>
      <c r="D16" s="3" t="s">
        <v>62</v>
      </c>
      <c r="E16" s="3"/>
      <c r="F16" s="3" t="s">
        <v>26</v>
      </c>
      <c r="G16" s="13">
        <f t="shared" si="1"/>
        <v>9510</v>
      </c>
      <c r="H16" s="3">
        <v>1</v>
      </c>
      <c r="I16" s="3">
        <v>145</v>
      </c>
      <c r="J16" s="3"/>
      <c r="K16" s="3"/>
      <c r="L16" s="3"/>
    </row>
    <row r="17" spans="1:12" x14ac:dyDescent="0.3">
      <c r="A17" s="15">
        <v>42793</v>
      </c>
      <c r="B17" s="3"/>
      <c r="C17" s="3">
        <f t="shared" si="2"/>
        <v>120</v>
      </c>
      <c r="D17" s="3" t="s">
        <v>62</v>
      </c>
      <c r="E17" s="3"/>
      <c r="F17" s="3" t="s">
        <v>27</v>
      </c>
      <c r="G17" s="13">
        <f t="shared" si="1"/>
        <v>9390</v>
      </c>
      <c r="H17" s="3">
        <v>1</v>
      </c>
      <c r="I17" s="3">
        <v>120</v>
      </c>
      <c r="J17" s="3"/>
      <c r="K17" s="3"/>
      <c r="L17" s="3"/>
    </row>
    <row r="18" spans="1:12" x14ac:dyDescent="0.3">
      <c r="A18" s="15">
        <v>42793</v>
      </c>
      <c r="B18" s="3"/>
      <c r="C18" s="3">
        <f t="shared" si="2"/>
        <v>20</v>
      </c>
      <c r="D18" s="3" t="s">
        <v>62</v>
      </c>
      <c r="E18" s="3"/>
      <c r="F18" s="3" t="s">
        <v>28</v>
      </c>
      <c r="G18" s="13">
        <f t="shared" si="1"/>
        <v>9370</v>
      </c>
      <c r="H18" s="3">
        <v>1</v>
      </c>
      <c r="I18" s="3">
        <v>20</v>
      </c>
      <c r="J18" s="3"/>
      <c r="K18" s="3"/>
      <c r="L18" s="3"/>
    </row>
    <row r="19" spans="1:12" x14ac:dyDescent="0.3">
      <c r="A19" s="15">
        <v>42793</v>
      </c>
      <c r="B19" s="3"/>
      <c r="C19" s="3">
        <f t="shared" si="2"/>
        <v>120</v>
      </c>
      <c r="D19" s="3" t="s">
        <v>62</v>
      </c>
      <c r="E19" s="3"/>
      <c r="F19" s="3" t="s">
        <v>29</v>
      </c>
      <c r="G19" s="13">
        <f t="shared" si="1"/>
        <v>9250</v>
      </c>
      <c r="H19" s="3">
        <v>1</v>
      </c>
      <c r="I19" s="3">
        <v>120</v>
      </c>
      <c r="J19" s="3"/>
      <c r="K19" s="3"/>
      <c r="L19" s="3"/>
    </row>
    <row r="20" spans="1:12" x14ac:dyDescent="0.3">
      <c r="A20" s="15">
        <v>42793</v>
      </c>
      <c r="B20" s="3"/>
      <c r="C20" s="3">
        <f t="shared" si="2"/>
        <v>3600</v>
      </c>
      <c r="D20" s="3" t="s">
        <v>62</v>
      </c>
      <c r="E20" s="3"/>
      <c r="F20" s="3" t="s">
        <v>30</v>
      </c>
      <c r="G20" s="13">
        <f t="shared" si="1"/>
        <v>5650</v>
      </c>
      <c r="H20" s="3">
        <v>1</v>
      </c>
      <c r="I20" s="3">
        <v>3600</v>
      </c>
      <c r="J20" s="3"/>
      <c r="K20" s="3"/>
      <c r="L20" s="3"/>
    </row>
    <row r="21" spans="1:12" x14ac:dyDescent="0.3">
      <c r="A21" s="15">
        <v>42794</v>
      </c>
      <c r="B21" s="3"/>
      <c r="C21" s="3">
        <f t="shared" si="2"/>
        <v>160</v>
      </c>
      <c r="D21" s="3" t="s">
        <v>62</v>
      </c>
      <c r="E21" s="3"/>
      <c r="F21" s="3" t="s">
        <v>9</v>
      </c>
      <c r="G21" s="13">
        <f t="shared" si="1"/>
        <v>5490</v>
      </c>
      <c r="H21" s="3">
        <v>1</v>
      </c>
      <c r="I21" s="3">
        <v>160</v>
      </c>
      <c r="J21" s="3"/>
      <c r="K21" s="3"/>
      <c r="L21" s="3"/>
    </row>
    <row r="22" spans="1:12" x14ac:dyDescent="0.3">
      <c r="A22" s="15">
        <v>42796</v>
      </c>
      <c r="B22" s="3"/>
      <c r="C22" s="3">
        <v>40</v>
      </c>
      <c r="D22" s="3" t="s">
        <v>62</v>
      </c>
      <c r="E22" s="3"/>
      <c r="F22" s="3" t="s">
        <v>9</v>
      </c>
      <c r="G22" s="13">
        <f t="shared" si="1"/>
        <v>5450</v>
      </c>
      <c r="H22" s="3">
        <v>1</v>
      </c>
      <c r="I22" s="3">
        <v>40</v>
      </c>
      <c r="J22" s="3"/>
      <c r="K22" s="3"/>
      <c r="L22" s="3"/>
    </row>
    <row r="23" spans="1:12" x14ac:dyDescent="0.3">
      <c r="A23" s="15">
        <v>42799</v>
      </c>
      <c r="B23" s="3"/>
      <c r="C23" s="3">
        <f>H23*I23</f>
        <v>3700</v>
      </c>
      <c r="D23" s="3" t="s">
        <v>62</v>
      </c>
      <c r="E23" s="3"/>
      <c r="F23" s="3" t="s">
        <v>11</v>
      </c>
      <c r="G23" s="13">
        <f t="shared" si="1"/>
        <v>1750</v>
      </c>
      <c r="H23" s="3">
        <v>1</v>
      </c>
      <c r="I23" s="3">
        <v>3700</v>
      </c>
      <c r="J23" s="3"/>
      <c r="K23" s="3"/>
      <c r="L23" s="3"/>
    </row>
    <row r="24" spans="1:12" x14ac:dyDescent="0.3">
      <c r="A24" s="15">
        <v>42799</v>
      </c>
      <c r="B24" s="3"/>
      <c r="C24" s="3">
        <f>H24*I24</f>
        <v>100</v>
      </c>
      <c r="D24" s="3" t="s">
        <v>62</v>
      </c>
      <c r="E24" s="3"/>
      <c r="F24" s="3" t="s">
        <v>12</v>
      </c>
      <c r="G24" s="13">
        <f t="shared" si="1"/>
        <v>1650</v>
      </c>
      <c r="H24" s="3">
        <v>1</v>
      </c>
      <c r="I24" s="3">
        <v>100</v>
      </c>
      <c r="J24" s="3"/>
      <c r="K24" s="3"/>
      <c r="L24" s="3"/>
    </row>
    <row r="25" spans="1:12" x14ac:dyDescent="0.3">
      <c r="A25" s="15">
        <v>42802</v>
      </c>
      <c r="B25" s="3">
        <f>H25*I25</f>
        <v>500</v>
      </c>
      <c r="C25" s="3"/>
      <c r="D25" s="3" t="s">
        <v>103</v>
      </c>
      <c r="E25" s="3" t="s">
        <v>36</v>
      </c>
      <c r="F25" s="3"/>
      <c r="G25" s="13">
        <f t="shared" si="1"/>
        <v>2150</v>
      </c>
      <c r="H25" s="3">
        <v>1</v>
      </c>
      <c r="I25" s="3">
        <v>500</v>
      </c>
      <c r="J25" s="3"/>
      <c r="K25" s="3"/>
      <c r="L25" s="3"/>
    </row>
    <row r="26" spans="1:12" x14ac:dyDescent="0.3">
      <c r="A26" s="15">
        <v>42802</v>
      </c>
      <c r="B26" s="3">
        <f>H26*I26</f>
        <v>4329</v>
      </c>
      <c r="C26" s="3"/>
      <c r="D26" s="3" t="s">
        <v>0</v>
      </c>
      <c r="E26" s="3" t="s">
        <v>36</v>
      </c>
      <c r="F26" s="3"/>
      <c r="G26" s="13">
        <f t="shared" si="1"/>
        <v>6479</v>
      </c>
      <c r="H26" s="3">
        <v>117</v>
      </c>
      <c r="I26" s="3">
        <v>37</v>
      </c>
      <c r="J26" s="3"/>
      <c r="K26" s="3"/>
      <c r="L26" s="3"/>
    </row>
    <row r="27" spans="1:12" x14ac:dyDescent="0.3">
      <c r="A27" s="15">
        <v>42802</v>
      </c>
      <c r="B27" s="3">
        <f>H27*I27</f>
        <v>600</v>
      </c>
      <c r="C27" s="3"/>
      <c r="D27" s="3" t="s">
        <v>1</v>
      </c>
      <c r="E27" s="3" t="s">
        <v>36</v>
      </c>
      <c r="F27" s="3"/>
      <c r="G27" s="13">
        <f t="shared" si="1"/>
        <v>7079</v>
      </c>
      <c r="H27" s="3">
        <v>1</v>
      </c>
      <c r="I27" s="3">
        <v>600</v>
      </c>
      <c r="J27" s="3"/>
      <c r="K27" s="3"/>
      <c r="L27" s="3"/>
    </row>
    <row r="28" spans="1:12" x14ac:dyDescent="0.3">
      <c r="A28" s="20">
        <v>42803</v>
      </c>
      <c r="B28" s="3"/>
      <c r="C28" s="3">
        <f>H28*I28</f>
        <v>2850</v>
      </c>
      <c r="D28" s="3" t="s">
        <v>14</v>
      </c>
      <c r="E28" s="3" t="s">
        <v>36</v>
      </c>
      <c r="F28" s="3"/>
      <c r="G28" s="13">
        <f t="shared" si="1"/>
        <v>4229</v>
      </c>
      <c r="H28" s="3">
        <v>1</v>
      </c>
      <c r="I28" s="3">
        <v>2850</v>
      </c>
      <c r="J28" s="3"/>
      <c r="K28" s="3">
        <f>(B28+B29+B32+B33+B34)/(B28+B29+B32+B33+B34+C28)</f>
        <v>0.71602231964926266</v>
      </c>
      <c r="L28" s="3"/>
    </row>
    <row r="29" spans="1:12" x14ac:dyDescent="0.3">
      <c r="A29" s="20">
        <v>42803</v>
      </c>
      <c r="B29" s="3">
        <f>H29*I29</f>
        <v>2923</v>
      </c>
      <c r="C29" s="3"/>
      <c r="D29" s="3" t="s">
        <v>0</v>
      </c>
      <c r="E29" s="3" t="s">
        <v>36</v>
      </c>
      <c r="F29" s="3"/>
      <c r="G29" s="13">
        <f t="shared" si="1"/>
        <v>7152</v>
      </c>
      <c r="H29" s="3">
        <v>79</v>
      </c>
      <c r="I29" s="3">
        <v>37</v>
      </c>
      <c r="J29" s="3"/>
      <c r="K29" s="3"/>
      <c r="L29" s="3"/>
    </row>
    <row r="30" spans="1:12" x14ac:dyDescent="0.3">
      <c r="A30" s="15">
        <v>42821</v>
      </c>
      <c r="B30" s="3"/>
      <c r="C30" s="3">
        <f>H30*I30</f>
        <v>510</v>
      </c>
      <c r="D30" s="3" t="s">
        <v>62</v>
      </c>
      <c r="E30" s="3" t="s">
        <v>36</v>
      </c>
      <c r="F30" s="3" t="s">
        <v>18</v>
      </c>
      <c r="G30" s="13">
        <f t="shared" si="1"/>
        <v>6642</v>
      </c>
      <c r="H30" s="3">
        <v>1</v>
      </c>
      <c r="I30" s="3">
        <v>510</v>
      </c>
      <c r="J30" s="3"/>
      <c r="K30" s="3"/>
      <c r="L30" s="3"/>
    </row>
    <row r="31" spans="1:12" x14ac:dyDescent="0.3">
      <c r="A31" s="15">
        <v>42821</v>
      </c>
      <c r="B31" s="3"/>
      <c r="C31" s="3">
        <f>H31*I31</f>
        <v>20</v>
      </c>
      <c r="D31" s="3" t="s">
        <v>62</v>
      </c>
      <c r="E31" s="3" t="s">
        <v>36</v>
      </c>
      <c r="F31" s="3" t="s">
        <v>19</v>
      </c>
      <c r="G31" s="13">
        <f t="shared" si="1"/>
        <v>6622</v>
      </c>
      <c r="H31" s="3">
        <v>1</v>
      </c>
      <c r="I31" s="3">
        <v>20</v>
      </c>
      <c r="J31" s="3"/>
      <c r="K31" s="3"/>
      <c r="L31" s="3"/>
    </row>
    <row r="32" spans="1:12" x14ac:dyDescent="0.3">
      <c r="A32" s="20">
        <v>42822</v>
      </c>
      <c r="B32" s="3"/>
      <c r="C32" s="3">
        <f>H32*I32</f>
        <v>3100</v>
      </c>
      <c r="D32" s="3" t="s">
        <v>14</v>
      </c>
      <c r="E32" s="3" t="s">
        <v>36</v>
      </c>
      <c r="F32" s="3"/>
      <c r="G32" s="13">
        <f t="shared" si="1"/>
        <v>3522</v>
      </c>
      <c r="H32" s="3">
        <v>1</v>
      </c>
      <c r="I32" s="3">
        <v>3100</v>
      </c>
      <c r="J32" s="3"/>
      <c r="K32" s="3"/>
      <c r="L32" s="3"/>
    </row>
    <row r="33" spans="1:12" x14ac:dyDescent="0.3">
      <c r="A33" s="20">
        <v>42822</v>
      </c>
      <c r="B33" s="3">
        <f>H33*I33</f>
        <v>600</v>
      </c>
      <c r="C33" s="3"/>
      <c r="D33" s="3" t="s">
        <v>1</v>
      </c>
      <c r="E33" s="3" t="s">
        <v>36</v>
      </c>
      <c r="F33" s="3"/>
      <c r="G33" s="13">
        <f t="shared" si="1"/>
        <v>4122</v>
      </c>
      <c r="H33" s="3">
        <v>1</v>
      </c>
      <c r="I33" s="3">
        <v>600</v>
      </c>
      <c r="J33" s="3"/>
      <c r="K33" s="3"/>
      <c r="L33" s="3"/>
    </row>
    <row r="34" spans="1:12" x14ac:dyDescent="0.3">
      <c r="A34" s="20">
        <v>42822</v>
      </c>
      <c r="B34" s="3">
        <f>H34*I34</f>
        <v>3663</v>
      </c>
      <c r="C34" s="3"/>
      <c r="D34" s="3" t="s">
        <v>0</v>
      </c>
      <c r="E34" s="3" t="s">
        <v>36</v>
      </c>
      <c r="F34" s="3"/>
      <c r="G34" s="13">
        <f t="shared" si="1"/>
        <v>7785</v>
      </c>
      <c r="H34" s="3">
        <v>99</v>
      </c>
      <c r="I34" s="3">
        <v>37</v>
      </c>
      <c r="J34" s="3"/>
      <c r="K34" s="3"/>
      <c r="L34" s="3"/>
    </row>
    <row r="35" spans="1:12" x14ac:dyDescent="0.3">
      <c r="A35" s="17">
        <v>42823</v>
      </c>
      <c r="B35" s="3"/>
      <c r="C35" s="3">
        <f>H35*I35</f>
        <v>2700</v>
      </c>
      <c r="D35" s="3" t="s">
        <v>14</v>
      </c>
      <c r="E35" s="3" t="s">
        <v>36</v>
      </c>
      <c r="F35" s="3"/>
      <c r="G35" s="13">
        <f t="shared" si="1"/>
        <v>5085</v>
      </c>
      <c r="H35" s="3">
        <v>1</v>
      </c>
      <c r="I35" s="3">
        <v>2700</v>
      </c>
      <c r="J35" s="3"/>
      <c r="K35" s="3">
        <f>(B36+B37+B38+B39)/(B36+B37+B38+B39+C35)</f>
        <v>0.76871680657872199</v>
      </c>
      <c r="L35" s="3">
        <f>(B36+B37+B38+B39)/C35</f>
        <v>3.3237037037037038</v>
      </c>
    </row>
    <row r="36" spans="1:12" x14ac:dyDescent="0.3">
      <c r="A36" s="17">
        <v>42823</v>
      </c>
      <c r="B36" s="3">
        <f>H36*I36</f>
        <v>3552</v>
      </c>
      <c r="C36" s="3"/>
      <c r="D36" s="3" t="s">
        <v>0</v>
      </c>
      <c r="E36" s="3" t="s">
        <v>36</v>
      </c>
      <c r="F36" s="3"/>
      <c r="G36" s="13">
        <f t="shared" si="1"/>
        <v>8637</v>
      </c>
      <c r="H36" s="3">
        <v>96</v>
      </c>
      <c r="I36" s="3">
        <v>37</v>
      </c>
      <c r="J36" s="3"/>
      <c r="K36" s="3"/>
      <c r="L36" s="3"/>
    </row>
    <row r="37" spans="1:12" x14ac:dyDescent="0.3">
      <c r="A37" s="17">
        <v>42824</v>
      </c>
      <c r="B37" s="3">
        <f>H37*I37</f>
        <v>1500</v>
      </c>
      <c r="C37" s="3"/>
      <c r="D37" s="3" t="s">
        <v>1</v>
      </c>
      <c r="E37" s="3" t="s">
        <v>36</v>
      </c>
      <c r="F37" s="3"/>
      <c r="G37" s="13">
        <f t="shared" si="1"/>
        <v>10137</v>
      </c>
      <c r="H37" s="3">
        <v>2.5</v>
      </c>
      <c r="I37" s="3">
        <v>600</v>
      </c>
      <c r="J37" s="3"/>
      <c r="K37" s="3"/>
      <c r="L37" s="3"/>
    </row>
    <row r="38" spans="1:12" x14ac:dyDescent="0.3">
      <c r="A38" s="17">
        <v>42826</v>
      </c>
      <c r="B38" s="3">
        <f>H38*I38</f>
        <v>2997</v>
      </c>
      <c r="C38" s="3"/>
      <c r="D38" s="3" t="s">
        <v>0</v>
      </c>
      <c r="E38" s="3" t="s">
        <v>36</v>
      </c>
      <c r="F38" s="3"/>
      <c r="G38" s="13">
        <f t="shared" si="1"/>
        <v>13134</v>
      </c>
      <c r="H38" s="3">
        <v>81</v>
      </c>
      <c r="I38" s="3">
        <v>37</v>
      </c>
      <c r="J38" s="3"/>
      <c r="K38" s="3"/>
      <c r="L38" s="3"/>
    </row>
    <row r="39" spans="1:12" x14ac:dyDescent="0.3">
      <c r="A39" s="17">
        <v>42826</v>
      </c>
      <c r="B39" s="3">
        <f>H39*I39</f>
        <v>925</v>
      </c>
      <c r="C39" s="3"/>
      <c r="D39" s="3" t="s">
        <v>0</v>
      </c>
      <c r="E39" s="3" t="s">
        <v>36</v>
      </c>
      <c r="F39" s="3"/>
      <c r="G39" s="13">
        <f t="shared" si="1"/>
        <v>14059</v>
      </c>
      <c r="H39" s="3">
        <v>25</v>
      </c>
      <c r="I39" s="3">
        <v>37</v>
      </c>
      <c r="J39" s="3"/>
      <c r="K39" s="3"/>
      <c r="L39" s="3"/>
    </row>
    <row r="40" spans="1:12" x14ac:dyDescent="0.3">
      <c r="A40" s="15">
        <v>42827</v>
      </c>
      <c r="B40" s="3"/>
      <c r="C40" s="6">
        <v>89</v>
      </c>
      <c r="D40" s="3" t="s">
        <v>62</v>
      </c>
      <c r="E40" s="3" t="s">
        <v>36</v>
      </c>
      <c r="F40" s="3" t="s">
        <v>47</v>
      </c>
      <c r="G40" s="13">
        <f t="shared" si="1"/>
        <v>13970</v>
      </c>
      <c r="H40" s="3">
        <v>1</v>
      </c>
      <c r="I40" s="3">
        <v>89</v>
      </c>
      <c r="J40" s="3"/>
      <c r="K40" s="3"/>
      <c r="L40" s="3"/>
    </row>
    <row r="41" spans="1:12" x14ac:dyDescent="0.3">
      <c r="A41" s="22">
        <v>42827</v>
      </c>
      <c r="B41" s="3"/>
      <c r="C41" s="3">
        <f>H41*I41</f>
        <v>7000</v>
      </c>
      <c r="D41" s="3" t="s">
        <v>43</v>
      </c>
      <c r="E41" s="3" t="s">
        <v>36</v>
      </c>
      <c r="F41" s="3" t="s">
        <v>45</v>
      </c>
      <c r="G41" s="13">
        <f t="shared" si="1"/>
        <v>6970</v>
      </c>
      <c r="H41" s="3">
        <v>1</v>
      </c>
      <c r="I41" s="3">
        <v>7000</v>
      </c>
      <c r="J41" s="3"/>
      <c r="K41" s="3"/>
      <c r="L41" s="3"/>
    </row>
    <row r="42" spans="1:12" x14ac:dyDescent="0.3">
      <c r="A42" s="22">
        <v>42827</v>
      </c>
      <c r="B42" s="3"/>
      <c r="C42" s="3">
        <f>H42*I42</f>
        <v>3000</v>
      </c>
      <c r="D42" s="3" t="s">
        <v>43</v>
      </c>
      <c r="E42" s="3" t="s">
        <v>36</v>
      </c>
      <c r="F42" s="3" t="s">
        <v>46</v>
      </c>
      <c r="G42" s="13">
        <f t="shared" si="1"/>
        <v>3970</v>
      </c>
      <c r="H42" s="3">
        <v>1</v>
      </c>
      <c r="I42" s="3">
        <v>3000</v>
      </c>
      <c r="J42" s="3"/>
      <c r="K42" s="3"/>
      <c r="L42" s="3"/>
    </row>
    <row r="43" spans="1:12" x14ac:dyDescent="0.3">
      <c r="A43" s="21">
        <v>42827</v>
      </c>
      <c r="B43" s="3"/>
      <c r="C43" s="3">
        <f>H43*I43</f>
        <v>2990</v>
      </c>
      <c r="D43" s="3" t="s">
        <v>14</v>
      </c>
      <c r="E43" s="3" t="s">
        <v>37</v>
      </c>
      <c r="F43" s="3"/>
      <c r="G43" s="13">
        <f t="shared" si="1"/>
        <v>980</v>
      </c>
      <c r="H43" s="3">
        <v>1</v>
      </c>
      <c r="I43" s="3">
        <v>2990</v>
      </c>
      <c r="J43" s="3"/>
      <c r="K43" s="3">
        <f>(B45+B49+B48)/(B45+B49+B48+C43)</f>
        <v>0.59029871197588379</v>
      </c>
      <c r="L43" s="3">
        <f>(B44+B45+B49+B48)/C43</f>
        <v>1.6548494983277593</v>
      </c>
    </row>
    <row r="44" spans="1:12" x14ac:dyDescent="0.3">
      <c r="A44" s="21">
        <v>42827</v>
      </c>
      <c r="B44" s="3">
        <f t="shared" ref="B44:B45" si="3">H44*I44</f>
        <v>640</v>
      </c>
      <c r="C44" s="3"/>
      <c r="D44" s="3" t="s">
        <v>0</v>
      </c>
      <c r="E44" s="3" t="s">
        <v>37</v>
      </c>
      <c r="F44" s="3"/>
      <c r="G44" s="13">
        <f t="shared" si="1"/>
        <v>1620</v>
      </c>
      <c r="H44" s="3">
        <v>20</v>
      </c>
      <c r="I44" s="3">
        <v>32</v>
      </c>
      <c r="J44" s="3"/>
      <c r="K44" s="3"/>
      <c r="L44" s="3"/>
    </row>
    <row r="45" spans="1:12" x14ac:dyDescent="0.3">
      <c r="A45" s="21">
        <v>42827</v>
      </c>
      <c r="B45" s="3">
        <f t="shared" si="3"/>
        <v>112</v>
      </c>
      <c r="C45" s="3"/>
      <c r="D45" s="3" t="s">
        <v>0</v>
      </c>
      <c r="E45" s="3" t="s">
        <v>37</v>
      </c>
      <c r="F45" s="3"/>
      <c r="G45" s="13">
        <f t="shared" si="1"/>
        <v>1732</v>
      </c>
      <c r="H45" s="3">
        <v>4</v>
      </c>
      <c r="I45" s="3">
        <v>28</v>
      </c>
      <c r="J45" s="3"/>
      <c r="K45" s="3"/>
      <c r="L45" s="3"/>
    </row>
    <row r="46" spans="1:12" x14ac:dyDescent="0.3">
      <c r="A46" s="15">
        <v>42827</v>
      </c>
      <c r="C46" s="3">
        <f>H46*I46</f>
        <v>500</v>
      </c>
      <c r="D46" s="3" t="s">
        <v>62</v>
      </c>
      <c r="E46" s="3" t="s">
        <v>37</v>
      </c>
      <c r="F46" s="3"/>
      <c r="G46" s="13">
        <f t="shared" si="1"/>
        <v>1232</v>
      </c>
      <c r="H46" s="3">
        <v>1</v>
      </c>
      <c r="I46" s="3">
        <v>500</v>
      </c>
      <c r="J46" s="3"/>
      <c r="K46" s="3"/>
      <c r="L46" s="3"/>
    </row>
    <row r="47" spans="1:12" x14ac:dyDescent="0.3">
      <c r="A47" s="15">
        <v>42827</v>
      </c>
      <c r="B47" s="3"/>
      <c r="C47" s="3">
        <f>H47*I47</f>
        <v>130</v>
      </c>
      <c r="D47" s="3" t="s">
        <v>62</v>
      </c>
      <c r="E47" s="3" t="s">
        <v>37</v>
      </c>
      <c r="F47" s="3" t="s">
        <v>48</v>
      </c>
      <c r="G47" s="13">
        <f t="shared" si="1"/>
        <v>1102</v>
      </c>
      <c r="H47" s="3">
        <v>1</v>
      </c>
      <c r="I47" s="3">
        <v>130</v>
      </c>
      <c r="J47" s="3"/>
      <c r="K47" s="3"/>
      <c r="L47" s="3"/>
    </row>
    <row r="48" spans="1:12" x14ac:dyDescent="0.3">
      <c r="A48" s="15">
        <v>42828</v>
      </c>
      <c r="B48" s="3">
        <f t="shared" ref="B48:B49" si="4">H48*I48</f>
        <v>3776</v>
      </c>
      <c r="C48" s="3"/>
      <c r="D48" s="3" t="s">
        <v>0</v>
      </c>
      <c r="E48" s="3" t="s">
        <v>37</v>
      </c>
      <c r="F48" s="3" t="s">
        <v>40</v>
      </c>
      <c r="G48" s="13">
        <f t="shared" si="1"/>
        <v>4878</v>
      </c>
      <c r="H48" s="3">
        <v>118</v>
      </c>
      <c r="I48" s="3">
        <v>32</v>
      </c>
      <c r="J48" s="3"/>
      <c r="K48" s="3"/>
      <c r="L48" s="3"/>
    </row>
    <row r="49" spans="1:12" x14ac:dyDescent="0.3">
      <c r="A49" s="15">
        <v>42828</v>
      </c>
      <c r="B49" s="3">
        <f t="shared" si="4"/>
        <v>420</v>
      </c>
      <c r="C49" s="3"/>
      <c r="D49" s="3" t="s">
        <v>0</v>
      </c>
      <c r="E49" s="3" t="s">
        <v>37</v>
      </c>
      <c r="F49" s="3" t="s">
        <v>41</v>
      </c>
      <c r="G49" s="13">
        <f t="shared" si="1"/>
        <v>5298</v>
      </c>
      <c r="H49" s="3">
        <v>14</v>
      </c>
      <c r="I49" s="3">
        <v>30</v>
      </c>
      <c r="J49" s="3"/>
      <c r="K49" s="3"/>
      <c r="L49" s="3"/>
    </row>
    <row r="50" spans="1:12" x14ac:dyDescent="0.3">
      <c r="A50" s="15">
        <v>42829</v>
      </c>
      <c r="B50" s="3"/>
      <c r="C50" s="3">
        <f t="shared" ref="C50" si="5">H50*I50</f>
        <v>1630</v>
      </c>
      <c r="D50" s="3" t="s">
        <v>14</v>
      </c>
      <c r="E50" s="3" t="s">
        <v>37</v>
      </c>
      <c r="F50" s="3"/>
      <c r="G50" s="13">
        <f t="shared" si="1"/>
        <v>3668</v>
      </c>
      <c r="H50" s="3">
        <v>1</v>
      </c>
      <c r="I50" s="3">
        <v>1630</v>
      </c>
      <c r="J50" s="3"/>
      <c r="K50" s="3">
        <f>B51/(B51+C50)</f>
        <v>0.75620699970086747</v>
      </c>
      <c r="L50" s="3">
        <f>(B51)/C50</f>
        <v>3.1018404907975459</v>
      </c>
    </row>
    <row r="51" spans="1:12" x14ac:dyDescent="0.3">
      <c r="A51" s="15">
        <v>42829</v>
      </c>
      <c r="B51" s="3">
        <f t="shared" ref="B51" si="6">H51*I51</f>
        <v>5056</v>
      </c>
      <c r="C51" s="3"/>
      <c r="D51" s="3" t="s">
        <v>0</v>
      </c>
      <c r="E51" s="3" t="s">
        <v>37</v>
      </c>
      <c r="F51" s="3" t="s">
        <v>40</v>
      </c>
      <c r="G51" s="13">
        <f t="shared" si="1"/>
        <v>8724</v>
      </c>
      <c r="H51" s="3">
        <v>158</v>
      </c>
      <c r="I51" s="3">
        <v>32</v>
      </c>
      <c r="J51" s="3"/>
      <c r="K51" s="3"/>
      <c r="L51" s="3"/>
    </row>
    <row r="52" spans="1:12" x14ac:dyDescent="0.3">
      <c r="A52" s="15">
        <v>42830</v>
      </c>
      <c r="B52" s="3"/>
      <c r="C52" s="3">
        <f>H52*I52</f>
        <v>1770</v>
      </c>
      <c r="D52" s="3" t="s">
        <v>14</v>
      </c>
      <c r="E52" s="3" t="s">
        <v>37</v>
      </c>
      <c r="F52" s="3"/>
      <c r="G52" s="13">
        <f t="shared" si="1"/>
        <v>6954</v>
      </c>
      <c r="H52" s="3">
        <v>1</v>
      </c>
      <c r="I52" s="3">
        <v>1770</v>
      </c>
      <c r="J52" s="3"/>
      <c r="K52" s="3">
        <f>B53/(B53+C52)</f>
        <v>0.73824312333629105</v>
      </c>
      <c r="L52" s="3">
        <f>(B53)/C52</f>
        <v>2.8203389830508474</v>
      </c>
    </row>
    <row r="53" spans="1:12" x14ac:dyDescent="0.3">
      <c r="A53" s="15">
        <v>42830</v>
      </c>
      <c r="B53" s="3">
        <f t="shared" ref="B53" si="7">H53*I53</f>
        <v>4992</v>
      </c>
      <c r="C53" s="3"/>
      <c r="D53" s="3" t="s">
        <v>0</v>
      </c>
      <c r="E53" s="3" t="s">
        <v>37</v>
      </c>
      <c r="F53" s="3" t="s">
        <v>40</v>
      </c>
      <c r="G53" s="13">
        <f t="shared" si="1"/>
        <v>11946</v>
      </c>
      <c r="H53" s="3">
        <v>156</v>
      </c>
      <c r="I53" s="3">
        <v>32</v>
      </c>
      <c r="J53" s="3"/>
      <c r="K53" s="3"/>
      <c r="L53" s="3"/>
    </row>
    <row r="54" spans="1:12" x14ac:dyDescent="0.3">
      <c r="A54" s="15">
        <v>42830</v>
      </c>
      <c r="B54" s="3"/>
      <c r="C54" s="3">
        <f t="shared" ref="C54" si="8">H54*I54</f>
        <v>110</v>
      </c>
      <c r="D54" s="3" t="s">
        <v>62</v>
      </c>
      <c r="E54" s="3" t="s">
        <v>37</v>
      </c>
      <c r="F54" s="3" t="s">
        <v>60</v>
      </c>
      <c r="G54" s="13">
        <f t="shared" si="1"/>
        <v>11836</v>
      </c>
      <c r="H54" s="3">
        <v>1</v>
      </c>
      <c r="I54" s="3">
        <v>110</v>
      </c>
      <c r="J54" s="3"/>
      <c r="K54" s="3"/>
      <c r="L54" s="3"/>
    </row>
    <row r="55" spans="1:12" x14ac:dyDescent="0.3">
      <c r="A55" s="15">
        <v>42833</v>
      </c>
      <c r="B55" s="3"/>
      <c r="C55" s="3">
        <f t="shared" ref="C55:C59" si="9">H55*I55</f>
        <v>220</v>
      </c>
      <c r="D55" s="3" t="s">
        <v>62</v>
      </c>
      <c r="E55" s="3" t="s">
        <v>37</v>
      </c>
      <c r="F55" s="3" t="s">
        <v>54</v>
      </c>
      <c r="G55" s="13">
        <f t="shared" si="1"/>
        <v>11616</v>
      </c>
      <c r="H55" s="3">
        <v>1</v>
      </c>
      <c r="I55" s="3">
        <v>220</v>
      </c>
      <c r="J55" s="3"/>
      <c r="K55" s="3"/>
      <c r="L55" s="3"/>
    </row>
    <row r="56" spans="1:12" x14ac:dyDescent="0.3">
      <c r="A56" s="15">
        <v>42833</v>
      </c>
      <c r="B56" s="3"/>
      <c r="C56" s="3">
        <f t="shared" si="9"/>
        <v>200</v>
      </c>
      <c r="D56" s="3" t="s">
        <v>62</v>
      </c>
      <c r="E56" s="3" t="s">
        <v>37</v>
      </c>
      <c r="F56" s="3" t="s">
        <v>55</v>
      </c>
      <c r="G56" s="13">
        <f t="shared" si="1"/>
        <v>11416</v>
      </c>
      <c r="H56" s="3">
        <v>1</v>
      </c>
      <c r="I56" s="3">
        <v>200</v>
      </c>
      <c r="J56" s="3"/>
      <c r="K56" s="3"/>
      <c r="L56" s="3"/>
    </row>
    <row r="57" spans="1:12" x14ac:dyDescent="0.3">
      <c r="A57" s="15">
        <v>42833</v>
      </c>
      <c r="B57" s="3"/>
      <c r="C57" s="3">
        <f t="shared" si="9"/>
        <v>220</v>
      </c>
      <c r="D57" s="3" t="s">
        <v>62</v>
      </c>
      <c r="E57" s="3" t="s">
        <v>37</v>
      </c>
      <c r="F57" s="3" t="s">
        <v>57</v>
      </c>
      <c r="G57" s="13">
        <f t="shared" si="1"/>
        <v>11196</v>
      </c>
      <c r="H57" s="3">
        <v>1</v>
      </c>
      <c r="I57" s="3">
        <v>220</v>
      </c>
      <c r="J57" s="3"/>
      <c r="K57" s="3"/>
      <c r="L57" s="3"/>
    </row>
    <row r="58" spans="1:12" x14ac:dyDescent="0.3">
      <c r="A58" s="15">
        <v>42833</v>
      </c>
      <c r="B58" s="3"/>
      <c r="C58" s="3">
        <f t="shared" si="9"/>
        <v>170</v>
      </c>
      <c r="D58" s="3" t="s">
        <v>62</v>
      </c>
      <c r="E58" s="3" t="s">
        <v>37</v>
      </c>
      <c r="F58" s="3" t="s">
        <v>58</v>
      </c>
      <c r="G58" s="13">
        <f t="shared" si="1"/>
        <v>11026</v>
      </c>
      <c r="H58" s="3">
        <v>1</v>
      </c>
      <c r="I58" s="3">
        <v>170</v>
      </c>
      <c r="J58" s="3"/>
      <c r="K58" s="3"/>
      <c r="L58" s="3"/>
    </row>
    <row r="59" spans="1:12" x14ac:dyDescent="0.3">
      <c r="A59" s="15">
        <v>42833</v>
      </c>
      <c r="B59" s="3"/>
      <c r="C59" s="3">
        <f t="shared" si="9"/>
        <v>430</v>
      </c>
      <c r="D59" s="3" t="s">
        <v>62</v>
      </c>
      <c r="E59" s="3" t="s">
        <v>37</v>
      </c>
      <c r="F59" s="3" t="s">
        <v>59</v>
      </c>
      <c r="G59" s="13">
        <f t="shared" si="1"/>
        <v>10596</v>
      </c>
      <c r="H59" s="3">
        <v>1</v>
      </c>
      <c r="I59" s="3">
        <v>430</v>
      </c>
      <c r="J59" s="3"/>
      <c r="K59" s="3"/>
      <c r="L59" s="3"/>
    </row>
    <row r="60" spans="1:12" x14ac:dyDescent="0.3">
      <c r="A60" s="15">
        <v>42833</v>
      </c>
      <c r="B60" s="3"/>
      <c r="C60" s="3">
        <v>200</v>
      </c>
      <c r="D60" s="3" t="s">
        <v>62</v>
      </c>
      <c r="E60" s="3" t="s">
        <v>37</v>
      </c>
      <c r="F60" s="3" t="s">
        <v>52</v>
      </c>
      <c r="G60" s="13">
        <f t="shared" si="1"/>
        <v>10396</v>
      </c>
      <c r="H60" s="3">
        <v>1</v>
      </c>
      <c r="I60" s="3">
        <v>200</v>
      </c>
      <c r="J60" s="3"/>
      <c r="K60" s="3"/>
      <c r="L60" s="3"/>
    </row>
    <row r="61" spans="1:12" x14ac:dyDescent="0.3">
      <c r="A61" s="15">
        <v>42833</v>
      </c>
      <c r="B61" s="3"/>
      <c r="C61" s="3">
        <f t="shared" ref="C61:C62" si="10">H61*I61</f>
        <v>180</v>
      </c>
      <c r="D61" s="3" t="s">
        <v>62</v>
      </c>
      <c r="E61" s="3" t="s">
        <v>37</v>
      </c>
      <c r="F61" s="3" t="s">
        <v>56</v>
      </c>
      <c r="G61" s="13">
        <f t="shared" si="1"/>
        <v>10216</v>
      </c>
      <c r="H61" s="3">
        <v>1</v>
      </c>
      <c r="I61" s="3">
        <v>180</v>
      </c>
      <c r="J61" s="3"/>
      <c r="K61" s="3"/>
      <c r="L61" s="3"/>
    </row>
    <row r="62" spans="1:12" x14ac:dyDescent="0.3">
      <c r="A62" s="15">
        <v>42837</v>
      </c>
      <c r="B62" s="3"/>
      <c r="C62" s="3">
        <f t="shared" si="10"/>
        <v>1050</v>
      </c>
      <c r="D62" s="3" t="s">
        <v>62</v>
      </c>
      <c r="E62" s="3" t="s">
        <v>37</v>
      </c>
      <c r="F62" s="3" t="s">
        <v>53</v>
      </c>
      <c r="G62" s="13">
        <f t="shared" si="1"/>
        <v>9166</v>
      </c>
      <c r="H62" s="3">
        <v>7</v>
      </c>
      <c r="I62" s="3">
        <v>150</v>
      </c>
      <c r="J62" s="3"/>
      <c r="K62" s="3"/>
      <c r="L62" s="3"/>
    </row>
    <row r="63" spans="1:12" x14ac:dyDescent="0.3">
      <c r="A63" s="15">
        <v>42837</v>
      </c>
      <c r="B63" s="3"/>
      <c r="C63" s="3">
        <v>200</v>
      </c>
      <c r="D63" s="3" t="s">
        <v>62</v>
      </c>
      <c r="E63" s="3" t="s">
        <v>37</v>
      </c>
      <c r="F63" s="3" t="s">
        <v>52</v>
      </c>
      <c r="G63" s="13">
        <f t="shared" si="1"/>
        <v>8966</v>
      </c>
      <c r="H63" s="3">
        <v>1</v>
      </c>
      <c r="I63" s="3">
        <v>200</v>
      </c>
      <c r="J63" s="3"/>
      <c r="K63" s="3"/>
      <c r="L63" s="3"/>
    </row>
    <row r="64" spans="1:12" x14ac:dyDescent="0.3">
      <c r="A64" s="15">
        <v>42838</v>
      </c>
      <c r="B64" s="3"/>
      <c r="C64" s="3">
        <v>650</v>
      </c>
      <c r="D64" s="3" t="s">
        <v>62</v>
      </c>
      <c r="E64" s="3" t="s">
        <v>37</v>
      </c>
      <c r="F64" s="3" t="s">
        <v>50</v>
      </c>
      <c r="G64" s="13">
        <f t="shared" si="1"/>
        <v>8316</v>
      </c>
      <c r="H64" s="3">
        <v>1</v>
      </c>
      <c r="I64" s="3">
        <v>650</v>
      </c>
      <c r="J64" s="3"/>
      <c r="K64" s="3"/>
      <c r="L64" s="3"/>
    </row>
    <row r="65" spans="1:12" x14ac:dyDescent="0.3">
      <c r="A65" s="15">
        <v>42838</v>
      </c>
      <c r="B65" s="3"/>
      <c r="C65" s="3">
        <v>2000</v>
      </c>
      <c r="D65" s="3" t="s">
        <v>62</v>
      </c>
      <c r="E65" s="3" t="s">
        <v>37</v>
      </c>
      <c r="F65" s="3" t="s">
        <v>51</v>
      </c>
      <c r="G65" s="13">
        <f t="shared" si="1"/>
        <v>6316</v>
      </c>
      <c r="H65" s="3">
        <v>1</v>
      </c>
      <c r="I65" s="3">
        <v>2000</v>
      </c>
      <c r="J65" s="3"/>
      <c r="K65" s="3"/>
      <c r="L65" s="3"/>
    </row>
    <row r="66" spans="1:12" x14ac:dyDescent="0.3">
      <c r="A66" s="15">
        <v>42838</v>
      </c>
      <c r="B66" s="3"/>
      <c r="C66" s="3">
        <v>580</v>
      </c>
      <c r="D66" s="3" t="s">
        <v>62</v>
      </c>
      <c r="E66" s="3" t="s">
        <v>37</v>
      </c>
      <c r="F66" s="3" t="s">
        <v>49</v>
      </c>
      <c r="G66" s="13">
        <f t="shared" si="1"/>
        <v>5736</v>
      </c>
      <c r="H66" s="3">
        <v>1</v>
      </c>
      <c r="I66" s="3">
        <v>580</v>
      </c>
      <c r="J66" s="3"/>
      <c r="K66" s="3"/>
      <c r="L66" s="3"/>
    </row>
    <row r="67" spans="1:12" x14ac:dyDescent="0.3">
      <c r="A67" s="17">
        <v>42838</v>
      </c>
      <c r="B67" s="3"/>
      <c r="C67" s="3">
        <f t="shared" ref="C67" si="11">H67*I67</f>
        <v>2230</v>
      </c>
      <c r="D67" s="3" t="s">
        <v>14</v>
      </c>
      <c r="E67" s="3" t="s">
        <v>37</v>
      </c>
      <c r="F67" s="3"/>
      <c r="G67" s="13">
        <f t="shared" si="1"/>
        <v>3506</v>
      </c>
      <c r="H67" s="3">
        <v>1</v>
      </c>
      <c r="I67" s="3">
        <v>2230</v>
      </c>
      <c r="J67" s="3"/>
      <c r="K67" s="3">
        <f>(B68+B69)/(B68+B69+C67)</f>
        <v>0.60697920338385614</v>
      </c>
      <c r="L67" s="3">
        <f>(B68+B69+B79+B80+B81)/C67</f>
        <v>4.6968609865470849</v>
      </c>
    </row>
    <row r="68" spans="1:12" x14ac:dyDescent="0.3">
      <c r="A68" s="17">
        <v>42838</v>
      </c>
      <c r="B68" s="3">
        <f t="shared" ref="B68:B69" si="12">H68*I68</f>
        <v>3136</v>
      </c>
      <c r="C68" s="3"/>
      <c r="D68" s="3" t="s">
        <v>0</v>
      </c>
      <c r="E68" s="3" t="s">
        <v>37</v>
      </c>
      <c r="F68" s="3" t="s">
        <v>40</v>
      </c>
      <c r="G68" s="13">
        <f t="shared" ref="G68:G131" si="13">G67+B68-C68</f>
        <v>6642</v>
      </c>
      <c r="H68" s="3">
        <v>98</v>
      </c>
      <c r="I68" s="3">
        <v>32</v>
      </c>
      <c r="J68" s="3"/>
      <c r="K68" s="3"/>
      <c r="L68" s="3"/>
    </row>
    <row r="69" spans="1:12" x14ac:dyDescent="0.3">
      <c r="A69" s="17">
        <v>42838</v>
      </c>
      <c r="B69" s="3">
        <f t="shared" si="12"/>
        <v>308</v>
      </c>
      <c r="C69" s="3"/>
      <c r="D69" s="3" t="s">
        <v>0</v>
      </c>
      <c r="E69" s="3" t="s">
        <v>37</v>
      </c>
      <c r="F69" s="3" t="s">
        <v>41</v>
      </c>
      <c r="G69" s="13">
        <f t="shared" si="13"/>
        <v>6950</v>
      </c>
      <c r="H69" s="3">
        <v>11</v>
      </c>
      <c r="I69" s="3">
        <v>28</v>
      </c>
      <c r="J69" s="3"/>
      <c r="K69" s="3"/>
      <c r="L69" s="3"/>
    </row>
    <row r="70" spans="1:12" x14ac:dyDescent="0.3">
      <c r="A70" s="15">
        <v>42838</v>
      </c>
      <c r="B70" s="3"/>
      <c r="C70" s="3">
        <f>H70*I70</f>
        <v>1350</v>
      </c>
      <c r="D70" s="3" t="s">
        <v>62</v>
      </c>
      <c r="E70" s="3" t="s">
        <v>37</v>
      </c>
      <c r="F70" s="3" t="s">
        <v>69</v>
      </c>
      <c r="G70" s="13">
        <f t="shared" si="13"/>
        <v>5600</v>
      </c>
      <c r="H70" s="3">
        <v>9</v>
      </c>
      <c r="I70" s="3">
        <v>150</v>
      </c>
      <c r="J70" s="3"/>
      <c r="K70" s="3"/>
      <c r="L70" s="3"/>
    </row>
    <row r="71" spans="1:12" x14ac:dyDescent="0.3">
      <c r="A71" s="15">
        <v>42838</v>
      </c>
      <c r="B71" s="3"/>
      <c r="C71" s="3">
        <f>H71*I71</f>
        <v>380</v>
      </c>
      <c r="D71" s="3" t="s">
        <v>62</v>
      </c>
      <c r="E71" s="3" t="s">
        <v>37</v>
      </c>
      <c r="F71" s="3" t="s">
        <v>70</v>
      </c>
      <c r="G71" s="13">
        <f t="shared" si="13"/>
        <v>5220</v>
      </c>
      <c r="H71" s="3">
        <v>1</v>
      </c>
      <c r="I71" s="3">
        <v>380</v>
      </c>
      <c r="J71" s="3"/>
      <c r="K71" s="3"/>
      <c r="L71" s="3"/>
    </row>
    <row r="72" spans="1:12" x14ac:dyDescent="0.3">
      <c r="A72" s="15">
        <v>42838</v>
      </c>
      <c r="B72" s="3"/>
      <c r="C72" s="3">
        <f>H72*I72</f>
        <v>380</v>
      </c>
      <c r="D72" s="3" t="s">
        <v>62</v>
      </c>
      <c r="E72" s="3" t="s">
        <v>37</v>
      </c>
      <c r="F72" s="3" t="s">
        <v>71</v>
      </c>
      <c r="G72" s="13">
        <f t="shared" si="13"/>
        <v>4840</v>
      </c>
      <c r="H72" s="3">
        <v>1</v>
      </c>
      <c r="I72" s="3">
        <v>380</v>
      </c>
      <c r="J72" s="3"/>
      <c r="K72" s="3"/>
      <c r="L72" s="3"/>
    </row>
    <row r="73" spans="1:12" x14ac:dyDescent="0.3">
      <c r="A73" s="15">
        <v>42838</v>
      </c>
      <c r="B73" s="3"/>
      <c r="C73" s="3">
        <f t="shared" ref="C73:C77" si="14">H73*I73</f>
        <v>1480</v>
      </c>
      <c r="D73" s="3" t="s">
        <v>62</v>
      </c>
      <c r="E73" s="3" t="s">
        <v>37</v>
      </c>
      <c r="F73" s="3" t="s">
        <v>72</v>
      </c>
      <c r="G73" s="13">
        <f t="shared" si="13"/>
        <v>3360</v>
      </c>
      <c r="H73" s="3">
        <v>1</v>
      </c>
      <c r="I73" s="3">
        <v>1480</v>
      </c>
      <c r="J73" s="3"/>
      <c r="K73" s="3"/>
      <c r="L73" s="3"/>
    </row>
    <row r="74" spans="1:12" x14ac:dyDescent="0.3">
      <c r="A74" s="15">
        <v>42838</v>
      </c>
      <c r="B74" s="3"/>
      <c r="C74" s="3">
        <f t="shared" si="14"/>
        <v>70</v>
      </c>
      <c r="D74" s="3" t="s">
        <v>62</v>
      </c>
      <c r="E74" s="3" t="s">
        <v>37</v>
      </c>
      <c r="F74" s="3" t="s">
        <v>73</v>
      </c>
      <c r="G74" s="13">
        <f t="shared" si="13"/>
        <v>3290</v>
      </c>
      <c r="H74" s="3">
        <v>1</v>
      </c>
      <c r="I74" s="3">
        <v>70</v>
      </c>
      <c r="J74" s="3"/>
      <c r="K74" s="3"/>
      <c r="L74" s="3"/>
    </row>
    <row r="75" spans="1:12" x14ac:dyDescent="0.3">
      <c r="A75" s="15">
        <v>42838</v>
      </c>
      <c r="B75" s="3"/>
      <c r="C75" s="3">
        <f t="shared" si="14"/>
        <v>160</v>
      </c>
      <c r="D75" s="3" t="s">
        <v>62</v>
      </c>
      <c r="E75" s="3" t="s">
        <v>37</v>
      </c>
      <c r="F75" s="3" t="s">
        <v>74</v>
      </c>
      <c r="G75" s="13">
        <f t="shared" si="13"/>
        <v>3130</v>
      </c>
      <c r="H75" s="3">
        <v>2</v>
      </c>
      <c r="I75" s="3">
        <v>80</v>
      </c>
      <c r="J75" s="3"/>
      <c r="K75" s="3"/>
      <c r="L75" s="3"/>
    </row>
    <row r="76" spans="1:12" x14ac:dyDescent="0.3">
      <c r="A76" s="15">
        <v>42838</v>
      </c>
      <c r="B76" s="3"/>
      <c r="C76" s="3">
        <f t="shared" si="14"/>
        <v>280</v>
      </c>
      <c r="D76" s="3" t="s">
        <v>62</v>
      </c>
      <c r="E76" s="3" t="s">
        <v>37</v>
      </c>
      <c r="F76" s="3" t="s">
        <v>75</v>
      </c>
      <c r="G76" s="13">
        <f t="shared" si="13"/>
        <v>2850</v>
      </c>
      <c r="H76" s="3">
        <v>1</v>
      </c>
      <c r="I76" s="3">
        <v>280</v>
      </c>
      <c r="J76" s="3"/>
      <c r="K76" s="3"/>
      <c r="L76" s="3"/>
    </row>
    <row r="77" spans="1:12" x14ac:dyDescent="0.3">
      <c r="A77" s="15">
        <v>42838</v>
      </c>
      <c r="B77" s="3"/>
      <c r="C77" s="3">
        <f t="shared" si="14"/>
        <v>360</v>
      </c>
      <c r="D77" s="3" t="s">
        <v>62</v>
      </c>
      <c r="E77" s="3" t="s">
        <v>37</v>
      </c>
      <c r="F77" s="3" t="s">
        <v>76</v>
      </c>
      <c r="G77" s="13">
        <f t="shared" si="13"/>
        <v>2490</v>
      </c>
      <c r="H77" s="3">
        <v>1</v>
      </c>
      <c r="I77" s="3">
        <v>360</v>
      </c>
      <c r="J77" s="3"/>
      <c r="K77" s="3"/>
      <c r="L77" s="3"/>
    </row>
    <row r="78" spans="1:12" x14ac:dyDescent="0.3">
      <c r="A78" s="15">
        <v>42838</v>
      </c>
      <c r="B78" s="3"/>
      <c r="C78" s="3">
        <f>H78*I78</f>
        <v>-380</v>
      </c>
      <c r="D78" s="3" t="s">
        <v>62</v>
      </c>
      <c r="E78" s="3" t="s">
        <v>37</v>
      </c>
      <c r="F78" s="3" t="s">
        <v>77</v>
      </c>
      <c r="G78" s="13">
        <f t="shared" si="13"/>
        <v>2870</v>
      </c>
      <c r="H78" s="3">
        <v>1</v>
      </c>
      <c r="I78" s="3">
        <v>-380</v>
      </c>
      <c r="J78" s="3"/>
      <c r="K78" s="3"/>
      <c r="L78" s="3"/>
    </row>
    <row r="79" spans="1:12" x14ac:dyDescent="0.3">
      <c r="A79" s="15">
        <v>42839</v>
      </c>
      <c r="B79" s="3">
        <f t="shared" ref="B79:B84" si="15">H79*I79</f>
        <v>1750</v>
      </c>
      <c r="C79" s="3"/>
      <c r="D79" s="3" t="s">
        <v>61</v>
      </c>
      <c r="E79" s="3" t="s">
        <v>37</v>
      </c>
      <c r="F79" s="3" t="s">
        <v>61</v>
      </c>
      <c r="G79" s="13">
        <f t="shared" si="13"/>
        <v>4620</v>
      </c>
      <c r="H79" s="3">
        <v>3.5</v>
      </c>
      <c r="I79" s="3">
        <v>500</v>
      </c>
      <c r="J79" s="3"/>
      <c r="K79" s="3"/>
      <c r="L79" s="3"/>
    </row>
    <row r="80" spans="1:12" x14ac:dyDescent="0.3">
      <c r="A80" s="15">
        <v>42839</v>
      </c>
      <c r="B80" s="3">
        <f t="shared" si="15"/>
        <v>4832</v>
      </c>
      <c r="C80" s="3"/>
      <c r="D80" s="3" t="s">
        <v>0</v>
      </c>
      <c r="E80" s="3" t="s">
        <v>37</v>
      </c>
      <c r="F80" s="3" t="s">
        <v>40</v>
      </c>
      <c r="G80" s="13">
        <f t="shared" si="13"/>
        <v>9452</v>
      </c>
      <c r="H80" s="3">
        <v>151</v>
      </c>
      <c r="I80" s="3">
        <v>32</v>
      </c>
      <c r="J80" s="3"/>
      <c r="K80" s="3"/>
      <c r="L80" s="3"/>
    </row>
    <row r="81" spans="1:12" x14ac:dyDescent="0.3">
      <c r="A81" s="15">
        <v>42839</v>
      </c>
      <c r="B81" s="3">
        <f t="shared" si="15"/>
        <v>448</v>
      </c>
      <c r="C81" s="3"/>
      <c r="D81" s="3" t="s">
        <v>0</v>
      </c>
      <c r="E81" s="3" t="s">
        <v>37</v>
      </c>
      <c r="F81" s="3" t="s">
        <v>41</v>
      </c>
      <c r="G81" s="13">
        <f t="shared" si="13"/>
        <v>9900</v>
      </c>
      <c r="H81" s="3">
        <v>16</v>
      </c>
      <c r="I81" s="3">
        <v>28</v>
      </c>
      <c r="J81" s="3"/>
      <c r="K81" s="3"/>
      <c r="L81" s="3"/>
    </row>
    <row r="82" spans="1:12" x14ac:dyDescent="0.3">
      <c r="A82" s="20">
        <v>42840</v>
      </c>
      <c r="B82" s="3"/>
      <c r="C82" s="3">
        <f>H82*I82-J82</f>
        <v>2000</v>
      </c>
      <c r="D82" s="3" t="s">
        <v>14</v>
      </c>
      <c r="E82" s="3" t="s">
        <v>37</v>
      </c>
      <c r="F82" s="3"/>
      <c r="G82" s="13">
        <f t="shared" si="13"/>
        <v>7900</v>
      </c>
      <c r="H82" s="3">
        <v>328</v>
      </c>
      <c r="I82" s="3">
        <v>6.1</v>
      </c>
      <c r="J82" s="3">
        <v>0.8</v>
      </c>
      <c r="K82" s="3">
        <f>(B83+B84)/(B83+B84+C82)</f>
        <v>0.647887323943662</v>
      </c>
      <c r="L82" s="3">
        <f>(B83+B84)/C82</f>
        <v>1.84</v>
      </c>
    </row>
    <row r="83" spans="1:12" x14ac:dyDescent="0.3">
      <c r="A83" s="20">
        <v>42840</v>
      </c>
      <c r="B83" s="3">
        <f t="shared" si="15"/>
        <v>3232</v>
      </c>
      <c r="C83" s="3"/>
      <c r="D83" s="3" t="s">
        <v>0</v>
      </c>
      <c r="E83" s="3" t="s">
        <v>37</v>
      </c>
      <c r="F83" s="3" t="s">
        <v>40</v>
      </c>
      <c r="G83" s="13">
        <f t="shared" si="13"/>
        <v>11132</v>
      </c>
      <c r="H83" s="3">
        <v>101</v>
      </c>
      <c r="I83" s="3">
        <v>32</v>
      </c>
      <c r="J83" s="3"/>
      <c r="K83" s="3"/>
      <c r="L83" s="3"/>
    </row>
    <row r="84" spans="1:12" x14ac:dyDescent="0.3">
      <c r="A84" s="20">
        <v>42840</v>
      </c>
      <c r="B84" s="3">
        <f t="shared" si="15"/>
        <v>448</v>
      </c>
      <c r="C84" s="3"/>
      <c r="D84" s="3" t="s">
        <v>0</v>
      </c>
      <c r="E84" s="3" t="s">
        <v>37</v>
      </c>
      <c r="F84" s="3" t="s">
        <v>41</v>
      </c>
      <c r="G84" s="13">
        <f t="shared" si="13"/>
        <v>11580</v>
      </c>
      <c r="H84" s="3">
        <v>16</v>
      </c>
      <c r="I84" s="3">
        <v>28</v>
      </c>
      <c r="J84" s="3"/>
      <c r="K84" s="3"/>
      <c r="L84" s="3"/>
    </row>
    <row r="85" spans="1:12" x14ac:dyDescent="0.3">
      <c r="A85" s="15">
        <v>42841</v>
      </c>
      <c r="B85" s="3"/>
      <c r="C85" s="3">
        <v>250</v>
      </c>
      <c r="D85" s="3" t="s">
        <v>62</v>
      </c>
      <c r="E85" s="3" t="s">
        <v>37</v>
      </c>
      <c r="F85" s="3" t="s">
        <v>63</v>
      </c>
      <c r="G85" s="13">
        <f t="shared" si="13"/>
        <v>11330</v>
      </c>
      <c r="H85" s="3">
        <v>1</v>
      </c>
      <c r="I85" s="3">
        <v>250</v>
      </c>
      <c r="J85" s="3"/>
      <c r="K85" s="3"/>
      <c r="L85" s="3"/>
    </row>
    <row r="86" spans="1:12" x14ac:dyDescent="0.3">
      <c r="A86" s="17">
        <v>42844</v>
      </c>
      <c r="B86" s="3"/>
      <c r="C86" s="3">
        <f t="shared" ref="C86:C94" si="16">H86*I86</f>
        <v>1900</v>
      </c>
      <c r="D86" s="3" t="s">
        <v>14</v>
      </c>
      <c r="E86" s="3" t="s">
        <v>37</v>
      </c>
      <c r="F86" s="3"/>
      <c r="G86" s="13">
        <f t="shared" si="13"/>
        <v>9430</v>
      </c>
      <c r="H86" s="3">
        <v>1</v>
      </c>
      <c r="I86" s="3">
        <v>1900</v>
      </c>
      <c r="J86" s="3"/>
      <c r="K86" s="3">
        <f>(B87+B88)/(B87+B88+C86)</f>
        <v>0.56140350877192979</v>
      </c>
      <c r="L86" s="3">
        <f>(B87+B88)/C86</f>
        <v>1.28</v>
      </c>
    </row>
    <row r="87" spans="1:12" x14ac:dyDescent="0.3">
      <c r="A87" s="17">
        <v>42844</v>
      </c>
      <c r="B87" s="3">
        <f t="shared" ref="B87:B88" si="17">H87*I87</f>
        <v>2208</v>
      </c>
      <c r="C87" s="3"/>
      <c r="D87" s="3" t="s">
        <v>0</v>
      </c>
      <c r="E87" s="3" t="s">
        <v>37</v>
      </c>
      <c r="F87" s="3" t="s">
        <v>40</v>
      </c>
      <c r="G87" s="13">
        <f t="shared" si="13"/>
        <v>11638</v>
      </c>
      <c r="H87" s="3">
        <v>69</v>
      </c>
      <c r="I87" s="3">
        <v>32</v>
      </c>
      <c r="J87" s="3"/>
      <c r="K87" s="3"/>
      <c r="L87" s="3"/>
    </row>
    <row r="88" spans="1:12" x14ac:dyDescent="0.3">
      <c r="A88" s="17">
        <v>42844</v>
      </c>
      <c r="B88" s="3">
        <f t="shared" si="17"/>
        <v>224</v>
      </c>
      <c r="C88" s="3"/>
      <c r="D88" s="3" t="s">
        <v>0</v>
      </c>
      <c r="E88" s="3" t="s">
        <v>37</v>
      </c>
      <c r="F88" s="3" t="s">
        <v>41</v>
      </c>
      <c r="G88" s="13">
        <f t="shared" si="13"/>
        <v>11862</v>
      </c>
      <c r="H88" s="3">
        <v>8</v>
      </c>
      <c r="I88" s="3">
        <v>28</v>
      </c>
      <c r="J88" s="3"/>
      <c r="K88" s="3"/>
      <c r="L88" s="3"/>
    </row>
    <row r="89" spans="1:12" x14ac:dyDescent="0.3">
      <c r="A89" s="15">
        <v>42845</v>
      </c>
      <c r="B89" s="3"/>
      <c r="C89" s="3">
        <f t="shared" si="16"/>
        <v>3060</v>
      </c>
      <c r="D89" s="3" t="s">
        <v>62</v>
      </c>
      <c r="E89" s="3" t="s">
        <v>37</v>
      </c>
      <c r="F89" s="3" t="s">
        <v>64</v>
      </c>
      <c r="G89" s="13">
        <f t="shared" si="13"/>
        <v>8802</v>
      </c>
      <c r="H89" s="3">
        <v>9</v>
      </c>
      <c r="I89" s="3">
        <v>340</v>
      </c>
      <c r="J89" s="3"/>
      <c r="K89" s="3"/>
      <c r="L89" s="3"/>
    </row>
    <row r="90" spans="1:12" x14ac:dyDescent="0.3">
      <c r="A90" s="15">
        <v>42845</v>
      </c>
      <c r="B90" s="3"/>
      <c r="C90" s="3">
        <f t="shared" si="16"/>
        <v>360</v>
      </c>
      <c r="D90" s="3" t="s">
        <v>62</v>
      </c>
      <c r="E90" s="3" t="s">
        <v>37</v>
      </c>
      <c r="F90" s="3" t="s">
        <v>65</v>
      </c>
      <c r="G90" s="13">
        <f t="shared" si="13"/>
        <v>8442</v>
      </c>
      <c r="H90" s="3">
        <v>1</v>
      </c>
      <c r="I90" s="3">
        <v>360</v>
      </c>
      <c r="J90" s="3"/>
      <c r="K90" s="3"/>
      <c r="L90" s="3"/>
    </row>
    <row r="91" spans="1:12" x14ac:dyDescent="0.3">
      <c r="A91" s="15">
        <v>42845</v>
      </c>
      <c r="B91" s="3"/>
      <c r="C91" s="3">
        <f t="shared" si="16"/>
        <v>60</v>
      </c>
      <c r="D91" s="3" t="s">
        <v>62</v>
      </c>
      <c r="E91" s="3" t="s">
        <v>37</v>
      </c>
      <c r="F91" s="3" t="s">
        <v>66</v>
      </c>
      <c r="G91" s="13">
        <f t="shared" si="13"/>
        <v>8382</v>
      </c>
      <c r="H91" s="3">
        <v>1</v>
      </c>
      <c r="I91" s="3">
        <v>60</v>
      </c>
      <c r="J91" s="3"/>
      <c r="K91" s="3"/>
      <c r="L91" s="3"/>
    </row>
    <row r="92" spans="1:12" x14ac:dyDescent="0.3">
      <c r="A92" s="15">
        <v>42845</v>
      </c>
      <c r="B92" s="3"/>
      <c r="C92" s="3">
        <f t="shared" si="16"/>
        <v>340</v>
      </c>
      <c r="D92" s="3" t="s">
        <v>62</v>
      </c>
      <c r="E92" s="3" t="s">
        <v>37</v>
      </c>
      <c r="F92" s="3" t="s">
        <v>23</v>
      </c>
      <c r="G92" s="13">
        <f t="shared" si="13"/>
        <v>8042</v>
      </c>
      <c r="H92" s="3">
        <v>2</v>
      </c>
      <c r="I92" s="3">
        <v>170</v>
      </c>
      <c r="J92" s="3"/>
      <c r="K92" s="3"/>
      <c r="L92" s="3"/>
    </row>
    <row r="93" spans="1:12" x14ac:dyDescent="0.3">
      <c r="A93" s="15">
        <v>42845</v>
      </c>
      <c r="B93" s="3"/>
      <c r="C93" s="3">
        <f t="shared" si="16"/>
        <v>100</v>
      </c>
      <c r="D93" s="3" t="s">
        <v>62</v>
      </c>
      <c r="E93" s="3" t="s">
        <v>37</v>
      </c>
      <c r="F93" s="3" t="s">
        <v>68</v>
      </c>
      <c r="G93" s="13">
        <f t="shared" si="13"/>
        <v>7942</v>
      </c>
      <c r="H93" s="3">
        <v>1</v>
      </c>
      <c r="I93" s="3">
        <v>100</v>
      </c>
      <c r="J93" s="3"/>
      <c r="K93" s="3"/>
      <c r="L93" s="3"/>
    </row>
    <row r="94" spans="1:12" x14ac:dyDescent="0.3">
      <c r="A94" s="15">
        <v>42845</v>
      </c>
      <c r="B94" s="3"/>
      <c r="C94" s="3">
        <f t="shared" si="16"/>
        <v>3400</v>
      </c>
      <c r="D94" s="3" t="s">
        <v>62</v>
      </c>
      <c r="E94" s="3" t="s">
        <v>37</v>
      </c>
      <c r="F94" s="3" t="s">
        <v>10</v>
      </c>
      <c r="G94" s="13">
        <f t="shared" si="13"/>
        <v>4542</v>
      </c>
      <c r="H94" s="3">
        <v>1</v>
      </c>
      <c r="I94" s="3">
        <v>3400</v>
      </c>
      <c r="J94" s="3"/>
      <c r="K94" s="3"/>
      <c r="L94" s="3"/>
    </row>
    <row r="95" spans="1:12" x14ac:dyDescent="0.3">
      <c r="A95" s="15">
        <v>42847</v>
      </c>
      <c r="B95" s="3"/>
      <c r="C95" s="3">
        <f>H95*I95-J95</f>
        <v>1610</v>
      </c>
      <c r="D95" s="3" t="s">
        <v>14</v>
      </c>
      <c r="E95" s="3" t="s">
        <v>37</v>
      </c>
      <c r="F95" s="3"/>
      <c r="G95" s="13">
        <f t="shared" si="13"/>
        <v>2932</v>
      </c>
      <c r="H95" s="3">
        <v>265</v>
      </c>
      <c r="I95" s="3">
        <v>6.1</v>
      </c>
      <c r="J95" s="3">
        <v>6.5</v>
      </c>
      <c r="K95" s="3">
        <f>(B96+B97)/(B96+B97+C95)</f>
        <v>0.72135687088958123</v>
      </c>
      <c r="L95" s="3">
        <f>(B96+B97)/C95</f>
        <v>2.5888198757763976</v>
      </c>
    </row>
    <row r="96" spans="1:12" x14ac:dyDescent="0.3">
      <c r="A96" s="15">
        <v>42847</v>
      </c>
      <c r="B96" s="3">
        <f t="shared" ref="B96:B97" si="18">H96*I96</f>
        <v>3776</v>
      </c>
      <c r="C96" s="3"/>
      <c r="D96" s="3" t="s">
        <v>0</v>
      </c>
      <c r="E96" s="3" t="s">
        <v>37</v>
      </c>
      <c r="F96" s="3" t="s">
        <v>40</v>
      </c>
      <c r="G96" s="13">
        <f t="shared" si="13"/>
        <v>6708</v>
      </c>
      <c r="H96" s="3">
        <v>118</v>
      </c>
      <c r="I96" s="3">
        <v>32</v>
      </c>
      <c r="J96" s="3"/>
      <c r="K96" s="3"/>
      <c r="L96" s="3"/>
    </row>
    <row r="97" spans="1:12" x14ac:dyDescent="0.3">
      <c r="A97" s="15">
        <v>42847</v>
      </c>
      <c r="B97" s="3">
        <f t="shared" si="18"/>
        <v>392</v>
      </c>
      <c r="C97" s="3"/>
      <c r="D97" s="3" t="s">
        <v>0</v>
      </c>
      <c r="E97" s="3" t="s">
        <v>37</v>
      </c>
      <c r="F97" s="3" t="s">
        <v>41</v>
      </c>
      <c r="G97" s="13">
        <f t="shared" si="13"/>
        <v>7100</v>
      </c>
      <c r="H97" s="3">
        <v>14</v>
      </c>
      <c r="I97" s="3">
        <v>28</v>
      </c>
      <c r="J97" s="3"/>
      <c r="K97" s="3"/>
      <c r="L97" s="3"/>
    </row>
    <row r="98" spans="1:12" x14ac:dyDescent="0.3">
      <c r="A98" s="15">
        <v>42848</v>
      </c>
      <c r="B98" s="3"/>
      <c r="C98" s="3">
        <f>H98*I98-J98</f>
        <v>1890</v>
      </c>
      <c r="D98" s="3" t="s">
        <v>14</v>
      </c>
      <c r="E98" s="3" t="s">
        <v>37</v>
      </c>
      <c r="F98" s="3"/>
      <c r="G98" s="13">
        <f t="shared" si="13"/>
        <v>5210</v>
      </c>
      <c r="H98" s="3">
        <v>310</v>
      </c>
      <c r="I98" s="3">
        <v>6.1</v>
      </c>
      <c r="J98" s="3">
        <v>1</v>
      </c>
      <c r="K98" s="3">
        <f>(B99+B100)/(B99+B100+C98)</f>
        <v>0.6067415730337079</v>
      </c>
      <c r="L98" s="3">
        <f>(B99+B100+B101)/C98</f>
        <v>2.6910052910052911</v>
      </c>
    </row>
    <row r="99" spans="1:12" x14ac:dyDescent="0.3">
      <c r="A99" s="15">
        <v>42848</v>
      </c>
      <c r="B99" s="3">
        <f t="shared" ref="B99:B138" si="19">H99*I99</f>
        <v>2496</v>
      </c>
      <c r="C99" s="3"/>
      <c r="D99" s="3" t="s">
        <v>0</v>
      </c>
      <c r="E99" s="3" t="s">
        <v>37</v>
      </c>
      <c r="F99" s="3" t="s">
        <v>40</v>
      </c>
      <c r="G99" s="13">
        <f t="shared" si="13"/>
        <v>7706</v>
      </c>
      <c r="H99" s="3">
        <v>78</v>
      </c>
      <c r="I99" s="3">
        <v>32</v>
      </c>
      <c r="J99" s="3"/>
      <c r="K99" s="3"/>
      <c r="L99" s="3"/>
    </row>
    <row r="100" spans="1:12" x14ac:dyDescent="0.3">
      <c r="A100" s="15">
        <v>42848</v>
      </c>
      <c r="B100" s="3">
        <f t="shared" si="19"/>
        <v>420</v>
      </c>
      <c r="C100" s="3"/>
      <c r="D100" s="3" t="s">
        <v>0</v>
      </c>
      <c r="E100" s="3" t="s">
        <v>37</v>
      </c>
      <c r="F100" s="3" t="s">
        <v>41</v>
      </c>
      <c r="G100" s="13">
        <f t="shared" si="13"/>
        <v>8126</v>
      </c>
      <c r="H100" s="3">
        <v>15</v>
      </c>
      <c r="I100" s="3">
        <v>28</v>
      </c>
      <c r="J100" s="3"/>
      <c r="K100" s="3"/>
      <c r="L100" s="3"/>
    </row>
    <row r="101" spans="1:12" x14ac:dyDescent="0.3">
      <c r="A101" s="16">
        <v>42849</v>
      </c>
      <c r="B101" s="3">
        <f t="shared" si="19"/>
        <v>2170</v>
      </c>
      <c r="C101" s="3"/>
      <c r="D101" s="3" t="s">
        <v>0</v>
      </c>
      <c r="E101" s="3" t="s">
        <v>96</v>
      </c>
      <c r="F101" s="3" t="s">
        <v>40</v>
      </c>
      <c r="G101" s="13">
        <f t="shared" si="13"/>
        <v>10296</v>
      </c>
      <c r="H101" s="3">
        <v>62</v>
      </c>
      <c r="I101" s="3">
        <v>35</v>
      </c>
      <c r="J101" s="3"/>
      <c r="K101" s="3"/>
      <c r="L101" s="3"/>
    </row>
    <row r="102" spans="1:12" x14ac:dyDescent="0.3">
      <c r="A102" s="17">
        <v>42853</v>
      </c>
      <c r="B102" s="3"/>
      <c r="C102" s="3">
        <f>H102*I102-J102</f>
        <v>2670</v>
      </c>
      <c r="D102" s="3" t="s">
        <v>14</v>
      </c>
      <c r="E102" s="3" t="s">
        <v>96</v>
      </c>
      <c r="F102" s="3"/>
      <c r="G102" s="13">
        <f t="shared" si="13"/>
        <v>7626</v>
      </c>
      <c r="H102" s="3">
        <v>1</v>
      </c>
      <c r="I102" s="3">
        <v>2670</v>
      </c>
      <c r="J102" s="3"/>
      <c r="K102" s="3">
        <f>(B103+B104)/(B103+B104+C102)</f>
        <v>0.60590405904059041</v>
      </c>
      <c r="L102" s="3"/>
    </row>
    <row r="103" spans="1:12" x14ac:dyDescent="0.3">
      <c r="A103" s="17">
        <v>42853</v>
      </c>
      <c r="B103" s="3">
        <f t="shared" ref="B103:B104" si="20">H103*I103</f>
        <v>3605</v>
      </c>
      <c r="C103" s="3"/>
      <c r="D103" s="3" t="s">
        <v>0</v>
      </c>
      <c r="E103" s="3" t="s">
        <v>96</v>
      </c>
      <c r="F103" s="3" t="s">
        <v>40</v>
      </c>
      <c r="G103" s="13">
        <f t="shared" si="13"/>
        <v>11231</v>
      </c>
      <c r="H103" s="3">
        <v>103</v>
      </c>
      <c r="I103" s="3">
        <v>35</v>
      </c>
      <c r="J103" s="3"/>
      <c r="K103" s="3"/>
      <c r="L103" s="3"/>
    </row>
    <row r="104" spans="1:12" x14ac:dyDescent="0.3">
      <c r="A104" s="17">
        <v>42853</v>
      </c>
      <c r="B104" s="3">
        <f t="shared" si="20"/>
        <v>500</v>
      </c>
      <c r="C104" s="3"/>
      <c r="D104" s="6" t="s">
        <v>1</v>
      </c>
      <c r="E104" s="3" t="s">
        <v>96</v>
      </c>
      <c r="F104" s="3" t="s">
        <v>1</v>
      </c>
      <c r="G104" s="13">
        <f t="shared" si="13"/>
        <v>11731</v>
      </c>
      <c r="H104" s="3">
        <v>1</v>
      </c>
      <c r="I104" s="3">
        <v>500</v>
      </c>
      <c r="J104" s="3"/>
      <c r="K104" s="3"/>
      <c r="L104" s="3"/>
    </row>
    <row r="105" spans="1:12" x14ac:dyDescent="0.3">
      <c r="A105" s="16">
        <v>42854</v>
      </c>
      <c r="B105" s="3">
        <f t="shared" si="19"/>
        <v>3185</v>
      </c>
      <c r="C105" s="3"/>
      <c r="D105" s="3" t="s">
        <v>0</v>
      </c>
      <c r="E105" s="3" t="s">
        <v>96</v>
      </c>
      <c r="F105" s="3" t="s">
        <v>40</v>
      </c>
      <c r="G105" s="13">
        <f t="shared" si="13"/>
        <v>14916</v>
      </c>
      <c r="H105" s="3">
        <v>91</v>
      </c>
      <c r="I105" s="3">
        <v>35</v>
      </c>
      <c r="J105" s="3"/>
      <c r="K105" s="3"/>
      <c r="L105" s="3"/>
    </row>
    <row r="106" spans="1:12" x14ac:dyDescent="0.3">
      <c r="A106" s="16">
        <v>42854</v>
      </c>
      <c r="B106" s="3">
        <f t="shared" si="19"/>
        <v>1250</v>
      </c>
      <c r="C106" s="3"/>
      <c r="D106" s="6" t="s">
        <v>1</v>
      </c>
      <c r="E106" s="3" t="s">
        <v>96</v>
      </c>
      <c r="F106" s="3" t="s">
        <v>1</v>
      </c>
      <c r="G106" s="13">
        <f t="shared" si="13"/>
        <v>16166</v>
      </c>
      <c r="H106" s="3">
        <v>2.5</v>
      </c>
      <c r="I106" s="3">
        <v>500</v>
      </c>
      <c r="J106" s="3"/>
      <c r="K106" s="3"/>
      <c r="L106" s="3"/>
    </row>
    <row r="107" spans="1:12" x14ac:dyDescent="0.3">
      <c r="A107" s="17">
        <v>42855</v>
      </c>
      <c r="B107" s="3">
        <f t="shared" si="19"/>
        <v>3255</v>
      </c>
      <c r="C107" s="3"/>
      <c r="D107" s="3" t="s">
        <v>0</v>
      </c>
      <c r="E107" s="3" t="s">
        <v>96</v>
      </c>
      <c r="F107" s="3" t="s">
        <v>40</v>
      </c>
      <c r="G107" s="13">
        <f t="shared" si="13"/>
        <v>19421</v>
      </c>
      <c r="H107" s="3">
        <v>93</v>
      </c>
      <c r="I107" s="3">
        <v>35</v>
      </c>
      <c r="J107" s="3"/>
      <c r="K107" s="3"/>
      <c r="L107" s="3"/>
    </row>
    <row r="108" spans="1:12" x14ac:dyDescent="0.3">
      <c r="A108" s="17">
        <v>42855</v>
      </c>
      <c r="B108" s="3">
        <f t="shared" si="19"/>
        <v>1000</v>
      </c>
      <c r="C108" s="3"/>
      <c r="D108" s="6" t="s">
        <v>1</v>
      </c>
      <c r="E108" s="3" t="s">
        <v>96</v>
      </c>
      <c r="F108" s="3" t="s">
        <v>1</v>
      </c>
      <c r="G108" s="13">
        <f t="shared" si="13"/>
        <v>20421</v>
      </c>
      <c r="H108" s="3">
        <v>2</v>
      </c>
      <c r="I108" s="3">
        <v>500</v>
      </c>
      <c r="J108" s="3"/>
      <c r="K108" s="3"/>
      <c r="L108" s="3"/>
    </row>
    <row r="109" spans="1:12" x14ac:dyDescent="0.3">
      <c r="A109" s="16">
        <v>42857</v>
      </c>
      <c r="B109" s="3"/>
      <c r="C109" s="3">
        <f t="shared" ref="C109" si="21">H109*I109-J109</f>
        <v>2940</v>
      </c>
      <c r="D109" s="3" t="s">
        <v>14</v>
      </c>
      <c r="E109" s="3" t="s">
        <v>96</v>
      </c>
      <c r="F109" s="3"/>
      <c r="G109" s="13">
        <f t="shared" si="13"/>
        <v>17481</v>
      </c>
      <c r="H109" s="3">
        <v>1</v>
      </c>
      <c r="I109" s="3">
        <v>2940</v>
      </c>
      <c r="J109" s="3"/>
      <c r="K109" s="3">
        <f>(B110+B111)/(B110+B111+C109)</f>
        <v>0.42857142857142855</v>
      </c>
      <c r="L109" s="3"/>
    </row>
    <row r="110" spans="1:12" x14ac:dyDescent="0.3">
      <c r="A110" s="17">
        <v>42860</v>
      </c>
      <c r="B110" s="3">
        <f t="shared" ref="B110" si="22">H110*I110</f>
        <v>2205</v>
      </c>
      <c r="C110" s="3"/>
      <c r="D110" s="3" t="s">
        <v>0</v>
      </c>
      <c r="E110" s="3" t="s">
        <v>96</v>
      </c>
      <c r="F110" s="3" t="s">
        <v>40</v>
      </c>
      <c r="G110" s="13">
        <f t="shared" si="13"/>
        <v>19686</v>
      </c>
      <c r="H110" s="3">
        <v>63</v>
      </c>
      <c r="I110" s="3">
        <v>35</v>
      </c>
      <c r="J110" s="3"/>
      <c r="K110" s="3"/>
      <c r="L110" s="3"/>
    </row>
    <row r="111" spans="1:12" x14ac:dyDescent="0.3">
      <c r="A111" s="16">
        <v>42861</v>
      </c>
      <c r="B111" s="3"/>
      <c r="C111" s="3">
        <f t="shared" ref="C111" si="23">H111*I111-J111</f>
        <v>1800</v>
      </c>
      <c r="D111" s="3" t="s">
        <v>14</v>
      </c>
      <c r="E111" s="3" t="s">
        <v>96</v>
      </c>
      <c r="F111" s="3"/>
      <c r="G111" s="13">
        <f t="shared" si="13"/>
        <v>17886</v>
      </c>
      <c r="H111" s="3">
        <v>1</v>
      </c>
      <c r="I111" s="3">
        <v>1800</v>
      </c>
      <c r="J111" s="3"/>
      <c r="K111" s="3">
        <f>(B112+B113)/(B112+B113+C111)</f>
        <v>0.65384615384615385</v>
      </c>
      <c r="L111" s="3"/>
    </row>
    <row r="112" spans="1:12" x14ac:dyDescent="0.3">
      <c r="A112" s="16">
        <v>42861</v>
      </c>
      <c r="B112" s="3">
        <f t="shared" ref="B112:B113" si="24">H112*I112</f>
        <v>1400</v>
      </c>
      <c r="C112" s="3"/>
      <c r="D112" s="3" t="s">
        <v>0</v>
      </c>
      <c r="E112" s="3" t="s">
        <v>96</v>
      </c>
      <c r="F112" s="3" t="s">
        <v>40</v>
      </c>
      <c r="G112" s="13">
        <f t="shared" si="13"/>
        <v>19286</v>
      </c>
      <c r="H112" s="3">
        <v>40</v>
      </c>
      <c r="I112" s="3">
        <v>35</v>
      </c>
      <c r="J112" s="3"/>
      <c r="K112" s="3"/>
      <c r="L112" s="3"/>
    </row>
    <row r="113" spans="1:12" x14ac:dyDescent="0.3">
      <c r="A113" s="16">
        <v>42861</v>
      </c>
      <c r="B113" s="3">
        <f t="shared" si="24"/>
        <v>2000</v>
      </c>
      <c r="C113" s="3"/>
      <c r="D113" s="6" t="s">
        <v>1</v>
      </c>
      <c r="E113" s="3" t="s">
        <v>96</v>
      </c>
      <c r="F113" s="3" t="s">
        <v>1</v>
      </c>
      <c r="G113" s="13">
        <f t="shared" si="13"/>
        <v>21286</v>
      </c>
      <c r="H113" s="3">
        <v>4</v>
      </c>
      <c r="I113" s="3">
        <v>500</v>
      </c>
      <c r="J113" s="3"/>
      <c r="K113" s="3"/>
      <c r="L113" s="3"/>
    </row>
    <row r="114" spans="1:12" x14ac:dyDescent="0.3">
      <c r="A114" s="17">
        <v>42869</v>
      </c>
      <c r="B114" s="3">
        <f t="shared" si="19"/>
        <v>3115</v>
      </c>
      <c r="C114" s="3"/>
      <c r="D114" s="3" t="s">
        <v>0</v>
      </c>
      <c r="E114" s="3" t="s">
        <v>96</v>
      </c>
      <c r="F114" s="3" t="s">
        <v>40</v>
      </c>
      <c r="G114" s="13">
        <f t="shared" si="13"/>
        <v>24401</v>
      </c>
      <c r="H114" s="3">
        <v>89</v>
      </c>
      <c r="I114" s="3">
        <v>35</v>
      </c>
      <c r="J114" s="3"/>
      <c r="K114" s="3"/>
      <c r="L114" s="3"/>
    </row>
    <row r="115" spans="1:12" x14ac:dyDescent="0.3">
      <c r="A115" s="17">
        <v>42869</v>
      </c>
      <c r="B115" s="3">
        <f t="shared" si="19"/>
        <v>1335</v>
      </c>
      <c r="C115" s="3"/>
      <c r="D115" s="6" t="s">
        <v>1</v>
      </c>
      <c r="E115" s="3" t="s">
        <v>96</v>
      </c>
      <c r="F115" s="3" t="s">
        <v>1</v>
      </c>
      <c r="G115" s="13">
        <f t="shared" si="13"/>
        <v>25736</v>
      </c>
      <c r="H115" s="3">
        <v>2.67</v>
      </c>
      <c r="I115" s="3">
        <v>500</v>
      </c>
      <c r="J115" s="3"/>
      <c r="K115" s="3"/>
      <c r="L115" s="3"/>
    </row>
    <row r="116" spans="1:12" x14ac:dyDescent="0.3">
      <c r="A116" s="16">
        <v>42870</v>
      </c>
      <c r="B116" s="3"/>
      <c r="C116" s="3">
        <f t="shared" ref="C116" si="25">H116*I116-J116</f>
        <v>2800</v>
      </c>
      <c r="D116" s="3" t="s">
        <v>14</v>
      </c>
      <c r="E116" s="3" t="s">
        <v>96</v>
      </c>
      <c r="F116" s="3"/>
      <c r="G116" s="13">
        <f t="shared" si="13"/>
        <v>22936</v>
      </c>
      <c r="H116" s="3">
        <v>1</v>
      </c>
      <c r="I116" s="3">
        <v>2800</v>
      </c>
      <c r="J116" s="3"/>
      <c r="K116" s="3">
        <f>(B117+B118)/(B117+B118+C116)</f>
        <v>0.51515151515151514</v>
      </c>
      <c r="L116" s="3"/>
    </row>
    <row r="117" spans="1:12" x14ac:dyDescent="0.3">
      <c r="A117" s="16">
        <v>42870</v>
      </c>
      <c r="B117" s="3">
        <f t="shared" si="19"/>
        <v>2310</v>
      </c>
      <c r="C117" s="3"/>
      <c r="D117" s="3" t="s">
        <v>0</v>
      </c>
      <c r="E117" s="3" t="s">
        <v>96</v>
      </c>
      <c r="F117" s="3" t="s">
        <v>40</v>
      </c>
      <c r="G117" s="13">
        <f t="shared" si="13"/>
        <v>25246</v>
      </c>
      <c r="H117" s="3">
        <v>66</v>
      </c>
      <c r="I117" s="3">
        <v>35</v>
      </c>
      <c r="J117" s="3"/>
      <c r="K117" s="3"/>
      <c r="L117" s="3"/>
    </row>
    <row r="118" spans="1:12" x14ac:dyDescent="0.3">
      <c r="A118" s="16">
        <v>42870</v>
      </c>
      <c r="B118" s="3">
        <f t="shared" si="19"/>
        <v>665</v>
      </c>
      <c r="C118" s="3"/>
      <c r="D118" s="6" t="s">
        <v>1</v>
      </c>
      <c r="E118" s="3" t="s">
        <v>96</v>
      </c>
      <c r="F118" s="3" t="s">
        <v>1</v>
      </c>
      <c r="G118" s="13">
        <f t="shared" si="13"/>
        <v>25911</v>
      </c>
      <c r="H118" s="3">
        <v>1.33</v>
      </c>
      <c r="I118" s="3">
        <v>500</v>
      </c>
      <c r="J118" s="3"/>
      <c r="K118" s="3"/>
      <c r="L118" s="3"/>
    </row>
    <row r="119" spans="1:12" x14ac:dyDescent="0.3">
      <c r="A119" s="17">
        <v>42871</v>
      </c>
      <c r="B119" s="3">
        <f t="shared" si="19"/>
        <v>3640</v>
      </c>
      <c r="C119" s="3"/>
      <c r="D119" s="3" t="s">
        <v>0</v>
      </c>
      <c r="E119" s="3" t="s">
        <v>96</v>
      </c>
      <c r="F119" s="3" t="s">
        <v>40</v>
      </c>
      <c r="G119" s="13">
        <f t="shared" si="13"/>
        <v>29551</v>
      </c>
      <c r="H119" s="3">
        <v>104</v>
      </c>
      <c r="I119" s="3">
        <v>35</v>
      </c>
      <c r="J119" s="3"/>
      <c r="K119" s="3"/>
      <c r="L119" s="3"/>
    </row>
    <row r="120" spans="1:12" x14ac:dyDescent="0.3">
      <c r="A120" s="17">
        <v>42871</v>
      </c>
      <c r="B120" s="29">
        <f>H120*I120-J120</f>
        <v>275</v>
      </c>
      <c r="C120" s="3"/>
      <c r="D120" s="3" t="s">
        <v>103</v>
      </c>
      <c r="E120" s="3" t="s">
        <v>96</v>
      </c>
      <c r="F120" s="3" t="s">
        <v>103</v>
      </c>
      <c r="G120" s="13">
        <f t="shared" si="13"/>
        <v>29826</v>
      </c>
      <c r="H120" s="3">
        <v>1</v>
      </c>
      <c r="I120" s="3">
        <v>300</v>
      </c>
      <c r="J120" s="3">
        <v>25</v>
      </c>
      <c r="K120" s="3"/>
      <c r="L120" s="3"/>
    </row>
    <row r="121" spans="1:12" x14ac:dyDescent="0.3">
      <c r="A121" s="17">
        <v>42871</v>
      </c>
      <c r="B121" s="3">
        <f t="shared" si="19"/>
        <v>1088</v>
      </c>
      <c r="C121" s="3"/>
      <c r="D121" s="3" t="s">
        <v>0</v>
      </c>
      <c r="E121" s="3" t="s">
        <v>37</v>
      </c>
      <c r="F121" s="3" t="s">
        <v>40</v>
      </c>
      <c r="G121" s="13">
        <f t="shared" si="13"/>
        <v>30914</v>
      </c>
      <c r="H121" s="3">
        <v>34</v>
      </c>
      <c r="I121" s="3">
        <v>32</v>
      </c>
      <c r="J121" s="3"/>
      <c r="K121" s="3"/>
      <c r="L121" s="3"/>
    </row>
    <row r="122" spans="1:12" x14ac:dyDescent="0.3">
      <c r="A122" s="17">
        <v>42871</v>
      </c>
      <c r="B122" s="3">
        <f t="shared" si="19"/>
        <v>112</v>
      </c>
      <c r="C122" s="3"/>
      <c r="D122" s="3" t="s">
        <v>0</v>
      </c>
      <c r="E122" s="3" t="s">
        <v>37</v>
      </c>
      <c r="F122" s="3" t="s">
        <v>41</v>
      </c>
      <c r="G122" s="13">
        <f t="shared" si="13"/>
        <v>31026</v>
      </c>
      <c r="H122" s="3">
        <v>4</v>
      </c>
      <c r="I122" s="3">
        <v>28</v>
      </c>
      <c r="J122" s="3"/>
      <c r="K122" s="3"/>
      <c r="L122" s="3"/>
    </row>
    <row r="123" spans="1:12" x14ac:dyDescent="0.3">
      <c r="A123" s="15">
        <v>42871</v>
      </c>
      <c r="B123" s="3"/>
      <c r="C123" s="3">
        <f t="shared" ref="C123:C128" si="26">H123*I123</f>
        <v>960</v>
      </c>
      <c r="D123" s="3" t="s">
        <v>62</v>
      </c>
      <c r="E123" s="3" t="s">
        <v>37</v>
      </c>
      <c r="F123" s="3" t="s">
        <v>88</v>
      </c>
      <c r="G123" s="13">
        <f t="shared" si="13"/>
        <v>30066</v>
      </c>
      <c r="H123" s="3">
        <v>3</v>
      </c>
      <c r="I123" s="3">
        <v>320</v>
      </c>
      <c r="J123" s="3"/>
      <c r="K123" s="3"/>
      <c r="L123" s="3"/>
    </row>
    <row r="124" spans="1:12" x14ac:dyDescent="0.3">
      <c r="A124" s="15">
        <v>42871</v>
      </c>
      <c r="B124" s="3"/>
      <c r="C124" s="3">
        <f t="shared" si="26"/>
        <v>100</v>
      </c>
      <c r="D124" s="3" t="s">
        <v>62</v>
      </c>
      <c r="E124" s="3" t="s">
        <v>37</v>
      </c>
      <c r="F124" s="3" t="s">
        <v>89</v>
      </c>
      <c r="G124" s="13">
        <f t="shared" si="13"/>
        <v>29966</v>
      </c>
      <c r="H124" s="3">
        <v>1</v>
      </c>
      <c r="I124" s="3">
        <v>100</v>
      </c>
      <c r="J124" s="3"/>
      <c r="K124" s="3"/>
      <c r="L124" s="3"/>
    </row>
    <row r="125" spans="1:12" x14ac:dyDescent="0.3">
      <c r="A125" s="15">
        <v>42871</v>
      </c>
      <c r="B125" s="3"/>
      <c r="C125" s="3">
        <f t="shared" si="26"/>
        <v>400</v>
      </c>
      <c r="D125" s="3" t="s">
        <v>62</v>
      </c>
      <c r="E125" s="3" t="s">
        <v>37</v>
      </c>
      <c r="F125" s="3" t="s">
        <v>90</v>
      </c>
      <c r="G125" s="13">
        <f t="shared" si="13"/>
        <v>29566</v>
      </c>
      <c r="H125" s="3">
        <v>1</v>
      </c>
      <c r="I125" s="3">
        <v>400</v>
      </c>
      <c r="J125" s="3"/>
      <c r="K125" s="3"/>
      <c r="L125" s="3"/>
    </row>
    <row r="126" spans="1:12" x14ac:dyDescent="0.3">
      <c r="A126" s="15">
        <v>42871</v>
      </c>
      <c r="B126" s="3"/>
      <c r="C126" s="3">
        <f t="shared" si="26"/>
        <v>50</v>
      </c>
      <c r="D126" s="3" t="s">
        <v>62</v>
      </c>
      <c r="E126" s="3" t="s">
        <v>37</v>
      </c>
      <c r="F126" s="3" t="s">
        <v>85</v>
      </c>
      <c r="G126" s="13">
        <f t="shared" si="13"/>
        <v>29516</v>
      </c>
      <c r="H126" s="3">
        <v>1</v>
      </c>
      <c r="I126" s="3">
        <v>50</v>
      </c>
      <c r="J126" s="3"/>
      <c r="K126" s="3"/>
      <c r="L126" s="3"/>
    </row>
    <row r="127" spans="1:12" x14ac:dyDescent="0.3">
      <c r="A127" s="15">
        <v>42871</v>
      </c>
      <c r="B127" s="3"/>
      <c r="C127" s="3">
        <f t="shared" si="26"/>
        <v>80</v>
      </c>
      <c r="D127" s="3" t="s">
        <v>62</v>
      </c>
      <c r="E127" s="3" t="s">
        <v>37</v>
      </c>
      <c r="F127" s="3" t="s">
        <v>86</v>
      </c>
      <c r="G127" s="13">
        <f t="shared" si="13"/>
        <v>29436</v>
      </c>
      <c r="H127" s="3">
        <v>1</v>
      </c>
      <c r="I127" s="3">
        <v>80</v>
      </c>
      <c r="J127" s="3"/>
      <c r="K127" s="3"/>
      <c r="L127" s="3"/>
    </row>
    <row r="128" spans="1:12" x14ac:dyDescent="0.3">
      <c r="A128" s="15">
        <v>42871</v>
      </c>
      <c r="B128" s="3"/>
      <c r="C128" s="3">
        <f t="shared" si="26"/>
        <v>80</v>
      </c>
      <c r="D128" s="3" t="s">
        <v>62</v>
      </c>
      <c r="E128" s="3" t="s">
        <v>37</v>
      </c>
      <c r="F128" s="3" t="s">
        <v>87</v>
      </c>
      <c r="G128" s="13">
        <f t="shared" si="13"/>
        <v>29356</v>
      </c>
      <c r="H128" s="3">
        <v>1</v>
      </c>
      <c r="I128" s="3">
        <v>80</v>
      </c>
      <c r="J128" s="3"/>
      <c r="K128" s="3"/>
      <c r="L128" s="3"/>
    </row>
    <row r="129" spans="1:12" x14ac:dyDescent="0.3">
      <c r="A129" s="16">
        <v>42872</v>
      </c>
      <c r="B129" s="3"/>
      <c r="C129" s="3">
        <f t="shared" ref="C129" si="27">H129*I129-J129</f>
        <v>3110</v>
      </c>
      <c r="D129" s="3" t="s">
        <v>14</v>
      </c>
      <c r="E129" s="3" t="s">
        <v>37</v>
      </c>
      <c r="F129" s="3"/>
      <c r="G129" s="13">
        <f t="shared" si="13"/>
        <v>26246</v>
      </c>
      <c r="H129" s="3">
        <v>1</v>
      </c>
      <c r="I129" s="3">
        <v>3110</v>
      </c>
      <c r="J129" s="3"/>
      <c r="K129" s="3">
        <f>(B130+B131)/(B130+B131+C129)</f>
        <v>0.62339549527730687</v>
      </c>
      <c r="L129" s="3">
        <f>(B130+B131)/C129</f>
        <v>1.6553054662379421</v>
      </c>
    </row>
    <row r="130" spans="1:12" x14ac:dyDescent="0.3">
      <c r="A130" s="16">
        <v>42872</v>
      </c>
      <c r="B130" s="3">
        <f t="shared" ref="B130:B131" si="28">H130*I130</f>
        <v>4672</v>
      </c>
      <c r="C130" s="3"/>
      <c r="D130" s="3" t="s">
        <v>0</v>
      </c>
      <c r="E130" s="3" t="s">
        <v>37</v>
      </c>
      <c r="F130" s="3" t="s">
        <v>40</v>
      </c>
      <c r="G130" s="13">
        <f t="shared" si="13"/>
        <v>30918</v>
      </c>
      <c r="H130" s="3">
        <v>146</v>
      </c>
      <c r="I130" s="3">
        <v>32</v>
      </c>
      <c r="J130" s="3"/>
      <c r="K130" s="3"/>
      <c r="L130" s="3"/>
    </row>
    <row r="131" spans="1:12" x14ac:dyDescent="0.3">
      <c r="A131" s="16">
        <v>42872</v>
      </c>
      <c r="B131" s="3">
        <f t="shared" si="28"/>
        <v>476</v>
      </c>
      <c r="C131" s="3"/>
      <c r="D131" s="3" t="s">
        <v>0</v>
      </c>
      <c r="E131" s="3" t="s">
        <v>37</v>
      </c>
      <c r="F131" s="3" t="s">
        <v>41</v>
      </c>
      <c r="G131" s="13">
        <f t="shared" si="13"/>
        <v>31394</v>
      </c>
      <c r="H131" s="3">
        <v>17</v>
      </c>
      <c r="I131" s="3">
        <v>28</v>
      </c>
      <c r="J131" s="3"/>
      <c r="K131" s="3"/>
      <c r="L131" s="3"/>
    </row>
    <row r="132" spans="1:12" x14ac:dyDescent="0.3">
      <c r="A132" s="15">
        <v>42872</v>
      </c>
      <c r="B132" s="3"/>
      <c r="C132" s="3">
        <f t="shared" ref="C132:C134" si="29">H132*I132</f>
        <v>30</v>
      </c>
      <c r="D132" s="3" t="s">
        <v>62</v>
      </c>
      <c r="E132" s="3" t="s">
        <v>37</v>
      </c>
      <c r="F132" s="3" t="s">
        <v>82</v>
      </c>
      <c r="G132" s="13">
        <f t="shared" ref="G132:G156" si="30">G131+B132-C132</f>
        <v>31364</v>
      </c>
      <c r="H132" s="3">
        <v>1</v>
      </c>
      <c r="I132" s="3">
        <v>30</v>
      </c>
      <c r="J132" s="3"/>
      <c r="K132" s="3"/>
      <c r="L132" s="3"/>
    </row>
    <row r="133" spans="1:12" x14ac:dyDescent="0.3">
      <c r="A133" s="15">
        <v>42872</v>
      </c>
      <c r="B133" s="3"/>
      <c r="C133" s="3">
        <f t="shared" si="29"/>
        <v>180</v>
      </c>
      <c r="D133" s="3" t="s">
        <v>62</v>
      </c>
      <c r="E133" s="3" t="s">
        <v>37</v>
      </c>
      <c r="F133" s="3" t="s">
        <v>83</v>
      </c>
      <c r="G133" s="13">
        <f t="shared" si="30"/>
        <v>31184</v>
      </c>
      <c r="H133" s="3">
        <v>1</v>
      </c>
      <c r="I133" s="3">
        <v>180</v>
      </c>
      <c r="J133" s="3"/>
      <c r="K133" s="3"/>
      <c r="L133" s="3"/>
    </row>
    <row r="134" spans="1:12" x14ac:dyDescent="0.3">
      <c r="A134" s="15">
        <v>42872</v>
      </c>
      <c r="B134" s="3"/>
      <c r="C134" s="3">
        <f t="shared" si="29"/>
        <v>57</v>
      </c>
      <c r="D134" s="3" t="s">
        <v>62</v>
      </c>
      <c r="E134" s="3" t="s">
        <v>37</v>
      </c>
      <c r="F134" s="3" t="s">
        <v>84</v>
      </c>
      <c r="G134" s="13">
        <f t="shared" si="30"/>
        <v>31127</v>
      </c>
      <c r="H134" s="3">
        <v>1</v>
      </c>
      <c r="I134" s="3">
        <v>57</v>
      </c>
      <c r="J134" s="3"/>
      <c r="K134" s="3"/>
      <c r="L134" s="3"/>
    </row>
    <row r="135" spans="1:12" x14ac:dyDescent="0.3">
      <c r="A135" s="17">
        <v>42873</v>
      </c>
      <c r="B135" s="3"/>
      <c r="C135" s="3">
        <f>H135*I135-J135</f>
        <v>2439.9999999999995</v>
      </c>
      <c r="D135" s="3" t="s">
        <v>14</v>
      </c>
      <c r="E135" s="3" t="s">
        <v>37</v>
      </c>
      <c r="F135" s="3"/>
      <c r="G135" s="13">
        <f t="shared" si="30"/>
        <v>28687</v>
      </c>
      <c r="H135" s="3">
        <v>418</v>
      </c>
      <c r="I135" s="3">
        <v>5.85</v>
      </c>
      <c r="J135" s="3">
        <v>5.3</v>
      </c>
      <c r="K135" s="3">
        <f>(B136+B137+B138)/(B136+B137+B138+C135)</f>
        <v>0.63851851851851849</v>
      </c>
      <c r="L135" s="3">
        <f>(B136+B137+B138)/C135</f>
        <v>1.7663934426229511</v>
      </c>
    </row>
    <row r="136" spans="1:12" x14ac:dyDescent="0.3">
      <c r="A136" s="17">
        <v>42873</v>
      </c>
      <c r="B136" s="3">
        <f t="shared" si="19"/>
        <v>2528</v>
      </c>
      <c r="C136" s="3"/>
      <c r="D136" s="3" t="s">
        <v>0</v>
      </c>
      <c r="E136" s="3" t="s">
        <v>37</v>
      </c>
      <c r="F136" s="3" t="s">
        <v>40</v>
      </c>
      <c r="G136" s="13">
        <f t="shared" si="30"/>
        <v>31215</v>
      </c>
      <c r="H136" s="3">
        <v>79</v>
      </c>
      <c r="I136" s="3">
        <v>32</v>
      </c>
      <c r="J136" s="3"/>
      <c r="K136" s="3"/>
      <c r="L136" s="3"/>
    </row>
    <row r="137" spans="1:12" x14ac:dyDescent="0.3">
      <c r="A137" s="17">
        <v>42873</v>
      </c>
      <c r="B137" s="3">
        <f t="shared" si="19"/>
        <v>532</v>
      </c>
      <c r="C137" s="3"/>
      <c r="D137" s="3" t="s">
        <v>0</v>
      </c>
      <c r="E137" s="3" t="s">
        <v>37</v>
      </c>
      <c r="F137" s="3" t="s">
        <v>41</v>
      </c>
      <c r="G137" s="13">
        <f t="shared" si="30"/>
        <v>31747</v>
      </c>
      <c r="H137" s="3">
        <v>19</v>
      </c>
      <c r="I137" s="3">
        <v>28</v>
      </c>
      <c r="J137" s="3"/>
      <c r="K137" s="3"/>
      <c r="L137" s="3"/>
    </row>
    <row r="138" spans="1:12" x14ac:dyDescent="0.3">
      <c r="A138" s="17">
        <v>42873</v>
      </c>
      <c r="B138" s="3">
        <f t="shared" si="19"/>
        <v>1250</v>
      </c>
      <c r="C138" s="3"/>
      <c r="D138" s="3" t="s">
        <v>1</v>
      </c>
      <c r="E138" s="3" t="s">
        <v>37</v>
      </c>
      <c r="F138" s="3" t="s">
        <v>1</v>
      </c>
      <c r="G138" s="13">
        <f t="shared" si="30"/>
        <v>32997</v>
      </c>
      <c r="H138" s="3">
        <v>2.5</v>
      </c>
      <c r="I138" s="3">
        <v>500</v>
      </c>
      <c r="J138" s="3"/>
      <c r="K138" s="3"/>
      <c r="L138" s="3"/>
    </row>
    <row r="139" spans="1:12" x14ac:dyDescent="0.3">
      <c r="A139" s="16">
        <v>42874</v>
      </c>
      <c r="B139" s="3"/>
      <c r="C139" s="3">
        <f t="shared" ref="C139" si="31">H139*I139-J139</f>
        <v>1409.9999999999998</v>
      </c>
      <c r="D139" s="3" t="s">
        <v>14</v>
      </c>
      <c r="E139" s="3" t="s">
        <v>37</v>
      </c>
      <c r="F139" s="3"/>
      <c r="G139" s="13">
        <f t="shared" si="30"/>
        <v>31587</v>
      </c>
      <c r="H139" s="3">
        <v>242</v>
      </c>
      <c r="I139" s="3">
        <v>5.85</v>
      </c>
      <c r="J139" s="3">
        <v>5.7</v>
      </c>
      <c r="K139" s="3">
        <f>(B140+B141+B142)/(B140+B141+B142+C139)</f>
        <v>0.69612068965517238</v>
      </c>
      <c r="L139" s="3">
        <f>(B140+B141+B142)/C139</f>
        <v>2.2907801418439719</v>
      </c>
    </row>
    <row r="140" spans="1:12" x14ac:dyDescent="0.3">
      <c r="A140" s="16">
        <v>42874</v>
      </c>
      <c r="B140" s="3">
        <f t="shared" ref="B140:B142" si="32">H140*I140</f>
        <v>2784</v>
      </c>
      <c r="C140" s="3"/>
      <c r="D140" s="3" t="s">
        <v>0</v>
      </c>
      <c r="E140" s="3" t="s">
        <v>37</v>
      </c>
      <c r="F140" s="3" t="s">
        <v>40</v>
      </c>
      <c r="G140" s="13">
        <f t="shared" si="30"/>
        <v>34371</v>
      </c>
      <c r="H140" s="3">
        <v>87</v>
      </c>
      <c r="I140" s="3">
        <v>32</v>
      </c>
      <c r="J140" s="3"/>
      <c r="K140" s="3"/>
      <c r="L140" s="3"/>
    </row>
    <row r="141" spans="1:12" x14ac:dyDescent="0.3">
      <c r="A141" s="16">
        <v>42874</v>
      </c>
      <c r="B141" s="3">
        <f t="shared" si="32"/>
        <v>196</v>
      </c>
      <c r="C141" s="3"/>
      <c r="D141" s="3" t="s">
        <v>0</v>
      </c>
      <c r="E141" s="3" t="s">
        <v>37</v>
      </c>
      <c r="F141" s="3" t="s">
        <v>41</v>
      </c>
      <c r="G141" s="13">
        <f t="shared" si="30"/>
        <v>34567</v>
      </c>
      <c r="H141" s="3">
        <v>7</v>
      </c>
      <c r="I141" s="3">
        <v>28</v>
      </c>
      <c r="J141" s="3"/>
      <c r="K141" s="3"/>
      <c r="L141" s="3"/>
    </row>
    <row r="142" spans="1:12" x14ac:dyDescent="0.3">
      <c r="A142" s="16">
        <v>42874</v>
      </c>
      <c r="B142" s="3">
        <f t="shared" si="32"/>
        <v>250</v>
      </c>
      <c r="C142" s="3"/>
      <c r="D142" s="3" t="s">
        <v>1</v>
      </c>
      <c r="E142" s="3" t="s">
        <v>37</v>
      </c>
      <c r="F142" s="3" t="s">
        <v>1</v>
      </c>
      <c r="G142" s="13">
        <f t="shared" si="30"/>
        <v>34817</v>
      </c>
      <c r="H142" s="3">
        <v>0.5</v>
      </c>
      <c r="I142" s="3">
        <v>500</v>
      </c>
      <c r="J142" s="3"/>
      <c r="K142" s="3"/>
      <c r="L142" s="3"/>
    </row>
    <row r="143" spans="1:12" x14ac:dyDescent="0.3">
      <c r="A143" s="18">
        <v>42875</v>
      </c>
      <c r="B143" s="3"/>
      <c r="C143" s="3">
        <v>1590</v>
      </c>
      <c r="D143" s="3" t="s">
        <v>14</v>
      </c>
      <c r="E143" s="3" t="s">
        <v>37</v>
      </c>
      <c r="F143" s="3"/>
      <c r="G143" s="13">
        <f t="shared" si="30"/>
        <v>33227</v>
      </c>
      <c r="H143" s="3">
        <v>1</v>
      </c>
      <c r="I143" s="3">
        <v>1900</v>
      </c>
      <c r="J143" s="3"/>
      <c r="K143" s="3">
        <f>(B144+B145+B146)/(B144+B145+B146+C143)</f>
        <v>0.67431380581728795</v>
      </c>
      <c r="L143" s="3">
        <f>(B144+B145+B146)/C143</f>
        <v>2.070440251572327</v>
      </c>
    </row>
    <row r="144" spans="1:12" x14ac:dyDescent="0.3">
      <c r="A144" s="18">
        <v>42875</v>
      </c>
      <c r="B144" s="3">
        <f t="shared" ref="B144:B145" si="33">H144*I144</f>
        <v>3264</v>
      </c>
      <c r="C144" s="3"/>
      <c r="D144" s="3" t="s">
        <v>0</v>
      </c>
      <c r="E144" s="3" t="s">
        <v>37</v>
      </c>
      <c r="F144" s="3" t="s">
        <v>40</v>
      </c>
      <c r="G144" s="13">
        <f t="shared" si="30"/>
        <v>36491</v>
      </c>
      <c r="H144" s="3">
        <v>102</v>
      </c>
      <c r="I144" s="3">
        <v>32</v>
      </c>
      <c r="J144" s="3"/>
      <c r="K144" s="3"/>
      <c r="L144" s="3"/>
    </row>
    <row r="145" spans="1:12" x14ac:dyDescent="0.3">
      <c r="A145" s="18">
        <v>42875</v>
      </c>
      <c r="B145" s="3">
        <f t="shared" si="33"/>
        <v>28</v>
      </c>
      <c r="C145" s="3"/>
      <c r="D145" s="3" t="s">
        <v>0</v>
      </c>
      <c r="E145" s="3" t="s">
        <v>37</v>
      </c>
      <c r="F145" s="3" t="s">
        <v>41</v>
      </c>
      <c r="G145" s="13">
        <f t="shared" si="30"/>
        <v>36519</v>
      </c>
      <c r="H145" s="3">
        <v>1</v>
      </c>
      <c r="I145" s="3">
        <v>28</v>
      </c>
      <c r="J145" s="3"/>
      <c r="K145" s="3"/>
      <c r="L145" s="3"/>
    </row>
    <row r="146" spans="1:12" x14ac:dyDescent="0.3">
      <c r="A146" s="16">
        <v>42876</v>
      </c>
      <c r="B146" s="3"/>
      <c r="C146" s="3">
        <f t="shared" ref="C146" si="34">H146*I146-J146</f>
        <v>1469.9999999999998</v>
      </c>
      <c r="D146" s="3" t="s">
        <v>14</v>
      </c>
      <c r="E146" s="3" t="s">
        <v>37</v>
      </c>
      <c r="F146" s="3"/>
      <c r="G146" s="13">
        <f t="shared" si="30"/>
        <v>35049</v>
      </c>
      <c r="H146" s="3">
        <v>252</v>
      </c>
      <c r="I146" s="3">
        <v>5.85</v>
      </c>
      <c r="J146" s="3">
        <v>4.2</v>
      </c>
      <c r="K146" s="3">
        <v>4.2</v>
      </c>
      <c r="L146" s="3">
        <f>(B147+B148+B149)/C146</f>
        <v>2.1061224489795922</v>
      </c>
    </row>
    <row r="147" spans="1:12" x14ac:dyDescent="0.3">
      <c r="A147" s="16">
        <v>42876</v>
      </c>
      <c r="B147" s="3">
        <f t="shared" ref="B147:B149" si="35">H147*I147</f>
        <v>192</v>
      </c>
      <c r="C147" s="3"/>
      <c r="D147" s="3" t="s">
        <v>0</v>
      </c>
      <c r="E147" s="3" t="s">
        <v>37</v>
      </c>
      <c r="F147" s="3" t="s">
        <v>40</v>
      </c>
      <c r="G147" s="13">
        <f t="shared" si="30"/>
        <v>35241</v>
      </c>
      <c r="H147" s="3">
        <v>6</v>
      </c>
      <c r="I147" s="3">
        <v>32</v>
      </c>
      <c r="J147" s="3"/>
      <c r="K147" s="3"/>
      <c r="L147" s="3"/>
    </row>
    <row r="148" spans="1:12" x14ac:dyDescent="0.3">
      <c r="A148" s="10">
        <v>42881</v>
      </c>
      <c r="B148" s="3">
        <f t="shared" si="35"/>
        <v>2848</v>
      </c>
      <c r="C148" s="3"/>
      <c r="D148" s="3" t="s">
        <v>0</v>
      </c>
      <c r="E148" s="3" t="s">
        <v>37</v>
      </c>
      <c r="F148" s="3" t="s">
        <v>40</v>
      </c>
      <c r="G148" s="13">
        <f t="shared" si="30"/>
        <v>38089</v>
      </c>
      <c r="H148" s="3">
        <v>89</v>
      </c>
      <c r="I148" s="3">
        <v>32</v>
      </c>
      <c r="J148" s="3"/>
      <c r="K148" s="3"/>
      <c r="L148" s="3"/>
    </row>
    <row r="149" spans="1:12" x14ac:dyDescent="0.3">
      <c r="A149" s="10">
        <v>42881</v>
      </c>
      <c r="B149" s="3">
        <f t="shared" si="35"/>
        <v>56</v>
      </c>
      <c r="C149" s="3"/>
      <c r="D149" s="3" t="s">
        <v>0</v>
      </c>
      <c r="E149" s="3" t="s">
        <v>37</v>
      </c>
      <c r="F149" s="3" t="s">
        <v>41</v>
      </c>
      <c r="G149" s="13">
        <f t="shared" si="30"/>
        <v>38145</v>
      </c>
      <c r="H149" s="3">
        <v>2</v>
      </c>
      <c r="I149" s="3">
        <v>28</v>
      </c>
      <c r="J149" s="3"/>
      <c r="K149" s="3"/>
      <c r="L149" s="3"/>
    </row>
    <row r="150" spans="1:12" x14ac:dyDescent="0.3">
      <c r="A150" s="11">
        <v>42882</v>
      </c>
      <c r="B150" s="3"/>
      <c r="C150" s="3">
        <f t="shared" ref="C150" si="36">H150*I150-J150</f>
        <v>2130</v>
      </c>
      <c r="D150" s="3" t="s">
        <v>14</v>
      </c>
      <c r="E150" s="3" t="s">
        <v>37</v>
      </c>
      <c r="F150" s="3"/>
      <c r="G150" s="13">
        <f t="shared" si="30"/>
        <v>36015</v>
      </c>
      <c r="H150" s="3">
        <v>359</v>
      </c>
      <c r="I150" s="3">
        <v>5.95</v>
      </c>
      <c r="J150" s="3">
        <v>6.05</v>
      </c>
      <c r="K150" s="3">
        <f>(B151+B152+B154)/(B151+B152+B154+C150)</f>
        <v>0.80149114631873253</v>
      </c>
      <c r="L150" s="3"/>
    </row>
    <row r="151" spans="1:12" x14ac:dyDescent="0.3">
      <c r="A151" s="11">
        <v>42882</v>
      </c>
      <c r="B151" s="3">
        <f t="shared" ref="B151:B156" si="37">H151*I151</f>
        <v>4480</v>
      </c>
      <c r="C151" s="3"/>
      <c r="D151" s="3" t="s">
        <v>0</v>
      </c>
      <c r="E151" s="3" t="s">
        <v>37</v>
      </c>
      <c r="F151" s="3" t="s">
        <v>40</v>
      </c>
      <c r="G151" s="13">
        <f t="shared" si="30"/>
        <v>40495</v>
      </c>
      <c r="H151" s="3">
        <v>140</v>
      </c>
      <c r="I151" s="3">
        <v>32</v>
      </c>
      <c r="J151" s="3"/>
      <c r="K151" s="3"/>
      <c r="L151" s="3"/>
    </row>
    <row r="152" spans="1:12" x14ac:dyDescent="0.3">
      <c r="A152" s="11">
        <v>42882</v>
      </c>
      <c r="B152" s="3">
        <f t="shared" si="37"/>
        <v>280</v>
      </c>
      <c r="C152" s="3"/>
      <c r="D152" s="3" t="s">
        <v>0</v>
      </c>
      <c r="E152" s="3" t="s">
        <v>37</v>
      </c>
      <c r="F152" s="3" t="s">
        <v>41</v>
      </c>
      <c r="G152" s="13">
        <f t="shared" si="30"/>
        <v>40775</v>
      </c>
      <c r="H152" s="3">
        <v>10</v>
      </c>
      <c r="I152" s="3">
        <v>28</v>
      </c>
      <c r="J152" s="3"/>
      <c r="K152" s="3"/>
      <c r="L152" s="3"/>
    </row>
    <row r="153" spans="1:12" x14ac:dyDescent="0.3">
      <c r="A153" s="10">
        <v>42883</v>
      </c>
      <c r="B153" s="3"/>
      <c r="C153" s="3">
        <f>H153*I153-J153</f>
        <v>2270</v>
      </c>
      <c r="D153" s="3" t="s">
        <v>14</v>
      </c>
      <c r="E153" s="3" t="s">
        <v>37</v>
      </c>
      <c r="F153" s="3"/>
      <c r="G153" s="13">
        <f t="shared" si="30"/>
        <v>38505</v>
      </c>
      <c r="H153" s="3">
        <v>382</v>
      </c>
      <c r="I153" s="3">
        <v>5.95</v>
      </c>
      <c r="J153" s="3">
        <v>2.9</v>
      </c>
      <c r="K153" s="3">
        <f>(B154+B155+B156)/(B154+B155+B156+C153)</f>
        <v>0.66783728416739829</v>
      </c>
      <c r="L153" s="3"/>
    </row>
    <row r="154" spans="1:12" x14ac:dyDescent="0.3">
      <c r="A154" s="10">
        <v>42883</v>
      </c>
      <c r="B154" s="3">
        <f t="shared" si="37"/>
        <v>3840</v>
      </c>
      <c r="C154" s="3"/>
      <c r="D154" s="3" t="s">
        <v>0</v>
      </c>
      <c r="E154" s="3" t="s">
        <v>37</v>
      </c>
      <c r="F154" s="3" t="s">
        <v>40</v>
      </c>
      <c r="G154" s="13">
        <f t="shared" si="30"/>
        <v>42345</v>
      </c>
      <c r="H154" s="3">
        <v>120</v>
      </c>
      <c r="I154" s="3">
        <v>32</v>
      </c>
      <c r="J154" s="3"/>
      <c r="K154" s="3"/>
      <c r="L154" s="3"/>
    </row>
    <row r="155" spans="1:12" x14ac:dyDescent="0.3">
      <c r="A155" s="10">
        <v>42883</v>
      </c>
      <c r="B155" s="3">
        <f t="shared" si="37"/>
        <v>224</v>
      </c>
      <c r="C155" s="3"/>
      <c r="D155" s="3" t="s">
        <v>0</v>
      </c>
      <c r="E155" s="3" t="s">
        <v>37</v>
      </c>
      <c r="F155" s="3" t="s">
        <v>41</v>
      </c>
      <c r="G155" s="13">
        <f t="shared" si="30"/>
        <v>42569</v>
      </c>
      <c r="H155" s="3">
        <v>8</v>
      </c>
      <c r="I155" s="3">
        <v>28</v>
      </c>
      <c r="J155" s="3"/>
      <c r="K155" s="3"/>
      <c r="L155" s="3"/>
    </row>
    <row r="156" spans="1:12" x14ac:dyDescent="0.3">
      <c r="A156" s="10">
        <v>42883</v>
      </c>
      <c r="B156" s="3">
        <f t="shared" si="37"/>
        <v>500</v>
      </c>
      <c r="C156" s="3"/>
      <c r="D156" s="3" t="s">
        <v>1</v>
      </c>
      <c r="E156" s="3" t="s">
        <v>37</v>
      </c>
      <c r="F156" s="3" t="s">
        <v>1</v>
      </c>
      <c r="G156" s="13">
        <f t="shared" si="30"/>
        <v>43069</v>
      </c>
      <c r="H156" s="3">
        <v>1</v>
      </c>
      <c r="I156" s="3">
        <v>500</v>
      </c>
      <c r="J156" s="3"/>
      <c r="K156" s="3"/>
      <c r="L156" s="3"/>
    </row>
  </sheetData>
  <phoneticPr fontId="1" type="noConversion"/>
  <pageMargins left="0.7" right="0.7" top="0.75" bottom="0.75" header="0.3" footer="0.3"/>
  <pageSetup paperSize="9" orientation="portrait" horizontalDpi="1200" verticalDpi="1200" r:id="rId1"/>
  <ignoredErrors>
    <ignoredError sqref="B1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Normal="100" workbookViewId="0">
      <selection activeCell="D2" sqref="D2"/>
    </sheetView>
  </sheetViews>
  <sheetFormatPr defaultRowHeight="16.5" x14ac:dyDescent="0.3"/>
  <cols>
    <col min="1" max="1" width="11.25" style="2" bestFit="1" customWidth="1"/>
    <col min="2" max="3" width="8.5" style="2" bestFit="1" customWidth="1"/>
    <col min="4" max="5" width="7.375" style="2" bestFit="1" customWidth="1"/>
    <col min="6" max="6" width="9.2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2" width="9" style="1"/>
    <col min="13" max="13" width="12.875" style="1" bestFit="1" customWidth="1"/>
    <col min="14" max="16384" width="9" style="1"/>
  </cols>
  <sheetData>
    <row r="1" spans="1:13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38</v>
      </c>
      <c r="H1" s="4" t="s">
        <v>5</v>
      </c>
      <c r="I1" s="4" t="s">
        <v>4</v>
      </c>
    </row>
    <row r="2" spans="1:13" x14ac:dyDescent="0.3">
      <c r="A2" s="5">
        <v>42802</v>
      </c>
      <c r="B2" s="3">
        <f>H2*I2</f>
        <v>500</v>
      </c>
      <c r="D2" s="3" t="s">
        <v>103</v>
      </c>
      <c r="E2" s="3" t="s">
        <v>36</v>
      </c>
      <c r="F2" s="3"/>
      <c r="G2" s="3">
        <f>B2-C2</f>
        <v>500</v>
      </c>
      <c r="H2" s="3">
        <v>1</v>
      </c>
      <c r="I2" s="3">
        <v>500</v>
      </c>
    </row>
    <row r="3" spans="1:13" x14ac:dyDescent="0.3">
      <c r="A3" s="5">
        <v>42802</v>
      </c>
      <c r="B3" s="3">
        <f>H3*I3</f>
        <v>4329</v>
      </c>
      <c r="C3" s="3"/>
      <c r="D3" s="3" t="s">
        <v>0</v>
      </c>
      <c r="E3" s="3" t="s">
        <v>36</v>
      </c>
      <c r="F3" s="3"/>
      <c r="G3" s="3">
        <f>G2+B3-C3</f>
        <v>4829</v>
      </c>
      <c r="H3" s="3">
        <v>117</v>
      </c>
      <c r="I3" s="3">
        <v>37</v>
      </c>
    </row>
    <row r="4" spans="1:13" x14ac:dyDescent="0.3">
      <c r="A4" s="5">
        <v>42802</v>
      </c>
      <c r="B4" s="3">
        <f t="shared" ref="B4:B13" si="0">H4*I4</f>
        <v>600</v>
      </c>
      <c r="C4" s="3"/>
      <c r="D4" s="3" t="s">
        <v>1</v>
      </c>
      <c r="E4" s="3" t="s">
        <v>36</v>
      </c>
      <c r="F4" s="3"/>
      <c r="G4" s="3">
        <f t="shared" ref="G4:G15" si="1">G3+B4-C4</f>
        <v>5429</v>
      </c>
      <c r="H4" s="3">
        <v>1</v>
      </c>
      <c r="I4" s="3">
        <v>600</v>
      </c>
    </row>
    <row r="5" spans="1:13" x14ac:dyDescent="0.3">
      <c r="A5" s="5">
        <v>42803</v>
      </c>
      <c r="B5" s="3"/>
      <c r="C5" s="3">
        <f>H5*I5</f>
        <v>2850</v>
      </c>
      <c r="D5" s="3" t="s">
        <v>14</v>
      </c>
      <c r="E5" s="3" t="s">
        <v>36</v>
      </c>
      <c r="F5" s="3"/>
      <c r="G5" s="3">
        <f t="shared" si="1"/>
        <v>2579</v>
      </c>
      <c r="H5" s="3">
        <v>1</v>
      </c>
      <c r="I5" s="3">
        <v>2850</v>
      </c>
    </row>
    <row r="6" spans="1:13" x14ac:dyDescent="0.3">
      <c r="A6" s="5">
        <v>42803</v>
      </c>
      <c r="B6" s="3">
        <f t="shared" ref="B6" si="2">H6*I6</f>
        <v>2923</v>
      </c>
      <c r="C6" s="3"/>
      <c r="D6" s="3" t="s">
        <v>0</v>
      </c>
      <c r="E6" s="3" t="s">
        <v>36</v>
      </c>
      <c r="F6" s="3"/>
      <c r="G6" s="3">
        <f t="shared" si="1"/>
        <v>5502</v>
      </c>
      <c r="H6" s="3">
        <v>79</v>
      </c>
      <c r="I6" s="3">
        <v>37</v>
      </c>
    </row>
    <row r="7" spans="1:13" x14ac:dyDescent="0.3">
      <c r="A7" s="5">
        <v>42822</v>
      </c>
      <c r="B7" s="3"/>
      <c r="C7" s="3">
        <f>H7*I7</f>
        <v>3100</v>
      </c>
      <c r="D7" s="3" t="s">
        <v>14</v>
      </c>
      <c r="E7" s="3" t="s">
        <v>36</v>
      </c>
      <c r="F7" s="3"/>
      <c r="G7" s="3">
        <f t="shared" si="1"/>
        <v>2402</v>
      </c>
      <c r="H7" s="3">
        <v>1</v>
      </c>
      <c r="I7" s="3">
        <v>3100</v>
      </c>
    </row>
    <row r="8" spans="1:13" x14ac:dyDescent="0.3">
      <c r="A8" s="5">
        <v>42822</v>
      </c>
      <c r="B8" s="3">
        <f t="shared" si="0"/>
        <v>600</v>
      </c>
      <c r="C8" s="3"/>
      <c r="D8" s="3" t="s">
        <v>1</v>
      </c>
      <c r="E8" s="3" t="s">
        <v>36</v>
      </c>
      <c r="F8" s="3"/>
      <c r="G8" s="3">
        <f t="shared" si="1"/>
        <v>3002</v>
      </c>
      <c r="H8" s="3">
        <v>1</v>
      </c>
      <c r="I8" s="3">
        <v>600</v>
      </c>
    </row>
    <row r="9" spans="1:13" x14ac:dyDescent="0.3">
      <c r="A9" s="5">
        <v>42822</v>
      </c>
      <c r="B9" s="3">
        <f t="shared" si="0"/>
        <v>3663</v>
      </c>
      <c r="C9" s="3"/>
      <c r="D9" s="3" t="s">
        <v>0</v>
      </c>
      <c r="E9" s="3" t="s">
        <v>36</v>
      </c>
      <c r="F9" s="3"/>
      <c r="G9" s="3">
        <f t="shared" si="1"/>
        <v>6665</v>
      </c>
      <c r="H9" s="3">
        <v>99</v>
      </c>
      <c r="I9" s="3">
        <v>37</v>
      </c>
    </row>
    <row r="10" spans="1:13" x14ac:dyDescent="0.3">
      <c r="A10" s="5">
        <v>42823</v>
      </c>
      <c r="B10" s="3"/>
      <c r="C10" s="3">
        <f t="shared" ref="C10" si="3">H10*I10</f>
        <v>2700</v>
      </c>
      <c r="D10" s="3" t="s">
        <v>14</v>
      </c>
      <c r="E10" s="3" t="s">
        <v>36</v>
      </c>
      <c r="F10" s="3"/>
      <c r="G10" s="3">
        <f t="shared" si="1"/>
        <v>3965</v>
      </c>
      <c r="H10" s="3">
        <v>1</v>
      </c>
      <c r="I10" s="3">
        <v>2700</v>
      </c>
    </row>
    <row r="11" spans="1:13" x14ac:dyDescent="0.3">
      <c r="A11" s="5">
        <v>42823</v>
      </c>
      <c r="B11" s="3">
        <f t="shared" si="0"/>
        <v>3552</v>
      </c>
      <c r="C11" s="3"/>
      <c r="D11" s="3" t="s">
        <v>0</v>
      </c>
      <c r="E11" s="3" t="s">
        <v>36</v>
      </c>
      <c r="F11" s="3"/>
      <c r="G11" s="3">
        <f t="shared" si="1"/>
        <v>7517</v>
      </c>
      <c r="H11" s="3">
        <v>96</v>
      </c>
      <c r="I11" s="3">
        <v>37</v>
      </c>
      <c r="K11" s="1" t="s">
        <v>93</v>
      </c>
      <c r="L11" s="1">
        <v>8650</v>
      </c>
    </row>
    <row r="12" spans="1:13" x14ac:dyDescent="0.3">
      <c r="A12" s="5">
        <v>42824</v>
      </c>
      <c r="B12" s="3">
        <f t="shared" si="0"/>
        <v>1500</v>
      </c>
      <c r="C12" s="3"/>
      <c r="D12" s="3" t="s">
        <v>1</v>
      </c>
      <c r="E12" s="3" t="s">
        <v>36</v>
      </c>
      <c r="F12" s="3"/>
      <c r="G12" s="3">
        <f t="shared" si="1"/>
        <v>9017</v>
      </c>
      <c r="H12" s="3">
        <v>2.5</v>
      </c>
      <c r="I12" s="3">
        <v>600</v>
      </c>
      <c r="L12" s="1">
        <v>21589</v>
      </c>
      <c r="M12" s="1" t="s">
        <v>94</v>
      </c>
    </row>
    <row r="13" spans="1:13" x14ac:dyDescent="0.3">
      <c r="A13" s="5">
        <v>42826</v>
      </c>
      <c r="B13" s="3">
        <f t="shared" si="0"/>
        <v>2997</v>
      </c>
      <c r="C13" s="3"/>
      <c r="D13" s="3" t="s">
        <v>0</v>
      </c>
      <c r="E13" s="3" t="s">
        <v>36</v>
      </c>
      <c r="F13" s="3"/>
      <c r="G13" s="3">
        <f t="shared" si="1"/>
        <v>12014</v>
      </c>
      <c r="H13" s="3">
        <v>81</v>
      </c>
      <c r="I13" s="3">
        <v>37</v>
      </c>
      <c r="K13" s="1" t="s">
        <v>2</v>
      </c>
      <c r="L13" s="1">
        <v>21089</v>
      </c>
    </row>
    <row r="14" spans="1:13" x14ac:dyDescent="0.3">
      <c r="A14" s="5">
        <v>42827</v>
      </c>
      <c r="B14" s="3">
        <f>H14*I14</f>
        <v>925</v>
      </c>
      <c r="C14" s="3"/>
      <c r="D14" s="3" t="s">
        <v>0</v>
      </c>
      <c r="E14" s="3" t="s">
        <v>36</v>
      </c>
      <c r="F14" s="3"/>
      <c r="G14" s="3">
        <f t="shared" si="1"/>
        <v>12939</v>
      </c>
      <c r="H14" s="3">
        <v>25</v>
      </c>
      <c r="I14" s="3">
        <v>37</v>
      </c>
      <c r="K14" s="1" t="s">
        <v>95</v>
      </c>
      <c r="L14" s="23">
        <f>L13/L11</f>
        <v>2.4380346820809247</v>
      </c>
    </row>
    <row r="15" spans="1:13" x14ac:dyDescent="0.3">
      <c r="A15" s="5">
        <v>42827</v>
      </c>
      <c r="B15" s="3"/>
      <c r="C15" s="6">
        <v>89</v>
      </c>
      <c r="D15" s="3" t="s">
        <v>47</v>
      </c>
      <c r="E15" s="3" t="s">
        <v>36</v>
      </c>
      <c r="F15" s="3"/>
      <c r="G15" s="3">
        <f t="shared" si="1"/>
        <v>12850</v>
      </c>
      <c r="H15" s="3">
        <v>1</v>
      </c>
      <c r="I15" s="3">
        <v>89</v>
      </c>
      <c r="L15" s="1">
        <f>L13-L11</f>
        <v>12439</v>
      </c>
    </row>
    <row r="16" spans="1:13" x14ac:dyDescent="0.3">
      <c r="B16" s="2">
        <f>SUM(B2:B15)</f>
        <v>21589</v>
      </c>
      <c r="C16" s="2">
        <f>SUM(C2:C15)</f>
        <v>8739</v>
      </c>
      <c r="G16" s="2">
        <f>B16-C16</f>
        <v>12850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4" zoomScaleNormal="100" workbookViewId="0">
      <selection activeCell="L14" sqref="L14"/>
    </sheetView>
  </sheetViews>
  <sheetFormatPr defaultRowHeight="16.5" x14ac:dyDescent="0.3"/>
  <cols>
    <col min="1" max="1" width="11.25" style="2" bestFit="1" customWidth="1"/>
    <col min="2" max="8" width="9.5" style="2" bestFit="1" customWidth="1"/>
    <col min="9" max="16384" width="9" style="1"/>
  </cols>
  <sheetData>
    <row r="1" spans="1:8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5</v>
      </c>
      <c r="H1" s="4" t="s">
        <v>4</v>
      </c>
    </row>
    <row r="2" spans="1:8" x14ac:dyDescent="0.3">
      <c r="A2" s="5">
        <v>42792</v>
      </c>
      <c r="B2" s="3">
        <v>510000</v>
      </c>
      <c r="C2" s="3"/>
      <c r="D2" s="3" t="s">
        <v>24</v>
      </c>
      <c r="E2" s="3"/>
      <c r="F2" s="3"/>
      <c r="G2" s="3">
        <v>1</v>
      </c>
      <c r="H2" s="3">
        <v>510000</v>
      </c>
    </row>
    <row r="3" spans="1:8" x14ac:dyDescent="0.3">
      <c r="A3" s="5">
        <v>42786</v>
      </c>
      <c r="B3" s="3"/>
      <c r="C3" s="3">
        <f>H3*G3</f>
        <v>600</v>
      </c>
      <c r="D3" s="3" t="s">
        <v>32</v>
      </c>
      <c r="E3" s="3"/>
      <c r="F3" s="3" t="s">
        <v>33</v>
      </c>
      <c r="G3" s="3">
        <v>1</v>
      </c>
      <c r="H3" s="3">
        <v>600</v>
      </c>
    </row>
    <row r="4" spans="1:8" x14ac:dyDescent="0.3">
      <c r="A4" s="5">
        <v>42786</v>
      </c>
      <c r="B4" s="3"/>
      <c r="C4" s="3">
        <f t="shared" ref="C4:C9" si="0">H4*G4</f>
        <v>400</v>
      </c>
      <c r="D4" s="3" t="s">
        <v>31</v>
      </c>
      <c r="E4" s="3"/>
      <c r="F4" s="3" t="s">
        <v>33</v>
      </c>
      <c r="G4" s="3">
        <v>1</v>
      </c>
      <c r="H4" s="3">
        <v>400</v>
      </c>
    </row>
    <row r="5" spans="1:8" x14ac:dyDescent="0.3">
      <c r="A5" s="5">
        <v>42786</v>
      </c>
      <c r="B5" s="3"/>
      <c r="C5" s="3">
        <f t="shared" si="0"/>
        <v>500</v>
      </c>
      <c r="D5" s="3" t="s">
        <v>31</v>
      </c>
      <c r="E5" s="3"/>
      <c r="F5" s="3" t="s">
        <v>9</v>
      </c>
      <c r="G5" s="3">
        <v>1</v>
      </c>
      <c r="H5" s="3">
        <v>500</v>
      </c>
    </row>
    <row r="6" spans="1:8" x14ac:dyDescent="0.3">
      <c r="A6" s="5">
        <v>42786</v>
      </c>
      <c r="B6" s="3"/>
      <c r="C6" s="3">
        <f t="shared" si="0"/>
        <v>300</v>
      </c>
      <c r="D6" s="3" t="s">
        <v>31</v>
      </c>
      <c r="E6" s="3"/>
      <c r="F6" s="3" t="s">
        <v>34</v>
      </c>
      <c r="G6" s="3">
        <v>1</v>
      </c>
      <c r="H6" s="3">
        <v>300</v>
      </c>
    </row>
    <row r="7" spans="1:8" x14ac:dyDescent="0.3">
      <c r="A7" s="5">
        <v>42790</v>
      </c>
      <c r="B7" s="3"/>
      <c r="C7" s="3">
        <f t="shared" si="0"/>
        <v>400</v>
      </c>
      <c r="D7" s="3" t="s">
        <v>35</v>
      </c>
      <c r="E7" s="3"/>
      <c r="F7" s="3"/>
      <c r="G7" s="3">
        <v>1</v>
      </c>
      <c r="H7" s="3">
        <v>400</v>
      </c>
    </row>
    <row r="8" spans="1:8" x14ac:dyDescent="0.3">
      <c r="A8" s="5">
        <v>42790</v>
      </c>
      <c r="B8" s="3"/>
      <c r="C8" s="3">
        <f t="shared" si="0"/>
        <v>240</v>
      </c>
      <c r="D8" s="3" t="s">
        <v>35</v>
      </c>
      <c r="E8" s="3"/>
      <c r="F8" s="3"/>
      <c r="G8" s="3">
        <v>1</v>
      </c>
      <c r="H8" s="3">
        <v>240</v>
      </c>
    </row>
    <row r="9" spans="1:8" x14ac:dyDescent="0.3">
      <c r="A9" s="5">
        <v>42790</v>
      </c>
      <c r="B9" s="3"/>
      <c r="C9" s="3">
        <f t="shared" si="0"/>
        <v>340</v>
      </c>
      <c r="D9" s="3" t="s">
        <v>35</v>
      </c>
      <c r="E9" s="3"/>
      <c r="F9" s="3" t="s">
        <v>9</v>
      </c>
      <c r="G9" s="3">
        <v>1</v>
      </c>
      <c r="H9" s="3">
        <v>340</v>
      </c>
    </row>
    <row r="10" spans="1:8" x14ac:dyDescent="0.3">
      <c r="A10" s="5">
        <v>42792</v>
      </c>
      <c r="B10" s="3"/>
      <c r="C10" s="3">
        <f>G10*H10</f>
        <v>488000</v>
      </c>
      <c r="D10" s="3" t="s">
        <v>20</v>
      </c>
      <c r="E10" s="3"/>
      <c r="F10" s="3"/>
      <c r="G10" s="3">
        <v>1</v>
      </c>
      <c r="H10" s="3">
        <v>488000</v>
      </c>
    </row>
    <row r="11" spans="1:8" x14ac:dyDescent="0.3">
      <c r="A11" s="5">
        <v>42792</v>
      </c>
      <c r="B11" s="3"/>
      <c r="C11" s="3">
        <f t="shared" ref="C11:C20" si="1">G11*H11</f>
        <v>4000</v>
      </c>
      <c r="D11" s="3" t="s">
        <v>21</v>
      </c>
      <c r="E11" s="3"/>
      <c r="F11" s="3"/>
      <c r="G11" s="3">
        <v>1</v>
      </c>
      <c r="H11" s="3">
        <v>4000</v>
      </c>
    </row>
    <row r="12" spans="1:8" x14ac:dyDescent="0.3">
      <c r="A12" s="5">
        <v>42793</v>
      </c>
      <c r="B12" s="3"/>
      <c r="C12" s="3">
        <f t="shared" si="1"/>
        <v>300</v>
      </c>
      <c r="D12" s="3" t="s">
        <v>10</v>
      </c>
      <c r="E12" s="3"/>
      <c r="F12" s="3" t="s">
        <v>22</v>
      </c>
      <c r="G12" s="3">
        <v>1</v>
      </c>
      <c r="H12" s="3">
        <v>300</v>
      </c>
    </row>
    <row r="13" spans="1:8" x14ac:dyDescent="0.3">
      <c r="A13" s="5">
        <v>42793</v>
      </c>
      <c r="B13" s="3"/>
      <c r="C13" s="3">
        <f t="shared" si="1"/>
        <v>170</v>
      </c>
      <c r="D13" s="3" t="s">
        <v>10</v>
      </c>
      <c r="E13" s="3"/>
      <c r="F13" s="3" t="s">
        <v>23</v>
      </c>
      <c r="G13" s="3">
        <v>1</v>
      </c>
      <c r="H13" s="3">
        <v>170</v>
      </c>
    </row>
    <row r="14" spans="1:8" x14ac:dyDescent="0.3">
      <c r="A14" s="5">
        <v>42793</v>
      </c>
      <c r="B14" s="3"/>
      <c r="C14" s="3">
        <f t="shared" si="1"/>
        <v>95</v>
      </c>
      <c r="D14" s="3" t="s">
        <v>10</v>
      </c>
      <c r="E14" s="3"/>
      <c r="F14" s="3" t="s">
        <v>25</v>
      </c>
      <c r="G14" s="3">
        <v>1</v>
      </c>
      <c r="H14" s="3">
        <v>95</v>
      </c>
    </row>
    <row r="15" spans="1:8" x14ac:dyDescent="0.3">
      <c r="A15" s="5">
        <v>42793</v>
      </c>
      <c r="B15" s="3"/>
      <c r="C15" s="3">
        <f t="shared" si="1"/>
        <v>145</v>
      </c>
      <c r="D15" s="3" t="s">
        <v>10</v>
      </c>
      <c r="E15" s="3"/>
      <c r="F15" s="3" t="s">
        <v>26</v>
      </c>
      <c r="G15" s="3">
        <v>1</v>
      </c>
      <c r="H15" s="3">
        <v>145</v>
      </c>
    </row>
    <row r="16" spans="1:8" x14ac:dyDescent="0.3">
      <c r="A16" s="5">
        <v>42793</v>
      </c>
      <c r="B16" s="3"/>
      <c r="C16" s="3">
        <f t="shared" si="1"/>
        <v>120</v>
      </c>
      <c r="D16" s="3" t="s">
        <v>10</v>
      </c>
      <c r="E16" s="3"/>
      <c r="F16" s="3" t="s">
        <v>27</v>
      </c>
      <c r="G16" s="3">
        <v>1</v>
      </c>
      <c r="H16" s="3">
        <v>120</v>
      </c>
    </row>
    <row r="17" spans="1:8" x14ac:dyDescent="0.3">
      <c r="A17" s="5">
        <v>42793</v>
      </c>
      <c r="B17" s="3"/>
      <c r="C17" s="3">
        <f t="shared" si="1"/>
        <v>20</v>
      </c>
      <c r="D17" s="3" t="s">
        <v>10</v>
      </c>
      <c r="E17" s="3"/>
      <c r="F17" s="3" t="s">
        <v>28</v>
      </c>
      <c r="G17" s="3">
        <v>1</v>
      </c>
      <c r="H17" s="3">
        <v>20</v>
      </c>
    </row>
    <row r="18" spans="1:8" x14ac:dyDescent="0.3">
      <c r="A18" s="5">
        <v>42793</v>
      </c>
      <c r="B18" s="3"/>
      <c r="C18" s="3">
        <f t="shared" si="1"/>
        <v>120</v>
      </c>
      <c r="D18" s="3" t="s">
        <v>10</v>
      </c>
      <c r="E18" s="3"/>
      <c r="F18" s="3" t="s">
        <v>29</v>
      </c>
      <c r="G18" s="3">
        <v>1</v>
      </c>
      <c r="H18" s="3">
        <v>120</v>
      </c>
    </row>
    <row r="19" spans="1:8" x14ac:dyDescent="0.3">
      <c r="A19" s="5">
        <v>42793</v>
      </c>
      <c r="B19" s="3"/>
      <c r="C19" s="3">
        <f t="shared" si="1"/>
        <v>3600</v>
      </c>
      <c r="D19" s="3" t="s">
        <v>10</v>
      </c>
      <c r="E19" s="3"/>
      <c r="F19" s="3" t="s">
        <v>30</v>
      </c>
      <c r="G19" s="3">
        <v>1</v>
      </c>
      <c r="H19" s="3">
        <v>3600</v>
      </c>
    </row>
    <row r="20" spans="1:8" x14ac:dyDescent="0.3">
      <c r="A20" s="5">
        <v>42794</v>
      </c>
      <c r="B20" s="3"/>
      <c r="C20" s="3">
        <f t="shared" si="1"/>
        <v>160</v>
      </c>
      <c r="D20" s="3" t="s">
        <v>9</v>
      </c>
      <c r="E20" s="3"/>
      <c r="F20" s="3" t="s">
        <v>9</v>
      </c>
      <c r="G20" s="3">
        <v>1</v>
      </c>
      <c r="H20" s="3">
        <v>160</v>
      </c>
    </row>
    <row r="21" spans="1:8" x14ac:dyDescent="0.3">
      <c r="A21" s="5">
        <v>42796</v>
      </c>
      <c r="B21" s="3"/>
      <c r="C21" s="3">
        <v>40</v>
      </c>
      <c r="D21" s="3" t="s">
        <v>9</v>
      </c>
      <c r="E21" s="3"/>
      <c r="F21" s="3"/>
      <c r="G21" s="3">
        <v>1</v>
      </c>
      <c r="H21" s="3">
        <v>40</v>
      </c>
    </row>
    <row r="22" spans="1:8" x14ac:dyDescent="0.3">
      <c r="A22" s="5">
        <v>42799</v>
      </c>
      <c r="B22" s="3"/>
      <c r="C22" s="3">
        <f>G22*H22</f>
        <v>3700</v>
      </c>
      <c r="D22" s="3" t="s">
        <v>10</v>
      </c>
      <c r="E22" s="3"/>
      <c r="F22" s="3" t="s">
        <v>11</v>
      </c>
      <c r="G22" s="3">
        <v>1</v>
      </c>
      <c r="H22" s="3">
        <v>3700</v>
      </c>
    </row>
    <row r="23" spans="1:8" x14ac:dyDescent="0.3">
      <c r="A23" s="5">
        <v>42799</v>
      </c>
      <c r="B23" s="3"/>
      <c r="C23" s="3">
        <f>G23*H23</f>
        <v>100</v>
      </c>
      <c r="D23" s="3" t="s">
        <v>10</v>
      </c>
      <c r="E23" s="3"/>
      <c r="F23" s="3" t="s">
        <v>12</v>
      </c>
      <c r="G23" s="3">
        <v>1</v>
      </c>
      <c r="H23" s="3">
        <v>100</v>
      </c>
    </row>
    <row r="24" spans="1:8" x14ac:dyDescent="0.3">
      <c r="A24" s="5">
        <v>42802</v>
      </c>
      <c r="B24" s="3">
        <f>G24*H24</f>
        <v>500</v>
      </c>
      <c r="D24" s="3" t="s">
        <v>13</v>
      </c>
      <c r="E24" s="3" t="s">
        <v>36</v>
      </c>
      <c r="F24" s="3"/>
      <c r="G24" s="3">
        <v>1</v>
      </c>
      <c r="H24" s="3">
        <v>500</v>
      </c>
    </row>
    <row r="25" spans="1:8" x14ac:dyDescent="0.3">
      <c r="A25" s="5">
        <v>42802</v>
      </c>
      <c r="B25" s="3">
        <f>G25*H25</f>
        <v>4329</v>
      </c>
      <c r="C25" s="3"/>
      <c r="D25" s="3" t="s">
        <v>0</v>
      </c>
      <c r="E25" s="3" t="s">
        <v>36</v>
      </c>
      <c r="F25" s="3"/>
      <c r="G25" s="3">
        <v>117</v>
      </c>
      <c r="H25" s="3">
        <v>37</v>
      </c>
    </row>
    <row r="26" spans="1:8" x14ac:dyDescent="0.3">
      <c r="A26" s="5">
        <v>42802</v>
      </c>
      <c r="B26" s="3">
        <f t="shared" ref="B26:B38" si="2">G26*H26</f>
        <v>600</v>
      </c>
      <c r="C26" s="3"/>
      <c r="D26" s="3" t="s">
        <v>1</v>
      </c>
      <c r="E26" s="3" t="s">
        <v>36</v>
      </c>
      <c r="F26" s="3"/>
      <c r="G26" s="3">
        <v>1</v>
      </c>
      <c r="H26" s="3">
        <v>600</v>
      </c>
    </row>
    <row r="27" spans="1:8" x14ac:dyDescent="0.3">
      <c r="A27" s="5">
        <v>42803</v>
      </c>
      <c r="B27" s="3"/>
      <c r="C27" s="3">
        <f>G27*H27</f>
        <v>2850</v>
      </c>
      <c r="D27" s="3" t="s">
        <v>14</v>
      </c>
      <c r="E27" s="3" t="s">
        <v>36</v>
      </c>
      <c r="F27" s="3"/>
      <c r="G27" s="3">
        <v>1</v>
      </c>
      <c r="H27" s="3">
        <v>2850</v>
      </c>
    </row>
    <row r="28" spans="1:8" x14ac:dyDescent="0.3">
      <c r="A28" s="5">
        <v>42803</v>
      </c>
      <c r="B28" s="3">
        <f t="shared" ref="B28" si="3">G28*H28</f>
        <v>2923</v>
      </c>
      <c r="C28" s="3"/>
      <c r="D28" s="3" t="s">
        <v>0</v>
      </c>
      <c r="E28" s="3" t="s">
        <v>36</v>
      </c>
      <c r="F28" s="3"/>
      <c r="G28" s="3">
        <v>79</v>
      </c>
      <c r="H28" s="3">
        <v>37</v>
      </c>
    </row>
    <row r="29" spans="1:8" x14ac:dyDescent="0.3">
      <c r="A29" s="5">
        <v>42804</v>
      </c>
      <c r="B29" s="3"/>
      <c r="C29" s="6">
        <f t="shared" ref="C29" si="4">G29*H29</f>
        <v>5000</v>
      </c>
      <c r="D29" s="3" t="s">
        <v>15</v>
      </c>
      <c r="E29" s="3" t="s">
        <v>36</v>
      </c>
      <c r="F29" s="3" t="s">
        <v>16</v>
      </c>
      <c r="G29" s="3">
        <v>1</v>
      </c>
      <c r="H29" s="3">
        <v>5000</v>
      </c>
    </row>
    <row r="30" spans="1:8" x14ac:dyDescent="0.3">
      <c r="A30" s="5">
        <v>42821</v>
      </c>
      <c r="B30" s="3"/>
      <c r="C30" s="3">
        <f>G30*H30</f>
        <v>510</v>
      </c>
      <c r="D30" s="3" t="s">
        <v>17</v>
      </c>
      <c r="E30" s="3" t="s">
        <v>36</v>
      </c>
      <c r="F30" s="3" t="s">
        <v>18</v>
      </c>
      <c r="G30" s="3">
        <v>1</v>
      </c>
      <c r="H30" s="3">
        <v>510</v>
      </c>
    </row>
    <row r="31" spans="1:8" x14ac:dyDescent="0.3">
      <c r="A31" s="5">
        <v>42821</v>
      </c>
      <c r="B31" s="3"/>
      <c r="C31" s="3">
        <f>G31*H31</f>
        <v>20</v>
      </c>
      <c r="D31" s="3" t="s">
        <v>17</v>
      </c>
      <c r="E31" s="3" t="s">
        <v>36</v>
      </c>
      <c r="F31" s="3" t="s">
        <v>19</v>
      </c>
      <c r="G31" s="3">
        <v>1</v>
      </c>
      <c r="H31" s="3">
        <v>20</v>
      </c>
    </row>
    <row r="32" spans="1:8" x14ac:dyDescent="0.3">
      <c r="A32" s="5">
        <v>42822</v>
      </c>
      <c r="B32" s="3"/>
      <c r="C32" s="3">
        <f>G32*H32</f>
        <v>3100</v>
      </c>
      <c r="D32" s="3" t="s">
        <v>14</v>
      </c>
      <c r="E32" s="3" t="s">
        <v>36</v>
      </c>
      <c r="F32" s="3"/>
      <c r="G32" s="3">
        <v>1</v>
      </c>
      <c r="H32" s="3">
        <v>3100</v>
      </c>
    </row>
    <row r="33" spans="1:8" x14ac:dyDescent="0.3">
      <c r="A33" s="5">
        <v>42822</v>
      </c>
      <c r="B33" s="3">
        <f t="shared" si="2"/>
        <v>600</v>
      </c>
      <c r="C33" s="3"/>
      <c r="D33" s="3" t="s">
        <v>1</v>
      </c>
      <c r="E33" s="3" t="s">
        <v>36</v>
      </c>
      <c r="F33" s="3"/>
      <c r="G33" s="3">
        <v>1</v>
      </c>
      <c r="H33" s="3">
        <v>600</v>
      </c>
    </row>
    <row r="34" spans="1:8" x14ac:dyDescent="0.3">
      <c r="A34" s="5">
        <v>42822</v>
      </c>
      <c r="B34" s="3">
        <f t="shared" si="2"/>
        <v>3663</v>
      </c>
      <c r="C34" s="3"/>
      <c r="D34" s="3" t="s">
        <v>0</v>
      </c>
      <c r="E34" s="3" t="s">
        <v>36</v>
      </c>
      <c r="F34" s="3"/>
      <c r="G34" s="3">
        <v>99</v>
      </c>
      <c r="H34" s="3">
        <v>37</v>
      </c>
    </row>
    <row r="35" spans="1:8" x14ac:dyDescent="0.3">
      <c r="A35" s="5">
        <v>42823</v>
      </c>
      <c r="B35" s="3"/>
      <c r="C35" s="3">
        <f t="shared" ref="C35" si="5">G35*H35</f>
        <v>2700</v>
      </c>
      <c r="D35" s="3" t="s">
        <v>14</v>
      </c>
      <c r="E35" s="3" t="s">
        <v>36</v>
      </c>
      <c r="F35" s="3"/>
      <c r="G35" s="3">
        <v>1</v>
      </c>
      <c r="H35" s="3">
        <v>2700</v>
      </c>
    </row>
    <row r="36" spans="1:8" x14ac:dyDescent="0.3">
      <c r="A36" s="5">
        <v>42823</v>
      </c>
      <c r="B36" s="3">
        <f t="shared" si="2"/>
        <v>3552</v>
      </c>
      <c r="C36" s="3"/>
      <c r="D36" s="3" t="s">
        <v>0</v>
      </c>
      <c r="E36" s="3" t="s">
        <v>36</v>
      </c>
      <c r="F36" s="3"/>
      <c r="G36" s="3">
        <v>96</v>
      </c>
      <c r="H36" s="3">
        <v>37</v>
      </c>
    </row>
    <row r="37" spans="1:8" x14ac:dyDescent="0.3">
      <c r="A37" s="5">
        <v>42824</v>
      </c>
      <c r="B37" s="3">
        <f t="shared" ref="B37" si="6">G37*H37</f>
        <v>1500</v>
      </c>
      <c r="C37" s="3"/>
      <c r="D37" s="3" t="s">
        <v>1</v>
      </c>
      <c r="E37" s="3" t="s">
        <v>36</v>
      </c>
      <c r="F37" s="3"/>
      <c r="G37" s="3">
        <v>2.5</v>
      </c>
      <c r="H37" s="3">
        <v>600</v>
      </c>
    </row>
    <row r="38" spans="1:8" x14ac:dyDescent="0.3">
      <c r="A38" s="5">
        <v>42826</v>
      </c>
      <c r="B38" s="3">
        <f t="shared" si="2"/>
        <v>2997</v>
      </c>
      <c r="C38" s="3"/>
      <c r="D38" s="3" t="s">
        <v>0</v>
      </c>
      <c r="E38" s="3" t="s">
        <v>36</v>
      </c>
      <c r="F38" s="3"/>
      <c r="G38" s="3">
        <v>81</v>
      </c>
      <c r="H38" s="3">
        <v>37</v>
      </c>
    </row>
    <row r="39" spans="1:8" x14ac:dyDescent="0.3">
      <c r="A39" s="5">
        <v>42827</v>
      </c>
      <c r="B39" s="3">
        <f>G39*H39</f>
        <v>925</v>
      </c>
      <c r="C39" s="3"/>
      <c r="D39" s="3" t="s">
        <v>0</v>
      </c>
      <c r="E39" s="3" t="s">
        <v>36</v>
      </c>
      <c r="F39" s="3"/>
      <c r="G39" s="3">
        <v>25</v>
      </c>
      <c r="H39" s="3">
        <v>37</v>
      </c>
    </row>
    <row r="40" spans="1:8" x14ac:dyDescent="0.3">
      <c r="A40" s="5">
        <v>42827</v>
      </c>
      <c r="B40" s="3"/>
      <c r="C40" s="6">
        <v>89</v>
      </c>
      <c r="D40" s="3" t="s">
        <v>47</v>
      </c>
      <c r="E40" s="3" t="s">
        <v>36</v>
      </c>
      <c r="F40" s="3"/>
      <c r="G40" s="3">
        <v>1</v>
      </c>
      <c r="H40" s="3">
        <v>89</v>
      </c>
    </row>
    <row r="41" spans="1:8" x14ac:dyDescent="0.3">
      <c r="A41" s="5">
        <v>42827</v>
      </c>
      <c r="B41" s="3"/>
      <c r="C41" s="3">
        <f>G41*H41</f>
        <v>7000</v>
      </c>
      <c r="D41" s="3" t="s">
        <v>43</v>
      </c>
      <c r="E41" s="3" t="s">
        <v>36</v>
      </c>
      <c r="F41" s="3" t="s">
        <v>45</v>
      </c>
      <c r="G41" s="3">
        <v>1</v>
      </c>
      <c r="H41" s="3">
        <v>7000</v>
      </c>
    </row>
    <row r="42" spans="1:8" x14ac:dyDescent="0.3">
      <c r="A42" s="5">
        <v>42827</v>
      </c>
      <c r="B42" s="3"/>
      <c r="C42" s="3">
        <f>G42*H42</f>
        <v>3000</v>
      </c>
      <c r="D42" s="3" t="s">
        <v>44</v>
      </c>
      <c r="E42" s="3" t="s">
        <v>36</v>
      </c>
      <c r="F42" s="3" t="s">
        <v>46</v>
      </c>
      <c r="G42" s="3">
        <v>1</v>
      </c>
      <c r="H42" s="3">
        <v>3000</v>
      </c>
    </row>
    <row r="43" spans="1:8" x14ac:dyDescent="0.3">
      <c r="A43" s="3" t="s">
        <v>8</v>
      </c>
      <c r="B43" s="3">
        <f>SUM(B2:B42)</f>
        <v>531589</v>
      </c>
      <c r="C43" s="3">
        <f>SUM(C2:C42)</f>
        <v>527619</v>
      </c>
      <c r="D43" s="3"/>
      <c r="E43" s="3"/>
      <c r="F43" s="3"/>
      <c r="G43" s="3"/>
      <c r="H43" s="3"/>
    </row>
    <row r="44" spans="1:8" x14ac:dyDescent="0.3">
      <c r="A44" s="2" t="s">
        <v>38</v>
      </c>
      <c r="B44" s="2">
        <f>B43-C43</f>
        <v>3970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2" sqref="P12"/>
    </sheetView>
  </sheetViews>
  <sheetFormatPr defaultRowHeight="13.5" x14ac:dyDescent="0.15"/>
  <cols>
    <col min="1" max="1" width="9" customWidth="1"/>
  </cols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opLeftCell="A70" zoomScaleNormal="100" workbookViewId="0">
      <selection activeCell="A87" sqref="A87:XFD95"/>
    </sheetView>
  </sheetViews>
  <sheetFormatPr defaultRowHeight="16.5" x14ac:dyDescent="0.3"/>
  <cols>
    <col min="1" max="1" width="11.25" style="2" bestFit="1" customWidth="1"/>
    <col min="2" max="2" width="6.25" style="2" bestFit="1" customWidth="1"/>
    <col min="3" max="3" width="8.5" style="2" bestFit="1" customWidth="1"/>
    <col min="4" max="4" width="9.25" style="2" bestFit="1" customWidth="1"/>
    <col min="5" max="5" width="7.375" style="2" bestFit="1" customWidth="1"/>
    <col min="6" max="6" width="17.5" style="2" bestFit="1" customWidth="1"/>
    <col min="7" max="7" width="7" style="2" bestFit="1" customWidth="1"/>
    <col min="8" max="8" width="5.5" style="2" bestFit="1" customWidth="1"/>
    <col min="9" max="9" width="6.25" style="2" bestFit="1" customWidth="1"/>
    <col min="10" max="11" width="5.5" style="2" bestFit="1" customWidth="1"/>
    <col min="12" max="16384" width="9" style="1"/>
  </cols>
  <sheetData>
    <row r="1" spans="1:11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78</v>
      </c>
      <c r="H1" s="4" t="s">
        <v>5</v>
      </c>
      <c r="I1" s="4" t="s">
        <v>4</v>
      </c>
      <c r="J1" s="4" t="s">
        <v>79</v>
      </c>
      <c r="K1" s="4" t="s">
        <v>91</v>
      </c>
    </row>
    <row r="2" spans="1:11" x14ac:dyDescent="0.3">
      <c r="A2" s="5">
        <v>42827</v>
      </c>
      <c r="B2" s="3"/>
      <c r="C2" s="3">
        <f>H2*I2</f>
        <v>2990</v>
      </c>
      <c r="D2" s="3" t="s">
        <v>14</v>
      </c>
      <c r="E2" s="3" t="s">
        <v>37</v>
      </c>
      <c r="F2" s="3"/>
      <c r="G2" s="3">
        <f>B2-C2</f>
        <v>-2990</v>
      </c>
      <c r="H2" s="3">
        <v>1</v>
      </c>
      <c r="I2" s="3">
        <v>2990</v>
      </c>
      <c r="J2" s="3"/>
      <c r="K2" s="3">
        <f>(B3+B7+B8)/(B3+B7+B8+C2)</f>
        <v>0.61794019933554822</v>
      </c>
    </row>
    <row r="3" spans="1:11" x14ac:dyDescent="0.3">
      <c r="A3" s="5">
        <v>42827</v>
      </c>
      <c r="B3" s="3">
        <f t="shared" ref="B3" si="0">H3*I3</f>
        <v>640</v>
      </c>
      <c r="C3" s="3"/>
      <c r="D3" s="3" t="s">
        <v>0</v>
      </c>
      <c r="E3" s="3" t="s">
        <v>37</v>
      </c>
      <c r="F3" s="3"/>
      <c r="G3" s="3">
        <f>G2+B3-C3</f>
        <v>-2350</v>
      </c>
      <c r="H3" s="3">
        <v>20</v>
      </c>
      <c r="I3" s="3">
        <v>32</v>
      </c>
      <c r="J3" s="3"/>
      <c r="K3" s="3"/>
    </row>
    <row r="4" spans="1:11" x14ac:dyDescent="0.3">
      <c r="A4" s="5">
        <v>42827</v>
      </c>
      <c r="B4" s="3">
        <f t="shared" ref="B4" si="1">H4*I4</f>
        <v>112</v>
      </c>
      <c r="C4" s="3"/>
      <c r="D4" s="3" t="s">
        <v>0</v>
      </c>
      <c r="E4" s="3" t="s">
        <v>37</v>
      </c>
      <c r="F4" s="3"/>
      <c r="G4" s="3">
        <f t="shared" ref="G4:G67" si="2">G3+B4-C4</f>
        <v>-2238</v>
      </c>
      <c r="H4" s="3">
        <v>4</v>
      </c>
      <c r="I4" s="3">
        <v>28</v>
      </c>
      <c r="J4" s="3"/>
      <c r="K4" s="3"/>
    </row>
    <row r="5" spans="1:11" x14ac:dyDescent="0.3">
      <c r="A5" s="5">
        <v>42827</v>
      </c>
      <c r="C5" s="3">
        <f>H5*I5</f>
        <v>500</v>
      </c>
      <c r="D5" s="3" t="s">
        <v>62</v>
      </c>
      <c r="E5" s="3" t="s">
        <v>37</v>
      </c>
      <c r="F5" s="3"/>
      <c r="G5" s="3">
        <f t="shared" si="2"/>
        <v>-2738</v>
      </c>
      <c r="H5" s="3">
        <v>1</v>
      </c>
      <c r="I5" s="3">
        <v>500</v>
      </c>
      <c r="J5" s="3"/>
      <c r="K5" s="3"/>
    </row>
    <row r="6" spans="1:11" x14ac:dyDescent="0.3">
      <c r="A6" s="5">
        <v>42827</v>
      </c>
      <c r="B6" s="3"/>
      <c r="C6" s="3">
        <f>H6*I6</f>
        <v>130</v>
      </c>
      <c r="D6" s="3" t="s">
        <v>62</v>
      </c>
      <c r="E6" s="3" t="s">
        <v>37</v>
      </c>
      <c r="F6" s="3" t="s">
        <v>48</v>
      </c>
      <c r="G6" s="3">
        <f t="shared" si="2"/>
        <v>-2868</v>
      </c>
      <c r="H6" s="3">
        <v>1</v>
      </c>
      <c r="I6" s="3">
        <v>130</v>
      </c>
      <c r="J6" s="3"/>
      <c r="K6" s="3"/>
    </row>
    <row r="7" spans="1:11" x14ac:dyDescent="0.3">
      <c r="A7" s="5">
        <v>42828</v>
      </c>
      <c r="B7" s="3">
        <f t="shared" ref="B7:B8" si="3">H7*I7</f>
        <v>3776</v>
      </c>
      <c r="C7" s="3"/>
      <c r="D7" s="3" t="s">
        <v>0</v>
      </c>
      <c r="E7" s="3" t="s">
        <v>37</v>
      </c>
      <c r="F7" s="3" t="s">
        <v>40</v>
      </c>
      <c r="G7" s="3">
        <f t="shared" si="2"/>
        <v>908</v>
      </c>
      <c r="H7" s="3">
        <v>118</v>
      </c>
      <c r="I7" s="3">
        <v>32</v>
      </c>
      <c r="J7" s="3"/>
      <c r="K7" s="3"/>
    </row>
    <row r="8" spans="1:11" x14ac:dyDescent="0.3">
      <c r="A8" s="5">
        <v>42828</v>
      </c>
      <c r="B8" s="3">
        <f t="shared" si="3"/>
        <v>420</v>
      </c>
      <c r="C8" s="3"/>
      <c r="D8" s="3" t="s">
        <v>0</v>
      </c>
      <c r="E8" s="3" t="s">
        <v>37</v>
      </c>
      <c r="F8" s="3" t="s">
        <v>41</v>
      </c>
      <c r="G8" s="3">
        <f t="shared" si="2"/>
        <v>1328</v>
      </c>
      <c r="H8" s="3">
        <v>14</v>
      </c>
      <c r="I8" s="3">
        <v>30</v>
      </c>
      <c r="J8" s="3"/>
      <c r="K8" s="3"/>
    </row>
    <row r="9" spans="1:11" x14ac:dyDescent="0.3">
      <c r="A9" s="5">
        <v>42829</v>
      </c>
      <c r="B9" s="3"/>
      <c r="C9" s="3">
        <f t="shared" ref="C9" si="4">H9*I9</f>
        <v>1630</v>
      </c>
      <c r="D9" s="3" t="s">
        <v>14</v>
      </c>
      <c r="E9" s="3" t="s">
        <v>37</v>
      </c>
      <c r="F9" s="3"/>
      <c r="G9" s="3">
        <f t="shared" si="2"/>
        <v>-302</v>
      </c>
      <c r="H9" s="3">
        <v>1</v>
      </c>
      <c r="I9" s="3">
        <v>1630</v>
      </c>
      <c r="J9" s="3"/>
      <c r="K9" s="3">
        <f>B10/(B10+C9)</f>
        <v>0.75620699970086747</v>
      </c>
    </row>
    <row r="10" spans="1:11" x14ac:dyDescent="0.3">
      <c r="A10" s="5">
        <v>42829</v>
      </c>
      <c r="B10" s="3">
        <f t="shared" ref="B10" si="5">H10*I10</f>
        <v>5056</v>
      </c>
      <c r="C10" s="3"/>
      <c r="D10" s="3" t="s">
        <v>0</v>
      </c>
      <c r="E10" s="3" t="s">
        <v>37</v>
      </c>
      <c r="F10" s="3" t="s">
        <v>40</v>
      </c>
      <c r="G10" s="3">
        <f t="shared" si="2"/>
        <v>4754</v>
      </c>
      <c r="H10" s="3">
        <v>158</v>
      </c>
      <c r="I10" s="3">
        <v>32</v>
      </c>
      <c r="J10" s="3"/>
      <c r="K10" s="3"/>
    </row>
    <row r="11" spans="1:11" x14ac:dyDescent="0.3">
      <c r="A11" s="5">
        <v>42830</v>
      </c>
      <c r="B11" s="3"/>
      <c r="C11" s="3">
        <f>H11*I11</f>
        <v>1770</v>
      </c>
      <c r="D11" s="3" t="s">
        <v>14</v>
      </c>
      <c r="E11" s="3" t="s">
        <v>37</v>
      </c>
      <c r="F11" s="3"/>
      <c r="G11" s="3">
        <f t="shared" si="2"/>
        <v>2984</v>
      </c>
      <c r="H11" s="3">
        <v>1</v>
      </c>
      <c r="I11" s="3">
        <v>1770</v>
      </c>
      <c r="J11" s="3"/>
      <c r="K11" s="3">
        <f>B13/(B13+C11)</f>
        <v>0.73824312333629105</v>
      </c>
    </row>
    <row r="12" spans="1:11" x14ac:dyDescent="0.3">
      <c r="A12" s="5">
        <v>42830</v>
      </c>
      <c r="B12" s="3"/>
      <c r="C12" s="3">
        <f t="shared" ref="C12" si="6">H12*I12</f>
        <v>110</v>
      </c>
      <c r="D12" s="3" t="s">
        <v>62</v>
      </c>
      <c r="E12" s="3" t="s">
        <v>37</v>
      </c>
      <c r="F12" s="3" t="s">
        <v>60</v>
      </c>
      <c r="G12" s="3">
        <f t="shared" si="2"/>
        <v>2874</v>
      </c>
      <c r="H12" s="3">
        <v>1</v>
      </c>
      <c r="I12" s="3">
        <v>110</v>
      </c>
      <c r="J12" s="3"/>
      <c r="K12" s="3"/>
    </row>
    <row r="13" spans="1:11" x14ac:dyDescent="0.3">
      <c r="A13" s="5">
        <v>42830</v>
      </c>
      <c r="B13" s="3">
        <f t="shared" ref="B13" si="7">H13*I13</f>
        <v>4992</v>
      </c>
      <c r="C13" s="3"/>
      <c r="D13" s="3" t="s">
        <v>0</v>
      </c>
      <c r="E13" s="3" t="s">
        <v>37</v>
      </c>
      <c r="F13" s="3" t="s">
        <v>40</v>
      </c>
      <c r="G13" s="3">
        <f t="shared" si="2"/>
        <v>7866</v>
      </c>
      <c r="H13" s="3">
        <v>156</v>
      </c>
      <c r="I13" s="3">
        <v>32</v>
      </c>
      <c r="J13" s="3"/>
      <c r="K13" s="3"/>
    </row>
    <row r="14" spans="1:11" x14ac:dyDescent="0.3">
      <c r="A14" s="5">
        <v>42833</v>
      </c>
      <c r="B14" s="3"/>
      <c r="C14" s="3">
        <f t="shared" ref="C14:C17" si="8">H14*I14</f>
        <v>220</v>
      </c>
      <c r="D14" s="3" t="s">
        <v>62</v>
      </c>
      <c r="E14" s="3" t="s">
        <v>37</v>
      </c>
      <c r="F14" s="3" t="s">
        <v>54</v>
      </c>
      <c r="G14" s="3">
        <f t="shared" si="2"/>
        <v>7646</v>
      </c>
      <c r="H14" s="3">
        <v>1</v>
      </c>
      <c r="I14" s="3">
        <v>220</v>
      </c>
      <c r="J14" s="3"/>
      <c r="K14" s="3"/>
    </row>
    <row r="15" spans="1:11" x14ac:dyDescent="0.3">
      <c r="A15" s="5">
        <v>42833</v>
      </c>
      <c r="B15" s="3"/>
      <c r="C15" s="3">
        <f t="shared" si="8"/>
        <v>200</v>
      </c>
      <c r="D15" s="3" t="s">
        <v>62</v>
      </c>
      <c r="E15" s="3" t="s">
        <v>37</v>
      </c>
      <c r="F15" s="3" t="s">
        <v>55</v>
      </c>
      <c r="G15" s="3">
        <f t="shared" si="2"/>
        <v>7446</v>
      </c>
      <c r="H15" s="3">
        <v>1</v>
      </c>
      <c r="I15" s="3">
        <v>200</v>
      </c>
      <c r="J15" s="3"/>
      <c r="K15" s="3"/>
    </row>
    <row r="16" spans="1:11" x14ac:dyDescent="0.3">
      <c r="A16" s="5">
        <v>42833</v>
      </c>
      <c r="B16" s="3"/>
      <c r="C16" s="3">
        <f t="shared" si="8"/>
        <v>220</v>
      </c>
      <c r="D16" s="3" t="s">
        <v>62</v>
      </c>
      <c r="E16" s="3" t="s">
        <v>37</v>
      </c>
      <c r="F16" s="3" t="s">
        <v>57</v>
      </c>
      <c r="G16" s="3">
        <f t="shared" si="2"/>
        <v>7226</v>
      </c>
      <c r="H16" s="3">
        <v>1</v>
      </c>
      <c r="I16" s="3">
        <v>220</v>
      </c>
      <c r="J16" s="3"/>
      <c r="K16" s="3"/>
    </row>
    <row r="17" spans="1:11" x14ac:dyDescent="0.3">
      <c r="A17" s="5">
        <v>42833</v>
      </c>
      <c r="B17" s="3"/>
      <c r="C17" s="3">
        <f t="shared" si="8"/>
        <v>170</v>
      </c>
      <c r="D17" s="3" t="s">
        <v>62</v>
      </c>
      <c r="E17" s="3" t="s">
        <v>37</v>
      </c>
      <c r="F17" s="3" t="s">
        <v>58</v>
      </c>
      <c r="G17" s="3">
        <f t="shared" si="2"/>
        <v>7056</v>
      </c>
      <c r="H17" s="3">
        <v>1</v>
      </c>
      <c r="I17" s="3">
        <v>170</v>
      </c>
      <c r="J17" s="3"/>
      <c r="K17" s="3"/>
    </row>
    <row r="18" spans="1:11" x14ac:dyDescent="0.3">
      <c r="A18" s="5">
        <v>42833</v>
      </c>
      <c r="B18" s="3"/>
      <c r="C18" s="3">
        <f t="shared" ref="C18" si="9">H18*I18</f>
        <v>430</v>
      </c>
      <c r="D18" s="3" t="s">
        <v>62</v>
      </c>
      <c r="E18" s="3" t="s">
        <v>37</v>
      </c>
      <c r="F18" s="3" t="s">
        <v>59</v>
      </c>
      <c r="G18" s="3">
        <f t="shared" si="2"/>
        <v>6626</v>
      </c>
      <c r="H18" s="3">
        <v>1</v>
      </c>
      <c r="I18" s="3">
        <v>430</v>
      </c>
      <c r="J18" s="3"/>
      <c r="K18" s="3"/>
    </row>
    <row r="19" spans="1:11" x14ac:dyDescent="0.3">
      <c r="A19" s="5">
        <v>42833</v>
      </c>
      <c r="B19" s="3"/>
      <c r="C19" s="3">
        <v>200</v>
      </c>
      <c r="D19" s="3" t="s">
        <v>62</v>
      </c>
      <c r="E19" s="3" t="s">
        <v>37</v>
      </c>
      <c r="F19" s="3" t="s">
        <v>52</v>
      </c>
      <c r="G19" s="3">
        <f t="shared" si="2"/>
        <v>6426</v>
      </c>
      <c r="H19" s="3">
        <v>1</v>
      </c>
      <c r="I19" s="3">
        <v>200</v>
      </c>
      <c r="J19" s="3"/>
      <c r="K19" s="3"/>
    </row>
    <row r="20" spans="1:11" x14ac:dyDescent="0.3">
      <c r="A20" s="5">
        <v>42833</v>
      </c>
      <c r="B20" s="3"/>
      <c r="C20" s="3">
        <f t="shared" ref="C20" si="10">H20*I20</f>
        <v>180</v>
      </c>
      <c r="D20" s="3" t="s">
        <v>62</v>
      </c>
      <c r="E20" s="3" t="s">
        <v>37</v>
      </c>
      <c r="F20" s="3" t="s">
        <v>56</v>
      </c>
      <c r="G20" s="3">
        <f t="shared" si="2"/>
        <v>6246</v>
      </c>
      <c r="H20" s="3">
        <v>1</v>
      </c>
      <c r="I20" s="3">
        <v>180</v>
      </c>
      <c r="J20" s="3"/>
      <c r="K20" s="3"/>
    </row>
    <row r="21" spans="1:11" x14ac:dyDescent="0.3">
      <c r="A21" s="5">
        <v>42837</v>
      </c>
      <c r="B21" s="3"/>
      <c r="C21" s="3">
        <f t="shared" ref="C21" si="11">H21*I21</f>
        <v>1050</v>
      </c>
      <c r="D21" s="3" t="s">
        <v>62</v>
      </c>
      <c r="E21" s="3" t="s">
        <v>37</v>
      </c>
      <c r="F21" s="3" t="s">
        <v>53</v>
      </c>
      <c r="G21" s="3">
        <f t="shared" si="2"/>
        <v>5196</v>
      </c>
      <c r="H21" s="3">
        <v>7</v>
      </c>
      <c r="I21" s="3">
        <v>150</v>
      </c>
      <c r="J21" s="3"/>
      <c r="K21" s="3"/>
    </row>
    <row r="22" spans="1:11" x14ac:dyDescent="0.3">
      <c r="A22" s="5">
        <v>42837</v>
      </c>
      <c r="B22" s="3"/>
      <c r="C22" s="3">
        <v>200</v>
      </c>
      <c r="D22" s="3" t="s">
        <v>62</v>
      </c>
      <c r="E22" s="3" t="s">
        <v>37</v>
      </c>
      <c r="F22" s="3" t="s">
        <v>52</v>
      </c>
      <c r="G22" s="3">
        <f t="shared" si="2"/>
        <v>4996</v>
      </c>
      <c r="H22" s="3">
        <v>1</v>
      </c>
      <c r="I22" s="3">
        <v>200</v>
      </c>
      <c r="J22" s="3"/>
      <c r="K22" s="3"/>
    </row>
    <row r="23" spans="1:11" x14ac:dyDescent="0.3">
      <c r="A23" s="5">
        <v>42838</v>
      </c>
      <c r="B23" s="3"/>
      <c r="C23" s="3">
        <v>650</v>
      </c>
      <c r="D23" s="3" t="s">
        <v>62</v>
      </c>
      <c r="E23" s="3" t="s">
        <v>37</v>
      </c>
      <c r="F23" s="3" t="s">
        <v>50</v>
      </c>
      <c r="G23" s="3">
        <f t="shared" si="2"/>
        <v>4346</v>
      </c>
      <c r="H23" s="3">
        <v>1</v>
      </c>
      <c r="I23" s="3">
        <v>650</v>
      </c>
      <c r="J23" s="3"/>
      <c r="K23" s="3"/>
    </row>
    <row r="24" spans="1:11" x14ac:dyDescent="0.3">
      <c r="A24" s="5">
        <v>42838</v>
      </c>
      <c r="B24" s="3"/>
      <c r="C24" s="3">
        <v>2000</v>
      </c>
      <c r="D24" s="3" t="s">
        <v>62</v>
      </c>
      <c r="E24" s="3" t="s">
        <v>37</v>
      </c>
      <c r="F24" s="3" t="s">
        <v>51</v>
      </c>
      <c r="G24" s="3">
        <f t="shared" si="2"/>
        <v>2346</v>
      </c>
      <c r="H24" s="3">
        <v>1</v>
      </c>
      <c r="I24" s="3">
        <v>2000</v>
      </c>
      <c r="J24" s="3"/>
      <c r="K24" s="3"/>
    </row>
    <row r="25" spans="1:11" x14ac:dyDescent="0.3">
      <c r="A25" s="5">
        <v>42838</v>
      </c>
      <c r="B25" s="3"/>
      <c r="C25" s="3">
        <v>580</v>
      </c>
      <c r="D25" s="3" t="s">
        <v>62</v>
      </c>
      <c r="E25" s="3" t="s">
        <v>37</v>
      </c>
      <c r="F25" s="3" t="s">
        <v>49</v>
      </c>
      <c r="G25" s="3">
        <f t="shared" si="2"/>
        <v>1766</v>
      </c>
      <c r="H25" s="3">
        <v>1</v>
      </c>
      <c r="I25" s="3">
        <v>580</v>
      </c>
      <c r="J25" s="3"/>
      <c r="K25" s="3"/>
    </row>
    <row r="26" spans="1:11" x14ac:dyDescent="0.3">
      <c r="A26" s="5">
        <v>42838</v>
      </c>
      <c r="B26" s="3"/>
      <c r="C26" s="3">
        <f t="shared" ref="C26" si="12">H26*I26</f>
        <v>2230</v>
      </c>
      <c r="D26" s="3" t="s">
        <v>14</v>
      </c>
      <c r="E26" s="3" t="s">
        <v>37</v>
      </c>
      <c r="F26" s="3"/>
      <c r="G26" s="3">
        <f t="shared" si="2"/>
        <v>-464</v>
      </c>
      <c r="H26" s="3">
        <v>1</v>
      </c>
      <c r="I26" s="3">
        <v>2230</v>
      </c>
      <c r="J26" s="3"/>
      <c r="K26" s="3">
        <f>(B27+B28)/(B27+B28+C26)</f>
        <v>0.60697920338385614</v>
      </c>
    </row>
    <row r="27" spans="1:11" x14ac:dyDescent="0.3">
      <c r="A27" s="5">
        <v>42838</v>
      </c>
      <c r="B27" s="3">
        <f t="shared" ref="B27:B28" si="13">H27*I27</f>
        <v>3136</v>
      </c>
      <c r="C27" s="3"/>
      <c r="D27" s="3" t="s">
        <v>0</v>
      </c>
      <c r="E27" s="3" t="s">
        <v>37</v>
      </c>
      <c r="F27" s="3" t="s">
        <v>40</v>
      </c>
      <c r="G27" s="3">
        <f t="shared" si="2"/>
        <v>2672</v>
      </c>
      <c r="H27" s="3">
        <v>98</v>
      </c>
      <c r="I27" s="3">
        <v>32</v>
      </c>
      <c r="J27" s="3"/>
      <c r="K27" s="3"/>
    </row>
    <row r="28" spans="1:11" x14ac:dyDescent="0.3">
      <c r="A28" s="5">
        <v>42838</v>
      </c>
      <c r="B28" s="3">
        <f t="shared" si="13"/>
        <v>308</v>
      </c>
      <c r="C28" s="3"/>
      <c r="D28" s="3" t="s">
        <v>0</v>
      </c>
      <c r="E28" s="3" t="s">
        <v>37</v>
      </c>
      <c r="F28" s="3" t="s">
        <v>41</v>
      </c>
      <c r="G28" s="3">
        <f t="shared" si="2"/>
        <v>2980</v>
      </c>
      <c r="H28" s="3">
        <v>11</v>
      </c>
      <c r="I28" s="3">
        <v>28</v>
      </c>
      <c r="J28" s="3"/>
      <c r="K28" s="3"/>
    </row>
    <row r="29" spans="1:11" x14ac:dyDescent="0.3">
      <c r="A29" s="5">
        <v>42838</v>
      </c>
      <c r="B29" s="3"/>
      <c r="C29" s="3">
        <f>H29*I29</f>
        <v>1350</v>
      </c>
      <c r="D29" s="3" t="s">
        <v>62</v>
      </c>
      <c r="E29" s="3" t="s">
        <v>37</v>
      </c>
      <c r="F29" s="3" t="s">
        <v>69</v>
      </c>
      <c r="G29" s="3">
        <f t="shared" si="2"/>
        <v>1630</v>
      </c>
      <c r="H29" s="3">
        <v>9</v>
      </c>
      <c r="I29" s="3">
        <v>150</v>
      </c>
      <c r="J29" s="3"/>
      <c r="K29" s="3"/>
    </row>
    <row r="30" spans="1:11" x14ac:dyDescent="0.3">
      <c r="A30" s="5">
        <v>42838</v>
      </c>
      <c r="B30" s="3"/>
      <c r="C30" s="3">
        <f>H30*I30</f>
        <v>380</v>
      </c>
      <c r="D30" s="3" t="s">
        <v>62</v>
      </c>
      <c r="E30" s="3" t="s">
        <v>37</v>
      </c>
      <c r="F30" s="3" t="s">
        <v>70</v>
      </c>
      <c r="G30" s="3">
        <f t="shared" si="2"/>
        <v>1250</v>
      </c>
      <c r="H30" s="3">
        <v>1</v>
      </c>
      <c r="I30" s="3">
        <v>380</v>
      </c>
      <c r="J30" s="3"/>
      <c r="K30" s="3"/>
    </row>
    <row r="31" spans="1:11" x14ac:dyDescent="0.3">
      <c r="A31" s="5">
        <v>42838</v>
      </c>
      <c r="B31" s="3"/>
      <c r="C31" s="3">
        <f>H31*I31</f>
        <v>380</v>
      </c>
      <c r="D31" s="3" t="s">
        <v>62</v>
      </c>
      <c r="E31" s="3" t="s">
        <v>37</v>
      </c>
      <c r="F31" s="3" t="s">
        <v>71</v>
      </c>
      <c r="G31" s="3">
        <f t="shared" si="2"/>
        <v>870</v>
      </c>
      <c r="H31" s="3">
        <v>1</v>
      </c>
      <c r="I31" s="3">
        <v>380</v>
      </c>
      <c r="J31" s="3"/>
      <c r="K31" s="3"/>
    </row>
    <row r="32" spans="1:11" x14ac:dyDescent="0.3">
      <c r="A32" s="5">
        <v>42838</v>
      </c>
      <c r="B32" s="3"/>
      <c r="C32" s="3">
        <f t="shared" ref="C32:C33" si="14">H32*I32</f>
        <v>1480</v>
      </c>
      <c r="D32" s="3" t="s">
        <v>62</v>
      </c>
      <c r="E32" s="3" t="s">
        <v>37</v>
      </c>
      <c r="F32" s="3" t="s">
        <v>72</v>
      </c>
      <c r="G32" s="3">
        <f t="shared" si="2"/>
        <v>-610</v>
      </c>
      <c r="H32" s="3">
        <v>1</v>
      </c>
      <c r="I32" s="3">
        <v>1480</v>
      </c>
      <c r="J32" s="3"/>
      <c r="K32" s="3"/>
    </row>
    <row r="33" spans="1:11" x14ac:dyDescent="0.3">
      <c r="A33" s="5">
        <v>42838</v>
      </c>
      <c r="B33" s="3"/>
      <c r="C33" s="3">
        <f t="shared" si="14"/>
        <v>70</v>
      </c>
      <c r="D33" s="3" t="s">
        <v>62</v>
      </c>
      <c r="E33" s="3" t="s">
        <v>37</v>
      </c>
      <c r="F33" s="3" t="s">
        <v>73</v>
      </c>
      <c r="G33" s="3">
        <f t="shared" si="2"/>
        <v>-680</v>
      </c>
      <c r="H33" s="3">
        <v>1</v>
      </c>
      <c r="I33" s="3">
        <v>70</v>
      </c>
      <c r="J33" s="3"/>
      <c r="K33" s="3"/>
    </row>
    <row r="34" spans="1:11" x14ac:dyDescent="0.3">
      <c r="A34" s="5">
        <v>42838</v>
      </c>
      <c r="B34" s="3"/>
      <c r="C34" s="3">
        <f t="shared" ref="C34:C36" si="15">H34*I34</f>
        <v>160</v>
      </c>
      <c r="D34" s="3" t="s">
        <v>62</v>
      </c>
      <c r="E34" s="3" t="s">
        <v>37</v>
      </c>
      <c r="F34" s="3" t="s">
        <v>74</v>
      </c>
      <c r="G34" s="3">
        <f t="shared" si="2"/>
        <v>-840</v>
      </c>
      <c r="H34" s="3">
        <v>2</v>
      </c>
      <c r="I34" s="3">
        <v>80</v>
      </c>
      <c r="J34" s="3"/>
      <c r="K34" s="3"/>
    </row>
    <row r="35" spans="1:11" x14ac:dyDescent="0.3">
      <c r="A35" s="5">
        <v>42838</v>
      </c>
      <c r="B35" s="3"/>
      <c r="C35" s="3">
        <f t="shared" si="15"/>
        <v>280</v>
      </c>
      <c r="D35" s="3" t="s">
        <v>62</v>
      </c>
      <c r="E35" s="3" t="s">
        <v>37</v>
      </c>
      <c r="F35" s="3" t="s">
        <v>75</v>
      </c>
      <c r="G35" s="3">
        <f t="shared" si="2"/>
        <v>-1120</v>
      </c>
      <c r="H35" s="3">
        <v>1</v>
      </c>
      <c r="I35" s="3">
        <v>280</v>
      </c>
      <c r="J35" s="3"/>
      <c r="K35" s="3"/>
    </row>
    <row r="36" spans="1:11" x14ac:dyDescent="0.3">
      <c r="A36" s="5">
        <v>42838</v>
      </c>
      <c r="B36" s="3"/>
      <c r="C36" s="3">
        <f t="shared" si="15"/>
        <v>360</v>
      </c>
      <c r="D36" s="3" t="s">
        <v>62</v>
      </c>
      <c r="E36" s="3" t="s">
        <v>37</v>
      </c>
      <c r="F36" s="3" t="s">
        <v>76</v>
      </c>
      <c r="G36" s="3">
        <f t="shared" si="2"/>
        <v>-1480</v>
      </c>
      <c r="H36" s="3">
        <v>1</v>
      </c>
      <c r="I36" s="3">
        <v>360</v>
      </c>
      <c r="J36" s="3"/>
      <c r="K36" s="3"/>
    </row>
    <row r="37" spans="1:11" x14ac:dyDescent="0.3">
      <c r="A37" s="5">
        <v>42838</v>
      </c>
      <c r="B37" s="3"/>
      <c r="C37" s="3">
        <f>H37*I37</f>
        <v>-380</v>
      </c>
      <c r="D37" s="3" t="s">
        <v>62</v>
      </c>
      <c r="E37" s="3" t="s">
        <v>37</v>
      </c>
      <c r="F37" s="3" t="s">
        <v>77</v>
      </c>
      <c r="G37" s="3">
        <f t="shared" si="2"/>
        <v>-1100</v>
      </c>
      <c r="H37" s="3">
        <v>1</v>
      </c>
      <c r="I37" s="3">
        <v>-380</v>
      </c>
      <c r="J37" s="3"/>
      <c r="K37" s="3"/>
    </row>
    <row r="38" spans="1:11" x14ac:dyDescent="0.3">
      <c r="A38" s="5">
        <v>42839</v>
      </c>
      <c r="B38" s="3">
        <f t="shared" ref="B38:B43" si="16">H38*I38</f>
        <v>1750</v>
      </c>
      <c r="C38" s="3"/>
      <c r="D38" s="3" t="s">
        <v>61</v>
      </c>
      <c r="E38" s="3" t="s">
        <v>37</v>
      </c>
      <c r="F38" s="3" t="s">
        <v>61</v>
      </c>
      <c r="G38" s="3">
        <f t="shared" si="2"/>
        <v>650</v>
      </c>
      <c r="H38" s="3">
        <v>3.5</v>
      </c>
      <c r="I38" s="3">
        <v>500</v>
      </c>
      <c r="J38" s="3"/>
      <c r="K38" s="3"/>
    </row>
    <row r="39" spans="1:11" x14ac:dyDescent="0.3">
      <c r="A39" s="5">
        <v>42839</v>
      </c>
      <c r="B39" s="3">
        <f t="shared" ref="B39:B40" si="17">H39*I39</f>
        <v>4832</v>
      </c>
      <c r="C39" s="3"/>
      <c r="D39" s="3" t="s">
        <v>0</v>
      </c>
      <c r="E39" s="3" t="s">
        <v>37</v>
      </c>
      <c r="F39" s="3" t="s">
        <v>40</v>
      </c>
      <c r="G39" s="3">
        <f t="shared" si="2"/>
        <v>5482</v>
      </c>
      <c r="H39" s="3">
        <v>151</v>
      </c>
      <c r="I39" s="3">
        <v>32</v>
      </c>
      <c r="J39" s="3"/>
      <c r="K39" s="3"/>
    </row>
    <row r="40" spans="1:11" x14ac:dyDescent="0.3">
      <c r="A40" s="5">
        <v>42839</v>
      </c>
      <c r="B40" s="3">
        <f t="shared" si="17"/>
        <v>448</v>
      </c>
      <c r="C40" s="3"/>
      <c r="D40" s="3" t="s">
        <v>0</v>
      </c>
      <c r="E40" s="3" t="s">
        <v>37</v>
      </c>
      <c r="F40" s="3" t="s">
        <v>41</v>
      </c>
      <c r="G40" s="3">
        <f t="shared" si="2"/>
        <v>5930</v>
      </c>
      <c r="H40" s="3">
        <v>16</v>
      </c>
      <c r="I40" s="3">
        <v>28</v>
      </c>
      <c r="J40" s="3"/>
      <c r="K40" s="3"/>
    </row>
    <row r="41" spans="1:11" x14ac:dyDescent="0.3">
      <c r="A41" s="5">
        <v>42840</v>
      </c>
      <c r="B41" s="3"/>
      <c r="C41" s="3">
        <f>H41*I41-J41</f>
        <v>2000</v>
      </c>
      <c r="D41" s="3" t="s">
        <v>14</v>
      </c>
      <c r="E41" s="3" t="s">
        <v>37</v>
      </c>
      <c r="F41" s="3"/>
      <c r="G41" s="3">
        <f t="shared" si="2"/>
        <v>3930</v>
      </c>
      <c r="H41" s="3">
        <v>328</v>
      </c>
      <c r="I41" s="3">
        <v>6.1</v>
      </c>
      <c r="J41" s="3">
        <v>0.8</v>
      </c>
      <c r="K41" s="3">
        <f>(B42+B43)/(B42+B43+C41)</f>
        <v>0.647887323943662</v>
      </c>
    </row>
    <row r="42" spans="1:11" x14ac:dyDescent="0.3">
      <c r="A42" s="5">
        <v>42840</v>
      </c>
      <c r="B42" s="3">
        <f t="shared" si="16"/>
        <v>3232</v>
      </c>
      <c r="C42" s="3"/>
      <c r="D42" s="3" t="s">
        <v>0</v>
      </c>
      <c r="E42" s="3" t="s">
        <v>37</v>
      </c>
      <c r="F42" s="3" t="s">
        <v>40</v>
      </c>
      <c r="G42" s="3">
        <f t="shared" si="2"/>
        <v>7162</v>
      </c>
      <c r="H42" s="3">
        <v>101</v>
      </c>
      <c r="I42" s="3">
        <v>32</v>
      </c>
      <c r="J42" s="3"/>
      <c r="K42" s="3"/>
    </row>
    <row r="43" spans="1:11" x14ac:dyDescent="0.3">
      <c r="A43" s="5">
        <v>42840</v>
      </c>
      <c r="B43" s="3">
        <f t="shared" si="16"/>
        <v>448</v>
      </c>
      <c r="C43" s="3"/>
      <c r="D43" s="3" t="s">
        <v>0</v>
      </c>
      <c r="E43" s="3" t="s">
        <v>37</v>
      </c>
      <c r="F43" s="3" t="s">
        <v>41</v>
      </c>
      <c r="G43" s="3">
        <f t="shared" si="2"/>
        <v>7610</v>
      </c>
      <c r="H43" s="3">
        <v>16</v>
      </c>
      <c r="I43" s="3">
        <v>28</v>
      </c>
      <c r="J43" s="3"/>
      <c r="K43" s="3"/>
    </row>
    <row r="44" spans="1:11" x14ac:dyDescent="0.3">
      <c r="A44" s="5">
        <v>42841</v>
      </c>
      <c r="B44" s="3"/>
      <c r="C44" s="3">
        <v>250</v>
      </c>
      <c r="D44" s="3" t="s">
        <v>62</v>
      </c>
      <c r="E44" s="3" t="s">
        <v>37</v>
      </c>
      <c r="F44" s="3" t="s">
        <v>63</v>
      </c>
      <c r="G44" s="3">
        <f t="shared" si="2"/>
        <v>7360</v>
      </c>
      <c r="H44" s="3">
        <v>1</v>
      </c>
      <c r="I44" s="3">
        <v>250</v>
      </c>
      <c r="J44" s="3"/>
      <c r="K44" s="3"/>
    </row>
    <row r="45" spans="1:11" x14ac:dyDescent="0.3">
      <c r="A45" s="5">
        <v>42844</v>
      </c>
      <c r="B45" s="3"/>
      <c r="C45" s="3">
        <f t="shared" ref="C45:C50" si="18">H45*I45</f>
        <v>1900</v>
      </c>
      <c r="D45" s="3" t="s">
        <v>14</v>
      </c>
      <c r="E45" s="3" t="s">
        <v>37</v>
      </c>
      <c r="F45" s="3"/>
      <c r="G45" s="3">
        <f t="shared" si="2"/>
        <v>5460</v>
      </c>
      <c r="H45" s="3">
        <v>1</v>
      </c>
      <c r="I45" s="3">
        <v>1900</v>
      </c>
      <c r="J45" s="3"/>
      <c r="K45" s="3">
        <f>(B46+B47)/(B46+B47+C45)</f>
        <v>0.56140350877192979</v>
      </c>
    </row>
    <row r="46" spans="1:11" x14ac:dyDescent="0.3">
      <c r="A46" s="5">
        <v>42844</v>
      </c>
      <c r="B46" s="3">
        <f t="shared" ref="B46:B47" si="19">H46*I46</f>
        <v>2208</v>
      </c>
      <c r="C46" s="3"/>
      <c r="D46" s="3" t="s">
        <v>0</v>
      </c>
      <c r="E46" s="3" t="s">
        <v>37</v>
      </c>
      <c r="F46" s="3" t="s">
        <v>40</v>
      </c>
      <c r="G46" s="3">
        <f t="shared" si="2"/>
        <v>7668</v>
      </c>
      <c r="H46" s="3">
        <v>69</v>
      </c>
      <c r="I46" s="3">
        <v>32</v>
      </c>
      <c r="J46" s="3"/>
      <c r="K46" s="3"/>
    </row>
    <row r="47" spans="1:11" x14ac:dyDescent="0.3">
      <c r="A47" s="5">
        <v>42844</v>
      </c>
      <c r="B47" s="3">
        <f t="shared" si="19"/>
        <v>224</v>
      </c>
      <c r="C47" s="3"/>
      <c r="D47" s="3" t="s">
        <v>0</v>
      </c>
      <c r="E47" s="3" t="s">
        <v>37</v>
      </c>
      <c r="F47" s="3" t="s">
        <v>41</v>
      </c>
      <c r="G47" s="3">
        <f t="shared" si="2"/>
        <v>7892</v>
      </c>
      <c r="H47" s="3">
        <v>8</v>
      </c>
      <c r="I47" s="3">
        <v>28</v>
      </c>
      <c r="J47" s="3"/>
      <c r="K47" s="3"/>
    </row>
    <row r="48" spans="1:11" x14ac:dyDescent="0.3">
      <c r="A48" s="5">
        <v>42845</v>
      </c>
      <c r="B48" s="3"/>
      <c r="C48" s="3">
        <f t="shared" si="18"/>
        <v>3060</v>
      </c>
      <c r="D48" s="3" t="s">
        <v>62</v>
      </c>
      <c r="E48" s="3" t="s">
        <v>37</v>
      </c>
      <c r="F48" s="3" t="s">
        <v>64</v>
      </c>
      <c r="G48" s="3">
        <f t="shared" si="2"/>
        <v>4832</v>
      </c>
      <c r="H48" s="3">
        <v>9</v>
      </c>
      <c r="I48" s="3">
        <v>340</v>
      </c>
      <c r="J48" s="3"/>
      <c r="K48" s="3"/>
    </row>
    <row r="49" spans="1:11" x14ac:dyDescent="0.3">
      <c r="A49" s="5">
        <v>42845</v>
      </c>
      <c r="B49" s="3"/>
      <c r="C49" s="3">
        <f t="shared" si="18"/>
        <v>360</v>
      </c>
      <c r="D49" s="3" t="s">
        <v>62</v>
      </c>
      <c r="E49" s="3" t="s">
        <v>37</v>
      </c>
      <c r="F49" s="3" t="s">
        <v>65</v>
      </c>
      <c r="G49" s="3">
        <f t="shared" si="2"/>
        <v>4472</v>
      </c>
      <c r="H49" s="3">
        <v>1</v>
      </c>
      <c r="I49" s="3">
        <v>360</v>
      </c>
      <c r="J49" s="3"/>
      <c r="K49" s="3"/>
    </row>
    <row r="50" spans="1:11" x14ac:dyDescent="0.3">
      <c r="A50" s="5">
        <v>42845</v>
      </c>
      <c r="B50" s="3"/>
      <c r="C50" s="3">
        <f t="shared" si="18"/>
        <v>60</v>
      </c>
      <c r="D50" s="3" t="s">
        <v>62</v>
      </c>
      <c r="E50" s="3" t="s">
        <v>37</v>
      </c>
      <c r="F50" s="3" t="s">
        <v>66</v>
      </c>
      <c r="G50" s="3">
        <f t="shared" si="2"/>
        <v>4412</v>
      </c>
      <c r="H50" s="3">
        <v>1</v>
      </c>
      <c r="I50" s="3">
        <v>60</v>
      </c>
      <c r="J50" s="3"/>
      <c r="K50" s="3"/>
    </row>
    <row r="51" spans="1:11" x14ac:dyDescent="0.3">
      <c r="A51" s="5">
        <v>42845</v>
      </c>
      <c r="B51" s="3"/>
      <c r="C51" s="3">
        <f t="shared" ref="C51:C53" si="20">H51*I51</f>
        <v>340</v>
      </c>
      <c r="D51" s="3" t="s">
        <v>62</v>
      </c>
      <c r="E51" s="3" t="s">
        <v>37</v>
      </c>
      <c r="F51" s="3" t="s">
        <v>67</v>
      </c>
      <c r="G51" s="3">
        <f t="shared" si="2"/>
        <v>4072</v>
      </c>
      <c r="H51" s="3">
        <v>2</v>
      </c>
      <c r="I51" s="3">
        <v>170</v>
      </c>
      <c r="J51" s="3"/>
      <c r="K51" s="3"/>
    </row>
    <row r="52" spans="1:11" x14ac:dyDescent="0.3">
      <c r="A52" s="5">
        <v>42845</v>
      </c>
      <c r="B52" s="3"/>
      <c r="C52" s="3">
        <f t="shared" si="20"/>
        <v>100</v>
      </c>
      <c r="D52" s="3" t="s">
        <v>62</v>
      </c>
      <c r="E52" s="3" t="s">
        <v>37</v>
      </c>
      <c r="F52" s="3" t="s">
        <v>68</v>
      </c>
      <c r="G52" s="3">
        <f t="shared" si="2"/>
        <v>3972</v>
      </c>
      <c r="H52" s="3">
        <v>1</v>
      </c>
      <c r="I52" s="3">
        <v>100</v>
      </c>
      <c r="J52" s="3"/>
      <c r="K52" s="3"/>
    </row>
    <row r="53" spans="1:11" x14ac:dyDescent="0.3">
      <c r="A53" s="5">
        <v>42845</v>
      </c>
      <c r="B53" s="3"/>
      <c r="C53" s="3">
        <f t="shared" si="20"/>
        <v>3400</v>
      </c>
      <c r="D53" s="3" t="s">
        <v>62</v>
      </c>
      <c r="E53" s="3" t="s">
        <v>37</v>
      </c>
      <c r="F53" s="3" t="s">
        <v>10</v>
      </c>
      <c r="G53" s="3">
        <f t="shared" si="2"/>
        <v>572</v>
      </c>
      <c r="H53" s="3">
        <v>1</v>
      </c>
      <c r="I53" s="3">
        <v>3400</v>
      </c>
      <c r="J53" s="3"/>
      <c r="K53" s="3"/>
    </row>
    <row r="54" spans="1:11" x14ac:dyDescent="0.3">
      <c r="A54" s="5">
        <v>42847</v>
      </c>
      <c r="B54" s="3"/>
      <c r="C54" s="3">
        <f>H54*I54-J54</f>
        <v>1610</v>
      </c>
      <c r="D54" s="3" t="s">
        <v>14</v>
      </c>
      <c r="E54" s="3" t="s">
        <v>37</v>
      </c>
      <c r="F54" s="3"/>
      <c r="G54" s="3">
        <f t="shared" si="2"/>
        <v>-1038</v>
      </c>
      <c r="H54" s="3">
        <v>265</v>
      </c>
      <c r="I54" s="3">
        <v>6.1</v>
      </c>
      <c r="J54" s="3">
        <v>6.5</v>
      </c>
      <c r="K54" s="3">
        <f>(B55+B56)/(B55+B56+C54)</f>
        <v>0.72135687088958123</v>
      </c>
    </row>
    <row r="55" spans="1:11" x14ac:dyDescent="0.3">
      <c r="A55" s="5">
        <v>42847</v>
      </c>
      <c r="B55" s="3">
        <f t="shared" ref="B55:B56" si="21">H55*I55</f>
        <v>3776</v>
      </c>
      <c r="C55" s="3"/>
      <c r="D55" s="3" t="s">
        <v>0</v>
      </c>
      <c r="E55" s="3" t="s">
        <v>37</v>
      </c>
      <c r="F55" s="3" t="s">
        <v>40</v>
      </c>
      <c r="G55" s="3">
        <f t="shared" si="2"/>
        <v>2738</v>
      </c>
      <c r="H55" s="3">
        <v>118</v>
      </c>
      <c r="I55" s="3">
        <v>32</v>
      </c>
      <c r="J55" s="3"/>
      <c r="K55" s="3"/>
    </row>
    <row r="56" spans="1:11" x14ac:dyDescent="0.3">
      <c r="A56" s="5">
        <v>42847</v>
      </c>
      <c r="B56" s="3">
        <f t="shared" si="21"/>
        <v>392</v>
      </c>
      <c r="C56" s="3"/>
      <c r="D56" s="3" t="s">
        <v>0</v>
      </c>
      <c r="E56" s="3" t="s">
        <v>37</v>
      </c>
      <c r="F56" s="3" t="s">
        <v>41</v>
      </c>
      <c r="G56" s="3">
        <f t="shared" si="2"/>
        <v>3130</v>
      </c>
      <c r="H56" s="3">
        <v>14</v>
      </c>
      <c r="I56" s="3">
        <v>28</v>
      </c>
      <c r="J56" s="3"/>
      <c r="K56" s="3"/>
    </row>
    <row r="57" spans="1:11" x14ac:dyDescent="0.3">
      <c r="A57" s="5">
        <v>42848</v>
      </c>
      <c r="B57" s="3"/>
      <c r="C57" s="3">
        <f>H57*I57-J57</f>
        <v>1890</v>
      </c>
      <c r="D57" s="3" t="s">
        <v>14</v>
      </c>
      <c r="E57" s="3" t="s">
        <v>37</v>
      </c>
      <c r="F57" s="3"/>
      <c r="G57" s="3">
        <f t="shared" si="2"/>
        <v>1240</v>
      </c>
      <c r="H57" s="3">
        <v>310</v>
      </c>
      <c r="I57" s="3">
        <v>6.1</v>
      </c>
      <c r="J57" s="3">
        <v>1</v>
      </c>
      <c r="K57" s="3">
        <f>(B58+B59)/(B58+B59+C57)</f>
        <v>0.6067415730337079</v>
      </c>
    </row>
    <row r="58" spans="1:11" x14ac:dyDescent="0.3">
      <c r="A58" s="5">
        <v>42848</v>
      </c>
      <c r="B58" s="3">
        <f t="shared" ref="B58:B77" si="22">H58*I58</f>
        <v>2496</v>
      </c>
      <c r="C58" s="3"/>
      <c r="D58" s="3" t="s">
        <v>0</v>
      </c>
      <c r="E58" s="3" t="s">
        <v>37</v>
      </c>
      <c r="F58" s="3" t="s">
        <v>40</v>
      </c>
      <c r="G58" s="3">
        <f t="shared" si="2"/>
        <v>3736</v>
      </c>
      <c r="H58" s="3">
        <v>78</v>
      </c>
      <c r="I58" s="3">
        <v>32</v>
      </c>
      <c r="J58" s="3"/>
      <c r="K58" s="3"/>
    </row>
    <row r="59" spans="1:11" x14ac:dyDescent="0.3">
      <c r="A59" s="5">
        <v>42848</v>
      </c>
      <c r="B59" s="3">
        <f t="shared" si="22"/>
        <v>420</v>
      </c>
      <c r="C59" s="3"/>
      <c r="D59" s="3" t="s">
        <v>0</v>
      </c>
      <c r="E59" s="3" t="s">
        <v>37</v>
      </c>
      <c r="F59" s="3" t="s">
        <v>41</v>
      </c>
      <c r="G59" s="3">
        <f t="shared" si="2"/>
        <v>4156</v>
      </c>
      <c r="H59" s="3">
        <v>15</v>
      </c>
      <c r="I59" s="3">
        <v>28</v>
      </c>
      <c r="J59" s="3"/>
      <c r="K59" s="3"/>
    </row>
    <row r="60" spans="1:11" x14ac:dyDescent="0.3">
      <c r="A60" s="10">
        <v>42871</v>
      </c>
      <c r="B60" s="3">
        <f t="shared" ref="B60:B61" si="23">H60*I60</f>
        <v>1088</v>
      </c>
      <c r="C60" s="3"/>
      <c r="D60" s="3" t="s">
        <v>0</v>
      </c>
      <c r="E60" s="3" t="s">
        <v>37</v>
      </c>
      <c r="F60" s="3" t="s">
        <v>40</v>
      </c>
      <c r="G60" s="3">
        <f t="shared" si="2"/>
        <v>5244</v>
      </c>
      <c r="H60" s="3">
        <v>34</v>
      </c>
      <c r="I60" s="3">
        <v>32</v>
      </c>
      <c r="J60" s="3"/>
      <c r="K60" s="3"/>
    </row>
    <row r="61" spans="1:11" x14ac:dyDescent="0.3">
      <c r="A61" s="10">
        <v>42871</v>
      </c>
      <c r="B61" s="3">
        <f t="shared" si="23"/>
        <v>112</v>
      </c>
      <c r="C61" s="3"/>
      <c r="D61" s="3" t="s">
        <v>0</v>
      </c>
      <c r="E61" s="3" t="s">
        <v>37</v>
      </c>
      <c r="F61" s="3" t="s">
        <v>41</v>
      </c>
      <c r="G61" s="3">
        <f t="shared" si="2"/>
        <v>5356</v>
      </c>
      <c r="H61" s="3">
        <v>4</v>
      </c>
      <c r="I61" s="3">
        <v>28</v>
      </c>
      <c r="J61" s="3"/>
      <c r="K61" s="3"/>
    </row>
    <row r="62" spans="1:11" x14ac:dyDescent="0.3">
      <c r="A62" s="5">
        <v>42871</v>
      </c>
      <c r="B62" s="3"/>
      <c r="C62" s="3">
        <f t="shared" ref="C62:C64" si="24">H62*I62</f>
        <v>960</v>
      </c>
      <c r="D62" s="3" t="s">
        <v>62</v>
      </c>
      <c r="E62" s="3" t="s">
        <v>37</v>
      </c>
      <c r="F62" s="3" t="s">
        <v>88</v>
      </c>
      <c r="G62" s="3">
        <f t="shared" si="2"/>
        <v>4396</v>
      </c>
      <c r="H62" s="3">
        <v>3</v>
      </c>
      <c r="I62" s="3">
        <v>320</v>
      </c>
      <c r="J62" s="3"/>
      <c r="K62" s="3"/>
    </row>
    <row r="63" spans="1:11" x14ac:dyDescent="0.3">
      <c r="A63" s="5">
        <v>42871</v>
      </c>
      <c r="B63" s="3"/>
      <c r="C63" s="3">
        <f t="shared" si="24"/>
        <v>100</v>
      </c>
      <c r="D63" s="3" t="s">
        <v>62</v>
      </c>
      <c r="E63" s="3" t="s">
        <v>37</v>
      </c>
      <c r="F63" s="3" t="s">
        <v>89</v>
      </c>
      <c r="G63" s="3">
        <f t="shared" si="2"/>
        <v>4296</v>
      </c>
      <c r="H63" s="3">
        <v>1</v>
      </c>
      <c r="I63" s="3">
        <v>100</v>
      </c>
      <c r="J63" s="3"/>
      <c r="K63" s="3"/>
    </row>
    <row r="64" spans="1:11" x14ac:dyDescent="0.3">
      <c r="A64" s="5">
        <v>42871</v>
      </c>
      <c r="B64" s="3"/>
      <c r="C64" s="3">
        <f t="shared" si="24"/>
        <v>400</v>
      </c>
      <c r="D64" s="3" t="s">
        <v>62</v>
      </c>
      <c r="E64" s="3" t="s">
        <v>37</v>
      </c>
      <c r="F64" s="3" t="s">
        <v>90</v>
      </c>
      <c r="G64" s="3">
        <f t="shared" si="2"/>
        <v>3896</v>
      </c>
      <c r="H64" s="3">
        <v>1</v>
      </c>
      <c r="I64" s="3">
        <v>400</v>
      </c>
      <c r="J64" s="3"/>
      <c r="K64" s="3"/>
    </row>
    <row r="65" spans="1:11" x14ac:dyDescent="0.3">
      <c r="A65" s="5">
        <v>42871</v>
      </c>
      <c r="B65" s="3"/>
      <c r="C65" s="3">
        <f t="shared" ref="C65:C67" si="25">H65*I65</f>
        <v>50</v>
      </c>
      <c r="D65" s="3" t="s">
        <v>62</v>
      </c>
      <c r="E65" s="3" t="s">
        <v>37</v>
      </c>
      <c r="F65" s="3" t="s">
        <v>85</v>
      </c>
      <c r="G65" s="3">
        <f t="shared" si="2"/>
        <v>3846</v>
      </c>
      <c r="H65" s="3">
        <v>1</v>
      </c>
      <c r="I65" s="3">
        <v>50</v>
      </c>
      <c r="J65" s="3"/>
      <c r="K65" s="3"/>
    </row>
    <row r="66" spans="1:11" x14ac:dyDescent="0.3">
      <c r="A66" s="5">
        <v>42871</v>
      </c>
      <c r="B66" s="3"/>
      <c r="C66" s="3">
        <f t="shared" si="25"/>
        <v>80</v>
      </c>
      <c r="D66" s="3" t="s">
        <v>62</v>
      </c>
      <c r="E66" s="3" t="s">
        <v>37</v>
      </c>
      <c r="F66" s="3" t="s">
        <v>86</v>
      </c>
      <c r="G66" s="3">
        <f t="shared" si="2"/>
        <v>3766</v>
      </c>
      <c r="H66" s="3">
        <v>1</v>
      </c>
      <c r="I66" s="3">
        <v>80</v>
      </c>
      <c r="J66" s="3"/>
      <c r="K66" s="3"/>
    </row>
    <row r="67" spans="1:11" x14ac:dyDescent="0.3">
      <c r="A67" s="5">
        <v>42871</v>
      </c>
      <c r="B67" s="3"/>
      <c r="C67" s="3">
        <f t="shared" si="25"/>
        <v>80</v>
      </c>
      <c r="D67" s="3" t="s">
        <v>62</v>
      </c>
      <c r="E67" s="3" t="s">
        <v>37</v>
      </c>
      <c r="F67" s="3" t="s">
        <v>87</v>
      </c>
      <c r="G67" s="3">
        <f t="shared" si="2"/>
        <v>3686</v>
      </c>
      <c r="H67" s="3">
        <v>1</v>
      </c>
      <c r="I67" s="3">
        <v>80</v>
      </c>
      <c r="J67" s="3"/>
      <c r="K67" s="3"/>
    </row>
    <row r="68" spans="1:11" x14ac:dyDescent="0.3">
      <c r="A68" s="12">
        <v>42872</v>
      </c>
      <c r="B68" s="3"/>
      <c r="C68" s="3">
        <f t="shared" ref="C68" si="26">H68*I68-J68</f>
        <v>3110</v>
      </c>
      <c r="D68" s="3" t="s">
        <v>14</v>
      </c>
      <c r="E68" s="3" t="s">
        <v>37</v>
      </c>
      <c r="F68" s="3"/>
      <c r="G68" s="3">
        <f t="shared" ref="G68:G88" si="27">G67+B68-C68</f>
        <v>576</v>
      </c>
      <c r="H68" s="3">
        <v>1</v>
      </c>
      <c r="I68" s="3">
        <v>3110</v>
      </c>
      <c r="J68" s="3"/>
      <c r="K68" s="3">
        <f>(B69+B70)/(B69+B70+C68)</f>
        <v>0.62339549527730687</v>
      </c>
    </row>
    <row r="69" spans="1:11" x14ac:dyDescent="0.3">
      <c r="A69" s="12">
        <v>42872</v>
      </c>
      <c r="B69" s="3">
        <f t="shared" ref="B69:B70" si="28">H69*I69</f>
        <v>4672</v>
      </c>
      <c r="C69" s="3"/>
      <c r="D69" s="3" t="s">
        <v>0</v>
      </c>
      <c r="E69" s="3" t="s">
        <v>37</v>
      </c>
      <c r="F69" s="3" t="s">
        <v>40</v>
      </c>
      <c r="G69" s="3">
        <f t="shared" si="27"/>
        <v>5248</v>
      </c>
      <c r="H69" s="3">
        <v>146</v>
      </c>
      <c r="I69" s="3">
        <v>32</v>
      </c>
      <c r="J69" s="3"/>
      <c r="K69" s="3"/>
    </row>
    <row r="70" spans="1:11" x14ac:dyDescent="0.3">
      <c r="A70" s="12">
        <v>42872</v>
      </c>
      <c r="B70" s="3">
        <f t="shared" si="28"/>
        <v>476</v>
      </c>
      <c r="C70" s="3"/>
      <c r="D70" s="3" t="s">
        <v>0</v>
      </c>
      <c r="E70" s="3" t="s">
        <v>37</v>
      </c>
      <c r="F70" s="3" t="s">
        <v>41</v>
      </c>
      <c r="G70" s="3">
        <f t="shared" si="27"/>
        <v>5724</v>
      </c>
      <c r="H70" s="3">
        <v>17</v>
      </c>
      <c r="I70" s="3">
        <v>28</v>
      </c>
      <c r="J70" s="3"/>
      <c r="K70" s="3"/>
    </row>
    <row r="71" spans="1:11" x14ac:dyDescent="0.3">
      <c r="A71" s="5">
        <v>42872</v>
      </c>
      <c r="B71" s="3"/>
      <c r="C71" s="3">
        <f t="shared" ref="C71:C73" si="29">H71*I71</f>
        <v>30</v>
      </c>
      <c r="D71" s="3" t="s">
        <v>62</v>
      </c>
      <c r="E71" s="3" t="s">
        <v>37</v>
      </c>
      <c r="F71" s="3" t="s">
        <v>82</v>
      </c>
      <c r="G71" s="3">
        <f t="shared" si="27"/>
        <v>5694</v>
      </c>
      <c r="H71" s="3">
        <v>1</v>
      </c>
      <c r="I71" s="3">
        <v>30</v>
      </c>
      <c r="J71" s="3"/>
      <c r="K71" s="3"/>
    </row>
    <row r="72" spans="1:11" x14ac:dyDescent="0.3">
      <c r="A72" s="5">
        <v>42872</v>
      </c>
      <c r="B72" s="3"/>
      <c r="C72" s="3">
        <f t="shared" si="29"/>
        <v>180</v>
      </c>
      <c r="D72" s="3" t="s">
        <v>62</v>
      </c>
      <c r="E72" s="3" t="s">
        <v>37</v>
      </c>
      <c r="F72" s="3" t="s">
        <v>83</v>
      </c>
      <c r="G72" s="3">
        <f t="shared" si="27"/>
        <v>5514</v>
      </c>
      <c r="H72" s="3">
        <v>1</v>
      </c>
      <c r="I72" s="3">
        <v>180</v>
      </c>
      <c r="J72" s="3"/>
      <c r="K72" s="3"/>
    </row>
    <row r="73" spans="1:11" x14ac:dyDescent="0.3">
      <c r="A73" s="5">
        <v>42872</v>
      </c>
      <c r="B73" s="3"/>
      <c r="C73" s="3">
        <f t="shared" si="29"/>
        <v>57</v>
      </c>
      <c r="D73" s="3" t="s">
        <v>62</v>
      </c>
      <c r="E73" s="3" t="s">
        <v>37</v>
      </c>
      <c r="F73" s="3" t="s">
        <v>84</v>
      </c>
      <c r="G73" s="3">
        <f t="shared" si="27"/>
        <v>5457</v>
      </c>
      <c r="H73" s="3">
        <v>1</v>
      </c>
      <c r="I73" s="3">
        <v>57</v>
      </c>
      <c r="J73" s="3"/>
      <c r="K73" s="3"/>
    </row>
    <row r="74" spans="1:11" x14ac:dyDescent="0.3">
      <c r="A74" s="10">
        <v>42873</v>
      </c>
      <c r="B74" s="3"/>
      <c r="C74" s="3">
        <f>H74*I74-J74</f>
        <v>2439.9999999999995</v>
      </c>
      <c r="D74" s="3" t="s">
        <v>14</v>
      </c>
      <c r="E74" s="3" t="s">
        <v>37</v>
      </c>
      <c r="F74" s="3"/>
      <c r="G74" s="3">
        <f t="shared" si="27"/>
        <v>3017.0000000000005</v>
      </c>
      <c r="H74" s="3">
        <v>418</v>
      </c>
      <c r="I74" s="3">
        <v>5.85</v>
      </c>
      <c r="J74" s="3">
        <v>5.3</v>
      </c>
      <c r="K74" s="3">
        <f>(B75+B76+B77)/(B75+B76+B77+C74)</f>
        <v>0.63851851851851849</v>
      </c>
    </row>
    <row r="75" spans="1:11" x14ac:dyDescent="0.3">
      <c r="A75" s="10">
        <v>42873</v>
      </c>
      <c r="B75" s="3">
        <f t="shared" si="22"/>
        <v>2528</v>
      </c>
      <c r="C75" s="3"/>
      <c r="D75" s="3" t="s">
        <v>0</v>
      </c>
      <c r="E75" s="3" t="s">
        <v>37</v>
      </c>
      <c r="F75" s="3" t="s">
        <v>40</v>
      </c>
      <c r="G75" s="3">
        <f t="shared" si="27"/>
        <v>5545</v>
      </c>
      <c r="H75" s="3">
        <v>79</v>
      </c>
      <c r="I75" s="3">
        <v>32</v>
      </c>
      <c r="J75" s="3"/>
      <c r="K75" s="3"/>
    </row>
    <row r="76" spans="1:11" x14ac:dyDescent="0.3">
      <c r="A76" s="10">
        <v>42873</v>
      </c>
      <c r="B76" s="3">
        <f t="shared" si="22"/>
        <v>532</v>
      </c>
      <c r="C76" s="3"/>
      <c r="D76" s="3" t="s">
        <v>0</v>
      </c>
      <c r="E76" s="3" t="s">
        <v>37</v>
      </c>
      <c r="F76" s="3" t="s">
        <v>41</v>
      </c>
      <c r="G76" s="3">
        <f t="shared" si="27"/>
        <v>6077</v>
      </c>
      <c r="H76" s="3">
        <v>19</v>
      </c>
      <c r="I76" s="3">
        <v>28</v>
      </c>
      <c r="J76" s="3"/>
      <c r="K76" s="3"/>
    </row>
    <row r="77" spans="1:11" x14ac:dyDescent="0.3">
      <c r="A77" s="10">
        <v>42873</v>
      </c>
      <c r="B77" s="3">
        <f t="shared" si="22"/>
        <v>1250</v>
      </c>
      <c r="C77" s="3"/>
      <c r="D77" s="3" t="s">
        <v>1</v>
      </c>
      <c r="E77" s="3" t="s">
        <v>37</v>
      </c>
      <c r="F77" s="3" t="s">
        <v>1</v>
      </c>
      <c r="G77" s="3">
        <f t="shared" si="27"/>
        <v>7327</v>
      </c>
      <c r="H77" s="3">
        <v>2.5</v>
      </c>
      <c r="I77" s="3">
        <v>500</v>
      </c>
      <c r="J77" s="3"/>
      <c r="K77" s="3"/>
    </row>
    <row r="78" spans="1:11" x14ac:dyDescent="0.3">
      <c r="A78" s="12">
        <v>42874</v>
      </c>
      <c r="B78" s="3"/>
      <c r="C78" s="3">
        <f t="shared" ref="C78" si="30">H78*I78-J78</f>
        <v>1409.9999999999998</v>
      </c>
      <c r="D78" s="3" t="s">
        <v>14</v>
      </c>
      <c r="E78" s="3" t="s">
        <v>37</v>
      </c>
      <c r="F78" s="3"/>
      <c r="G78" s="3">
        <f t="shared" si="27"/>
        <v>5917</v>
      </c>
      <c r="H78" s="3">
        <v>242</v>
      </c>
      <c r="I78" s="3">
        <v>5.85</v>
      </c>
      <c r="J78" s="3">
        <v>5.7</v>
      </c>
      <c r="K78" s="3">
        <f>(B79+B80+B81)/(B79+B80+B81+C78)</f>
        <v>0.69612068965517238</v>
      </c>
    </row>
    <row r="79" spans="1:11" x14ac:dyDescent="0.3">
      <c r="A79" s="12">
        <v>42874</v>
      </c>
      <c r="B79" s="3">
        <f t="shared" ref="B79:B80" si="31">H79*I79</f>
        <v>2784</v>
      </c>
      <c r="C79" s="3"/>
      <c r="D79" s="3" t="s">
        <v>0</v>
      </c>
      <c r="E79" s="3" t="s">
        <v>37</v>
      </c>
      <c r="F79" s="3" t="s">
        <v>40</v>
      </c>
      <c r="G79" s="3">
        <f t="shared" si="27"/>
        <v>8701</v>
      </c>
      <c r="H79" s="3">
        <v>87</v>
      </c>
      <c r="I79" s="3">
        <v>32</v>
      </c>
      <c r="J79" s="3"/>
      <c r="K79" s="3"/>
    </row>
    <row r="80" spans="1:11" x14ac:dyDescent="0.3">
      <c r="A80" s="12">
        <v>42874</v>
      </c>
      <c r="B80" s="3">
        <f t="shared" si="31"/>
        <v>196</v>
      </c>
      <c r="C80" s="3"/>
      <c r="D80" s="3" t="s">
        <v>0</v>
      </c>
      <c r="E80" s="3" t="s">
        <v>37</v>
      </c>
      <c r="F80" s="3" t="s">
        <v>41</v>
      </c>
      <c r="G80" s="3">
        <f t="shared" si="27"/>
        <v>8897</v>
      </c>
      <c r="H80" s="3">
        <v>7</v>
      </c>
      <c r="I80" s="3">
        <v>28</v>
      </c>
      <c r="J80" s="3"/>
      <c r="K80" s="3"/>
    </row>
    <row r="81" spans="1:11" x14ac:dyDescent="0.3">
      <c r="A81" s="12">
        <v>42874</v>
      </c>
      <c r="B81" s="3">
        <f t="shared" ref="B81" si="32">H81*I81</f>
        <v>250</v>
      </c>
      <c r="C81" s="3"/>
      <c r="D81" s="3" t="s">
        <v>1</v>
      </c>
      <c r="E81" s="3" t="s">
        <v>37</v>
      </c>
      <c r="F81" s="3" t="s">
        <v>1</v>
      </c>
      <c r="G81" s="3">
        <f t="shared" si="27"/>
        <v>9147</v>
      </c>
      <c r="H81" s="3">
        <v>0.5</v>
      </c>
      <c r="I81" s="3">
        <v>500</v>
      </c>
      <c r="J81" s="3"/>
      <c r="K81" s="3"/>
    </row>
    <row r="82" spans="1:11" x14ac:dyDescent="0.3">
      <c r="A82" s="11">
        <v>42875</v>
      </c>
      <c r="B82" s="3"/>
      <c r="C82" s="3">
        <v>1590</v>
      </c>
      <c r="D82" s="3" t="s">
        <v>14</v>
      </c>
      <c r="E82" s="3" t="s">
        <v>37</v>
      </c>
      <c r="F82" s="3"/>
      <c r="G82" s="3">
        <f t="shared" si="27"/>
        <v>7557</v>
      </c>
      <c r="H82" s="3">
        <v>1</v>
      </c>
      <c r="I82" s="3">
        <v>1900</v>
      </c>
      <c r="J82" s="3"/>
      <c r="K82" s="3">
        <f>(B83+B84+B85)/(B83+B84+B85+C82)</f>
        <v>0.67431380581728795</v>
      </c>
    </row>
    <row r="83" spans="1:11" x14ac:dyDescent="0.3">
      <c r="A83" s="11">
        <v>42875</v>
      </c>
      <c r="B83" s="3">
        <f t="shared" ref="B83:B84" si="33">H83*I83</f>
        <v>3264</v>
      </c>
      <c r="C83" s="3"/>
      <c r="D83" s="3" t="s">
        <v>0</v>
      </c>
      <c r="E83" s="3" t="s">
        <v>37</v>
      </c>
      <c r="F83" s="3" t="s">
        <v>40</v>
      </c>
      <c r="G83" s="3">
        <f t="shared" si="27"/>
        <v>10821</v>
      </c>
      <c r="H83" s="3">
        <v>102</v>
      </c>
      <c r="I83" s="3">
        <v>32</v>
      </c>
      <c r="J83" s="3"/>
      <c r="K83" s="3"/>
    </row>
    <row r="84" spans="1:11" x14ac:dyDescent="0.3">
      <c r="A84" s="11">
        <v>42875</v>
      </c>
      <c r="B84" s="3">
        <f t="shared" si="33"/>
        <v>28</v>
      </c>
      <c r="C84" s="3"/>
      <c r="D84" s="3" t="s">
        <v>0</v>
      </c>
      <c r="E84" s="3" t="s">
        <v>37</v>
      </c>
      <c r="F84" s="3" t="s">
        <v>41</v>
      </c>
      <c r="G84" s="3">
        <f t="shared" si="27"/>
        <v>10849</v>
      </c>
      <c r="H84" s="3">
        <v>1</v>
      </c>
      <c r="I84" s="3">
        <v>28</v>
      </c>
      <c r="J84" s="3"/>
      <c r="K84" s="3"/>
    </row>
    <row r="85" spans="1:11" x14ac:dyDescent="0.3">
      <c r="A85" s="12">
        <v>42876</v>
      </c>
      <c r="B85" s="3"/>
      <c r="C85" s="3">
        <f t="shared" ref="C85:C89" si="34">H85*I85-J85</f>
        <v>1469.9999999999998</v>
      </c>
      <c r="D85" s="3" t="s">
        <v>14</v>
      </c>
      <c r="E85" s="3" t="s">
        <v>37</v>
      </c>
      <c r="F85" s="3"/>
      <c r="G85" s="3">
        <f t="shared" si="27"/>
        <v>9379</v>
      </c>
      <c r="H85" s="3">
        <v>252</v>
      </c>
      <c r="I85" s="3">
        <v>5.85</v>
      </c>
      <c r="J85" s="3">
        <v>4.2</v>
      </c>
      <c r="K85" s="3">
        <v>4.2</v>
      </c>
    </row>
    <row r="86" spans="1:11" x14ac:dyDescent="0.3">
      <c r="A86" s="12">
        <v>42876</v>
      </c>
      <c r="B86" s="3">
        <f t="shared" ref="B86:B88" si="35">H86*I86</f>
        <v>192</v>
      </c>
      <c r="C86" s="3"/>
      <c r="D86" s="3" t="s">
        <v>0</v>
      </c>
      <c r="E86" s="3" t="s">
        <v>37</v>
      </c>
      <c r="F86" s="3" t="s">
        <v>40</v>
      </c>
      <c r="G86" s="3">
        <f t="shared" si="27"/>
        <v>9571</v>
      </c>
      <c r="H86" s="3">
        <v>6</v>
      </c>
      <c r="I86" s="3">
        <v>32</v>
      </c>
      <c r="J86" s="3"/>
      <c r="K86" s="3"/>
    </row>
    <row r="87" spans="1:11" x14ac:dyDescent="0.3">
      <c r="A87" s="10">
        <v>42881</v>
      </c>
      <c r="B87" s="3">
        <f t="shared" si="35"/>
        <v>2848</v>
      </c>
      <c r="C87" s="3"/>
      <c r="D87" s="3" t="s">
        <v>0</v>
      </c>
      <c r="E87" s="3" t="s">
        <v>37</v>
      </c>
      <c r="F87" s="3" t="s">
        <v>40</v>
      </c>
      <c r="G87" s="3">
        <f t="shared" si="27"/>
        <v>12419</v>
      </c>
      <c r="H87" s="3">
        <v>89</v>
      </c>
      <c r="I87" s="3">
        <v>32</v>
      </c>
      <c r="J87" s="3"/>
      <c r="K87" s="3"/>
    </row>
    <row r="88" spans="1:11" x14ac:dyDescent="0.3">
      <c r="A88" s="10">
        <v>42881</v>
      </c>
      <c r="B88" s="3">
        <f t="shared" si="35"/>
        <v>56</v>
      </c>
      <c r="C88" s="3"/>
      <c r="D88" s="3" t="s">
        <v>0</v>
      </c>
      <c r="E88" s="3" t="s">
        <v>37</v>
      </c>
      <c r="F88" s="3" t="s">
        <v>41</v>
      </c>
      <c r="G88" s="3">
        <f t="shared" si="27"/>
        <v>12475</v>
      </c>
      <c r="H88" s="3">
        <v>2</v>
      </c>
      <c r="I88" s="3">
        <v>28</v>
      </c>
      <c r="J88" s="3"/>
      <c r="K88" s="3"/>
    </row>
    <row r="89" spans="1:11" x14ac:dyDescent="0.3">
      <c r="A89" s="11">
        <v>42882</v>
      </c>
      <c r="B89" s="3"/>
      <c r="C89" s="3">
        <f t="shared" si="34"/>
        <v>2129.9500000000003</v>
      </c>
      <c r="D89" s="3" t="s">
        <v>14</v>
      </c>
      <c r="E89" s="3" t="s">
        <v>37</v>
      </c>
      <c r="F89" s="3"/>
      <c r="G89" s="3">
        <f t="shared" ref="G89:G95" si="36">G88+B89-C89</f>
        <v>10345.049999999999</v>
      </c>
      <c r="H89" s="3">
        <v>359</v>
      </c>
      <c r="I89" s="3">
        <v>5.95</v>
      </c>
      <c r="J89" s="3">
        <v>6.1</v>
      </c>
      <c r="K89" s="3">
        <f>(B90+B91+B93)/(B90+B91+B93+C89)</f>
        <v>0.80149488115042467</v>
      </c>
    </row>
    <row r="90" spans="1:11" x14ac:dyDescent="0.3">
      <c r="A90" s="11">
        <v>42882</v>
      </c>
      <c r="B90" s="3">
        <f t="shared" ref="B90:B95" si="37">H90*I90</f>
        <v>4480</v>
      </c>
      <c r="C90" s="3"/>
      <c r="D90" s="3" t="s">
        <v>0</v>
      </c>
      <c r="E90" s="3" t="s">
        <v>37</v>
      </c>
      <c r="F90" s="3" t="s">
        <v>40</v>
      </c>
      <c r="G90" s="3">
        <f t="shared" si="36"/>
        <v>14825.05</v>
      </c>
      <c r="H90" s="3">
        <v>140</v>
      </c>
      <c r="I90" s="3">
        <v>32</v>
      </c>
      <c r="J90" s="3"/>
      <c r="K90" s="3"/>
    </row>
    <row r="91" spans="1:11" x14ac:dyDescent="0.3">
      <c r="A91" s="11">
        <v>42882</v>
      </c>
      <c r="B91" s="3">
        <f t="shared" si="37"/>
        <v>280</v>
      </c>
      <c r="C91" s="3"/>
      <c r="D91" s="3" t="s">
        <v>0</v>
      </c>
      <c r="E91" s="3" t="s">
        <v>37</v>
      </c>
      <c r="F91" s="3" t="s">
        <v>41</v>
      </c>
      <c r="G91" s="3">
        <f t="shared" si="36"/>
        <v>15105.05</v>
      </c>
      <c r="H91" s="3">
        <v>10</v>
      </c>
      <c r="I91" s="3">
        <v>28</v>
      </c>
      <c r="J91" s="3"/>
      <c r="K91" s="3"/>
    </row>
    <row r="92" spans="1:11" x14ac:dyDescent="0.3">
      <c r="A92" s="10">
        <v>42883</v>
      </c>
      <c r="B92" s="3"/>
      <c r="C92" s="3">
        <f>H92*I92-J92</f>
        <v>2270</v>
      </c>
      <c r="D92" s="3" t="s">
        <v>14</v>
      </c>
      <c r="E92" s="3" t="s">
        <v>37</v>
      </c>
      <c r="F92" s="3"/>
      <c r="G92" s="3">
        <f t="shared" si="36"/>
        <v>12835.05</v>
      </c>
      <c r="H92" s="3">
        <v>382</v>
      </c>
      <c r="I92" s="3">
        <v>5.95</v>
      </c>
      <c r="J92" s="3">
        <v>2.9</v>
      </c>
      <c r="K92" s="3">
        <f>(B93+B94+B95)/(B93+B94+B95+C92)</f>
        <v>0.66783728416739829</v>
      </c>
    </row>
    <row r="93" spans="1:11" x14ac:dyDescent="0.3">
      <c r="A93" s="10">
        <v>42883</v>
      </c>
      <c r="B93" s="3">
        <f t="shared" si="37"/>
        <v>3840</v>
      </c>
      <c r="C93" s="3"/>
      <c r="D93" s="3" t="s">
        <v>0</v>
      </c>
      <c r="E93" s="3" t="s">
        <v>37</v>
      </c>
      <c r="F93" s="3" t="s">
        <v>40</v>
      </c>
      <c r="G93" s="3">
        <f t="shared" si="36"/>
        <v>16675.05</v>
      </c>
      <c r="H93" s="3">
        <v>120</v>
      </c>
      <c r="I93" s="3">
        <v>32</v>
      </c>
      <c r="J93" s="3"/>
      <c r="K93" s="3"/>
    </row>
    <row r="94" spans="1:11" x14ac:dyDescent="0.3">
      <c r="A94" s="10">
        <v>42883</v>
      </c>
      <c r="B94" s="3">
        <f t="shared" si="37"/>
        <v>224</v>
      </c>
      <c r="C94" s="3"/>
      <c r="D94" s="3" t="s">
        <v>0</v>
      </c>
      <c r="E94" s="3" t="s">
        <v>37</v>
      </c>
      <c r="F94" s="3" t="s">
        <v>41</v>
      </c>
      <c r="G94" s="3">
        <f t="shared" si="36"/>
        <v>16899.05</v>
      </c>
      <c r="H94" s="3">
        <v>8</v>
      </c>
      <c r="I94" s="3">
        <v>28</v>
      </c>
      <c r="J94" s="3"/>
      <c r="K94" s="3"/>
    </row>
    <row r="95" spans="1:11" x14ac:dyDescent="0.3">
      <c r="A95" s="10">
        <v>42883</v>
      </c>
      <c r="B95" s="3">
        <f t="shared" si="37"/>
        <v>500</v>
      </c>
      <c r="C95" s="3"/>
      <c r="D95" s="3" t="s">
        <v>1</v>
      </c>
      <c r="E95" s="3" t="s">
        <v>37</v>
      </c>
      <c r="F95" s="3" t="s">
        <v>1</v>
      </c>
      <c r="G95" s="3">
        <f t="shared" si="36"/>
        <v>17399.05</v>
      </c>
      <c r="H95" s="3">
        <v>1</v>
      </c>
      <c r="I95" s="3">
        <v>500</v>
      </c>
      <c r="J95" s="3"/>
      <c r="K95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workbookViewId="0">
      <selection activeCell="J11" sqref="J11"/>
    </sheetView>
  </sheetViews>
  <sheetFormatPr defaultRowHeight="13.5" x14ac:dyDescent="0.15"/>
  <cols>
    <col min="1" max="1" width="9.75" bestFit="1" customWidth="1"/>
    <col min="2" max="2" width="13.125" bestFit="1" customWidth="1"/>
    <col min="6" max="6" width="12.125" bestFit="1" customWidth="1"/>
  </cols>
  <sheetData>
    <row r="3" spans="1:6" x14ac:dyDescent="0.15">
      <c r="A3" s="25" t="s">
        <v>97</v>
      </c>
      <c r="B3" t="s">
        <v>102</v>
      </c>
      <c r="E3" s="28" t="s">
        <v>97</v>
      </c>
      <c r="F3" s="28" t="s">
        <v>102</v>
      </c>
    </row>
    <row r="4" spans="1:6" x14ac:dyDescent="0.15">
      <c r="A4" s="26" t="s">
        <v>98</v>
      </c>
      <c r="B4" s="27">
        <v>711</v>
      </c>
      <c r="E4" s="28" t="s">
        <v>98</v>
      </c>
      <c r="F4" s="28">
        <v>711</v>
      </c>
    </row>
    <row r="5" spans="1:6" x14ac:dyDescent="0.15">
      <c r="A5" s="26" t="s">
        <v>99</v>
      </c>
      <c r="B5" s="27">
        <v>11.5</v>
      </c>
      <c r="E5" s="28" t="s">
        <v>99</v>
      </c>
      <c r="F5" s="28">
        <v>11.5</v>
      </c>
    </row>
    <row r="6" spans="1:6" x14ac:dyDescent="0.15">
      <c r="A6" s="26" t="s">
        <v>100</v>
      </c>
      <c r="B6" s="27">
        <v>5</v>
      </c>
      <c r="E6" s="28" t="s">
        <v>100</v>
      </c>
      <c r="F6" s="28">
        <v>5</v>
      </c>
    </row>
    <row r="7" spans="1:6" x14ac:dyDescent="0.15">
      <c r="A7" s="26" t="s">
        <v>101</v>
      </c>
      <c r="B7" s="27">
        <v>727.5</v>
      </c>
      <c r="E7" s="28" t="s">
        <v>101</v>
      </c>
      <c r="F7" s="28">
        <v>727.5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Normal="100" workbookViewId="0">
      <selection activeCell="D21" sqref="D21"/>
    </sheetView>
  </sheetViews>
  <sheetFormatPr defaultRowHeight="16.5" x14ac:dyDescent="0.3"/>
  <cols>
    <col min="1" max="1" width="12.5" style="19" bestFit="1" customWidth="1"/>
    <col min="2" max="2" width="7.375" style="2" bestFit="1" customWidth="1"/>
    <col min="3" max="3" width="8.5" style="2" customWidth="1"/>
    <col min="4" max="4" width="9.25" style="2" customWidth="1"/>
    <col min="5" max="5" width="9.25" style="2" bestFit="1" customWidth="1"/>
    <col min="6" max="6" width="17.5" style="2" customWidth="1"/>
    <col min="7" max="7" width="7" style="2" customWidth="1"/>
    <col min="8" max="8" width="5.5" style="2" customWidth="1"/>
    <col min="9" max="9" width="6.25" style="2" customWidth="1"/>
    <col min="10" max="11" width="5.5" style="2" customWidth="1"/>
    <col min="12" max="12" width="9" style="1" customWidth="1"/>
    <col min="13" max="16384" width="9" style="1"/>
  </cols>
  <sheetData>
    <row r="1" spans="1:11" x14ac:dyDescent="0.3">
      <c r="A1" s="14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38</v>
      </c>
      <c r="H1" s="4" t="s">
        <v>5</v>
      </c>
      <c r="I1" s="4" t="s">
        <v>4</v>
      </c>
      <c r="J1" s="4" t="s">
        <v>79</v>
      </c>
      <c r="K1" s="4" t="s">
        <v>91</v>
      </c>
    </row>
    <row r="2" spans="1:11" x14ac:dyDescent="0.3">
      <c r="A2" s="16">
        <v>42849</v>
      </c>
      <c r="B2" s="3">
        <f t="shared" ref="B2:B19" si="0">H2*I2</f>
        <v>2170</v>
      </c>
      <c r="C2" s="3"/>
      <c r="D2" s="3" t="s">
        <v>0</v>
      </c>
      <c r="E2" s="3" t="s">
        <v>96</v>
      </c>
      <c r="F2" s="3" t="s">
        <v>40</v>
      </c>
      <c r="G2" s="3">
        <f t="shared" ref="G2" si="1">B2-C2</f>
        <v>2170</v>
      </c>
      <c r="H2" s="3">
        <v>62</v>
      </c>
      <c r="I2" s="3">
        <v>35</v>
      </c>
      <c r="J2" s="3"/>
      <c r="K2" s="3"/>
    </row>
    <row r="3" spans="1:11" x14ac:dyDescent="0.3">
      <c r="A3" s="17">
        <v>42853</v>
      </c>
      <c r="B3" s="3"/>
      <c r="C3" s="3">
        <f>H3*I3-J3</f>
        <v>2670</v>
      </c>
      <c r="D3" s="3" t="s">
        <v>14</v>
      </c>
      <c r="E3" s="3" t="s">
        <v>96</v>
      </c>
      <c r="F3" s="3"/>
      <c r="G3" s="3">
        <f>G2+B3-C3</f>
        <v>-500</v>
      </c>
      <c r="H3" s="3">
        <v>1</v>
      </c>
      <c r="I3" s="3">
        <v>2670</v>
      </c>
      <c r="J3" s="3"/>
      <c r="K3" s="3">
        <f>(B4+B5)/(B4+B5+C3)</f>
        <v>0.60590405904059041</v>
      </c>
    </row>
    <row r="4" spans="1:11" x14ac:dyDescent="0.3">
      <c r="A4" s="17">
        <v>42853</v>
      </c>
      <c r="B4" s="3">
        <f t="shared" ref="B4:B5" si="2">H4*I4</f>
        <v>3605</v>
      </c>
      <c r="C4" s="3"/>
      <c r="D4" s="3" t="s">
        <v>0</v>
      </c>
      <c r="E4" s="3" t="s">
        <v>96</v>
      </c>
      <c r="F4" s="3" t="s">
        <v>40</v>
      </c>
      <c r="G4" s="3">
        <f t="shared" ref="G4:G19" si="3">G3+B4-C4</f>
        <v>3105</v>
      </c>
      <c r="H4" s="3">
        <v>103</v>
      </c>
      <c r="I4" s="3">
        <v>35</v>
      </c>
      <c r="J4" s="3"/>
      <c r="K4" s="3"/>
    </row>
    <row r="5" spans="1:11" x14ac:dyDescent="0.3">
      <c r="A5" s="17">
        <v>42853</v>
      </c>
      <c r="B5" s="3">
        <f t="shared" si="2"/>
        <v>500</v>
      </c>
      <c r="C5" s="3"/>
      <c r="D5" s="6" t="s">
        <v>1</v>
      </c>
      <c r="E5" s="3" t="s">
        <v>96</v>
      </c>
      <c r="F5" s="3" t="s">
        <v>1</v>
      </c>
      <c r="G5" s="3">
        <f t="shared" si="3"/>
        <v>3605</v>
      </c>
      <c r="H5" s="3">
        <v>1</v>
      </c>
      <c r="I5" s="3">
        <v>500</v>
      </c>
      <c r="J5" s="3"/>
      <c r="K5" s="3"/>
    </row>
    <row r="6" spans="1:11" x14ac:dyDescent="0.3">
      <c r="A6" s="16">
        <v>42854</v>
      </c>
      <c r="B6" s="3">
        <f t="shared" si="0"/>
        <v>3185</v>
      </c>
      <c r="C6" s="3"/>
      <c r="D6" s="3" t="s">
        <v>0</v>
      </c>
      <c r="E6" s="3" t="s">
        <v>96</v>
      </c>
      <c r="F6" s="3" t="s">
        <v>40</v>
      </c>
      <c r="G6" s="3">
        <f t="shared" si="3"/>
        <v>6790</v>
      </c>
      <c r="H6" s="3">
        <v>91</v>
      </c>
      <c r="I6" s="3">
        <v>35</v>
      </c>
      <c r="J6" s="3"/>
      <c r="K6" s="3"/>
    </row>
    <row r="7" spans="1:11" x14ac:dyDescent="0.3">
      <c r="A7" s="16">
        <v>42854</v>
      </c>
      <c r="B7" s="3">
        <f t="shared" si="0"/>
        <v>1250</v>
      </c>
      <c r="C7" s="3"/>
      <c r="D7" s="6" t="s">
        <v>1</v>
      </c>
      <c r="E7" s="3" t="s">
        <v>96</v>
      </c>
      <c r="F7" s="3" t="s">
        <v>1</v>
      </c>
      <c r="G7" s="3">
        <f t="shared" si="3"/>
        <v>8040</v>
      </c>
      <c r="H7" s="3">
        <v>2.5</v>
      </c>
      <c r="I7" s="3">
        <v>500</v>
      </c>
      <c r="J7" s="3"/>
      <c r="K7" s="3"/>
    </row>
    <row r="8" spans="1:11" x14ac:dyDescent="0.3">
      <c r="A8" s="17">
        <v>42855</v>
      </c>
      <c r="B8" s="3">
        <f t="shared" ref="B8" si="4">H8*I8</f>
        <v>3255</v>
      </c>
      <c r="C8" s="3"/>
      <c r="D8" s="3" t="s">
        <v>0</v>
      </c>
      <c r="E8" s="3" t="s">
        <v>96</v>
      </c>
      <c r="F8" s="3" t="s">
        <v>40</v>
      </c>
      <c r="G8" s="3">
        <f t="shared" si="3"/>
        <v>11295</v>
      </c>
      <c r="H8" s="3">
        <v>93</v>
      </c>
      <c r="I8" s="3">
        <v>35</v>
      </c>
      <c r="J8" s="3"/>
      <c r="K8" s="3"/>
    </row>
    <row r="9" spans="1:11" x14ac:dyDescent="0.3">
      <c r="A9" s="17">
        <v>42855</v>
      </c>
      <c r="B9" s="3">
        <f t="shared" si="0"/>
        <v>1000</v>
      </c>
      <c r="C9" s="3"/>
      <c r="D9" s="6" t="s">
        <v>1</v>
      </c>
      <c r="E9" s="3" t="s">
        <v>96</v>
      </c>
      <c r="F9" s="3" t="s">
        <v>1</v>
      </c>
      <c r="G9" s="3">
        <f t="shared" si="3"/>
        <v>12295</v>
      </c>
      <c r="H9" s="3">
        <v>2</v>
      </c>
      <c r="I9" s="3">
        <v>500</v>
      </c>
      <c r="J9" s="3"/>
      <c r="K9" s="3"/>
    </row>
    <row r="10" spans="1:11" x14ac:dyDescent="0.3">
      <c r="A10" s="16">
        <v>42857</v>
      </c>
      <c r="B10" s="3"/>
      <c r="C10" s="3">
        <f t="shared" ref="C10" si="5">H10*I10-J10</f>
        <v>2940</v>
      </c>
      <c r="D10" s="3" t="s">
        <v>14</v>
      </c>
      <c r="E10" s="3" t="s">
        <v>96</v>
      </c>
      <c r="F10" s="3"/>
      <c r="G10" s="3">
        <f t="shared" si="3"/>
        <v>9355</v>
      </c>
      <c r="H10" s="3">
        <v>1</v>
      </c>
      <c r="I10" s="3">
        <v>2940</v>
      </c>
      <c r="J10" s="3"/>
      <c r="K10" s="3">
        <f>(B11+B12)/(B11+B12+C10)</f>
        <v>0.42857142857142855</v>
      </c>
    </row>
    <row r="11" spans="1:11" x14ac:dyDescent="0.3">
      <c r="A11" s="17">
        <v>42860</v>
      </c>
      <c r="B11" s="3">
        <f t="shared" ref="B11" si="6">H11*I11</f>
        <v>2205</v>
      </c>
      <c r="C11" s="3"/>
      <c r="D11" s="3" t="s">
        <v>0</v>
      </c>
      <c r="E11" s="3" t="s">
        <v>96</v>
      </c>
      <c r="F11" s="3" t="s">
        <v>40</v>
      </c>
      <c r="G11" s="3">
        <f t="shared" si="3"/>
        <v>11560</v>
      </c>
      <c r="H11" s="3">
        <v>63</v>
      </c>
      <c r="I11" s="3">
        <v>35</v>
      </c>
      <c r="J11" s="3"/>
      <c r="K11" s="3"/>
    </row>
    <row r="12" spans="1:11" x14ac:dyDescent="0.3">
      <c r="A12" s="16">
        <v>42861</v>
      </c>
      <c r="B12" s="3"/>
      <c r="C12" s="3">
        <f t="shared" ref="C12" si="7">H12*I12-J12</f>
        <v>1800</v>
      </c>
      <c r="D12" s="3" t="s">
        <v>14</v>
      </c>
      <c r="E12" s="3" t="s">
        <v>96</v>
      </c>
      <c r="F12" s="3"/>
      <c r="G12" s="3">
        <f t="shared" si="3"/>
        <v>9760</v>
      </c>
      <c r="H12" s="3">
        <v>1</v>
      </c>
      <c r="I12" s="3">
        <v>1800</v>
      </c>
      <c r="J12" s="3"/>
      <c r="K12" s="3">
        <f>(B13+B14)/(B13+B14+C12)</f>
        <v>0.65384615384615385</v>
      </c>
    </row>
    <row r="13" spans="1:11" x14ac:dyDescent="0.3">
      <c r="A13" s="16">
        <v>42861</v>
      </c>
      <c r="B13" s="3">
        <f t="shared" ref="B13:B14" si="8">H13*I13</f>
        <v>1400</v>
      </c>
      <c r="C13" s="3"/>
      <c r="D13" s="3" t="s">
        <v>0</v>
      </c>
      <c r="E13" s="3" t="s">
        <v>96</v>
      </c>
      <c r="F13" s="3" t="s">
        <v>40</v>
      </c>
      <c r="G13" s="3">
        <f t="shared" si="3"/>
        <v>11160</v>
      </c>
      <c r="H13" s="3">
        <v>40</v>
      </c>
      <c r="I13" s="3">
        <v>35</v>
      </c>
      <c r="J13" s="3"/>
      <c r="K13" s="3"/>
    </row>
    <row r="14" spans="1:11" x14ac:dyDescent="0.3">
      <c r="A14" s="16">
        <v>42861</v>
      </c>
      <c r="B14" s="3">
        <f t="shared" si="8"/>
        <v>2000</v>
      </c>
      <c r="C14" s="3"/>
      <c r="D14" s="6" t="s">
        <v>1</v>
      </c>
      <c r="E14" s="3" t="s">
        <v>96</v>
      </c>
      <c r="F14" s="3" t="s">
        <v>1</v>
      </c>
      <c r="G14" s="3">
        <f t="shared" si="3"/>
        <v>13160</v>
      </c>
      <c r="H14" s="3">
        <v>4</v>
      </c>
      <c r="I14" s="3">
        <v>500</v>
      </c>
      <c r="J14" s="3"/>
      <c r="K14" s="3"/>
    </row>
    <row r="15" spans="1:11" x14ac:dyDescent="0.3">
      <c r="A15" s="17">
        <v>42869</v>
      </c>
      <c r="B15" s="3">
        <f t="shared" si="0"/>
        <v>3115</v>
      </c>
      <c r="C15" s="3"/>
      <c r="D15" s="3" t="s">
        <v>0</v>
      </c>
      <c r="E15" s="3" t="s">
        <v>96</v>
      </c>
      <c r="F15" s="3" t="s">
        <v>40</v>
      </c>
      <c r="G15" s="3">
        <f t="shared" si="3"/>
        <v>16275</v>
      </c>
      <c r="H15" s="3">
        <v>89</v>
      </c>
      <c r="I15" s="3">
        <v>35</v>
      </c>
      <c r="J15" s="3"/>
      <c r="K15" s="3"/>
    </row>
    <row r="16" spans="1:11" x14ac:dyDescent="0.3">
      <c r="A16" s="17">
        <v>42869</v>
      </c>
      <c r="B16" s="3">
        <f t="shared" si="0"/>
        <v>1335</v>
      </c>
      <c r="C16" s="3"/>
      <c r="D16" s="6" t="s">
        <v>1</v>
      </c>
      <c r="E16" s="3" t="s">
        <v>96</v>
      </c>
      <c r="F16" s="3" t="s">
        <v>1</v>
      </c>
      <c r="G16" s="3">
        <f t="shared" si="3"/>
        <v>17610</v>
      </c>
      <c r="H16" s="3">
        <v>2.67</v>
      </c>
      <c r="I16" s="3">
        <v>500</v>
      </c>
      <c r="J16" s="3"/>
      <c r="K16" s="3"/>
    </row>
    <row r="17" spans="1:11" x14ac:dyDescent="0.3">
      <c r="A17" s="16">
        <v>42870</v>
      </c>
      <c r="B17" s="3"/>
      <c r="C17" s="3">
        <f t="shared" ref="C17" si="9">H17*I17-J17</f>
        <v>2800</v>
      </c>
      <c r="D17" s="3" t="s">
        <v>14</v>
      </c>
      <c r="E17" s="3" t="s">
        <v>96</v>
      </c>
      <c r="F17" s="3"/>
      <c r="G17" s="3">
        <f t="shared" si="3"/>
        <v>14810</v>
      </c>
      <c r="H17" s="3">
        <v>1</v>
      </c>
      <c r="I17" s="3">
        <v>2800</v>
      </c>
      <c r="J17" s="3"/>
      <c r="K17" s="3">
        <f>(B18+B19)/(B18+B19+C17)</f>
        <v>0.51515151515151514</v>
      </c>
    </row>
    <row r="18" spans="1:11" x14ac:dyDescent="0.3">
      <c r="A18" s="16">
        <v>42870</v>
      </c>
      <c r="B18" s="3">
        <f t="shared" si="0"/>
        <v>2310</v>
      </c>
      <c r="C18" s="3"/>
      <c r="D18" s="3" t="s">
        <v>0</v>
      </c>
      <c r="E18" s="3" t="s">
        <v>96</v>
      </c>
      <c r="F18" s="3" t="s">
        <v>40</v>
      </c>
      <c r="G18" s="3">
        <f t="shared" si="3"/>
        <v>17120</v>
      </c>
      <c r="H18" s="3">
        <v>66</v>
      </c>
      <c r="I18" s="3">
        <v>35</v>
      </c>
      <c r="J18" s="3"/>
      <c r="K18" s="3"/>
    </row>
    <row r="19" spans="1:11" x14ac:dyDescent="0.3">
      <c r="A19" s="16">
        <v>42870</v>
      </c>
      <c r="B19" s="3">
        <f t="shared" si="0"/>
        <v>665</v>
      </c>
      <c r="C19" s="3"/>
      <c r="D19" s="6" t="s">
        <v>1</v>
      </c>
      <c r="E19" s="3" t="s">
        <v>96</v>
      </c>
      <c r="F19" s="3" t="s">
        <v>1</v>
      </c>
      <c r="G19" s="3">
        <f t="shared" si="3"/>
        <v>17785</v>
      </c>
      <c r="H19" s="3">
        <v>1.33</v>
      </c>
      <c r="I19" s="3">
        <v>500</v>
      </c>
      <c r="J19" s="3"/>
      <c r="K19" s="3"/>
    </row>
    <row r="20" spans="1:11" x14ac:dyDescent="0.3">
      <c r="A20" s="17">
        <v>42871</v>
      </c>
      <c r="B20" s="3">
        <f t="shared" ref="B20" si="10">H20*I20</f>
        <v>3640</v>
      </c>
      <c r="C20" s="3"/>
      <c r="D20" s="3" t="s">
        <v>0</v>
      </c>
      <c r="E20" s="3" t="s">
        <v>96</v>
      </c>
      <c r="F20" s="3" t="s">
        <v>40</v>
      </c>
      <c r="G20" s="3">
        <f>G18+B20-C20</f>
        <v>20760</v>
      </c>
      <c r="H20" s="3">
        <v>104</v>
      </c>
      <c r="I20" s="3">
        <v>35</v>
      </c>
      <c r="J20" s="3"/>
      <c r="K20" s="3"/>
    </row>
    <row r="21" spans="1:11" x14ac:dyDescent="0.3">
      <c r="A21" s="17">
        <v>42871</v>
      </c>
      <c r="B21" s="3">
        <f>H21*I21-J21</f>
        <v>275</v>
      </c>
      <c r="C21" s="3"/>
      <c r="D21" s="3" t="s">
        <v>103</v>
      </c>
      <c r="E21" s="3" t="s">
        <v>96</v>
      </c>
      <c r="F21" s="3" t="s">
        <v>103</v>
      </c>
      <c r="G21" s="3">
        <f>G19+B21-C21</f>
        <v>18060</v>
      </c>
      <c r="H21" s="3">
        <v>1</v>
      </c>
      <c r="I21" s="3">
        <v>300</v>
      </c>
      <c r="J21" s="3">
        <v>25</v>
      </c>
      <c r="K21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Normal="100" workbookViewId="0">
      <selection activeCell="R24" sqref="R24"/>
    </sheetView>
  </sheetViews>
  <sheetFormatPr defaultRowHeight="16.5" x14ac:dyDescent="0.3"/>
  <cols>
    <col min="1" max="1" width="12.5" style="19" bestFit="1" customWidth="1"/>
    <col min="2" max="2" width="7.375" style="2" bestFit="1" customWidth="1"/>
    <col min="3" max="3" width="8.5" style="2" customWidth="1"/>
    <col min="4" max="4" width="9.25" style="2" customWidth="1"/>
    <col min="5" max="5" width="9.25" style="2" bestFit="1" customWidth="1"/>
    <col min="6" max="6" width="17.5" style="2" customWidth="1"/>
    <col min="7" max="7" width="7" style="2" customWidth="1"/>
    <col min="8" max="8" width="5.5" style="2" customWidth="1"/>
    <col min="9" max="9" width="6.25" style="2" customWidth="1"/>
    <col min="10" max="11" width="5.5" style="2" customWidth="1"/>
    <col min="12" max="13" width="9" style="1"/>
    <col min="14" max="14" width="9.625" style="1" bestFit="1" customWidth="1"/>
    <col min="15" max="16384" width="9" style="1"/>
  </cols>
  <sheetData>
    <row r="1" spans="1:11" x14ac:dyDescent="0.3">
      <c r="A1" s="14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38</v>
      </c>
      <c r="H1" s="4" t="s">
        <v>5</v>
      </c>
      <c r="I1" s="4" t="s">
        <v>4</v>
      </c>
      <c r="J1" s="4" t="s">
        <v>79</v>
      </c>
      <c r="K1" s="4" t="s">
        <v>91</v>
      </c>
    </row>
    <row r="2" spans="1:11" x14ac:dyDescent="0.3">
      <c r="A2" s="16">
        <v>42849</v>
      </c>
      <c r="B2" s="3">
        <f t="shared" ref="B2:B20" si="0">H2*I2</f>
        <v>2170</v>
      </c>
      <c r="C2" s="3"/>
      <c r="D2" s="3" t="s">
        <v>0</v>
      </c>
      <c r="E2" s="3" t="s">
        <v>96</v>
      </c>
      <c r="F2" s="3" t="s">
        <v>40</v>
      </c>
      <c r="G2" s="3">
        <f t="shared" ref="G2" si="1">B2-C2</f>
        <v>2170</v>
      </c>
      <c r="H2" s="3">
        <v>62</v>
      </c>
      <c r="I2" s="3">
        <v>35</v>
      </c>
      <c r="J2" s="3"/>
      <c r="K2" s="3"/>
    </row>
    <row r="3" spans="1:11" x14ac:dyDescent="0.3">
      <c r="A3" s="17">
        <v>42853</v>
      </c>
      <c r="B3" s="3"/>
      <c r="C3" s="3">
        <f>H3*I3-J3</f>
        <v>2670</v>
      </c>
      <c r="D3" s="3" t="s">
        <v>14</v>
      </c>
      <c r="E3" s="3" t="s">
        <v>96</v>
      </c>
      <c r="F3" s="3"/>
      <c r="G3" s="3">
        <f>G2+B3-C3</f>
        <v>-500</v>
      </c>
      <c r="H3" s="3">
        <v>1</v>
      </c>
      <c r="I3" s="3">
        <v>2670</v>
      </c>
      <c r="J3" s="3"/>
      <c r="K3" s="3">
        <f>(B4+B5)/(B4+B5+C3)</f>
        <v>0.60590405904059041</v>
      </c>
    </row>
    <row r="4" spans="1:11" x14ac:dyDescent="0.3">
      <c r="A4" s="17">
        <v>42853</v>
      </c>
      <c r="B4" s="3">
        <f t="shared" ref="B4:B5" si="2">H4*I4</f>
        <v>3605</v>
      </c>
      <c r="C4" s="3"/>
      <c r="D4" s="3" t="s">
        <v>0</v>
      </c>
      <c r="E4" s="3" t="s">
        <v>96</v>
      </c>
      <c r="F4" s="3" t="s">
        <v>40</v>
      </c>
      <c r="G4" s="3">
        <f t="shared" ref="G4:G19" si="3">G3+B4-C4</f>
        <v>3105</v>
      </c>
      <c r="H4" s="3">
        <v>103</v>
      </c>
      <c r="I4" s="3">
        <v>35</v>
      </c>
      <c r="J4" s="3"/>
      <c r="K4" s="3"/>
    </row>
    <row r="5" spans="1:11" x14ac:dyDescent="0.3">
      <c r="A5" s="17">
        <v>42853</v>
      </c>
      <c r="B5" s="3">
        <f t="shared" si="2"/>
        <v>500</v>
      </c>
      <c r="C5" s="3"/>
      <c r="D5" s="6" t="s">
        <v>1</v>
      </c>
      <c r="E5" s="3" t="s">
        <v>96</v>
      </c>
      <c r="F5" s="3" t="s">
        <v>1</v>
      </c>
      <c r="G5" s="3">
        <f t="shared" si="3"/>
        <v>3605</v>
      </c>
      <c r="H5" s="3">
        <v>1</v>
      </c>
      <c r="I5" s="3">
        <v>500</v>
      </c>
      <c r="J5" s="3"/>
      <c r="K5" s="3"/>
    </row>
    <row r="6" spans="1:11" x14ac:dyDescent="0.3">
      <c r="A6" s="16">
        <v>42854</v>
      </c>
      <c r="B6" s="3">
        <f t="shared" si="0"/>
        <v>3185</v>
      </c>
      <c r="C6" s="3"/>
      <c r="D6" s="3" t="s">
        <v>0</v>
      </c>
      <c r="E6" s="3" t="s">
        <v>96</v>
      </c>
      <c r="F6" s="3" t="s">
        <v>40</v>
      </c>
      <c r="G6" s="3">
        <f t="shared" si="3"/>
        <v>6790</v>
      </c>
      <c r="H6" s="3">
        <v>91</v>
      </c>
      <c r="I6" s="3">
        <v>35</v>
      </c>
      <c r="J6" s="3"/>
      <c r="K6" s="3"/>
    </row>
    <row r="7" spans="1:11" x14ac:dyDescent="0.3">
      <c r="A7" s="16">
        <v>42854</v>
      </c>
      <c r="B7" s="3">
        <f t="shared" si="0"/>
        <v>1250</v>
      </c>
      <c r="C7" s="3"/>
      <c r="D7" s="6" t="s">
        <v>1</v>
      </c>
      <c r="E7" s="3" t="s">
        <v>96</v>
      </c>
      <c r="F7" s="3" t="s">
        <v>1</v>
      </c>
      <c r="G7" s="3">
        <f t="shared" si="3"/>
        <v>8040</v>
      </c>
      <c r="H7" s="3">
        <v>2.5</v>
      </c>
      <c r="I7" s="3">
        <v>500</v>
      </c>
      <c r="J7" s="3"/>
      <c r="K7" s="3"/>
    </row>
    <row r="8" spans="1:11" x14ac:dyDescent="0.3">
      <c r="A8" s="17">
        <v>42855</v>
      </c>
      <c r="B8" s="3">
        <f t="shared" si="0"/>
        <v>3255</v>
      </c>
      <c r="C8" s="3"/>
      <c r="D8" s="3" t="s">
        <v>0</v>
      </c>
      <c r="E8" s="3" t="s">
        <v>96</v>
      </c>
      <c r="F8" s="3" t="s">
        <v>40</v>
      </c>
      <c r="G8" s="3">
        <f t="shared" si="3"/>
        <v>11295</v>
      </c>
      <c r="H8" s="3">
        <v>93</v>
      </c>
      <c r="I8" s="3">
        <v>35</v>
      </c>
      <c r="J8" s="3"/>
      <c r="K8" s="3"/>
    </row>
    <row r="9" spans="1:11" x14ac:dyDescent="0.3">
      <c r="A9" s="17">
        <v>42855</v>
      </c>
      <c r="B9" s="3">
        <f t="shared" si="0"/>
        <v>1000</v>
      </c>
      <c r="C9" s="3"/>
      <c r="D9" s="6" t="s">
        <v>1</v>
      </c>
      <c r="E9" s="3" t="s">
        <v>96</v>
      </c>
      <c r="F9" s="3" t="s">
        <v>1</v>
      </c>
      <c r="G9" s="3">
        <f t="shared" si="3"/>
        <v>12295</v>
      </c>
      <c r="H9" s="3">
        <v>2</v>
      </c>
      <c r="I9" s="3">
        <v>500</v>
      </c>
      <c r="J9" s="3"/>
      <c r="K9" s="3"/>
    </row>
    <row r="10" spans="1:11" x14ac:dyDescent="0.3">
      <c r="A10" s="16">
        <v>42857</v>
      </c>
      <c r="B10" s="3"/>
      <c r="C10" s="3">
        <f t="shared" ref="C10" si="4">H10*I10-J10</f>
        <v>2940</v>
      </c>
      <c r="D10" s="3" t="s">
        <v>14</v>
      </c>
      <c r="E10" s="3" t="s">
        <v>96</v>
      </c>
      <c r="F10" s="3"/>
      <c r="G10" s="3">
        <f t="shared" si="3"/>
        <v>9355</v>
      </c>
      <c r="H10" s="3">
        <v>1</v>
      </c>
      <c r="I10" s="3">
        <v>2940</v>
      </c>
      <c r="J10" s="3"/>
      <c r="K10" s="3">
        <f>(B11+B12)/(B11+B12+C10)</f>
        <v>0.42857142857142855</v>
      </c>
    </row>
    <row r="11" spans="1:11" x14ac:dyDescent="0.3">
      <c r="A11" s="17">
        <v>42860</v>
      </c>
      <c r="B11" s="3">
        <f t="shared" ref="B11" si="5">H11*I11</f>
        <v>2205</v>
      </c>
      <c r="C11" s="3"/>
      <c r="D11" s="3" t="s">
        <v>0</v>
      </c>
      <c r="E11" s="3" t="s">
        <v>96</v>
      </c>
      <c r="F11" s="3" t="s">
        <v>40</v>
      </c>
      <c r="G11" s="3">
        <f t="shared" si="3"/>
        <v>11560</v>
      </c>
      <c r="H11" s="3">
        <v>63</v>
      </c>
      <c r="I11" s="3">
        <v>35</v>
      </c>
      <c r="J11" s="3"/>
      <c r="K11" s="3"/>
    </row>
    <row r="12" spans="1:11" x14ac:dyDescent="0.3">
      <c r="A12" s="16">
        <v>42861</v>
      </c>
      <c r="B12" s="3"/>
      <c r="C12" s="3">
        <f t="shared" ref="C12" si="6">H12*I12-J12</f>
        <v>1800</v>
      </c>
      <c r="D12" s="3" t="s">
        <v>14</v>
      </c>
      <c r="E12" s="3" t="s">
        <v>96</v>
      </c>
      <c r="F12" s="3"/>
      <c r="G12" s="3">
        <f t="shared" si="3"/>
        <v>9760</v>
      </c>
      <c r="H12" s="3">
        <v>1</v>
      </c>
      <c r="I12" s="3">
        <v>1800</v>
      </c>
      <c r="J12" s="3"/>
      <c r="K12" s="3">
        <f>(B13+B14)/(B13+B14+C12)</f>
        <v>0.65384615384615385</v>
      </c>
    </row>
    <row r="13" spans="1:11" x14ac:dyDescent="0.3">
      <c r="A13" s="16">
        <v>42861</v>
      </c>
      <c r="B13" s="3">
        <f t="shared" ref="B13:B14" si="7">H13*I13</f>
        <v>1400</v>
      </c>
      <c r="C13" s="3"/>
      <c r="D13" s="3" t="s">
        <v>0</v>
      </c>
      <c r="E13" s="3" t="s">
        <v>96</v>
      </c>
      <c r="F13" s="3" t="s">
        <v>40</v>
      </c>
      <c r="G13" s="3">
        <f t="shared" si="3"/>
        <v>11160</v>
      </c>
      <c r="H13" s="3">
        <v>40</v>
      </c>
      <c r="I13" s="3">
        <v>35</v>
      </c>
      <c r="J13" s="3"/>
      <c r="K13" s="3"/>
    </row>
    <row r="14" spans="1:11" x14ac:dyDescent="0.3">
      <c r="A14" s="16">
        <v>42861</v>
      </c>
      <c r="B14" s="3">
        <f t="shared" si="7"/>
        <v>2000</v>
      </c>
      <c r="C14" s="3"/>
      <c r="D14" s="6" t="s">
        <v>1</v>
      </c>
      <c r="E14" s="3" t="s">
        <v>96</v>
      </c>
      <c r="F14" s="3" t="s">
        <v>1</v>
      </c>
      <c r="G14" s="3">
        <f t="shared" si="3"/>
        <v>13160</v>
      </c>
      <c r="H14" s="3">
        <v>4</v>
      </c>
      <c r="I14" s="3">
        <v>500</v>
      </c>
      <c r="J14" s="3"/>
      <c r="K14" s="3"/>
    </row>
    <row r="15" spans="1:11" x14ac:dyDescent="0.3">
      <c r="A15" s="17">
        <v>42869</v>
      </c>
      <c r="B15" s="3">
        <f t="shared" si="0"/>
        <v>3115</v>
      </c>
      <c r="C15" s="3"/>
      <c r="D15" s="3" t="s">
        <v>0</v>
      </c>
      <c r="E15" s="3" t="s">
        <v>96</v>
      </c>
      <c r="F15" s="3" t="s">
        <v>40</v>
      </c>
      <c r="G15" s="3">
        <f t="shared" si="3"/>
        <v>16275</v>
      </c>
      <c r="H15" s="3">
        <v>89</v>
      </c>
      <c r="I15" s="3">
        <v>35</v>
      </c>
      <c r="J15" s="3"/>
      <c r="K15" s="3"/>
    </row>
    <row r="16" spans="1:11" x14ac:dyDescent="0.3">
      <c r="A16" s="17">
        <v>42869</v>
      </c>
      <c r="B16" s="3">
        <f t="shared" si="0"/>
        <v>1335</v>
      </c>
      <c r="C16" s="3"/>
      <c r="D16" s="6" t="s">
        <v>1</v>
      </c>
      <c r="E16" s="3" t="s">
        <v>96</v>
      </c>
      <c r="F16" s="3" t="s">
        <v>1</v>
      </c>
      <c r="G16" s="3">
        <f t="shared" si="3"/>
        <v>17610</v>
      </c>
      <c r="H16" s="3">
        <v>2.67</v>
      </c>
      <c r="I16" s="3">
        <v>500</v>
      </c>
      <c r="J16" s="3"/>
      <c r="K16" s="3"/>
    </row>
    <row r="17" spans="1:14" x14ac:dyDescent="0.3">
      <c r="A17" s="16">
        <v>42870</v>
      </c>
      <c r="B17" s="3"/>
      <c r="C17" s="3">
        <f t="shared" ref="C17" si="8">H17*I17-J17</f>
        <v>2800</v>
      </c>
      <c r="D17" s="3" t="s">
        <v>14</v>
      </c>
      <c r="E17" s="3" t="s">
        <v>96</v>
      </c>
      <c r="F17" s="3"/>
      <c r="G17" s="3">
        <f t="shared" si="3"/>
        <v>14810</v>
      </c>
      <c r="H17" s="3">
        <v>1</v>
      </c>
      <c r="I17" s="3">
        <v>2800</v>
      </c>
      <c r="J17" s="3"/>
      <c r="K17" s="3">
        <f>(B18+B19)/(B18+B19+C17)</f>
        <v>0.51515151515151514</v>
      </c>
    </row>
    <row r="18" spans="1:14" x14ac:dyDescent="0.3">
      <c r="A18" s="16">
        <v>42870</v>
      </c>
      <c r="B18" s="3">
        <f t="shared" si="0"/>
        <v>2310</v>
      </c>
      <c r="C18" s="3"/>
      <c r="D18" s="3" t="s">
        <v>0</v>
      </c>
      <c r="E18" s="3" t="s">
        <v>96</v>
      </c>
      <c r="F18" s="3" t="s">
        <v>40</v>
      </c>
      <c r="G18" s="3">
        <f t="shared" si="3"/>
        <v>17120</v>
      </c>
      <c r="H18" s="3">
        <v>66</v>
      </c>
      <c r="I18" s="3">
        <v>35</v>
      </c>
      <c r="J18" s="3"/>
      <c r="K18" s="3"/>
    </row>
    <row r="19" spans="1:14" x14ac:dyDescent="0.3">
      <c r="A19" s="16">
        <v>42870</v>
      </c>
      <c r="B19" s="3">
        <f t="shared" si="0"/>
        <v>665</v>
      </c>
      <c r="C19" s="3"/>
      <c r="D19" s="6" t="s">
        <v>1</v>
      </c>
      <c r="E19" s="3" t="s">
        <v>96</v>
      </c>
      <c r="F19" s="3" t="s">
        <v>1</v>
      </c>
      <c r="G19" s="3">
        <f t="shared" si="3"/>
        <v>17785</v>
      </c>
      <c r="H19" s="3">
        <v>1.33</v>
      </c>
      <c r="I19" s="3">
        <v>500</v>
      </c>
      <c r="J19" s="3"/>
      <c r="K19" s="3"/>
    </row>
    <row r="20" spans="1:14" x14ac:dyDescent="0.3">
      <c r="A20" s="17">
        <v>42871</v>
      </c>
      <c r="B20" s="3">
        <f t="shared" si="0"/>
        <v>3640</v>
      </c>
      <c r="C20" s="3"/>
      <c r="D20" s="3" t="s">
        <v>0</v>
      </c>
      <c r="E20" s="3" t="s">
        <v>96</v>
      </c>
      <c r="F20" s="3" t="s">
        <v>40</v>
      </c>
      <c r="G20" s="3">
        <f>G18+B20-C20</f>
        <v>20760</v>
      </c>
      <c r="H20" s="3">
        <v>104</v>
      </c>
      <c r="I20" s="3">
        <v>35</v>
      </c>
      <c r="J20" s="3"/>
      <c r="K20" s="3"/>
    </row>
    <row r="21" spans="1:14" x14ac:dyDescent="0.3">
      <c r="A21" s="17">
        <v>42871</v>
      </c>
      <c r="B21" s="3">
        <f>H21*I21-J21</f>
        <v>275</v>
      </c>
      <c r="C21" s="3"/>
      <c r="D21" s="3" t="s">
        <v>103</v>
      </c>
      <c r="E21" s="3" t="s">
        <v>96</v>
      </c>
      <c r="F21" s="3" t="s">
        <v>103</v>
      </c>
      <c r="G21" s="3">
        <f>G19+B21-C21</f>
        <v>18060</v>
      </c>
      <c r="H21" s="3">
        <v>1</v>
      </c>
      <c r="I21" s="3">
        <v>300</v>
      </c>
      <c r="J21" s="3">
        <v>25</v>
      </c>
      <c r="K21" s="3"/>
    </row>
    <row r="22" spans="1:14" x14ac:dyDescent="0.3">
      <c r="B22" s="2">
        <f>SUM(B2:B21)</f>
        <v>31910</v>
      </c>
      <c r="C22" s="2">
        <f>SUM(C2:C21)</f>
        <v>10210</v>
      </c>
      <c r="G22" s="24">
        <f>B22-C22</f>
        <v>21700</v>
      </c>
      <c r="N22" s="1">
        <f>711*35</f>
        <v>24885</v>
      </c>
    </row>
    <row r="23" spans="1:14" x14ac:dyDescent="0.3">
      <c r="N23" s="1">
        <f>13.5*500</f>
        <v>6750</v>
      </c>
    </row>
    <row r="24" spans="1:14" x14ac:dyDescent="0.3">
      <c r="N24" s="1">
        <v>300</v>
      </c>
    </row>
    <row r="25" spans="1:14" x14ac:dyDescent="0.3">
      <c r="N25" s="1">
        <f>SUM(N22:N24)</f>
        <v>31935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"/>
  <sheetViews>
    <sheetView workbookViewId="0">
      <selection activeCell="R11" sqref="R11"/>
    </sheetView>
  </sheetViews>
  <sheetFormatPr defaultRowHeight="16.5" x14ac:dyDescent="0.3"/>
  <cols>
    <col min="1" max="1" width="9" style="1" customWidth="1"/>
    <col min="2" max="2" width="4" style="7" bestFit="1" customWidth="1"/>
    <col min="3" max="3" width="9" style="7"/>
    <col min="4" max="4" width="2.875" style="7" bestFit="1" customWidth="1"/>
    <col min="5" max="5" width="9" style="1"/>
    <col min="6" max="6" width="5.5" style="1" bestFit="1" customWidth="1"/>
    <col min="7" max="7" width="4" style="1" bestFit="1" customWidth="1"/>
    <col min="8" max="8" width="5.5" style="2" bestFit="1" customWidth="1"/>
    <col min="9" max="9" width="4" style="2" bestFit="1" customWidth="1"/>
    <col min="10" max="16384" width="9" style="1"/>
  </cols>
  <sheetData>
    <row r="2" spans="2:7" x14ac:dyDescent="0.3">
      <c r="B2" s="8">
        <v>5</v>
      </c>
      <c r="C2" s="9"/>
      <c r="D2" s="8">
        <v>6</v>
      </c>
      <c r="F2" s="3" t="s">
        <v>81</v>
      </c>
      <c r="G2" s="3">
        <v>10</v>
      </c>
    </row>
    <row r="3" spans="2:7" x14ac:dyDescent="0.3">
      <c r="B3" s="8">
        <v>28</v>
      </c>
      <c r="C3" s="9"/>
      <c r="D3" s="8">
        <v>9</v>
      </c>
      <c r="F3" s="3" t="s">
        <v>80</v>
      </c>
      <c r="G3" s="3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Total</vt:lpstr>
      <vt:lpstr>四化建 (3)</vt:lpstr>
      <vt:lpstr>四化建</vt:lpstr>
      <vt:lpstr>Sheet2</vt:lpstr>
      <vt:lpstr>步行街</vt:lpstr>
      <vt:lpstr>Sheet4</vt:lpstr>
      <vt:lpstr>南湖公园</vt:lpstr>
      <vt:lpstr>南湖公园 (2)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2017-05-30T02:07:33Z</dcterms:modified>
</cp:coreProperties>
</file>