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 defaultThemeVersion="124226"/>
  <bookViews>
    <workbookView xWindow="240" yWindow="105" windowWidth="14805" windowHeight="8010" firstSheet="2" activeTab="5"/>
  </bookViews>
  <sheets>
    <sheet name="Total" sheetId="20" r:id="rId1"/>
    <sheet name="四化建 (3)" sheetId="24" r:id="rId2"/>
    <sheet name="四化建" sheetId="3" r:id="rId3"/>
    <sheet name="Sheet2" sheetId="26" r:id="rId4"/>
    <sheet name="Sheet3" sheetId="27" r:id="rId5"/>
    <sheet name="步行街 (2)" sheetId="25" r:id="rId6"/>
    <sheet name="步行街" sheetId="1" r:id="rId7"/>
    <sheet name="Sheet4" sheetId="22" r:id="rId8"/>
    <sheet name="南湖公园" sheetId="21" r:id="rId9"/>
    <sheet name="南湖公园 (2)" sheetId="23" r:id="rId10"/>
  </sheets>
  <definedNames>
    <definedName name="_xlnm._FilterDatabase" localSheetId="0" hidden="1">Total!$A$1:$J$99</definedName>
    <definedName name="_xlnm._FilterDatabase" localSheetId="6" hidden="1">步行街!$A$1:$J$58</definedName>
    <definedName name="_xlnm._FilterDatabase" localSheetId="5" hidden="1">'步行街 (2)'!$A$1:$K$66</definedName>
    <definedName name="_xlnm._FilterDatabase" localSheetId="8" hidden="1">南湖公园!$A$1:$K$21</definedName>
    <definedName name="_xlnm._FilterDatabase" localSheetId="9" hidden="1">'南湖公园 (2)'!$A$1:$K$22</definedName>
    <definedName name="_xlnm._FilterDatabase" localSheetId="2" hidden="1">四化建!$A$1:$H$44</definedName>
    <definedName name="_xlnm._FilterDatabase" localSheetId="1" hidden="1">'四化建 (3)'!$A$1:$I$15</definedName>
  </definedNames>
  <calcPr calcId="162913"/>
  <pivotCaches>
    <pivotCache cacheId="0" r:id="rId11"/>
    <pivotCache cacheId="9" r:id="rId12"/>
    <pivotCache cacheId="12" r:id="rId13"/>
  </pivotCaches>
</workbook>
</file>

<file path=xl/calcChain.xml><?xml version="1.0" encoding="utf-8"?>
<calcChain xmlns="http://schemas.openxmlformats.org/spreadsheetml/2006/main">
  <c r="B51" i="25" l="1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K50" i="20"/>
  <c r="B51" i="20"/>
  <c r="B10" i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 l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B16" i="24"/>
  <c r="G16" i="24" s="1"/>
  <c r="N23" i="23"/>
  <c r="N22" i="23"/>
  <c r="B21" i="23"/>
  <c r="B20" i="23"/>
  <c r="B19" i="23"/>
  <c r="K17" i="23" s="1"/>
  <c r="B18" i="23"/>
  <c r="C17" i="23"/>
  <c r="B16" i="23"/>
  <c r="B15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3" i="23" l="1"/>
  <c r="B22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20" i="23" s="1"/>
  <c r="K10" i="23"/>
  <c r="N25" i="23"/>
  <c r="G19" i="23"/>
  <c r="G21" i="23" s="1"/>
  <c r="C22" i="23"/>
  <c r="B157" i="20"/>
  <c r="B156" i="20"/>
  <c r="B155" i="20"/>
  <c r="C154" i="20"/>
  <c r="B153" i="20"/>
  <c r="B152" i="20"/>
  <c r="C151" i="20"/>
  <c r="B150" i="20"/>
  <c r="B149" i="20"/>
  <c r="C93" i="1"/>
  <c r="B96" i="1"/>
  <c r="B95" i="1"/>
  <c r="B94" i="1"/>
  <c r="C90" i="1"/>
  <c r="B92" i="1"/>
  <c r="B91" i="1"/>
  <c r="B89" i="1"/>
  <c r="B88" i="1"/>
  <c r="B121" i="20"/>
  <c r="B120" i="20"/>
  <c r="B119" i="20"/>
  <c r="B118" i="20"/>
  <c r="C117" i="20"/>
  <c r="B116" i="20"/>
  <c r="B115" i="20"/>
  <c r="B114" i="20"/>
  <c r="B113" i="20"/>
  <c r="C112" i="20"/>
  <c r="B111" i="20"/>
  <c r="C110" i="20"/>
  <c r="K110" i="20" s="1"/>
  <c r="B109" i="20"/>
  <c r="B108" i="20"/>
  <c r="B107" i="20"/>
  <c r="B106" i="20"/>
  <c r="B105" i="20"/>
  <c r="B104" i="20"/>
  <c r="C103" i="20"/>
  <c r="B102" i="20"/>
  <c r="B21" i="21"/>
  <c r="B20" i="21"/>
  <c r="G22" i="23" l="1"/>
  <c r="K112" i="20"/>
  <c r="K154" i="20"/>
  <c r="K151" i="20"/>
  <c r="K93" i="1"/>
  <c r="K90" i="1"/>
  <c r="K117" i="20"/>
  <c r="K103" i="20"/>
  <c r="B8" i="21" l="1"/>
  <c r="C1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G3" i="21" l="1"/>
  <c r="G4" i="21" s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K10" i="21"/>
  <c r="K17" i="21"/>
  <c r="K3" i="21"/>
  <c r="K12" i="21"/>
  <c r="G19" i="21" l="1"/>
  <c r="G21" i="21" s="1"/>
  <c r="G20" i="21"/>
  <c r="G2" i="20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8" i="20"/>
  <c r="C147" i="20"/>
  <c r="B146" i="20"/>
  <c r="B145" i="20"/>
  <c r="B143" i="20"/>
  <c r="B142" i="20"/>
  <c r="B141" i="20"/>
  <c r="C140" i="20"/>
  <c r="B139" i="20"/>
  <c r="B138" i="20"/>
  <c r="B137" i="20"/>
  <c r="C136" i="20"/>
  <c r="C135" i="20"/>
  <c r="C134" i="20"/>
  <c r="C133" i="20"/>
  <c r="B132" i="20"/>
  <c r="B131" i="20"/>
  <c r="C130" i="20"/>
  <c r="C129" i="20"/>
  <c r="C128" i="20"/>
  <c r="C127" i="20"/>
  <c r="C126" i="20"/>
  <c r="C125" i="20"/>
  <c r="C124" i="20"/>
  <c r="B123" i="20"/>
  <c r="B122" i="20"/>
  <c r="B101" i="20"/>
  <c r="B100" i="20"/>
  <c r="C99" i="20"/>
  <c r="B98" i="20"/>
  <c r="B97" i="20"/>
  <c r="C96" i="20"/>
  <c r="C95" i="20"/>
  <c r="C94" i="20"/>
  <c r="C93" i="20"/>
  <c r="C92" i="20"/>
  <c r="C91" i="20"/>
  <c r="C90" i="20"/>
  <c r="B89" i="20"/>
  <c r="B88" i="20"/>
  <c r="C87" i="20"/>
  <c r="B85" i="20"/>
  <c r="B84" i="20"/>
  <c r="C83" i="20"/>
  <c r="B82" i="20"/>
  <c r="B81" i="20"/>
  <c r="B80" i="20"/>
  <c r="C79" i="20"/>
  <c r="C78" i="20"/>
  <c r="C77" i="20"/>
  <c r="C76" i="20"/>
  <c r="C75" i="20"/>
  <c r="C74" i="20"/>
  <c r="C73" i="20"/>
  <c r="C72" i="20"/>
  <c r="C71" i="20"/>
  <c r="B70" i="20"/>
  <c r="B69" i="20"/>
  <c r="C68" i="20"/>
  <c r="C63" i="20"/>
  <c r="C62" i="20"/>
  <c r="C60" i="20"/>
  <c r="C59" i="20"/>
  <c r="C58" i="20"/>
  <c r="C57" i="20"/>
  <c r="C56" i="20"/>
  <c r="B54" i="20"/>
  <c r="C55" i="20"/>
  <c r="C53" i="20"/>
  <c r="B52" i="20"/>
  <c r="C50" i="20"/>
  <c r="B49" i="20"/>
  <c r="B48" i="20"/>
  <c r="C47" i="20"/>
  <c r="C46" i="20"/>
  <c r="B45" i="20"/>
  <c r="B44" i="20"/>
  <c r="L43" i="20" l="1"/>
  <c r="L50" i="20"/>
  <c r="L53" i="20"/>
  <c r="L83" i="20"/>
  <c r="L96" i="20"/>
  <c r="L140" i="20"/>
  <c r="L144" i="20"/>
  <c r="K28" i="20"/>
  <c r="K35" i="20"/>
  <c r="L68" i="20"/>
  <c r="L147" i="20"/>
  <c r="L130" i="20"/>
  <c r="L35" i="20"/>
  <c r="L136" i="20"/>
  <c r="K43" i="20"/>
  <c r="L87" i="20"/>
  <c r="L99" i="20"/>
  <c r="K87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K144" i="20"/>
  <c r="K83" i="20"/>
  <c r="K53" i="20"/>
  <c r="K140" i="20"/>
  <c r="K130" i="20"/>
  <c r="K99" i="20"/>
  <c r="K68" i="20"/>
  <c r="K96" i="20"/>
  <c r="K136" i="20"/>
  <c r="C65" i="1"/>
  <c r="C64" i="1"/>
  <c r="C63" i="1"/>
  <c r="C68" i="1"/>
  <c r="C67" i="1"/>
  <c r="C66" i="1"/>
  <c r="C74" i="1"/>
  <c r="C73" i="1"/>
  <c r="C72" i="1"/>
  <c r="G50" i="20" l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51" i="20"/>
  <c r="B87" i="1"/>
  <c r="C86" i="1"/>
  <c r="B62" i="1" l="1"/>
  <c r="B61" i="1"/>
  <c r="B71" i="1"/>
  <c r="B70" i="1"/>
  <c r="C69" i="1"/>
  <c r="B78" i="1"/>
  <c r="C79" i="1"/>
  <c r="C75" i="1"/>
  <c r="C58" i="1"/>
  <c r="C55" i="1"/>
  <c r="B77" i="1"/>
  <c r="B76" i="1"/>
  <c r="B60" i="1"/>
  <c r="B59" i="1"/>
  <c r="B81" i="1"/>
  <c r="B80" i="1"/>
  <c r="B82" i="1"/>
  <c r="B85" i="1"/>
  <c r="B84" i="1"/>
  <c r="K79" i="1" l="1"/>
  <c r="K75" i="1"/>
  <c r="K69" i="1"/>
  <c r="K83" i="1"/>
  <c r="K58" i="1"/>
  <c r="C42" i="1" l="1"/>
  <c r="B57" i="1" l="1"/>
  <c r="B56" i="1"/>
  <c r="C54" i="1"/>
  <c r="K55" i="1" l="1"/>
  <c r="C38" i="1"/>
  <c r="C37" i="1"/>
  <c r="C36" i="1"/>
  <c r="C35" i="1"/>
  <c r="C34" i="1"/>
  <c r="C33" i="1"/>
  <c r="C53" i="1"/>
  <c r="C52" i="1"/>
  <c r="C30" i="1"/>
  <c r="C31" i="1"/>
  <c r="C32" i="1"/>
  <c r="C49" i="1"/>
  <c r="C50" i="1"/>
  <c r="C51" i="1"/>
  <c r="B48" i="1"/>
  <c r="C46" i="1" l="1"/>
  <c r="B41" i="1"/>
  <c r="B40" i="1"/>
  <c r="B44" i="1"/>
  <c r="B43" i="1"/>
  <c r="C12" i="1"/>
  <c r="K42" i="1" l="1"/>
  <c r="B39" i="1"/>
  <c r="C27" i="1"/>
  <c r="B29" i="1"/>
  <c r="B28" i="1"/>
  <c r="C13" i="1"/>
  <c r="C18" i="1"/>
  <c r="C17" i="1"/>
  <c r="C16" i="1"/>
  <c r="C15" i="1"/>
  <c r="C19" i="1"/>
  <c r="C21" i="1"/>
  <c r="C22" i="1"/>
  <c r="K27" i="1" l="1"/>
  <c r="B47" i="1"/>
  <c r="K46" i="1" s="1"/>
  <c r="B14" i="1"/>
  <c r="K12" i="1" s="1"/>
  <c r="C6" i="1" l="1"/>
  <c r="B7" i="1"/>
  <c r="C9" i="1"/>
  <c r="B11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C2" i="1"/>
  <c r="G2" i="1" s="1"/>
  <c r="G3" i="1" s="1"/>
  <c r="G4" i="1" s="1"/>
  <c r="G5" i="1" s="1"/>
  <c r="G6" i="1" s="1"/>
  <c r="G7" i="1" s="1"/>
  <c r="G8" i="1" s="1"/>
  <c r="C5" i="1"/>
  <c r="G9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10" i="1"/>
  <c r="K2" i="1"/>
</calcChain>
</file>

<file path=xl/sharedStrings.xml><?xml version="1.0" encoding="utf-8"?>
<sst xmlns="http://schemas.openxmlformats.org/spreadsheetml/2006/main" count="1184" uniqueCount="105">
  <si>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</si>
  <si>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</si>
  <si>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</si>
  <si>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</si>
  <si>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</si>
  <si>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</si>
  <si>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</si>
  <si>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</si>
  <si>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</si>
  <si>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</si>
  <si>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</si>
  <si>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</si>
  <si>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</si>
  <si>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</si>
  <si>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</si>
  <si>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</si>
  <si>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</si>
  <si>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</si>
  <si>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</si>
  <si>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</si>
  <si>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</si>
  <si>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</si>
  <si>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</si>
  <si>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</si>
  <si>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</si>
  <si>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</si>
  <si>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</si>
  <si>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</si>
  <si>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</si>
  <si>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</si>
  <si>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</si>
  <si>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</si>
  <si>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</si>
  <si>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</si>
  <si>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</si>
  <si>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</si>
  <si>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</si>
  <si>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</si>
  <si>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</si>
  <si>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</si>
  <si>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</si>
  <si>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</si>
  <si>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</si>
  <si>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</si>
  <si>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</si>
  <si>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</si>
  <si>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</si>
  <si>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</si>
  <si>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</si>
  <si>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</si>
  <si>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</si>
  <si>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</si>
  <si>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</si>
  <si>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</si>
  <si>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</si>
  <si>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</si>
  <si>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</si>
  <si>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</si>
  <si>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</si>
  <si>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</si>
  <si>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</si>
  <si>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</si>
  <si>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</si>
  <si>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</si>
  <si>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</si>
  <si>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</si>
  <si>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</si>
  <si>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</si>
  <si>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</si>
  <si>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</si>
  <si>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</si>
  <si>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</si>
  <si>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</si>
  <si>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</si>
  <si>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</si>
  <si>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</si>
  <si>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</si>
  <si>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</si>
  <si>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</si>
  <si>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</si>
  <si>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</si>
  <si>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</si>
  <si>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</si>
  <si>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</si>
  <si>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</si>
  <si>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</si>
  <si>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</si>
  <si>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</si>
  <si>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</si>
  <si>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</si>
  <si>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</si>
  <si>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</si>
  <si>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</si>
  <si>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</si>
  <si>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</si>
  <si>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</si>
  <si>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</si>
  <si>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</si>
  <si>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</si>
  <si>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</si>
  <si>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</si>
  <si>
    <t>进场费</t>
    <phoneticPr fontId="1" type="noConversion"/>
  </si>
  <si>
    <t>小车</t>
  </si>
  <si>
    <t>无票</t>
  </si>
  <si>
    <t>无票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</si>
</sst>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52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 r:id="rId2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887.481597800928" createdVersion="6" refreshedVersion="6" minRefreshableVersion="3" recordCount="66">
  <cacheSource type="worksheet">
    <worksheetSource ref="A1:K1048576" sheet="步行街 (2)"/>
  </cacheSource>
  <cacheFields count="11">
    <cacheField name="日期" numFmtId="0">
      <sharedItems containsNonDate="0" containsDate="1" containsString="0" containsBlank="1" minDate="2017-04-02T00:00:00" maxDate="2017-06-01T00:00:00"/>
    </cacheField>
    <cacheField name="收入" numFmtId="0">
      <sharedItems containsString="0" containsBlank="1" containsNumber="1" containsInteger="1" minValue="28" maxValue="4992"/>
    </cacheField>
    <cacheField name="支出" numFmtId="0">
      <sharedItems containsString="0" containsBlank="1" containsNumber="1" minValue="1409.9999999999998" maxValue="310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ntainsMixedTypes="1" containsNumber="1" containsInteger="1" minValue="1300" maxValue="3110" count="23">
        <m/>
        <s v="大车"/>
        <s v="小车"/>
        <s v="无票"/>
        <s v="台班"/>
        <n v="1700" u="1"/>
        <n v="2990" u="1"/>
        <n v="1890" u="1"/>
        <n v="1980" u="1"/>
        <n v="3110" u="1"/>
        <n v="1630" u="1"/>
        <n v="1410" u="1"/>
        <n v="1500" u="1"/>
        <n v="2230" u="1"/>
        <n v="1900" u="1"/>
        <n v="1590" u="1"/>
        <n v="1770" u="1"/>
        <n v="2240" u="1"/>
        <n v="2000" u="1"/>
        <n v="1470" u="1"/>
        <n v="2270" u="1"/>
        <n v="1610" u="1"/>
        <n v="1300" u="1"/>
      </sharedItems>
    </cacheField>
    <cacheField name="余额" numFmtId="0">
      <sharedItems containsString="0" containsBlank="1" containsNumber="1" containsInteger="1" minValue="-2990" maxValue="40762"/>
    </cacheField>
    <cacheField name="数量" numFmtId="0">
      <sharedItems containsString="0" containsBlank="1" containsNumber="1" minValue="0.5" maxValue="418"/>
    </cacheField>
    <cacheField name="单价" numFmtId="0">
      <sharedItems containsString="0" containsBlank="1" containsNumber="1" minValue="5.85" maxValue="3110"/>
    </cacheField>
    <cacheField name="去零" numFmtId="0">
      <sharedItems containsString="0" containsBlank="1" containsNumber="1" minValue="0.8" maxValue="6.5"/>
    </cacheField>
    <cacheField name="毛利" numFmtId="0">
      <sharedItems containsString="0" containsBlank="1" containsNumber="1" minValue="0.1683673469387755" maxValue="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887.48326064815" createdVersion="6" refreshedVersion="6" minRefreshableVersion="3" recordCount="62">
  <cacheSource type="worksheet">
    <worksheetSource ref="A1:K63" sheet="步行街 (2)"/>
  </cacheSource>
  <cacheFields count="11">
    <cacheField name="日期" numFmtId="14">
      <sharedItems containsSemiMixedTypes="0" containsNonDate="0" containsDate="1" containsString="0" minDate="2017-04-02T00:00:00" maxDate="2017-05-30T00:00:00"/>
    </cacheField>
    <cacheField name="收入" numFmtId="0">
      <sharedItems containsString="0" containsBlank="1" containsNumber="1" containsInteger="1" minValue="28" maxValue="4992"/>
    </cacheField>
    <cacheField name="支出" numFmtId="0">
      <sharedItems containsString="0" containsBlank="1" containsNumber="1" minValue="1409.9999999999998" maxValue="3100"/>
    </cacheField>
    <cacheField name="类别" numFmtId="0">
      <sharedItems/>
    </cacheField>
    <cacheField name="工地" numFmtId="0">
      <sharedItems/>
    </cacheField>
    <cacheField name="备注" numFmtId="0">
      <sharedItems containsBlank="1" count="5">
        <m/>
        <s v="大车"/>
        <s v="小车"/>
        <s v="无票"/>
        <s v="台班"/>
      </sharedItems>
    </cacheField>
    <cacheField name="余额" numFmtId="0">
      <sharedItems containsSemiMixedTypes="0" containsString="0" containsNumber="1" containsInteger="1" minValue="-2990" maxValue="40086"/>
    </cacheField>
    <cacheField name="数量" numFmtId="0">
      <sharedItems containsSemiMixedTypes="0" containsString="0" containsNumber="1" minValue="0.5" maxValue="418"/>
    </cacheField>
    <cacheField name="单价" numFmtId="0">
      <sharedItems containsSemiMixedTypes="0" containsString="0" containsNumber="1" minValue="5.85" maxValue="3110"/>
    </cacheField>
    <cacheField name="去零" numFmtId="0">
      <sharedItems containsString="0" containsBlank="1" containsNumber="1" minValue="0.8" maxValue="6.5"/>
    </cacheField>
    <cacheField name="毛利" numFmtId="0">
      <sharedItems containsString="0" containsBlank="1" containsNumber="1" minValue="0.1683673469387755" maxValue="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d v="2017-04-02T00:00:00"/>
    <m/>
    <n v="2990"/>
    <s v="加油费"/>
    <s v="步行街"/>
    <x v="0"/>
    <n v="-2990"/>
    <n v="1"/>
    <n v="2990"/>
    <m/>
    <n v="0.61794019933554822"/>
  </r>
  <r>
    <d v="2017-04-02T00:00:00"/>
    <n v="640"/>
    <m/>
    <s v="装车"/>
    <s v="步行街"/>
    <x v="1"/>
    <n v="-2350"/>
    <n v="20"/>
    <n v="32"/>
    <m/>
    <m/>
  </r>
  <r>
    <d v="2017-04-02T00:00:00"/>
    <n v="112"/>
    <m/>
    <s v="装车"/>
    <s v="步行街"/>
    <x v="2"/>
    <n v="-2238"/>
    <n v="4"/>
    <n v="28"/>
    <m/>
    <m/>
  </r>
  <r>
    <d v="2017-04-03T00:00:00"/>
    <n v="3776"/>
    <m/>
    <s v="装车"/>
    <s v="步行街"/>
    <x v="1"/>
    <n v="1538"/>
    <n v="118"/>
    <n v="32"/>
    <m/>
    <m/>
  </r>
  <r>
    <d v="2017-04-03T00:00:00"/>
    <n v="420"/>
    <m/>
    <s v="装车"/>
    <s v="步行街"/>
    <x v="2"/>
    <n v="1958"/>
    <n v="14"/>
    <n v="30"/>
    <m/>
    <m/>
  </r>
  <r>
    <d v="2017-04-04T00:00:00"/>
    <m/>
    <n v="1630"/>
    <s v="加油费"/>
    <s v="步行街"/>
    <x v="0"/>
    <n v="328"/>
    <n v="1"/>
    <n v="1630"/>
    <m/>
    <n v="0.1683673469387755"/>
  </r>
  <r>
    <d v="2017-04-04T00:00:00"/>
    <n v="4704"/>
    <m/>
    <s v="装车"/>
    <s v="步行街"/>
    <x v="1"/>
    <n v="5032"/>
    <n v="147"/>
    <n v="32"/>
    <m/>
    <m/>
  </r>
  <r>
    <d v="2017-04-04T00:00:00"/>
    <n v="330"/>
    <m/>
    <s v="装车"/>
    <s v="步行街"/>
    <x v="2"/>
    <n v="5362"/>
    <n v="11"/>
    <n v="30"/>
    <m/>
    <m/>
  </r>
  <r>
    <d v="2017-04-05T00:00:00"/>
    <m/>
    <n v="1770"/>
    <s v="加油费"/>
    <s v="步行街"/>
    <x v="0"/>
    <n v="3592"/>
    <n v="1"/>
    <n v="1770"/>
    <m/>
    <n v="0.73824312333629105"/>
  </r>
  <r>
    <d v="2017-04-05T00:00:00"/>
    <n v="4992"/>
    <m/>
    <s v="装车"/>
    <s v="步行街"/>
    <x v="1"/>
    <n v="8584"/>
    <n v="156"/>
    <n v="32"/>
    <m/>
    <m/>
  </r>
  <r>
    <d v="2017-04-13T00:00:00"/>
    <m/>
    <n v="1980"/>
    <s v="加油费"/>
    <s v="步行街"/>
    <x v="3"/>
    <n v="6604"/>
    <n v="1"/>
    <n v="2230"/>
    <m/>
    <n v="0.60697920338385614"/>
  </r>
  <r>
    <d v="2017-04-13T00:00:00"/>
    <n v="3136"/>
    <m/>
    <s v="装车"/>
    <s v="步行街"/>
    <x v="1"/>
    <n v="9740"/>
    <n v="98"/>
    <n v="32"/>
    <m/>
    <m/>
  </r>
  <r>
    <d v="2017-04-13T00:00:00"/>
    <n v="308"/>
    <m/>
    <s v="装车"/>
    <s v="步行街"/>
    <x v="2"/>
    <n v="10048"/>
    <n v="11"/>
    <n v="28"/>
    <m/>
    <m/>
  </r>
  <r>
    <d v="2017-04-14T00:00:00"/>
    <m/>
    <n v="2230"/>
    <s v="加油费"/>
    <s v="步行街"/>
    <x v="0"/>
    <n v="7818"/>
    <n v="1"/>
    <n v="2230"/>
    <n v="0.8"/>
    <n v="0.647887323943662"/>
  </r>
  <r>
    <d v="2017-04-14T00:00:00"/>
    <n v="1750"/>
    <m/>
    <s v="台班"/>
    <s v="步行街"/>
    <x v="4"/>
    <n v="9568"/>
    <n v="3.5"/>
    <n v="500"/>
    <m/>
    <m/>
  </r>
  <r>
    <d v="2017-04-14T00:00:00"/>
    <n v="4832"/>
    <m/>
    <s v="装车"/>
    <s v="步行街"/>
    <x v="1"/>
    <n v="14400"/>
    <n v="151"/>
    <n v="32"/>
    <m/>
    <m/>
  </r>
  <r>
    <d v="2017-04-14T00:00:00"/>
    <n v="448"/>
    <m/>
    <s v="装车"/>
    <s v="步行街"/>
    <x v="2"/>
    <n v="14848"/>
    <n v="16"/>
    <n v="28"/>
    <m/>
    <m/>
  </r>
  <r>
    <d v="2017-04-15T00:00:00"/>
    <m/>
    <n v="2000"/>
    <s v="加油费"/>
    <s v="步行街"/>
    <x v="0"/>
    <n v="12848"/>
    <n v="328"/>
    <n v="6.1"/>
    <n v="0.8"/>
    <n v="0.647887323943662"/>
  </r>
  <r>
    <d v="2017-04-15T00:00:00"/>
    <n v="3232"/>
    <m/>
    <s v="装车"/>
    <s v="步行街"/>
    <x v="1"/>
    <n v="16080"/>
    <n v="101"/>
    <n v="32"/>
    <m/>
    <m/>
  </r>
  <r>
    <d v="2017-04-15T00:00:00"/>
    <n v="448"/>
    <m/>
    <s v="装车"/>
    <s v="步行街"/>
    <x v="2"/>
    <n v="16528"/>
    <n v="16"/>
    <n v="28"/>
    <m/>
    <m/>
  </r>
  <r>
    <d v="2017-04-19T00:00:00"/>
    <m/>
    <n v="1700"/>
    <s v="加油费"/>
    <s v="步行街"/>
    <x v="0"/>
    <n v="14828"/>
    <n v="1"/>
    <n v="1900"/>
    <m/>
    <n v="0.56140350877192979"/>
  </r>
  <r>
    <d v="2017-04-19T00:00:00"/>
    <n v="2208"/>
    <m/>
    <s v="装车"/>
    <s v="步行街"/>
    <x v="1"/>
    <n v="17036"/>
    <n v="69"/>
    <n v="32"/>
    <m/>
    <m/>
  </r>
  <r>
    <d v="2017-04-19T00:00:00"/>
    <n v="224"/>
    <m/>
    <s v="装车"/>
    <s v="步行街"/>
    <x v="2"/>
    <n v="17260"/>
    <n v="8"/>
    <n v="28"/>
    <m/>
    <m/>
  </r>
  <r>
    <d v="2017-04-20T00:00:00"/>
    <n v="992"/>
    <m/>
    <s v="装车"/>
    <s v="步行街"/>
    <x v="1"/>
    <n v="18252"/>
    <n v="31"/>
    <n v="32"/>
    <m/>
    <m/>
  </r>
  <r>
    <d v="2017-04-20T00:00:00"/>
    <n v="112"/>
    <m/>
    <s v="装车"/>
    <s v="步行街"/>
    <x v="2"/>
    <n v="18364"/>
    <n v="4"/>
    <n v="28"/>
    <m/>
    <m/>
  </r>
  <r>
    <d v="2017-04-22T00:00:00"/>
    <m/>
    <n v="1610"/>
    <s v="加油费"/>
    <s v="步行街"/>
    <x v="0"/>
    <n v="16754"/>
    <n v="265"/>
    <n v="6.1"/>
    <n v="6.5"/>
    <n v="0.72135687088958123"/>
  </r>
  <r>
    <d v="2017-04-22T00:00:00"/>
    <n v="3776"/>
    <m/>
    <s v="装车"/>
    <s v="步行街"/>
    <x v="1"/>
    <n v="20530"/>
    <n v="118"/>
    <n v="32"/>
    <m/>
    <m/>
  </r>
  <r>
    <d v="2017-04-22T00:00:00"/>
    <n v="392"/>
    <m/>
    <s v="装车"/>
    <s v="步行街"/>
    <x v="2"/>
    <n v="20922"/>
    <n v="14"/>
    <n v="28"/>
    <m/>
    <m/>
  </r>
  <r>
    <d v="2017-04-23T00:00:00"/>
    <m/>
    <n v="1890"/>
    <s v="加油费"/>
    <s v="步行街"/>
    <x v="0"/>
    <n v="19032"/>
    <n v="310"/>
    <n v="6.1"/>
    <n v="1"/>
    <n v="0.6067415730337079"/>
  </r>
  <r>
    <d v="2017-04-23T00:00:00"/>
    <n v="2496"/>
    <m/>
    <s v="装车"/>
    <s v="步行街"/>
    <x v="1"/>
    <n v="21528"/>
    <n v="78"/>
    <n v="32"/>
    <m/>
    <m/>
  </r>
  <r>
    <d v="2017-04-23T00:00:00"/>
    <n v="420"/>
    <m/>
    <s v="装车"/>
    <s v="步行街"/>
    <x v="2"/>
    <n v="21948"/>
    <n v="15"/>
    <n v="28"/>
    <m/>
    <m/>
  </r>
  <r>
    <d v="2017-05-16T00:00:00"/>
    <n v="1088"/>
    <m/>
    <s v="装车"/>
    <s v="步行街"/>
    <x v="1"/>
    <n v="23036"/>
    <n v="34"/>
    <n v="32"/>
    <m/>
    <m/>
  </r>
  <r>
    <d v="2017-05-16T00:00:00"/>
    <n v="112"/>
    <m/>
    <s v="装车"/>
    <s v="步行街"/>
    <x v="2"/>
    <n v="23148"/>
    <n v="4"/>
    <n v="28"/>
    <m/>
    <m/>
  </r>
  <r>
    <d v="2017-05-17T00:00:00"/>
    <m/>
    <n v="3100"/>
    <s v="加油费"/>
    <s v="步行街"/>
    <x v="3"/>
    <n v="20048"/>
    <n v="1"/>
    <n v="3110"/>
    <m/>
    <n v="0.62339549527730687"/>
  </r>
  <r>
    <d v="2017-05-17T00:00:00"/>
    <n v="4672"/>
    <m/>
    <s v="装车"/>
    <s v="步行街"/>
    <x v="1"/>
    <n v="24720"/>
    <n v="146"/>
    <n v="32"/>
    <m/>
    <m/>
  </r>
  <r>
    <d v="2017-05-17T00:00:00"/>
    <n v="476"/>
    <m/>
    <s v="装车"/>
    <s v="步行街"/>
    <x v="2"/>
    <n v="25196"/>
    <n v="17"/>
    <n v="28"/>
    <m/>
    <m/>
  </r>
  <r>
    <d v="2017-05-18T00:00:00"/>
    <m/>
    <n v="2439.9999999999995"/>
    <s v="加油费"/>
    <s v="步行街"/>
    <x v="0"/>
    <n v="22756"/>
    <n v="418"/>
    <n v="5.85"/>
    <n v="5.3"/>
    <n v="0.63851851851851849"/>
  </r>
  <r>
    <d v="2017-05-18T00:00:00"/>
    <n v="2528"/>
    <m/>
    <s v="装车"/>
    <s v="步行街"/>
    <x v="1"/>
    <n v="25284"/>
    <n v="79"/>
    <n v="32"/>
    <m/>
    <m/>
  </r>
  <r>
    <d v="2017-05-18T00:00:00"/>
    <n v="532"/>
    <m/>
    <s v="装车"/>
    <s v="步行街"/>
    <x v="2"/>
    <n v="25816"/>
    <n v="19"/>
    <n v="28"/>
    <m/>
    <m/>
  </r>
  <r>
    <d v="2017-05-18T00:00:00"/>
    <n v="1250"/>
    <m/>
    <s v="台班"/>
    <s v="步行街"/>
    <x v="4"/>
    <n v="27066"/>
    <n v="2.5"/>
    <n v="500"/>
    <m/>
    <m/>
  </r>
  <r>
    <d v="2017-05-19T00:00:00"/>
    <m/>
    <n v="1409.9999999999998"/>
    <s v="加油费"/>
    <s v="步行街"/>
    <x v="0"/>
    <n v="25656"/>
    <n v="242"/>
    <n v="5.85"/>
    <n v="5.7"/>
    <n v="0.69612068965517238"/>
  </r>
  <r>
    <d v="2017-05-19T00:00:00"/>
    <n v="2784"/>
    <m/>
    <s v="装车"/>
    <s v="步行街"/>
    <x v="1"/>
    <n v="28440"/>
    <n v="87"/>
    <n v="32"/>
    <m/>
    <m/>
  </r>
  <r>
    <d v="2017-05-19T00:00:00"/>
    <n v="196"/>
    <m/>
    <s v="装车"/>
    <s v="步行街"/>
    <x v="2"/>
    <n v="28636"/>
    <n v="7"/>
    <n v="28"/>
    <m/>
    <m/>
  </r>
  <r>
    <d v="2017-05-19T00:00:00"/>
    <n v="250"/>
    <m/>
    <s v="台班"/>
    <s v="步行街"/>
    <x v="4"/>
    <n v="28886"/>
    <n v="0.5"/>
    <n v="500"/>
    <m/>
    <m/>
  </r>
  <r>
    <d v="2017-05-20T00:00:00"/>
    <m/>
    <n v="1590"/>
    <s v="加油费"/>
    <s v="步行街"/>
    <x v="0"/>
    <n v="27296"/>
    <n v="1"/>
    <n v="1900"/>
    <m/>
    <n v="0.67431380581728795"/>
  </r>
  <r>
    <d v="2017-05-20T00:00:00"/>
    <n v="3264"/>
    <m/>
    <s v="装车"/>
    <s v="步行街"/>
    <x v="1"/>
    <n v="30560"/>
    <n v="102"/>
    <n v="32"/>
    <m/>
    <m/>
  </r>
  <r>
    <d v="2017-05-20T00:00:00"/>
    <n v="28"/>
    <m/>
    <s v="装车"/>
    <s v="步行街"/>
    <x v="2"/>
    <n v="30588"/>
    <n v="1"/>
    <n v="28"/>
    <m/>
    <m/>
  </r>
  <r>
    <d v="2017-05-21T00:00:00"/>
    <m/>
    <n v="1469.9999999999998"/>
    <s v="加油费"/>
    <s v="步行街"/>
    <x v="0"/>
    <n v="29118"/>
    <n v="252"/>
    <n v="5.85"/>
    <n v="4.2"/>
    <n v="4.2"/>
  </r>
  <r>
    <d v="2017-05-21T00:00:00"/>
    <n v="192"/>
    <m/>
    <s v="装车"/>
    <s v="步行街"/>
    <x v="1"/>
    <n v="29310"/>
    <n v="6"/>
    <n v="32"/>
    <m/>
    <m/>
  </r>
  <r>
    <d v="2017-05-25T00:00:00"/>
    <n v="1500"/>
    <m/>
    <s v="台班"/>
    <s v="步行街"/>
    <x v="4"/>
    <n v="30810"/>
    <n v="3"/>
    <n v="500"/>
    <m/>
    <m/>
  </r>
  <r>
    <d v="2017-05-26T00:00:00"/>
    <n v="2848"/>
    <m/>
    <s v="装车"/>
    <s v="步行街"/>
    <x v="1"/>
    <n v="33658"/>
    <n v="89"/>
    <n v="32"/>
    <m/>
    <m/>
  </r>
  <r>
    <d v="2017-05-26T00:00:00"/>
    <n v="56"/>
    <m/>
    <s v="装车"/>
    <s v="步行街"/>
    <x v="2"/>
    <n v="33714"/>
    <n v="2"/>
    <n v="28"/>
    <m/>
    <m/>
  </r>
  <r>
    <d v="2017-05-27T00:00:00"/>
    <m/>
    <n v="2130"/>
    <s v="加油费"/>
    <s v="步行街"/>
    <x v="0"/>
    <n v="31584"/>
    <n v="359"/>
    <n v="5.95"/>
    <n v="6.05"/>
    <n v="0.80149488115042467"/>
  </r>
  <r>
    <d v="2017-05-27T00:00:00"/>
    <n v="4480"/>
    <m/>
    <s v="装车"/>
    <s v="步行街"/>
    <x v="1"/>
    <n v="36064"/>
    <n v="140"/>
    <n v="32"/>
    <m/>
    <m/>
  </r>
  <r>
    <d v="2017-05-27T00:00:00"/>
    <n v="280"/>
    <m/>
    <s v="装车"/>
    <s v="步行街"/>
    <x v="2"/>
    <n v="36344"/>
    <n v="10"/>
    <n v="28"/>
    <m/>
    <m/>
  </r>
  <r>
    <d v="2017-05-28T00:00:00"/>
    <m/>
    <n v="2270"/>
    <s v="加油费"/>
    <s v="步行街"/>
    <x v="0"/>
    <n v="34074"/>
    <n v="1"/>
    <n v="2270"/>
    <m/>
    <n v="0.66783728416739829"/>
  </r>
  <r>
    <d v="2017-05-28T00:00:00"/>
    <n v="3840"/>
    <m/>
    <s v="装车"/>
    <s v="步行街"/>
    <x v="1"/>
    <n v="37914"/>
    <n v="120"/>
    <n v="32"/>
    <m/>
    <m/>
  </r>
  <r>
    <d v="2017-05-28T00:00:00"/>
    <n v="224"/>
    <m/>
    <s v="装车"/>
    <s v="步行街"/>
    <x v="2"/>
    <n v="38138"/>
    <n v="8"/>
    <n v="28"/>
    <m/>
    <m/>
  </r>
  <r>
    <d v="2017-05-28T00:00:00"/>
    <n v="500"/>
    <m/>
    <s v="台班"/>
    <s v="步行街"/>
    <x v="4"/>
    <n v="38638"/>
    <n v="1"/>
    <n v="500"/>
    <m/>
    <m/>
  </r>
  <r>
    <d v="2017-05-29T00:00:00"/>
    <m/>
    <n v="1900"/>
    <s v="加油费"/>
    <s v="步行街"/>
    <x v="0"/>
    <n v="36738"/>
    <n v="1"/>
    <n v="1900"/>
    <m/>
    <n v="0.80149488115042467"/>
  </r>
  <r>
    <d v="2017-05-29T00:00:00"/>
    <n v="3040"/>
    <m/>
    <s v="装车"/>
    <s v="步行街"/>
    <x v="1"/>
    <n v="39778"/>
    <n v="95"/>
    <n v="32"/>
    <m/>
    <m/>
  </r>
  <r>
    <d v="2017-05-29T00:00:00"/>
    <n v="308"/>
    <m/>
    <s v="装车"/>
    <s v="步行街"/>
    <x v="2"/>
    <n v="40086"/>
    <n v="11"/>
    <n v="28"/>
    <m/>
    <m/>
  </r>
  <r>
    <d v="2017-05-30T00:00:00"/>
    <m/>
    <n v="1500"/>
    <s v="加油费"/>
    <s v="步行街"/>
    <x v="0"/>
    <n v="38586"/>
    <n v="1"/>
    <n v="1500"/>
    <m/>
    <n v="0.66783728416739829"/>
  </r>
  <r>
    <d v="2017-05-30T00:00:00"/>
    <n v="384"/>
    <m/>
    <s v="装车"/>
    <s v="步行街"/>
    <x v="1"/>
    <n v="38970"/>
    <n v="12"/>
    <n v="32"/>
    <m/>
    <m/>
  </r>
  <r>
    <d v="2017-05-31T00:00:00"/>
    <n v="1792"/>
    <m/>
    <s v="装车"/>
    <s v="步行街"/>
    <x v="1"/>
    <n v="40762"/>
    <n v="56"/>
    <n v="32"/>
    <m/>
    <m/>
  </r>
  <r>
    <m/>
    <m/>
    <m/>
    <m/>
    <m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d v="2017-04-02T00:00:00"/>
    <m/>
    <n v="2990"/>
    <s v="加油费"/>
    <s v="步行街"/>
    <x v="0"/>
    <n v="-2990"/>
    <n v="1"/>
    <n v="2990"/>
    <m/>
    <n v="0.61794019933554822"/>
  </r>
  <r>
    <d v="2017-04-02T00:00:00"/>
    <n v="640"/>
    <m/>
    <s v="装车"/>
    <s v="步行街"/>
    <x v="1"/>
    <n v="-2350"/>
    <n v="20"/>
    <n v="32"/>
    <m/>
    <m/>
  </r>
  <r>
    <d v="2017-04-02T00:00:00"/>
    <n v="112"/>
    <m/>
    <s v="装车"/>
    <s v="步行街"/>
    <x v="2"/>
    <n v="-2238"/>
    <n v="4"/>
    <n v="28"/>
    <m/>
    <m/>
  </r>
  <r>
    <d v="2017-04-03T00:00:00"/>
    <n v="3776"/>
    <m/>
    <s v="装车"/>
    <s v="步行街"/>
    <x v="1"/>
    <n v="1538"/>
    <n v="118"/>
    <n v="32"/>
    <m/>
    <m/>
  </r>
  <r>
    <d v="2017-04-03T00:00:00"/>
    <n v="420"/>
    <m/>
    <s v="装车"/>
    <s v="步行街"/>
    <x v="2"/>
    <n v="1958"/>
    <n v="14"/>
    <n v="30"/>
    <m/>
    <m/>
  </r>
  <r>
    <d v="2017-04-04T00:00:00"/>
    <m/>
    <n v="1630"/>
    <s v="加油费"/>
    <s v="步行街"/>
    <x v="0"/>
    <n v="328"/>
    <n v="1"/>
    <n v="1630"/>
    <m/>
    <n v="0.1683673469387755"/>
  </r>
  <r>
    <d v="2017-04-04T00:00:00"/>
    <n v="4704"/>
    <m/>
    <s v="装车"/>
    <s v="步行街"/>
    <x v="1"/>
    <n v="5032"/>
    <n v="147"/>
    <n v="32"/>
    <m/>
    <m/>
  </r>
  <r>
    <d v="2017-04-04T00:00:00"/>
    <n v="330"/>
    <m/>
    <s v="装车"/>
    <s v="步行街"/>
    <x v="2"/>
    <n v="5362"/>
    <n v="11"/>
    <n v="30"/>
    <m/>
    <m/>
  </r>
  <r>
    <d v="2017-04-05T00:00:00"/>
    <m/>
    <n v="1770"/>
    <s v="加油费"/>
    <s v="步行街"/>
    <x v="0"/>
    <n v="3592"/>
    <n v="1"/>
    <n v="1770"/>
    <m/>
    <n v="0.73824312333629105"/>
  </r>
  <r>
    <d v="2017-04-05T00:00:00"/>
    <n v="4992"/>
    <m/>
    <s v="装车"/>
    <s v="步行街"/>
    <x v="1"/>
    <n v="8584"/>
    <n v="156"/>
    <n v="32"/>
    <m/>
    <m/>
  </r>
  <r>
    <d v="2017-04-13T00:00:00"/>
    <m/>
    <n v="1980"/>
    <s v="加油费"/>
    <s v="步行街"/>
    <x v="3"/>
    <n v="6604"/>
    <n v="1"/>
    <n v="2230"/>
    <m/>
    <n v="0.60697920338385614"/>
  </r>
  <r>
    <d v="2017-04-13T00:00:00"/>
    <n v="3136"/>
    <m/>
    <s v="装车"/>
    <s v="步行街"/>
    <x v="1"/>
    <n v="9740"/>
    <n v="98"/>
    <n v="32"/>
    <m/>
    <m/>
  </r>
  <r>
    <d v="2017-04-13T00:00:00"/>
    <n v="308"/>
    <m/>
    <s v="装车"/>
    <s v="步行街"/>
    <x v="2"/>
    <n v="10048"/>
    <n v="11"/>
    <n v="28"/>
    <m/>
    <m/>
  </r>
  <r>
    <d v="2017-04-14T00:00:00"/>
    <m/>
    <n v="2230"/>
    <s v="加油费"/>
    <s v="步行街"/>
    <x v="0"/>
    <n v="7818"/>
    <n v="1"/>
    <n v="2230"/>
    <n v="0.8"/>
    <n v="0.647887323943662"/>
  </r>
  <r>
    <d v="2017-04-14T00:00:00"/>
    <n v="1750"/>
    <m/>
    <s v="台班"/>
    <s v="步行街"/>
    <x v="4"/>
    <n v="9568"/>
    <n v="3.5"/>
    <n v="500"/>
    <m/>
    <m/>
  </r>
  <r>
    <d v="2017-04-14T00:00:00"/>
    <n v="4832"/>
    <m/>
    <s v="装车"/>
    <s v="步行街"/>
    <x v="1"/>
    <n v="14400"/>
    <n v="151"/>
    <n v="32"/>
    <m/>
    <m/>
  </r>
  <r>
    <d v="2017-04-14T00:00:00"/>
    <n v="448"/>
    <m/>
    <s v="装车"/>
    <s v="步行街"/>
    <x v="2"/>
    <n v="14848"/>
    <n v="16"/>
    <n v="28"/>
    <m/>
    <m/>
  </r>
  <r>
    <d v="2017-04-15T00:00:00"/>
    <m/>
    <n v="2000"/>
    <s v="加油费"/>
    <s v="步行街"/>
    <x v="0"/>
    <n v="12848"/>
    <n v="328"/>
    <n v="6.1"/>
    <n v="0.8"/>
    <n v="0.647887323943662"/>
  </r>
  <r>
    <d v="2017-04-15T00:00:00"/>
    <n v="3232"/>
    <m/>
    <s v="装车"/>
    <s v="步行街"/>
    <x v="1"/>
    <n v="16080"/>
    <n v="101"/>
    <n v="32"/>
    <m/>
    <m/>
  </r>
  <r>
    <d v="2017-04-15T00:00:00"/>
    <n v="448"/>
    <m/>
    <s v="装车"/>
    <s v="步行街"/>
    <x v="2"/>
    <n v="16528"/>
    <n v="16"/>
    <n v="28"/>
    <m/>
    <m/>
  </r>
  <r>
    <d v="2017-04-19T00:00:00"/>
    <m/>
    <n v="1700"/>
    <s v="加油费"/>
    <s v="步行街"/>
    <x v="0"/>
    <n v="14828"/>
    <n v="1"/>
    <n v="1900"/>
    <m/>
    <n v="0.56140350877192979"/>
  </r>
  <r>
    <d v="2017-04-19T00:00:00"/>
    <n v="2208"/>
    <m/>
    <s v="装车"/>
    <s v="步行街"/>
    <x v="1"/>
    <n v="17036"/>
    <n v="69"/>
    <n v="32"/>
    <m/>
    <m/>
  </r>
  <r>
    <d v="2017-04-19T00:00:00"/>
    <n v="224"/>
    <m/>
    <s v="装车"/>
    <s v="步行街"/>
    <x v="2"/>
    <n v="17260"/>
    <n v="8"/>
    <n v="28"/>
    <m/>
    <m/>
  </r>
  <r>
    <d v="2017-04-20T00:00:00"/>
    <n v="992"/>
    <m/>
    <s v="装车"/>
    <s v="步行街"/>
    <x v="1"/>
    <n v="18252"/>
    <n v="31"/>
    <n v="32"/>
    <m/>
    <m/>
  </r>
  <r>
    <d v="2017-04-20T00:00:00"/>
    <n v="112"/>
    <m/>
    <s v="装车"/>
    <s v="步行街"/>
    <x v="2"/>
    <n v="18364"/>
    <n v="4"/>
    <n v="28"/>
    <m/>
    <m/>
  </r>
  <r>
    <d v="2017-04-22T00:00:00"/>
    <m/>
    <n v="1610"/>
    <s v="加油费"/>
    <s v="步行街"/>
    <x v="0"/>
    <n v="16754"/>
    <n v="265"/>
    <n v="6.1"/>
    <n v="6.5"/>
    <n v="0.72135687088958123"/>
  </r>
  <r>
    <d v="2017-04-22T00:00:00"/>
    <n v="3776"/>
    <m/>
    <s v="装车"/>
    <s v="步行街"/>
    <x v="1"/>
    <n v="20530"/>
    <n v="118"/>
    <n v="32"/>
    <m/>
    <m/>
  </r>
  <r>
    <d v="2017-04-22T00:00:00"/>
    <n v="392"/>
    <m/>
    <s v="装车"/>
    <s v="步行街"/>
    <x v="2"/>
    <n v="20922"/>
    <n v="14"/>
    <n v="28"/>
    <m/>
    <m/>
  </r>
  <r>
    <d v="2017-04-23T00:00:00"/>
    <m/>
    <n v="1890"/>
    <s v="加油费"/>
    <s v="步行街"/>
    <x v="0"/>
    <n v="19032"/>
    <n v="310"/>
    <n v="6.1"/>
    <n v="1"/>
    <n v="0.6067415730337079"/>
  </r>
  <r>
    <d v="2017-04-23T00:00:00"/>
    <n v="2496"/>
    <m/>
    <s v="装车"/>
    <s v="步行街"/>
    <x v="1"/>
    <n v="21528"/>
    <n v="78"/>
    <n v="32"/>
    <m/>
    <m/>
  </r>
  <r>
    <d v="2017-04-23T00:00:00"/>
    <n v="420"/>
    <m/>
    <s v="装车"/>
    <s v="步行街"/>
    <x v="2"/>
    <n v="21948"/>
    <n v="15"/>
    <n v="28"/>
    <m/>
    <m/>
  </r>
  <r>
    <d v="2017-05-16T00:00:00"/>
    <n v="1088"/>
    <m/>
    <s v="装车"/>
    <s v="步行街"/>
    <x v="1"/>
    <n v="23036"/>
    <n v="34"/>
    <n v="32"/>
    <m/>
    <m/>
  </r>
  <r>
    <d v="2017-05-16T00:00:00"/>
    <n v="112"/>
    <m/>
    <s v="装车"/>
    <s v="步行街"/>
    <x v="2"/>
    <n v="23148"/>
    <n v="4"/>
    <n v="28"/>
    <m/>
    <m/>
  </r>
  <r>
    <d v="2017-05-17T00:00:00"/>
    <m/>
    <n v="3100"/>
    <s v="加油费"/>
    <s v="步行街"/>
    <x v="3"/>
    <n v="20048"/>
    <n v="1"/>
    <n v="3110"/>
    <m/>
    <n v="0.62339549527730687"/>
  </r>
  <r>
    <d v="2017-05-17T00:00:00"/>
    <n v="4672"/>
    <m/>
    <s v="装车"/>
    <s v="步行街"/>
    <x v="1"/>
    <n v="24720"/>
    <n v="146"/>
    <n v="32"/>
    <m/>
    <m/>
  </r>
  <r>
    <d v="2017-05-17T00:00:00"/>
    <n v="476"/>
    <m/>
    <s v="装车"/>
    <s v="步行街"/>
    <x v="2"/>
    <n v="25196"/>
    <n v="17"/>
    <n v="28"/>
    <m/>
    <m/>
  </r>
  <r>
    <d v="2017-05-18T00:00:00"/>
    <m/>
    <n v="2439.9999999999995"/>
    <s v="加油费"/>
    <s v="步行街"/>
    <x v="0"/>
    <n v="22756"/>
    <n v="418"/>
    <n v="5.85"/>
    <n v="5.3"/>
    <n v="0.63851851851851849"/>
  </r>
  <r>
    <d v="2017-05-18T00:00:00"/>
    <n v="2528"/>
    <m/>
    <s v="装车"/>
    <s v="步行街"/>
    <x v="1"/>
    <n v="25284"/>
    <n v="79"/>
    <n v="32"/>
    <m/>
    <m/>
  </r>
  <r>
    <d v="2017-05-18T00:00:00"/>
    <n v="532"/>
    <m/>
    <s v="装车"/>
    <s v="步行街"/>
    <x v="2"/>
    <n v="25816"/>
    <n v="19"/>
    <n v="28"/>
    <m/>
    <m/>
  </r>
  <r>
    <d v="2017-05-18T00:00:00"/>
    <n v="1250"/>
    <m/>
    <s v="台班"/>
    <s v="步行街"/>
    <x v="4"/>
    <n v="27066"/>
    <n v="2.5"/>
    <n v="500"/>
    <m/>
    <m/>
  </r>
  <r>
    <d v="2017-05-19T00:00:00"/>
    <m/>
    <n v="1409.9999999999998"/>
    <s v="加油费"/>
    <s v="步行街"/>
    <x v="0"/>
    <n v="25656"/>
    <n v="242"/>
    <n v="5.85"/>
    <n v="5.7"/>
    <n v="0.69612068965517238"/>
  </r>
  <r>
    <d v="2017-05-19T00:00:00"/>
    <n v="2784"/>
    <m/>
    <s v="装车"/>
    <s v="步行街"/>
    <x v="1"/>
    <n v="28440"/>
    <n v="87"/>
    <n v="32"/>
    <m/>
    <m/>
  </r>
  <r>
    <d v="2017-05-19T00:00:00"/>
    <n v="196"/>
    <m/>
    <s v="装车"/>
    <s v="步行街"/>
    <x v="2"/>
    <n v="28636"/>
    <n v="7"/>
    <n v="28"/>
    <m/>
    <m/>
  </r>
  <r>
    <d v="2017-05-19T00:00:00"/>
    <n v="250"/>
    <m/>
    <s v="台班"/>
    <s v="步行街"/>
    <x v="4"/>
    <n v="28886"/>
    <n v="0.5"/>
    <n v="500"/>
    <m/>
    <m/>
  </r>
  <r>
    <d v="2017-05-20T00:00:00"/>
    <m/>
    <n v="1590"/>
    <s v="加油费"/>
    <s v="步行街"/>
    <x v="0"/>
    <n v="27296"/>
    <n v="1"/>
    <n v="1900"/>
    <m/>
    <n v="0.67431380581728795"/>
  </r>
  <r>
    <d v="2017-05-20T00:00:00"/>
    <n v="3264"/>
    <m/>
    <s v="装车"/>
    <s v="步行街"/>
    <x v="1"/>
    <n v="30560"/>
    <n v="102"/>
    <n v="32"/>
    <m/>
    <m/>
  </r>
  <r>
    <d v="2017-05-20T00:00:00"/>
    <n v="28"/>
    <m/>
    <s v="装车"/>
    <s v="步行街"/>
    <x v="2"/>
    <n v="30588"/>
    <n v="1"/>
    <n v="28"/>
    <m/>
    <m/>
  </r>
  <r>
    <d v="2017-05-21T00:00:00"/>
    <m/>
    <n v="1469.9999999999998"/>
    <s v="加油费"/>
    <s v="步行街"/>
    <x v="0"/>
    <n v="29118"/>
    <n v="252"/>
    <n v="5.85"/>
    <n v="4.2"/>
    <n v="4.2"/>
  </r>
  <r>
    <d v="2017-05-21T00:00:00"/>
    <n v="192"/>
    <m/>
    <s v="装车"/>
    <s v="步行街"/>
    <x v="1"/>
    <n v="29310"/>
    <n v="6"/>
    <n v="32"/>
    <m/>
    <m/>
  </r>
  <r>
    <d v="2017-05-25T00:00:00"/>
    <n v="1500"/>
    <m/>
    <s v="台班"/>
    <s v="步行街"/>
    <x v="4"/>
    <n v="30810"/>
    <n v="3"/>
    <n v="500"/>
    <m/>
    <m/>
  </r>
  <r>
    <d v="2017-05-26T00:00:00"/>
    <n v="2848"/>
    <m/>
    <s v="装车"/>
    <s v="步行街"/>
    <x v="1"/>
    <n v="33658"/>
    <n v="89"/>
    <n v="32"/>
    <m/>
    <m/>
  </r>
  <r>
    <d v="2017-05-26T00:00:00"/>
    <n v="56"/>
    <m/>
    <s v="装车"/>
    <s v="步行街"/>
    <x v="2"/>
    <n v="33714"/>
    <n v="2"/>
    <n v="28"/>
    <m/>
    <m/>
  </r>
  <r>
    <d v="2017-05-27T00:00:00"/>
    <m/>
    <n v="2130"/>
    <s v="加油费"/>
    <s v="步行街"/>
    <x v="0"/>
    <n v="31584"/>
    <n v="359"/>
    <n v="5.95"/>
    <n v="6.05"/>
    <n v="0.80149488115042467"/>
  </r>
  <r>
    <d v="2017-05-27T00:00:00"/>
    <n v="4480"/>
    <m/>
    <s v="装车"/>
    <s v="步行街"/>
    <x v="1"/>
    <n v="36064"/>
    <n v="140"/>
    <n v="32"/>
    <m/>
    <m/>
  </r>
  <r>
    <d v="2017-05-27T00:00:00"/>
    <n v="280"/>
    <m/>
    <s v="装车"/>
    <s v="步行街"/>
    <x v="2"/>
    <n v="36344"/>
    <n v="10"/>
    <n v="28"/>
    <m/>
    <m/>
  </r>
  <r>
    <d v="2017-05-28T00:00:00"/>
    <m/>
    <n v="2270"/>
    <s v="加油费"/>
    <s v="步行街"/>
    <x v="0"/>
    <n v="34074"/>
    <n v="1"/>
    <n v="2270"/>
    <m/>
    <n v="0.66783728416739829"/>
  </r>
  <r>
    <d v="2017-05-28T00:00:00"/>
    <n v="3840"/>
    <m/>
    <s v="装车"/>
    <s v="步行街"/>
    <x v="1"/>
    <n v="37914"/>
    <n v="120"/>
    <n v="32"/>
    <m/>
    <m/>
  </r>
  <r>
    <d v="2017-05-28T00:00:00"/>
    <n v="224"/>
    <m/>
    <s v="装车"/>
    <s v="步行街"/>
    <x v="2"/>
    <n v="38138"/>
    <n v="8"/>
    <n v="28"/>
    <m/>
    <m/>
  </r>
  <r>
    <d v="2017-05-28T00:00:00"/>
    <n v="500"/>
    <m/>
    <s v="台班"/>
    <s v="步行街"/>
    <x v="4"/>
    <n v="38638"/>
    <n v="1"/>
    <n v="500"/>
    <m/>
    <m/>
  </r>
  <r>
    <d v="2017-05-29T00:00:00"/>
    <m/>
    <n v="1900"/>
    <s v="加油费"/>
    <s v="步行街"/>
    <x v="0"/>
    <n v="36738"/>
    <n v="1"/>
    <n v="1900"/>
    <m/>
    <n v="0.80149488115042467"/>
  </r>
  <r>
    <d v="2017-05-29T00:00:00"/>
    <n v="3040"/>
    <m/>
    <s v="装车"/>
    <s v="步行街"/>
    <x v="1"/>
    <n v="39778"/>
    <n v="95"/>
    <n v="32"/>
    <m/>
    <m/>
  </r>
  <r>
    <d v="2017-05-29T00:00:00"/>
    <n v="308"/>
    <m/>
    <s v="装车"/>
    <s v="步行街"/>
    <x v="2"/>
    <n v="40086"/>
    <n v="11"/>
    <n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m="1" x="22"/>
        <item m="1" x="11"/>
        <item m="1" x="19"/>
        <item m="1" x="12"/>
        <item m="1" x="15"/>
        <item m="1" x="21"/>
        <item m="1" x="10"/>
        <item m="1" x="5"/>
        <item m="1" x="16"/>
        <item m="1" x="7"/>
        <item m="1" x="14"/>
        <item m="1" x="8"/>
        <item m="1" x="18"/>
        <item m="1" x="13"/>
        <item m="1" x="17"/>
        <item m="1" x="20"/>
        <item m="1" x="6"/>
        <item m="1" x="9"/>
        <item x="1"/>
        <item x="4"/>
        <item x="2"/>
        <item x="0"/>
        <item x="3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6"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1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numFmtId="14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1"/>
        <item x="4"/>
        <item x="3"/>
        <item x="2"/>
        <item x="0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数量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A43" zoomScaleNormal="100" workbookViewId="0">
      <selection activeCell="L50" sqref="L50"/>
    </sheetView>
  </sheetViews>
  <sheetFormatPr defaultRowHeight="16.5" x14ac:dyDescent="0.3"/>
  <cols>
    <col min="1" max="1" width="12.5" style="16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89</v>
      </c>
      <c r="L1" s="4" t="s">
        <v>90</v>
      </c>
    </row>
    <row r="2" spans="1:12" x14ac:dyDescent="0.3">
      <c r="A2" s="12">
        <v>42792</v>
      </c>
      <c r="B2" s="3">
        <v>510000</v>
      </c>
      <c r="C2" s="3"/>
      <c r="D2" s="3" t="s">
        <v>24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0">
        <f t="shared" ref="G4:G68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35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35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21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62</v>
      </c>
      <c r="E22" s="3"/>
      <c r="F22" s="3" t="s">
        <v>9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42802</v>
      </c>
      <c r="B25" s="3">
        <f>H25*I25</f>
        <v>500</v>
      </c>
      <c r="C25" s="3"/>
      <c r="D25" s="3" t="s">
        <v>101</v>
      </c>
      <c r="E25" s="3" t="s">
        <v>36</v>
      </c>
      <c r="F25" s="3"/>
      <c r="G25" s="10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2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0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2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0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17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0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17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0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2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0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2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0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17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0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17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0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17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0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4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0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4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0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4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0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4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0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4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0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2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0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19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0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19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0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18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0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18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0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18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0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2">
        <v>42827</v>
      </c>
      <c r="C46" s="3">
        <f>H46*I46</f>
        <v>500</v>
      </c>
      <c r="D46" s="3" t="s">
        <v>62</v>
      </c>
      <c r="E46" s="3" t="s">
        <v>37</v>
      </c>
      <c r="F46" s="3"/>
      <c r="G46" s="10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2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0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2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0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2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0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2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0">
        <f t="shared" si="1"/>
        <v>3668</v>
      </c>
      <c r="H50" s="3">
        <v>1</v>
      </c>
      <c r="I50" s="3">
        <v>1630</v>
      </c>
      <c r="J50" s="3"/>
      <c r="K50" s="3">
        <f>(B51+B52)/(B51+B52+C50)</f>
        <v>0.75540216086434575</v>
      </c>
      <c r="L50" s="3">
        <f>(B52)/C50</f>
        <v>0.20245398773006135</v>
      </c>
    </row>
    <row r="51" spans="1:12" x14ac:dyDescent="0.3">
      <c r="A51" s="12">
        <v>42829</v>
      </c>
      <c r="B51" s="3">
        <f t="shared" ref="B51" si="6">H51*I51</f>
        <v>4704</v>
      </c>
      <c r="C51" s="3"/>
      <c r="D51" s="3" t="s">
        <v>0</v>
      </c>
      <c r="E51" s="3" t="s">
        <v>37</v>
      </c>
      <c r="F51" s="3" t="s">
        <v>40</v>
      </c>
      <c r="G51" s="10">
        <f>G49+B51-C51</f>
        <v>10002</v>
      </c>
      <c r="H51" s="3">
        <v>147</v>
      </c>
      <c r="I51" s="3">
        <v>32</v>
      </c>
      <c r="J51" s="3"/>
      <c r="K51" s="3"/>
      <c r="L51" s="3"/>
    </row>
    <row r="52" spans="1:12" x14ac:dyDescent="0.3">
      <c r="A52" s="12">
        <v>42829</v>
      </c>
      <c r="B52" s="3">
        <f t="shared" ref="B52" si="7">H52*I52</f>
        <v>330</v>
      </c>
      <c r="C52" s="3"/>
      <c r="D52" s="3" t="s">
        <v>0</v>
      </c>
      <c r="E52" s="3" t="s">
        <v>37</v>
      </c>
      <c r="F52" s="3" t="s">
        <v>41</v>
      </c>
      <c r="G52" s="10">
        <f>G50+B52-C52</f>
        <v>3998</v>
      </c>
      <c r="H52" s="3">
        <v>11</v>
      </c>
      <c r="I52" s="3">
        <v>30</v>
      </c>
      <c r="J52" s="3"/>
      <c r="K52" s="3"/>
      <c r="L52" s="3"/>
    </row>
    <row r="53" spans="1:12" x14ac:dyDescent="0.3">
      <c r="A53" s="12">
        <v>42830</v>
      </c>
      <c r="B53" s="3"/>
      <c r="C53" s="3">
        <f>H53*I53</f>
        <v>1770</v>
      </c>
      <c r="D53" s="3" t="s">
        <v>14</v>
      </c>
      <c r="E53" s="3" t="s">
        <v>37</v>
      </c>
      <c r="F53" s="3"/>
      <c r="G53" s="10">
        <f t="shared" si="1"/>
        <v>2228</v>
      </c>
      <c r="H53" s="3">
        <v>1</v>
      </c>
      <c r="I53" s="3">
        <v>1770</v>
      </c>
      <c r="J53" s="3"/>
      <c r="K53" s="3">
        <f>B54/(B54+C53)</f>
        <v>0.73824312333629105</v>
      </c>
      <c r="L53" s="3">
        <f>(B54)/C53</f>
        <v>2.8203389830508474</v>
      </c>
    </row>
    <row r="54" spans="1:12" x14ac:dyDescent="0.3">
      <c r="A54" s="12">
        <v>42830</v>
      </c>
      <c r="B54" s="3">
        <f t="shared" ref="B54" si="8">H54*I54</f>
        <v>4992</v>
      </c>
      <c r="C54" s="3"/>
      <c r="D54" s="3" t="s">
        <v>0</v>
      </c>
      <c r="E54" s="3" t="s">
        <v>37</v>
      </c>
      <c r="F54" s="3" t="s">
        <v>40</v>
      </c>
      <c r="G54" s="10">
        <f t="shared" si="1"/>
        <v>7220</v>
      </c>
      <c r="H54" s="3">
        <v>156</v>
      </c>
      <c r="I54" s="3">
        <v>32</v>
      </c>
      <c r="J54" s="3"/>
      <c r="K54" s="3"/>
      <c r="L54" s="3"/>
    </row>
    <row r="55" spans="1:12" x14ac:dyDescent="0.3">
      <c r="A55" s="12">
        <v>42830</v>
      </c>
      <c r="B55" s="3"/>
      <c r="C55" s="3">
        <f t="shared" ref="C55" si="9">H55*I55</f>
        <v>110</v>
      </c>
      <c r="D55" s="3" t="s">
        <v>62</v>
      </c>
      <c r="E55" s="3" t="s">
        <v>37</v>
      </c>
      <c r="F55" s="3" t="s">
        <v>60</v>
      </c>
      <c r="G55" s="10">
        <f t="shared" si="1"/>
        <v>7110</v>
      </c>
      <c r="H55" s="3">
        <v>1</v>
      </c>
      <c r="I55" s="3">
        <v>110</v>
      </c>
      <c r="J55" s="3"/>
      <c r="K55" s="3"/>
      <c r="L55" s="3"/>
    </row>
    <row r="56" spans="1:12" x14ac:dyDescent="0.3">
      <c r="A56" s="12">
        <v>42833</v>
      </c>
      <c r="B56" s="3"/>
      <c r="C56" s="3">
        <f t="shared" ref="C56:C60" si="10">H56*I56</f>
        <v>220</v>
      </c>
      <c r="D56" s="3" t="s">
        <v>62</v>
      </c>
      <c r="E56" s="3" t="s">
        <v>37</v>
      </c>
      <c r="F56" s="3" t="s">
        <v>54</v>
      </c>
      <c r="G56" s="10">
        <f t="shared" si="1"/>
        <v>6890</v>
      </c>
      <c r="H56" s="3">
        <v>1</v>
      </c>
      <c r="I56" s="3">
        <v>220</v>
      </c>
      <c r="J56" s="3"/>
      <c r="K56" s="3"/>
      <c r="L56" s="3"/>
    </row>
    <row r="57" spans="1:12" x14ac:dyDescent="0.3">
      <c r="A57" s="12">
        <v>42833</v>
      </c>
      <c r="B57" s="3"/>
      <c r="C57" s="3">
        <f t="shared" si="10"/>
        <v>200</v>
      </c>
      <c r="D57" s="3" t="s">
        <v>62</v>
      </c>
      <c r="E57" s="3" t="s">
        <v>37</v>
      </c>
      <c r="F57" s="3" t="s">
        <v>55</v>
      </c>
      <c r="G57" s="10">
        <f t="shared" si="1"/>
        <v>6690</v>
      </c>
      <c r="H57" s="3">
        <v>1</v>
      </c>
      <c r="I57" s="3">
        <v>200</v>
      </c>
      <c r="J57" s="3"/>
      <c r="K57" s="3"/>
      <c r="L57" s="3"/>
    </row>
    <row r="58" spans="1:12" x14ac:dyDescent="0.3">
      <c r="A58" s="12">
        <v>42833</v>
      </c>
      <c r="B58" s="3"/>
      <c r="C58" s="3">
        <f t="shared" si="10"/>
        <v>220</v>
      </c>
      <c r="D58" s="3" t="s">
        <v>62</v>
      </c>
      <c r="E58" s="3" t="s">
        <v>37</v>
      </c>
      <c r="F58" s="3" t="s">
        <v>57</v>
      </c>
      <c r="G58" s="10">
        <f t="shared" si="1"/>
        <v>6470</v>
      </c>
      <c r="H58" s="3">
        <v>1</v>
      </c>
      <c r="I58" s="3">
        <v>220</v>
      </c>
      <c r="J58" s="3"/>
      <c r="K58" s="3"/>
      <c r="L58" s="3"/>
    </row>
    <row r="59" spans="1:12" x14ac:dyDescent="0.3">
      <c r="A59" s="12">
        <v>42833</v>
      </c>
      <c r="B59" s="3"/>
      <c r="C59" s="3">
        <f t="shared" si="10"/>
        <v>170</v>
      </c>
      <c r="D59" s="3" t="s">
        <v>62</v>
      </c>
      <c r="E59" s="3" t="s">
        <v>37</v>
      </c>
      <c r="F59" s="3" t="s">
        <v>58</v>
      </c>
      <c r="G59" s="10">
        <f t="shared" si="1"/>
        <v>6300</v>
      </c>
      <c r="H59" s="3">
        <v>1</v>
      </c>
      <c r="I59" s="3">
        <v>170</v>
      </c>
      <c r="J59" s="3"/>
      <c r="K59" s="3"/>
      <c r="L59" s="3"/>
    </row>
    <row r="60" spans="1:12" x14ac:dyDescent="0.3">
      <c r="A60" s="12">
        <v>42833</v>
      </c>
      <c r="B60" s="3"/>
      <c r="C60" s="3">
        <f t="shared" si="10"/>
        <v>430</v>
      </c>
      <c r="D60" s="3" t="s">
        <v>62</v>
      </c>
      <c r="E60" s="3" t="s">
        <v>37</v>
      </c>
      <c r="F60" s="3" t="s">
        <v>59</v>
      </c>
      <c r="G60" s="10">
        <f t="shared" si="1"/>
        <v>5870</v>
      </c>
      <c r="H60" s="3">
        <v>1</v>
      </c>
      <c r="I60" s="3">
        <v>430</v>
      </c>
      <c r="J60" s="3"/>
      <c r="K60" s="3"/>
      <c r="L60" s="3"/>
    </row>
    <row r="61" spans="1:12" x14ac:dyDescent="0.3">
      <c r="A61" s="12">
        <v>42833</v>
      </c>
      <c r="B61" s="3"/>
      <c r="C61" s="3">
        <v>200</v>
      </c>
      <c r="D61" s="3" t="s">
        <v>62</v>
      </c>
      <c r="E61" s="3" t="s">
        <v>37</v>
      </c>
      <c r="F61" s="3" t="s">
        <v>52</v>
      </c>
      <c r="G61" s="10">
        <f t="shared" si="1"/>
        <v>5670</v>
      </c>
      <c r="H61" s="3">
        <v>1</v>
      </c>
      <c r="I61" s="3">
        <v>200</v>
      </c>
      <c r="J61" s="3"/>
      <c r="K61" s="3"/>
      <c r="L61" s="3"/>
    </row>
    <row r="62" spans="1:12" x14ac:dyDescent="0.3">
      <c r="A62" s="12">
        <v>42833</v>
      </c>
      <c r="B62" s="3"/>
      <c r="C62" s="3">
        <f t="shared" ref="C62:C63" si="11">H62*I62</f>
        <v>180</v>
      </c>
      <c r="D62" s="3" t="s">
        <v>62</v>
      </c>
      <c r="E62" s="3" t="s">
        <v>37</v>
      </c>
      <c r="F62" s="3" t="s">
        <v>56</v>
      </c>
      <c r="G62" s="10">
        <f t="shared" si="1"/>
        <v>5490</v>
      </c>
      <c r="H62" s="3">
        <v>1</v>
      </c>
      <c r="I62" s="3">
        <v>180</v>
      </c>
      <c r="J62" s="3"/>
      <c r="K62" s="3"/>
      <c r="L62" s="3"/>
    </row>
    <row r="63" spans="1:12" x14ac:dyDescent="0.3">
      <c r="A63" s="12">
        <v>42837</v>
      </c>
      <c r="B63" s="3"/>
      <c r="C63" s="3">
        <f t="shared" si="11"/>
        <v>1050</v>
      </c>
      <c r="D63" s="3" t="s">
        <v>62</v>
      </c>
      <c r="E63" s="3" t="s">
        <v>37</v>
      </c>
      <c r="F63" s="3" t="s">
        <v>53</v>
      </c>
      <c r="G63" s="10">
        <f t="shared" si="1"/>
        <v>4440</v>
      </c>
      <c r="H63" s="3">
        <v>7</v>
      </c>
      <c r="I63" s="3">
        <v>150</v>
      </c>
      <c r="J63" s="3"/>
      <c r="K63" s="3"/>
      <c r="L63" s="3"/>
    </row>
    <row r="64" spans="1:12" x14ac:dyDescent="0.3">
      <c r="A64" s="12">
        <v>42837</v>
      </c>
      <c r="B64" s="3"/>
      <c r="C64" s="3">
        <v>200</v>
      </c>
      <c r="D64" s="3" t="s">
        <v>62</v>
      </c>
      <c r="E64" s="3" t="s">
        <v>37</v>
      </c>
      <c r="F64" s="3" t="s">
        <v>52</v>
      </c>
      <c r="G64" s="10">
        <f t="shared" si="1"/>
        <v>4240</v>
      </c>
      <c r="H64" s="3">
        <v>1</v>
      </c>
      <c r="I64" s="3">
        <v>200</v>
      </c>
      <c r="J64" s="3"/>
      <c r="K64" s="3"/>
      <c r="L64" s="3"/>
    </row>
    <row r="65" spans="1:12" x14ac:dyDescent="0.3">
      <c r="A65" s="12">
        <v>42838</v>
      </c>
      <c r="B65" s="3"/>
      <c r="C65" s="3">
        <v>650</v>
      </c>
      <c r="D65" s="3" t="s">
        <v>62</v>
      </c>
      <c r="E65" s="3" t="s">
        <v>37</v>
      </c>
      <c r="F65" s="3" t="s">
        <v>50</v>
      </c>
      <c r="G65" s="10">
        <f t="shared" si="1"/>
        <v>3590</v>
      </c>
      <c r="H65" s="3">
        <v>1</v>
      </c>
      <c r="I65" s="3">
        <v>650</v>
      </c>
      <c r="J65" s="3"/>
      <c r="K65" s="3"/>
      <c r="L65" s="3"/>
    </row>
    <row r="66" spans="1:12" x14ac:dyDescent="0.3">
      <c r="A66" s="12">
        <v>42838</v>
      </c>
      <c r="B66" s="3"/>
      <c r="C66" s="3">
        <v>2000</v>
      </c>
      <c r="D66" s="3" t="s">
        <v>62</v>
      </c>
      <c r="E66" s="3" t="s">
        <v>37</v>
      </c>
      <c r="F66" s="3" t="s">
        <v>51</v>
      </c>
      <c r="G66" s="10">
        <f t="shared" si="1"/>
        <v>1590</v>
      </c>
      <c r="H66" s="3">
        <v>1</v>
      </c>
      <c r="I66" s="3">
        <v>2000</v>
      </c>
      <c r="J66" s="3"/>
      <c r="K66" s="3"/>
      <c r="L66" s="3"/>
    </row>
    <row r="67" spans="1:12" x14ac:dyDescent="0.3">
      <c r="A67" s="12">
        <v>42838</v>
      </c>
      <c r="B67" s="3"/>
      <c r="C67" s="3">
        <v>580</v>
      </c>
      <c r="D67" s="3" t="s">
        <v>62</v>
      </c>
      <c r="E67" s="3" t="s">
        <v>37</v>
      </c>
      <c r="F67" s="3" t="s">
        <v>49</v>
      </c>
      <c r="G67" s="10">
        <f t="shared" si="1"/>
        <v>1010</v>
      </c>
      <c r="H67" s="3">
        <v>1</v>
      </c>
      <c r="I67" s="3">
        <v>580</v>
      </c>
      <c r="J67" s="3"/>
      <c r="K67" s="3"/>
      <c r="L67" s="3"/>
    </row>
    <row r="68" spans="1:12" x14ac:dyDescent="0.3">
      <c r="A68" s="14">
        <v>42838</v>
      </c>
      <c r="B68" s="3"/>
      <c r="C68" s="3">
        <f t="shared" ref="C68" si="12">H68*I68</f>
        <v>2230</v>
      </c>
      <c r="D68" s="3" t="s">
        <v>14</v>
      </c>
      <c r="E68" s="3" t="s">
        <v>37</v>
      </c>
      <c r="F68" s="3"/>
      <c r="G68" s="10">
        <f t="shared" si="1"/>
        <v>-1220</v>
      </c>
      <c r="H68" s="3">
        <v>1</v>
      </c>
      <c r="I68" s="3">
        <v>2230</v>
      </c>
      <c r="J68" s="3"/>
      <c r="K68" s="3">
        <f>(B69+B70)/(B69+B70+C68)</f>
        <v>0.60697920338385614</v>
      </c>
      <c r="L68" s="3">
        <f>(B69+B70+B80+B81+B82)/C68</f>
        <v>4.6968609865470849</v>
      </c>
    </row>
    <row r="69" spans="1:12" x14ac:dyDescent="0.3">
      <c r="A69" s="14">
        <v>42838</v>
      </c>
      <c r="B69" s="3">
        <f t="shared" ref="B69:B70" si="13">H69*I69</f>
        <v>3136</v>
      </c>
      <c r="C69" s="3"/>
      <c r="D69" s="3" t="s">
        <v>0</v>
      </c>
      <c r="E69" s="3" t="s">
        <v>37</v>
      </c>
      <c r="F69" s="3" t="s">
        <v>40</v>
      </c>
      <c r="G69" s="10">
        <f t="shared" ref="G69:G132" si="14">G68+B69-C69</f>
        <v>1916</v>
      </c>
      <c r="H69" s="3">
        <v>98</v>
      </c>
      <c r="I69" s="3">
        <v>32</v>
      </c>
      <c r="J69" s="3"/>
      <c r="K69" s="3"/>
      <c r="L69" s="3"/>
    </row>
    <row r="70" spans="1:12" x14ac:dyDescent="0.3">
      <c r="A70" s="14">
        <v>42838</v>
      </c>
      <c r="B70" s="3">
        <f t="shared" si="13"/>
        <v>308</v>
      </c>
      <c r="C70" s="3"/>
      <c r="D70" s="3" t="s">
        <v>0</v>
      </c>
      <c r="E70" s="3" t="s">
        <v>37</v>
      </c>
      <c r="F70" s="3" t="s">
        <v>41</v>
      </c>
      <c r="G70" s="10">
        <f t="shared" si="14"/>
        <v>2224</v>
      </c>
      <c r="H70" s="3">
        <v>11</v>
      </c>
      <c r="I70" s="3">
        <v>28</v>
      </c>
      <c r="J70" s="3"/>
      <c r="K70" s="3"/>
      <c r="L70" s="3"/>
    </row>
    <row r="71" spans="1:12" x14ac:dyDescent="0.3">
      <c r="A71" s="12">
        <v>42838</v>
      </c>
      <c r="B71" s="3"/>
      <c r="C71" s="3">
        <f>H71*I71</f>
        <v>1350</v>
      </c>
      <c r="D71" s="3" t="s">
        <v>62</v>
      </c>
      <c r="E71" s="3" t="s">
        <v>37</v>
      </c>
      <c r="F71" s="3" t="s">
        <v>69</v>
      </c>
      <c r="G71" s="10">
        <f t="shared" si="14"/>
        <v>874</v>
      </c>
      <c r="H71" s="3">
        <v>9</v>
      </c>
      <c r="I71" s="3">
        <v>150</v>
      </c>
      <c r="J71" s="3"/>
      <c r="K71" s="3"/>
      <c r="L71" s="3"/>
    </row>
    <row r="72" spans="1:12" x14ac:dyDescent="0.3">
      <c r="A72" s="12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70</v>
      </c>
      <c r="G72" s="10">
        <f t="shared" si="14"/>
        <v>494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2">
        <v>42838</v>
      </c>
      <c r="B73" s="3"/>
      <c r="C73" s="3">
        <f>H73*I73</f>
        <v>380</v>
      </c>
      <c r="D73" s="3" t="s">
        <v>62</v>
      </c>
      <c r="E73" s="3" t="s">
        <v>37</v>
      </c>
      <c r="F73" s="3" t="s">
        <v>71</v>
      </c>
      <c r="G73" s="10">
        <f t="shared" si="14"/>
        <v>114</v>
      </c>
      <c r="H73" s="3">
        <v>1</v>
      </c>
      <c r="I73" s="3">
        <v>380</v>
      </c>
      <c r="J73" s="3"/>
      <c r="K73" s="3"/>
      <c r="L73" s="3"/>
    </row>
    <row r="74" spans="1:12" x14ac:dyDescent="0.3">
      <c r="A74" s="12">
        <v>42838</v>
      </c>
      <c r="B74" s="3"/>
      <c r="C74" s="3">
        <f t="shared" ref="C74:C78" si="15">H74*I74</f>
        <v>1480</v>
      </c>
      <c r="D74" s="3" t="s">
        <v>62</v>
      </c>
      <c r="E74" s="3" t="s">
        <v>37</v>
      </c>
      <c r="F74" s="3" t="s">
        <v>72</v>
      </c>
      <c r="G74" s="10">
        <f t="shared" si="14"/>
        <v>-1366</v>
      </c>
      <c r="H74" s="3">
        <v>1</v>
      </c>
      <c r="I74" s="3">
        <v>1480</v>
      </c>
      <c r="J74" s="3"/>
      <c r="K74" s="3"/>
      <c r="L74" s="3"/>
    </row>
    <row r="75" spans="1:12" x14ac:dyDescent="0.3">
      <c r="A75" s="12">
        <v>42838</v>
      </c>
      <c r="B75" s="3"/>
      <c r="C75" s="3">
        <f t="shared" si="15"/>
        <v>70</v>
      </c>
      <c r="D75" s="3" t="s">
        <v>62</v>
      </c>
      <c r="E75" s="3" t="s">
        <v>37</v>
      </c>
      <c r="F75" s="3" t="s">
        <v>73</v>
      </c>
      <c r="G75" s="10">
        <f t="shared" si="14"/>
        <v>-1436</v>
      </c>
      <c r="H75" s="3">
        <v>1</v>
      </c>
      <c r="I75" s="3">
        <v>70</v>
      </c>
      <c r="J75" s="3"/>
      <c r="K75" s="3"/>
      <c r="L75" s="3"/>
    </row>
    <row r="76" spans="1:12" x14ac:dyDescent="0.3">
      <c r="A76" s="12">
        <v>42838</v>
      </c>
      <c r="B76" s="3"/>
      <c r="C76" s="3">
        <f t="shared" si="15"/>
        <v>160</v>
      </c>
      <c r="D76" s="3" t="s">
        <v>62</v>
      </c>
      <c r="E76" s="3" t="s">
        <v>37</v>
      </c>
      <c r="F76" s="3" t="s">
        <v>74</v>
      </c>
      <c r="G76" s="10">
        <f t="shared" si="14"/>
        <v>-1596</v>
      </c>
      <c r="H76" s="3">
        <v>2</v>
      </c>
      <c r="I76" s="3">
        <v>80</v>
      </c>
      <c r="J76" s="3"/>
      <c r="K76" s="3"/>
      <c r="L76" s="3"/>
    </row>
    <row r="77" spans="1:12" x14ac:dyDescent="0.3">
      <c r="A77" s="12">
        <v>42838</v>
      </c>
      <c r="B77" s="3"/>
      <c r="C77" s="3">
        <f t="shared" si="15"/>
        <v>280</v>
      </c>
      <c r="D77" s="3" t="s">
        <v>62</v>
      </c>
      <c r="E77" s="3" t="s">
        <v>37</v>
      </c>
      <c r="F77" s="3" t="s">
        <v>75</v>
      </c>
      <c r="G77" s="10">
        <f t="shared" si="14"/>
        <v>-1876</v>
      </c>
      <c r="H77" s="3">
        <v>1</v>
      </c>
      <c r="I77" s="3">
        <v>280</v>
      </c>
      <c r="J77" s="3"/>
      <c r="K77" s="3"/>
      <c r="L77" s="3"/>
    </row>
    <row r="78" spans="1:12" x14ac:dyDescent="0.3">
      <c r="A78" s="12">
        <v>42838</v>
      </c>
      <c r="B78" s="3"/>
      <c r="C78" s="3">
        <f t="shared" si="15"/>
        <v>360</v>
      </c>
      <c r="D78" s="3" t="s">
        <v>62</v>
      </c>
      <c r="E78" s="3" t="s">
        <v>37</v>
      </c>
      <c r="F78" s="3" t="s">
        <v>76</v>
      </c>
      <c r="G78" s="10">
        <f t="shared" si="14"/>
        <v>-2236</v>
      </c>
      <c r="H78" s="3">
        <v>1</v>
      </c>
      <c r="I78" s="3">
        <v>360</v>
      </c>
      <c r="J78" s="3"/>
      <c r="K78" s="3"/>
      <c r="L78" s="3"/>
    </row>
    <row r="79" spans="1:12" x14ac:dyDescent="0.3">
      <c r="A79" s="12">
        <v>42838</v>
      </c>
      <c r="B79" s="3"/>
      <c r="C79" s="3">
        <f>H79*I79</f>
        <v>-380</v>
      </c>
      <c r="D79" s="3" t="s">
        <v>62</v>
      </c>
      <c r="E79" s="3" t="s">
        <v>37</v>
      </c>
      <c r="F79" s="3" t="s">
        <v>77</v>
      </c>
      <c r="G79" s="10">
        <f t="shared" si="14"/>
        <v>-1856</v>
      </c>
      <c r="H79" s="3">
        <v>1</v>
      </c>
      <c r="I79" s="3">
        <v>-380</v>
      </c>
      <c r="J79" s="3"/>
      <c r="K79" s="3"/>
      <c r="L79" s="3"/>
    </row>
    <row r="80" spans="1:12" x14ac:dyDescent="0.3">
      <c r="A80" s="12">
        <v>42839</v>
      </c>
      <c r="B80" s="3">
        <f t="shared" ref="B80:B85" si="16">H80*I80</f>
        <v>1750</v>
      </c>
      <c r="C80" s="3"/>
      <c r="D80" s="3" t="s">
        <v>61</v>
      </c>
      <c r="E80" s="3" t="s">
        <v>37</v>
      </c>
      <c r="F80" s="3" t="s">
        <v>61</v>
      </c>
      <c r="G80" s="10">
        <f t="shared" si="14"/>
        <v>-106</v>
      </c>
      <c r="H80" s="3">
        <v>3.5</v>
      </c>
      <c r="I80" s="3">
        <v>500</v>
      </c>
      <c r="J80" s="3"/>
      <c r="K80" s="3"/>
      <c r="L80" s="3"/>
    </row>
    <row r="81" spans="1:12" x14ac:dyDescent="0.3">
      <c r="A81" s="12">
        <v>42839</v>
      </c>
      <c r="B81" s="3">
        <f t="shared" si="16"/>
        <v>4832</v>
      </c>
      <c r="C81" s="3"/>
      <c r="D81" s="3" t="s">
        <v>0</v>
      </c>
      <c r="E81" s="3" t="s">
        <v>37</v>
      </c>
      <c r="F81" s="3" t="s">
        <v>40</v>
      </c>
      <c r="G81" s="10">
        <f t="shared" si="14"/>
        <v>4726</v>
      </c>
      <c r="H81" s="3">
        <v>151</v>
      </c>
      <c r="I81" s="3">
        <v>32</v>
      </c>
      <c r="J81" s="3"/>
      <c r="K81" s="3"/>
      <c r="L81" s="3"/>
    </row>
    <row r="82" spans="1:12" x14ac:dyDescent="0.3">
      <c r="A82" s="12">
        <v>42839</v>
      </c>
      <c r="B82" s="3">
        <f t="shared" si="16"/>
        <v>448</v>
      </c>
      <c r="C82" s="3"/>
      <c r="D82" s="3" t="s">
        <v>0</v>
      </c>
      <c r="E82" s="3" t="s">
        <v>37</v>
      </c>
      <c r="F82" s="3" t="s">
        <v>41</v>
      </c>
      <c r="G82" s="10">
        <f t="shared" si="14"/>
        <v>5174</v>
      </c>
      <c r="H82" s="3">
        <v>16</v>
      </c>
      <c r="I82" s="3">
        <v>28</v>
      </c>
      <c r="J82" s="3"/>
      <c r="K82" s="3"/>
      <c r="L82" s="3"/>
    </row>
    <row r="83" spans="1:12" x14ac:dyDescent="0.3">
      <c r="A83" s="17">
        <v>42840</v>
      </c>
      <c r="B83" s="3"/>
      <c r="C83" s="3">
        <f>H83*I83-J83</f>
        <v>2000</v>
      </c>
      <c r="D83" s="3" t="s">
        <v>14</v>
      </c>
      <c r="E83" s="3" t="s">
        <v>37</v>
      </c>
      <c r="F83" s="3"/>
      <c r="G83" s="10">
        <f t="shared" si="14"/>
        <v>3174</v>
      </c>
      <c r="H83" s="3">
        <v>328</v>
      </c>
      <c r="I83" s="3">
        <v>6.1</v>
      </c>
      <c r="J83" s="3">
        <v>0.8</v>
      </c>
      <c r="K83" s="3">
        <f>(B84+B85)/(B84+B85+C83)</f>
        <v>0.647887323943662</v>
      </c>
      <c r="L83" s="3">
        <f>(B84+B85)/C83</f>
        <v>1.84</v>
      </c>
    </row>
    <row r="84" spans="1:12" x14ac:dyDescent="0.3">
      <c r="A84" s="17">
        <v>42840</v>
      </c>
      <c r="B84" s="3">
        <f t="shared" si="16"/>
        <v>3232</v>
      </c>
      <c r="C84" s="3"/>
      <c r="D84" s="3" t="s">
        <v>0</v>
      </c>
      <c r="E84" s="3" t="s">
        <v>37</v>
      </c>
      <c r="F84" s="3" t="s">
        <v>40</v>
      </c>
      <c r="G84" s="10">
        <f t="shared" si="14"/>
        <v>6406</v>
      </c>
      <c r="H84" s="3">
        <v>101</v>
      </c>
      <c r="I84" s="3">
        <v>32</v>
      </c>
      <c r="J84" s="3"/>
      <c r="K84" s="3"/>
      <c r="L84" s="3"/>
    </row>
    <row r="85" spans="1:12" x14ac:dyDescent="0.3">
      <c r="A85" s="17">
        <v>42840</v>
      </c>
      <c r="B85" s="3">
        <f t="shared" si="16"/>
        <v>448</v>
      </c>
      <c r="C85" s="3"/>
      <c r="D85" s="3" t="s">
        <v>0</v>
      </c>
      <c r="E85" s="3" t="s">
        <v>37</v>
      </c>
      <c r="F85" s="3" t="s">
        <v>41</v>
      </c>
      <c r="G85" s="10">
        <f t="shared" si="14"/>
        <v>6854</v>
      </c>
      <c r="H85" s="3">
        <v>16</v>
      </c>
      <c r="I85" s="3">
        <v>28</v>
      </c>
      <c r="J85" s="3"/>
      <c r="K85" s="3"/>
      <c r="L85" s="3"/>
    </row>
    <row r="86" spans="1:12" x14ac:dyDescent="0.3">
      <c r="A86" s="12">
        <v>42841</v>
      </c>
      <c r="B86" s="3"/>
      <c r="C86" s="3">
        <v>250</v>
      </c>
      <c r="D86" s="3" t="s">
        <v>62</v>
      </c>
      <c r="E86" s="3" t="s">
        <v>37</v>
      </c>
      <c r="F86" s="3" t="s">
        <v>63</v>
      </c>
      <c r="G86" s="10">
        <f t="shared" si="14"/>
        <v>6604</v>
      </c>
      <c r="H86" s="3">
        <v>1</v>
      </c>
      <c r="I86" s="3">
        <v>250</v>
      </c>
      <c r="J86" s="3"/>
      <c r="K86" s="3"/>
      <c r="L86" s="3"/>
    </row>
    <row r="87" spans="1:12" x14ac:dyDescent="0.3">
      <c r="A87" s="14">
        <v>42844</v>
      </c>
      <c r="B87" s="3"/>
      <c r="C87" s="3">
        <f t="shared" ref="C87:C95" si="17">H87*I87</f>
        <v>1900</v>
      </c>
      <c r="D87" s="3" t="s">
        <v>14</v>
      </c>
      <c r="E87" s="3" t="s">
        <v>37</v>
      </c>
      <c r="F87" s="3"/>
      <c r="G87" s="10">
        <f t="shared" si="14"/>
        <v>4704</v>
      </c>
      <c r="H87" s="3">
        <v>1</v>
      </c>
      <c r="I87" s="3">
        <v>1900</v>
      </c>
      <c r="J87" s="3"/>
      <c r="K87" s="3">
        <f>(B88+B89)/(B88+B89+C87)</f>
        <v>0.56140350877192979</v>
      </c>
      <c r="L87" s="3">
        <f>(B88+B89)/C87</f>
        <v>1.28</v>
      </c>
    </row>
    <row r="88" spans="1:12" x14ac:dyDescent="0.3">
      <c r="A88" s="14">
        <v>42844</v>
      </c>
      <c r="B88" s="3">
        <f t="shared" ref="B88:B89" si="18">H88*I88</f>
        <v>2208</v>
      </c>
      <c r="C88" s="3"/>
      <c r="D88" s="3" t="s">
        <v>0</v>
      </c>
      <c r="E88" s="3" t="s">
        <v>37</v>
      </c>
      <c r="F88" s="3" t="s">
        <v>40</v>
      </c>
      <c r="G88" s="10">
        <f t="shared" si="14"/>
        <v>6912</v>
      </c>
      <c r="H88" s="3">
        <v>69</v>
      </c>
      <c r="I88" s="3">
        <v>32</v>
      </c>
      <c r="J88" s="3"/>
      <c r="K88" s="3"/>
      <c r="L88" s="3"/>
    </row>
    <row r="89" spans="1:12" x14ac:dyDescent="0.3">
      <c r="A89" s="14">
        <v>42844</v>
      </c>
      <c r="B89" s="3">
        <f t="shared" si="18"/>
        <v>224</v>
      </c>
      <c r="C89" s="3"/>
      <c r="D89" s="3" t="s">
        <v>0</v>
      </c>
      <c r="E89" s="3" t="s">
        <v>37</v>
      </c>
      <c r="F89" s="3" t="s">
        <v>41</v>
      </c>
      <c r="G89" s="10">
        <f t="shared" si="14"/>
        <v>7136</v>
      </c>
      <c r="H89" s="3">
        <v>8</v>
      </c>
      <c r="I89" s="3">
        <v>28</v>
      </c>
      <c r="J89" s="3"/>
      <c r="K89" s="3"/>
      <c r="L89" s="3"/>
    </row>
    <row r="90" spans="1:12" x14ac:dyDescent="0.3">
      <c r="A90" s="12">
        <v>42845</v>
      </c>
      <c r="B90" s="3"/>
      <c r="C90" s="3">
        <f t="shared" si="17"/>
        <v>3060</v>
      </c>
      <c r="D90" s="3" t="s">
        <v>62</v>
      </c>
      <c r="E90" s="3" t="s">
        <v>37</v>
      </c>
      <c r="F90" s="3" t="s">
        <v>64</v>
      </c>
      <c r="G90" s="10">
        <f t="shared" si="14"/>
        <v>4076</v>
      </c>
      <c r="H90" s="3">
        <v>9</v>
      </c>
      <c r="I90" s="3">
        <v>340</v>
      </c>
      <c r="J90" s="3"/>
      <c r="K90" s="3"/>
      <c r="L90" s="3"/>
    </row>
    <row r="91" spans="1:12" x14ac:dyDescent="0.3">
      <c r="A91" s="12">
        <v>42845</v>
      </c>
      <c r="B91" s="3"/>
      <c r="C91" s="3">
        <f t="shared" si="17"/>
        <v>360</v>
      </c>
      <c r="D91" s="3" t="s">
        <v>62</v>
      </c>
      <c r="E91" s="3" t="s">
        <v>37</v>
      </c>
      <c r="F91" s="3" t="s">
        <v>65</v>
      </c>
      <c r="G91" s="10">
        <f t="shared" si="14"/>
        <v>3716</v>
      </c>
      <c r="H91" s="3">
        <v>1</v>
      </c>
      <c r="I91" s="3">
        <v>360</v>
      </c>
      <c r="J91" s="3"/>
      <c r="K91" s="3"/>
      <c r="L91" s="3"/>
    </row>
    <row r="92" spans="1:12" x14ac:dyDescent="0.3">
      <c r="A92" s="12">
        <v>42845</v>
      </c>
      <c r="B92" s="3"/>
      <c r="C92" s="3">
        <f t="shared" si="17"/>
        <v>60</v>
      </c>
      <c r="D92" s="3" t="s">
        <v>62</v>
      </c>
      <c r="E92" s="3" t="s">
        <v>37</v>
      </c>
      <c r="F92" s="3" t="s">
        <v>66</v>
      </c>
      <c r="G92" s="10">
        <f t="shared" si="14"/>
        <v>3656</v>
      </c>
      <c r="H92" s="3">
        <v>1</v>
      </c>
      <c r="I92" s="3">
        <v>60</v>
      </c>
      <c r="J92" s="3"/>
      <c r="K92" s="3"/>
      <c r="L92" s="3"/>
    </row>
    <row r="93" spans="1:12" x14ac:dyDescent="0.3">
      <c r="A93" s="12">
        <v>42845</v>
      </c>
      <c r="B93" s="3"/>
      <c r="C93" s="3">
        <f t="shared" si="17"/>
        <v>340</v>
      </c>
      <c r="D93" s="3" t="s">
        <v>62</v>
      </c>
      <c r="E93" s="3" t="s">
        <v>37</v>
      </c>
      <c r="F93" s="3" t="s">
        <v>23</v>
      </c>
      <c r="G93" s="10">
        <f t="shared" si="14"/>
        <v>3316</v>
      </c>
      <c r="H93" s="3">
        <v>2</v>
      </c>
      <c r="I93" s="3">
        <v>170</v>
      </c>
      <c r="J93" s="3"/>
      <c r="K93" s="3"/>
      <c r="L93" s="3"/>
    </row>
    <row r="94" spans="1:12" x14ac:dyDescent="0.3">
      <c r="A94" s="12">
        <v>42845</v>
      </c>
      <c r="B94" s="3"/>
      <c r="C94" s="3">
        <f t="shared" si="17"/>
        <v>100</v>
      </c>
      <c r="D94" s="3" t="s">
        <v>62</v>
      </c>
      <c r="E94" s="3" t="s">
        <v>37</v>
      </c>
      <c r="F94" s="3" t="s">
        <v>68</v>
      </c>
      <c r="G94" s="10">
        <f t="shared" si="14"/>
        <v>3216</v>
      </c>
      <c r="H94" s="3">
        <v>1</v>
      </c>
      <c r="I94" s="3">
        <v>100</v>
      </c>
      <c r="J94" s="3"/>
      <c r="K94" s="3"/>
      <c r="L94" s="3"/>
    </row>
    <row r="95" spans="1:12" x14ac:dyDescent="0.3">
      <c r="A95" s="12">
        <v>42845</v>
      </c>
      <c r="B95" s="3"/>
      <c r="C95" s="3">
        <f t="shared" si="17"/>
        <v>3400</v>
      </c>
      <c r="D95" s="3" t="s">
        <v>62</v>
      </c>
      <c r="E95" s="3" t="s">
        <v>37</v>
      </c>
      <c r="F95" s="3" t="s">
        <v>10</v>
      </c>
      <c r="G95" s="10">
        <f t="shared" si="14"/>
        <v>-184</v>
      </c>
      <c r="H95" s="3">
        <v>1</v>
      </c>
      <c r="I95" s="3">
        <v>3400</v>
      </c>
      <c r="J95" s="3"/>
      <c r="K95" s="3"/>
      <c r="L95" s="3"/>
    </row>
    <row r="96" spans="1:12" x14ac:dyDescent="0.3">
      <c r="A96" s="12">
        <v>42847</v>
      </c>
      <c r="B96" s="3"/>
      <c r="C96" s="3">
        <f>H96*I96-J96</f>
        <v>1610</v>
      </c>
      <c r="D96" s="3" t="s">
        <v>14</v>
      </c>
      <c r="E96" s="3" t="s">
        <v>37</v>
      </c>
      <c r="F96" s="3"/>
      <c r="G96" s="10">
        <f t="shared" si="14"/>
        <v>-1794</v>
      </c>
      <c r="H96" s="3">
        <v>265</v>
      </c>
      <c r="I96" s="3">
        <v>6.1</v>
      </c>
      <c r="J96" s="3">
        <v>6.5</v>
      </c>
      <c r="K96" s="3">
        <f>(B97+B98)/(B97+B98+C96)</f>
        <v>0.72135687088958123</v>
      </c>
      <c r="L96" s="3">
        <f>(B97+B98)/C96</f>
        <v>2.5888198757763976</v>
      </c>
    </row>
    <row r="97" spans="1:12" x14ac:dyDescent="0.3">
      <c r="A97" s="12">
        <v>42847</v>
      </c>
      <c r="B97" s="3">
        <f t="shared" ref="B97:B98" si="19">H97*I97</f>
        <v>3776</v>
      </c>
      <c r="C97" s="3"/>
      <c r="D97" s="3" t="s">
        <v>0</v>
      </c>
      <c r="E97" s="3" t="s">
        <v>37</v>
      </c>
      <c r="F97" s="3" t="s">
        <v>40</v>
      </c>
      <c r="G97" s="10">
        <f t="shared" si="14"/>
        <v>1982</v>
      </c>
      <c r="H97" s="3">
        <v>118</v>
      </c>
      <c r="I97" s="3">
        <v>32</v>
      </c>
      <c r="J97" s="3"/>
      <c r="K97" s="3"/>
      <c r="L97" s="3"/>
    </row>
    <row r="98" spans="1:12" x14ac:dyDescent="0.3">
      <c r="A98" s="12">
        <v>42847</v>
      </c>
      <c r="B98" s="3">
        <f t="shared" si="19"/>
        <v>392</v>
      </c>
      <c r="C98" s="3"/>
      <c r="D98" s="3" t="s">
        <v>0</v>
      </c>
      <c r="E98" s="3" t="s">
        <v>37</v>
      </c>
      <c r="F98" s="3" t="s">
        <v>41</v>
      </c>
      <c r="G98" s="10">
        <f t="shared" si="14"/>
        <v>2374</v>
      </c>
      <c r="H98" s="3">
        <v>14</v>
      </c>
      <c r="I98" s="3">
        <v>28</v>
      </c>
      <c r="J98" s="3"/>
      <c r="K98" s="3"/>
      <c r="L98" s="3"/>
    </row>
    <row r="99" spans="1:12" x14ac:dyDescent="0.3">
      <c r="A99" s="12">
        <v>42848</v>
      </c>
      <c r="B99" s="3"/>
      <c r="C99" s="3">
        <f>H99*I99-J99</f>
        <v>1890</v>
      </c>
      <c r="D99" s="3" t="s">
        <v>14</v>
      </c>
      <c r="E99" s="3" t="s">
        <v>37</v>
      </c>
      <c r="F99" s="3"/>
      <c r="G99" s="10">
        <f t="shared" si="14"/>
        <v>484</v>
      </c>
      <c r="H99" s="3">
        <v>310</v>
      </c>
      <c r="I99" s="3">
        <v>6.1</v>
      </c>
      <c r="J99" s="3">
        <v>1</v>
      </c>
      <c r="K99" s="3">
        <f>(B100+B101)/(B100+B101+C99)</f>
        <v>0.6067415730337079</v>
      </c>
      <c r="L99" s="3">
        <f>(B100+B101+B102)/C99</f>
        <v>2.6910052910052911</v>
      </c>
    </row>
    <row r="100" spans="1:12" x14ac:dyDescent="0.3">
      <c r="A100" s="12">
        <v>42848</v>
      </c>
      <c r="B100" s="3">
        <f t="shared" ref="B100:B139" si="20">H100*I100</f>
        <v>2496</v>
      </c>
      <c r="C100" s="3"/>
      <c r="D100" s="3" t="s">
        <v>0</v>
      </c>
      <c r="E100" s="3" t="s">
        <v>37</v>
      </c>
      <c r="F100" s="3" t="s">
        <v>40</v>
      </c>
      <c r="G100" s="10">
        <f t="shared" si="14"/>
        <v>2980</v>
      </c>
      <c r="H100" s="3">
        <v>78</v>
      </c>
      <c r="I100" s="3">
        <v>32</v>
      </c>
      <c r="J100" s="3"/>
      <c r="K100" s="3"/>
      <c r="L100" s="3"/>
    </row>
    <row r="101" spans="1:12" x14ac:dyDescent="0.3">
      <c r="A101" s="12">
        <v>42848</v>
      </c>
      <c r="B101" s="3">
        <f t="shared" si="20"/>
        <v>420</v>
      </c>
      <c r="C101" s="3"/>
      <c r="D101" s="3" t="s">
        <v>0</v>
      </c>
      <c r="E101" s="3" t="s">
        <v>37</v>
      </c>
      <c r="F101" s="3" t="s">
        <v>41</v>
      </c>
      <c r="G101" s="10">
        <f t="shared" si="14"/>
        <v>3400</v>
      </c>
      <c r="H101" s="3">
        <v>15</v>
      </c>
      <c r="I101" s="3">
        <v>28</v>
      </c>
      <c r="J101" s="3"/>
      <c r="K101" s="3"/>
      <c r="L101" s="3"/>
    </row>
    <row r="102" spans="1:12" x14ac:dyDescent="0.3">
      <c r="A102" s="13">
        <v>42849</v>
      </c>
      <c r="B102" s="3">
        <f t="shared" si="20"/>
        <v>2170</v>
      </c>
      <c r="C102" s="3"/>
      <c r="D102" s="3" t="s">
        <v>0</v>
      </c>
      <c r="E102" s="3" t="s">
        <v>94</v>
      </c>
      <c r="F102" s="3" t="s">
        <v>40</v>
      </c>
      <c r="G102" s="10">
        <f t="shared" si="14"/>
        <v>5570</v>
      </c>
      <c r="H102" s="3">
        <v>62</v>
      </c>
      <c r="I102" s="3">
        <v>35</v>
      </c>
      <c r="J102" s="3"/>
      <c r="K102" s="3"/>
      <c r="L102" s="3"/>
    </row>
    <row r="103" spans="1:12" x14ac:dyDescent="0.3">
      <c r="A103" s="14">
        <v>42853</v>
      </c>
      <c r="B103" s="3"/>
      <c r="C103" s="3">
        <f>H103*I103-J103</f>
        <v>2670</v>
      </c>
      <c r="D103" s="3" t="s">
        <v>14</v>
      </c>
      <c r="E103" s="3" t="s">
        <v>94</v>
      </c>
      <c r="F103" s="3"/>
      <c r="G103" s="10">
        <f t="shared" si="14"/>
        <v>2900</v>
      </c>
      <c r="H103" s="3">
        <v>1</v>
      </c>
      <c r="I103" s="3">
        <v>2670</v>
      </c>
      <c r="J103" s="3"/>
      <c r="K103" s="3">
        <f>(B104+B105)/(B104+B105+C103)</f>
        <v>0.60590405904059041</v>
      </c>
      <c r="L103" s="3"/>
    </row>
    <row r="104" spans="1:12" x14ac:dyDescent="0.3">
      <c r="A104" s="14">
        <v>42853</v>
      </c>
      <c r="B104" s="3">
        <f t="shared" ref="B104:B105" si="21">H104*I104</f>
        <v>3605</v>
      </c>
      <c r="C104" s="3"/>
      <c r="D104" s="3" t="s">
        <v>0</v>
      </c>
      <c r="E104" s="3" t="s">
        <v>94</v>
      </c>
      <c r="F104" s="3" t="s">
        <v>40</v>
      </c>
      <c r="G104" s="10">
        <f t="shared" si="14"/>
        <v>6505</v>
      </c>
      <c r="H104" s="3">
        <v>103</v>
      </c>
      <c r="I104" s="3">
        <v>35</v>
      </c>
      <c r="J104" s="3"/>
      <c r="K104" s="3"/>
      <c r="L104" s="3"/>
    </row>
    <row r="105" spans="1:12" x14ac:dyDescent="0.3">
      <c r="A105" s="14">
        <v>42853</v>
      </c>
      <c r="B105" s="3">
        <f t="shared" si="21"/>
        <v>500</v>
      </c>
      <c r="C105" s="3"/>
      <c r="D105" s="6" t="s">
        <v>1</v>
      </c>
      <c r="E105" s="3" t="s">
        <v>94</v>
      </c>
      <c r="F105" s="3" t="s">
        <v>1</v>
      </c>
      <c r="G105" s="10">
        <f t="shared" si="14"/>
        <v>7005</v>
      </c>
      <c r="H105" s="3">
        <v>1</v>
      </c>
      <c r="I105" s="3">
        <v>500</v>
      </c>
      <c r="J105" s="3"/>
      <c r="K105" s="3"/>
      <c r="L105" s="3"/>
    </row>
    <row r="106" spans="1:12" x14ac:dyDescent="0.3">
      <c r="A106" s="13">
        <v>42854</v>
      </c>
      <c r="B106" s="3">
        <f t="shared" si="20"/>
        <v>3185</v>
      </c>
      <c r="C106" s="3"/>
      <c r="D106" s="3" t="s">
        <v>0</v>
      </c>
      <c r="E106" s="3" t="s">
        <v>94</v>
      </c>
      <c r="F106" s="3" t="s">
        <v>40</v>
      </c>
      <c r="G106" s="10">
        <f t="shared" si="14"/>
        <v>10190</v>
      </c>
      <c r="H106" s="3">
        <v>91</v>
      </c>
      <c r="I106" s="3">
        <v>35</v>
      </c>
      <c r="J106" s="3"/>
      <c r="K106" s="3"/>
      <c r="L106" s="3"/>
    </row>
    <row r="107" spans="1:12" x14ac:dyDescent="0.3">
      <c r="A107" s="13">
        <v>42854</v>
      </c>
      <c r="B107" s="3">
        <f t="shared" si="20"/>
        <v>1250</v>
      </c>
      <c r="C107" s="3"/>
      <c r="D107" s="6" t="s">
        <v>1</v>
      </c>
      <c r="E107" s="3" t="s">
        <v>94</v>
      </c>
      <c r="F107" s="3" t="s">
        <v>1</v>
      </c>
      <c r="G107" s="10">
        <f t="shared" si="14"/>
        <v>11440</v>
      </c>
      <c r="H107" s="3">
        <v>2.5</v>
      </c>
      <c r="I107" s="3">
        <v>500</v>
      </c>
      <c r="J107" s="3"/>
      <c r="K107" s="3"/>
      <c r="L107" s="3"/>
    </row>
    <row r="108" spans="1:12" x14ac:dyDescent="0.3">
      <c r="A108" s="14">
        <v>42855</v>
      </c>
      <c r="B108" s="3">
        <f t="shared" si="20"/>
        <v>3255</v>
      </c>
      <c r="C108" s="3"/>
      <c r="D108" s="3" t="s">
        <v>0</v>
      </c>
      <c r="E108" s="3" t="s">
        <v>94</v>
      </c>
      <c r="F108" s="3" t="s">
        <v>40</v>
      </c>
      <c r="G108" s="10">
        <f t="shared" si="14"/>
        <v>14695</v>
      </c>
      <c r="H108" s="3">
        <v>93</v>
      </c>
      <c r="I108" s="3">
        <v>35</v>
      </c>
      <c r="J108" s="3"/>
      <c r="K108" s="3"/>
      <c r="L108" s="3"/>
    </row>
    <row r="109" spans="1:12" x14ac:dyDescent="0.3">
      <c r="A109" s="14">
        <v>42855</v>
      </c>
      <c r="B109" s="3">
        <f t="shared" si="20"/>
        <v>1000</v>
      </c>
      <c r="C109" s="3"/>
      <c r="D109" s="6" t="s">
        <v>1</v>
      </c>
      <c r="E109" s="3" t="s">
        <v>94</v>
      </c>
      <c r="F109" s="3" t="s">
        <v>1</v>
      </c>
      <c r="G109" s="10">
        <f t="shared" si="14"/>
        <v>15695</v>
      </c>
      <c r="H109" s="3">
        <v>2</v>
      </c>
      <c r="I109" s="3">
        <v>500</v>
      </c>
      <c r="J109" s="3"/>
      <c r="K109" s="3"/>
      <c r="L109" s="3"/>
    </row>
    <row r="110" spans="1:12" x14ac:dyDescent="0.3">
      <c r="A110" s="13">
        <v>42857</v>
      </c>
      <c r="B110" s="3"/>
      <c r="C110" s="3">
        <f t="shared" ref="C110" si="22">H110*I110-J110</f>
        <v>2940</v>
      </c>
      <c r="D110" s="3" t="s">
        <v>14</v>
      </c>
      <c r="E110" s="3" t="s">
        <v>94</v>
      </c>
      <c r="F110" s="3"/>
      <c r="G110" s="10">
        <f t="shared" si="14"/>
        <v>12755</v>
      </c>
      <c r="H110" s="3">
        <v>1</v>
      </c>
      <c r="I110" s="3">
        <v>2940</v>
      </c>
      <c r="J110" s="3"/>
      <c r="K110" s="3">
        <f>(B111+B112)/(B111+B112+C110)</f>
        <v>0.42857142857142855</v>
      </c>
      <c r="L110" s="3"/>
    </row>
    <row r="111" spans="1:12" x14ac:dyDescent="0.3">
      <c r="A111" s="14">
        <v>42860</v>
      </c>
      <c r="B111" s="3">
        <f t="shared" ref="B111" si="23">H111*I111</f>
        <v>2205</v>
      </c>
      <c r="C111" s="3"/>
      <c r="D111" s="3" t="s">
        <v>0</v>
      </c>
      <c r="E111" s="3" t="s">
        <v>94</v>
      </c>
      <c r="F111" s="3" t="s">
        <v>40</v>
      </c>
      <c r="G111" s="10">
        <f t="shared" si="14"/>
        <v>14960</v>
      </c>
      <c r="H111" s="3">
        <v>63</v>
      </c>
      <c r="I111" s="3">
        <v>35</v>
      </c>
      <c r="J111" s="3"/>
      <c r="K111" s="3"/>
      <c r="L111" s="3"/>
    </row>
    <row r="112" spans="1:12" x14ac:dyDescent="0.3">
      <c r="A112" s="13">
        <v>42861</v>
      </c>
      <c r="B112" s="3"/>
      <c r="C112" s="3">
        <f t="shared" ref="C112" si="24">H112*I112-J112</f>
        <v>1800</v>
      </c>
      <c r="D112" s="3" t="s">
        <v>14</v>
      </c>
      <c r="E112" s="3" t="s">
        <v>94</v>
      </c>
      <c r="F112" s="3"/>
      <c r="G112" s="10">
        <f t="shared" si="14"/>
        <v>13160</v>
      </c>
      <c r="H112" s="3">
        <v>1</v>
      </c>
      <c r="I112" s="3">
        <v>1800</v>
      </c>
      <c r="J112" s="3"/>
      <c r="K112" s="3">
        <f>(B113+B114)/(B113+B114+C112)</f>
        <v>0.65384615384615385</v>
      </c>
      <c r="L112" s="3"/>
    </row>
    <row r="113" spans="1:12" x14ac:dyDescent="0.3">
      <c r="A113" s="13">
        <v>42861</v>
      </c>
      <c r="B113" s="3">
        <f t="shared" ref="B113:B114" si="25">H113*I113</f>
        <v>1400</v>
      </c>
      <c r="C113" s="3"/>
      <c r="D113" s="3" t="s">
        <v>0</v>
      </c>
      <c r="E113" s="3" t="s">
        <v>94</v>
      </c>
      <c r="F113" s="3" t="s">
        <v>40</v>
      </c>
      <c r="G113" s="10">
        <f t="shared" si="14"/>
        <v>14560</v>
      </c>
      <c r="H113" s="3">
        <v>40</v>
      </c>
      <c r="I113" s="3">
        <v>35</v>
      </c>
      <c r="J113" s="3"/>
      <c r="K113" s="3"/>
      <c r="L113" s="3"/>
    </row>
    <row r="114" spans="1:12" x14ac:dyDescent="0.3">
      <c r="A114" s="13">
        <v>42861</v>
      </c>
      <c r="B114" s="3">
        <f t="shared" si="25"/>
        <v>2000</v>
      </c>
      <c r="C114" s="3"/>
      <c r="D114" s="6" t="s">
        <v>1</v>
      </c>
      <c r="E114" s="3" t="s">
        <v>94</v>
      </c>
      <c r="F114" s="3" t="s">
        <v>1</v>
      </c>
      <c r="G114" s="10">
        <f t="shared" si="14"/>
        <v>16560</v>
      </c>
      <c r="H114" s="3">
        <v>4</v>
      </c>
      <c r="I114" s="3">
        <v>500</v>
      </c>
      <c r="J114" s="3"/>
      <c r="K114" s="3"/>
      <c r="L114" s="3"/>
    </row>
    <row r="115" spans="1:12" x14ac:dyDescent="0.3">
      <c r="A115" s="14">
        <v>42869</v>
      </c>
      <c r="B115" s="3">
        <f t="shared" si="20"/>
        <v>3115</v>
      </c>
      <c r="C115" s="3"/>
      <c r="D115" s="3" t="s">
        <v>0</v>
      </c>
      <c r="E115" s="3" t="s">
        <v>94</v>
      </c>
      <c r="F115" s="3" t="s">
        <v>40</v>
      </c>
      <c r="G115" s="10">
        <f t="shared" si="14"/>
        <v>19675</v>
      </c>
      <c r="H115" s="3">
        <v>89</v>
      </c>
      <c r="I115" s="3">
        <v>35</v>
      </c>
      <c r="J115" s="3"/>
      <c r="K115" s="3"/>
      <c r="L115" s="3"/>
    </row>
    <row r="116" spans="1:12" x14ac:dyDescent="0.3">
      <c r="A116" s="14">
        <v>42869</v>
      </c>
      <c r="B116" s="3">
        <f t="shared" si="20"/>
        <v>1335</v>
      </c>
      <c r="C116" s="3"/>
      <c r="D116" s="6" t="s">
        <v>1</v>
      </c>
      <c r="E116" s="3" t="s">
        <v>94</v>
      </c>
      <c r="F116" s="3" t="s">
        <v>1</v>
      </c>
      <c r="G116" s="10">
        <f t="shared" si="14"/>
        <v>21010</v>
      </c>
      <c r="H116" s="3">
        <v>2.67</v>
      </c>
      <c r="I116" s="3">
        <v>500</v>
      </c>
      <c r="J116" s="3"/>
      <c r="K116" s="3"/>
      <c r="L116" s="3"/>
    </row>
    <row r="117" spans="1:12" x14ac:dyDescent="0.3">
      <c r="A117" s="13">
        <v>42870</v>
      </c>
      <c r="B117" s="3"/>
      <c r="C117" s="3">
        <f t="shared" ref="C117" si="26">H117*I117-J117</f>
        <v>2800</v>
      </c>
      <c r="D117" s="3" t="s">
        <v>14</v>
      </c>
      <c r="E117" s="3" t="s">
        <v>94</v>
      </c>
      <c r="F117" s="3"/>
      <c r="G117" s="10">
        <f t="shared" si="14"/>
        <v>18210</v>
      </c>
      <c r="H117" s="3">
        <v>1</v>
      </c>
      <c r="I117" s="3">
        <v>2800</v>
      </c>
      <c r="J117" s="3"/>
      <c r="K117" s="3">
        <f>(B118+B119)/(B118+B119+C117)</f>
        <v>0.51515151515151514</v>
      </c>
      <c r="L117" s="3"/>
    </row>
    <row r="118" spans="1:12" x14ac:dyDescent="0.3">
      <c r="A118" s="13">
        <v>42870</v>
      </c>
      <c r="B118" s="3">
        <f t="shared" si="20"/>
        <v>2310</v>
      </c>
      <c r="C118" s="3"/>
      <c r="D118" s="3" t="s">
        <v>0</v>
      </c>
      <c r="E118" s="3" t="s">
        <v>94</v>
      </c>
      <c r="F118" s="3" t="s">
        <v>40</v>
      </c>
      <c r="G118" s="10">
        <f t="shared" si="14"/>
        <v>20520</v>
      </c>
      <c r="H118" s="3">
        <v>66</v>
      </c>
      <c r="I118" s="3">
        <v>35</v>
      </c>
      <c r="J118" s="3"/>
      <c r="K118" s="3"/>
      <c r="L118" s="3"/>
    </row>
    <row r="119" spans="1:12" x14ac:dyDescent="0.3">
      <c r="A119" s="13">
        <v>42870</v>
      </c>
      <c r="B119" s="3">
        <f t="shared" si="20"/>
        <v>665</v>
      </c>
      <c r="C119" s="3"/>
      <c r="D119" s="6" t="s">
        <v>1</v>
      </c>
      <c r="E119" s="3" t="s">
        <v>94</v>
      </c>
      <c r="F119" s="3" t="s">
        <v>1</v>
      </c>
      <c r="G119" s="10">
        <f t="shared" si="14"/>
        <v>21185</v>
      </c>
      <c r="H119" s="3">
        <v>1.33</v>
      </c>
      <c r="I119" s="3">
        <v>500</v>
      </c>
      <c r="J119" s="3"/>
      <c r="K119" s="3"/>
      <c r="L119" s="3"/>
    </row>
    <row r="120" spans="1:12" x14ac:dyDescent="0.3">
      <c r="A120" s="14">
        <v>42871</v>
      </c>
      <c r="B120" s="3">
        <f t="shared" si="20"/>
        <v>3640</v>
      </c>
      <c r="C120" s="3"/>
      <c r="D120" s="3" t="s">
        <v>0</v>
      </c>
      <c r="E120" s="3" t="s">
        <v>94</v>
      </c>
      <c r="F120" s="3" t="s">
        <v>40</v>
      </c>
      <c r="G120" s="10">
        <f t="shared" si="14"/>
        <v>24825</v>
      </c>
      <c r="H120" s="3">
        <v>104</v>
      </c>
      <c r="I120" s="3">
        <v>35</v>
      </c>
      <c r="J120" s="3"/>
      <c r="K120" s="3"/>
      <c r="L120" s="3"/>
    </row>
    <row r="121" spans="1:12" x14ac:dyDescent="0.3">
      <c r="A121" s="14">
        <v>42871</v>
      </c>
      <c r="B121" s="26">
        <f>H121*I121-J121</f>
        <v>275</v>
      </c>
      <c r="C121" s="3"/>
      <c r="D121" s="3" t="s">
        <v>101</v>
      </c>
      <c r="E121" s="3" t="s">
        <v>94</v>
      </c>
      <c r="F121" s="3" t="s">
        <v>101</v>
      </c>
      <c r="G121" s="10">
        <f t="shared" si="14"/>
        <v>25100</v>
      </c>
      <c r="H121" s="3">
        <v>1</v>
      </c>
      <c r="I121" s="3">
        <v>300</v>
      </c>
      <c r="J121" s="3">
        <v>25</v>
      </c>
      <c r="K121" s="3"/>
      <c r="L121" s="3"/>
    </row>
    <row r="122" spans="1:12" x14ac:dyDescent="0.3">
      <c r="A122" s="14">
        <v>42871</v>
      </c>
      <c r="B122" s="3">
        <f t="shared" si="20"/>
        <v>1088</v>
      </c>
      <c r="C122" s="3"/>
      <c r="D122" s="3" t="s">
        <v>0</v>
      </c>
      <c r="E122" s="3" t="s">
        <v>37</v>
      </c>
      <c r="F122" s="3" t="s">
        <v>40</v>
      </c>
      <c r="G122" s="10">
        <f t="shared" si="14"/>
        <v>26188</v>
      </c>
      <c r="H122" s="3">
        <v>34</v>
      </c>
      <c r="I122" s="3">
        <v>32</v>
      </c>
      <c r="J122" s="3"/>
      <c r="K122" s="3"/>
      <c r="L122" s="3"/>
    </row>
    <row r="123" spans="1:12" x14ac:dyDescent="0.3">
      <c r="A123" s="14">
        <v>42871</v>
      </c>
      <c r="B123" s="3">
        <f t="shared" si="20"/>
        <v>112</v>
      </c>
      <c r="C123" s="3"/>
      <c r="D123" s="3" t="s">
        <v>0</v>
      </c>
      <c r="E123" s="3" t="s">
        <v>37</v>
      </c>
      <c r="F123" s="3" t="s">
        <v>41</v>
      </c>
      <c r="G123" s="10">
        <f t="shared" si="14"/>
        <v>26300</v>
      </c>
      <c r="H123" s="3">
        <v>4</v>
      </c>
      <c r="I123" s="3">
        <v>28</v>
      </c>
      <c r="J123" s="3"/>
      <c r="K123" s="3"/>
      <c r="L123" s="3"/>
    </row>
    <row r="124" spans="1:12" x14ac:dyDescent="0.3">
      <c r="A124" s="12">
        <v>42871</v>
      </c>
      <c r="B124" s="3"/>
      <c r="C124" s="3">
        <f t="shared" ref="C124:C129" si="27">H124*I124</f>
        <v>960</v>
      </c>
      <c r="D124" s="3" t="s">
        <v>62</v>
      </c>
      <c r="E124" s="3" t="s">
        <v>37</v>
      </c>
      <c r="F124" s="3" t="s">
        <v>86</v>
      </c>
      <c r="G124" s="10">
        <f t="shared" si="14"/>
        <v>25340</v>
      </c>
      <c r="H124" s="3">
        <v>3</v>
      </c>
      <c r="I124" s="3">
        <v>320</v>
      </c>
      <c r="J124" s="3"/>
      <c r="K124" s="3"/>
      <c r="L124" s="3"/>
    </row>
    <row r="125" spans="1:12" x14ac:dyDescent="0.3">
      <c r="A125" s="12">
        <v>42871</v>
      </c>
      <c r="B125" s="3"/>
      <c r="C125" s="3">
        <f t="shared" si="27"/>
        <v>100</v>
      </c>
      <c r="D125" s="3" t="s">
        <v>62</v>
      </c>
      <c r="E125" s="3" t="s">
        <v>37</v>
      </c>
      <c r="F125" s="3" t="s">
        <v>87</v>
      </c>
      <c r="G125" s="10">
        <f t="shared" si="14"/>
        <v>25240</v>
      </c>
      <c r="H125" s="3">
        <v>1</v>
      </c>
      <c r="I125" s="3">
        <v>100</v>
      </c>
      <c r="J125" s="3"/>
      <c r="K125" s="3"/>
      <c r="L125" s="3"/>
    </row>
    <row r="126" spans="1:12" x14ac:dyDescent="0.3">
      <c r="A126" s="12">
        <v>42871</v>
      </c>
      <c r="B126" s="3"/>
      <c r="C126" s="3">
        <f t="shared" si="27"/>
        <v>400</v>
      </c>
      <c r="D126" s="3" t="s">
        <v>62</v>
      </c>
      <c r="E126" s="3" t="s">
        <v>37</v>
      </c>
      <c r="F126" s="3" t="s">
        <v>88</v>
      </c>
      <c r="G126" s="10">
        <f t="shared" si="14"/>
        <v>24840</v>
      </c>
      <c r="H126" s="3">
        <v>1</v>
      </c>
      <c r="I126" s="3">
        <v>400</v>
      </c>
      <c r="J126" s="3"/>
      <c r="K126" s="3"/>
      <c r="L126" s="3"/>
    </row>
    <row r="127" spans="1:12" x14ac:dyDescent="0.3">
      <c r="A127" s="12">
        <v>42871</v>
      </c>
      <c r="B127" s="3"/>
      <c r="C127" s="3">
        <f t="shared" si="27"/>
        <v>50</v>
      </c>
      <c r="D127" s="3" t="s">
        <v>62</v>
      </c>
      <c r="E127" s="3" t="s">
        <v>37</v>
      </c>
      <c r="F127" s="3" t="s">
        <v>83</v>
      </c>
      <c r="G127" s="10">
        <f t="shared" si="14"/>
        <v>24790</v>
      </c>
      <c r="H127" s="3">
        <v>1</v>
      </c>
      <c r="I127" s="3">
        <v>50</v>
      </c>
      <c r="J127" s="3"/>
      <c r="K127" s="3"/>
      <c r="L127" s="3"/>
    </row>
    <row r="128" spans="1:12" x14ac:dyDescent="0.3">
      <c r="A128" s="12">
        <v>42871</v>
      </c>
      <c r="B128" s="3"/>
      <c r="C128" s="3">
        <f t="shared" si="27"/>
        <v>80</v>
      </c>
      <c r="D128" s="3" t="s">
        <v>62</v>
      </c>
      <c r="E128" s="3" t="s">
        <v>37</v>
      </c>
      <c r="F128" s="3" t="s">
        <v>84</v>
      </c>
      <c r="G128" s="10">
        <f t="shared" si="14"/>
        <v>24710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2">
        <v>42871</v>
      </c>
      <c r="B129" s="3"/>
      <c r="C129" s="3">
        <f t="shared" si="27"/>
        <v>80</v>
      </c>
      <c r="D129" s="3" t="s">
        <v>62</v>
      </c>
      <c r="E129" s="3" t="s">
        <v>37</v>
      </c>
      <c r="F129" s="3" t="s">
        <v>85</v>
      </c>
      <c r="G129" s="10">
        <f t="shared" si="14"/>
        <v>24630</v>
      </c>
      <c r="H129" s="3">
        <v>1</v>
      </c>
      <c r="I129" s="3">
        <v>80</v>
      </c>
      <c r="J129" s="3"/>
      <c r="K129" s="3"/>
      <c r="L129" s="3"/>
    </row>
    <row r="130" spans="1:12" x14ac:dyDescent="0.3">
      <c r="A130" s="13">
        <v>42872</v>
      </c>
      <c r="B130" s="3"/>
      <c r="C130" s="3">
        <f t="shared" ref="C130" si="28">H130*I130-J130</f>
        <v>3110</v>
      </c>
      <c r="D130" s="3" t="s">
        <v>14</v>
      </c>
      <c r="E130" s="3" t="s">
        <v>37</v>
      </c>
      <c r="F130" s="3"/>
      <c r="G130" s="10">
        <f t="shared" si="14"/>
        <v>21520</v>
      </c>
      <c r="H130" s="3">
        <v>1</v>
      </c>
      <c r="I130" s="3">
        <v>3110</v>
      </c>
      <c r="J130" s="3"/>
      <c r="K130" s="3">
        <f>(B131+B132)/(B131+B132+C130)</f>
        <v>0.62339549527730687</v>
      </c>
      <c r="L130" s="3">
        <f>(B131+B132)/C130</f>
        <v>1.6553054662379421</v>
      </c>
    </row>
    <row r="131" spans="1:12" x14ac:dyDescent="0.3">
      <c r="A131" s="13">
        <v>42872</v>
      </c>
      <c r="B131" s="3">
        <f t="shared" ref="B131:B132" si="29">H131*I131</f>
        <v>4672</v>
      </c>
      <c r="C131" s="3"/>
      <c r="D131" s="3" t="s">
        <v>0</v>
      </c>
      <c r="E131" s="3" t="s">
        <v>37</v>
      </c>
      <c r="F131" s="3" t="s">
        <v>40</v>
      </c>
      <c r="G131" s="10">
        <f t="shared" si="14"/>
        <v>26192</v>
      </c>
      <c r="H131" s="3">
        <v>146</v>
      </c>
      <c r="I131" s="3">
        <v>32</v>
      </c>
      <c r="J131" s="3"/>
      <c r="K131" s="3"/>
      <c r="L131" s="3"/>
    </row>
    <row r="132" spans="1:12" x14ac:dyDescent="0.3">
      <c r="A132" s="13">
        <v>42872</v>
      </c>
      <c r="B132" s="3">
        <f t="shared" si="29"/>
        <v>476</v>
      </c>
      <c r="C132" s="3"/>
      <c r="D132" s="3" t="s">
        <v>0</v>
      </c>
      <c r="E132" s="3" t="s">
        <v>37</v>
      </c>
      <c r="F132" s="3" t="s">
        <v>41</v>
      </c>
      <c r="G132" s="10">
        <f t="shared" si="14"/>
        <v>26668</v>
      </c>
      <c r="H132" s="3">
        <v>17</v>
      </c>
      <c r="I132" s="3">
        <v>28</v>
      </c>
      <c r="J132" s="3"/>
      <c r="K132" s="3"/>
      <c r="L132" s="3"/>
    </row>
    <row r="133" spans="1:12" x14ac:dyDescent="0.3">
      <c r="A133" s="12">
        <v>42872</v>
      </c>
      <c r="B133" s="3"/>
      <c r="C133" s="3">
        <f t="shared" ref="C133:C135" si="30">H133*I133</f>
        <v>30</v>
      </c>
      <c r="D133" s="3" t="s">
        <v>62</v>
      </c>
      <c r="E133" s="3" t="s">
        <v>37</v>
      </c>
      <c r="F133" s="3" t="s">
        <v>80</v>
      </c>
      <c r="G133" s="10">
        <f t="shared" ref="G133:G157" si="31">G132+B133-C133</f>
        <v>26638</v>
      </c>
      <c r="H133" s="3">
        <v>1</v>
      </c>
      <c r="I133" s="3">
        <v>30</v>
      </c>
      <c r="J133" s="3"/>
      <c r="K133" s="3"/>
      <c r="L133" s="3"/>
    </row>
    <row r="134" spans="1:12" x14ac:dyDescent="0.3">
      <c r="A134" s="12">
        <v>42872</v>
      </c>
      <c r="B134" s="3"/>
      <c r="C134" s="3">
        <f t="shared" si="30"/>
        <v>180</v>
      </c>
      <c r="D134" s="3" t="s">
        <v>62</v>
      </c>
      <c r="E134" s="3" t="s">
        <v>37</v>
      </c>
      <c r="F134" s="3" t="s">
        <v>81</v>
      </c>
      <c r="G134" s="10">
        <f t="shared" si="31"/>
        <v>26458</v>
      </c>
      <c r="H134" s="3">
        <v>1</v>
      </c>
      <c r="I134" s="3">
        <v>180</v>
      </c>
      <c r="J134" s="3"/>
      <c r="K134" s="3"/>
      <c r="L134" s="3"/>
    </row>
    <row r="135" spans="1:12" x14ac:dyDescent="0.3">
      <c r="A135" s="12">
        <v>42872</v>
      </c>
      <c r="B135" s="3"/>
      <c r="C135" s="3">
        <f t="shared" si="30"/>
        <v>57</v>
      </c>
      <c r="D135" s="3" t="s">
        <v>62</v>
      </c>
      <c r="E135" s="3" t="s">
        <v>37</v>
      </c>
      <c r="F135" s="3" t="s">
        <v>82</v>
      </c>
      <c r="G135" s="10">
        <f t="shared" si="31"/>
        <v>26401</v>
      </c>
      <c r="H135" s="3">
        <v>1</v>
      </c>
      <c r="I135" s="3">
        <v>57</v>
      </c>
      <c r="J135" s="3"/>
      <c r="K135" s="3"/>
      <c r="L135" s="3"/>
    </row>
    <row r="136" spans="1:12" x14ac:dyDescent="0.3">
      <c r="A136" s="14">
        <v>42873</v>
      </c>
      <c r="B136" s="3"/>
      <c r="C136" s="3">
        <f>H136*I136-J136</f>
        <v>2439.9999999999995</v>
      </c>
      <c r="D136" s="3" t="s">
        <v>14</v>
      </c>
      <c r="E136" s="3" t="s">
        <v>37</v>
      </c>
      <c r="F136" s="3"/>
      <c r="G136" s="10">
        <f t="shared" si="31"/>
        <v>23961</v>
      </c>
      <c r="H136" s="3">
        <v>418</v>
      </c>
      <c r="I136" s="3">
        <v>5.85</v>
      </c>
      <c r="J136" s="3">
        <v>5.3</v>
      </c>
      <c r="K136" s="3">
        <f>(B137+B138+B139)/(B137+B138+B139+C136)</f>
        <v>0.63851851851851849</v>
      </c>
      <c r="L136" s="3">
        <f>(B137+B138+B139)/C136</f>
        <v>1.7663934426229511</v>
      </c>
    </row>
    <row r="137" spans="1:12" x14ac:dyDescent="0.3">
      <c r="A137" s="14">
        <v>42873</v>
      </c>
      <c r="B137" s="3">
        <f t="shared" si="20"/>
        <v>2528</v>
      </c>
      <c r="C137" s="3"/>
      <c r="D137" s="3" t="s">
        <v>0</v>
      </c>
      <c r="E137" s="3" t="s">
        <v>37</v>
      </c>
      <c r="F137" s="3" t="s">
        <v>40</v>
      </c>
      <c r="G137" s="10">
        <f t="shared" si="31"/>
        <v>26489</v>
      </c>
      <c r="H137" s="3">
        <v>79</v>
      </c>
      <c r="I137" s="3">
        <v>32</v>
      </c>
      <c r="J137" s="3"/>
      <c r="K137" s="3"/>
      <c r="L137" s="3"/>
    </row>
    <row r="138" spans="1:12" x14ac:dyDescent="0.3">
      <c r="A138" s="14">
        <v>42873</v>
      </c>
      <c r="B138" s="3">
        <f t="shared" si="20"/>
        <v>532</v>
      </c>
      <c r="C138" s="3"/>
      <c r="D138" s="3" t="s">
        <v>0</v>
      </c>
      <c r="E138" s="3" t="s">
        <v>37</v>
      </c>
      <c r="F138" s="3" t="s">
        <v>41</v>
      </c>
      <c r="G138" s="10">
        <f t="shared" si="31"/>
        <v>27021</v>
      </c>
      <c r="H138" s="3">
        <v>19</v>
      </c>
      <c r="I138" s="3">
        <v>28</v>
      </c>
      <c r="J138" s="3"/>
      <c r="K138" s="3"/>
      <c r="L138" s="3"/>
    </row>
    <row r="139" spans="1:12" x14ac:dyDescent="0.3">
      <c r="A139" s="14">
        <v>42873</v>
      </c>
      <c r="B139" s="3">
        <f t="shared" si="20"/>
        <v>1250</v>
      </c>
      <c r="C139" s="3"/>
      <c r="D139" s="3" t="s">
        <v>1</v>
      </c>
      <c r="E139" s="3" t="s">
        <v>37</v>
      </c>
      <c r="F139" s="3" t="s">
        <v>1</v>
      </c>
      <c r="G139" s="10">
        <f t="shared" si="31"/>
        <v>28271</v>
      </c>
      <c r="H139" s="3">
        <v>2.5</v>
      </c>
      <c r="I139" s="3">
        <v>500</v>
      </c>
      <c r="J139" s="3"/>
      <c r="K139" s="3"/>
      <c r="L139" s="3"/>
    </row>
    <row r="140" spans="1:12" x14ac:dyDescent="0.3">
      <c r="A140" s="13">
        <v>42874</v>
      </c>
      <c r="B140" s="3"/>
      <c r="C140" s="3">
        <f t="shared" ref="C140" si="32">H140*I140-J140</f>
        <v>1409.9999999999998</v>
      </c>
      <c r="D140" s="3" t="s">
        <v>14</v>
      </c>
      <c r="E140" s="3" t="s">
        <v>37</v>
      </c>
      <c r="F140" s="3"/>
      <c r="G140" s="10">
        <f t="shared" si="31"/>
        <v>26861</v>
      </c>
      <c r="H140" s="3">
        <v>242</v>
      </c>
      <c r="I140" s="3">
        <v>5.85</v>
      </c>
      <c r="J140" s="3">
        <v>5.7</v>
      </c>
      <c r="K140" s="3">
        <f>(B141+B142+B143)/(B141+B142+B143+C140)</f>
        <v>0.69612068965517238</v>
      </c>
      <c r="L140" s="3">
        <f>(B141+B142+B143)/C140</f>
        <v>2.2907801418439719</v>
      </c>
    </row>
    <row r="141" spans="1:12" x14ac:dyDescent="0.3">
      <c r="A141" s="13">
        <v>42874</v>
      </c>
      <c r="B141" s="3">
        <f t="shared" ref="B141:B143" si="33">H141*I141</f>
        <v>2784</v>
      </c>
      <c r="C141" s="3"/>
      <c r="D141" s="3" t="s">
        <v>0</v>
      </c>
      <c r="E141" s="3" t="s">
        <v>37</v>
      </c>
      <c r="F141" s="3" t="s">
        <v>40</v>
      </c>
      <c r="G141" s="10">
        <f t="shared" si="31"/>
        <v>29645</v>
      </c>
      <c r="H141" s="3">
        <v>87</v>
      </c>
      <c r="I141" s="3">
        <v>32</v>
      </c>
      <c r="J141" s="3"/>
      <c r="K141" s="3"/>
      <c r="L141" s="3"/>
    </row>
    <row r="142" spans="1:12" x14ac:dyDescent="0.3">
      <c r="A142" s="13">
        <v>42874</v>
      </c>
      <c r="B142" s="3">
        <f t="shared" si="33"/>
        <v>196</v>
      </c>
      <c r="C142" s="3"/>
      <c r="D142" s="3" t="s">
        <v>0</v>
      </c>
      <c r="E142" s="3" t="s">
        <v>37</v>
      </c>
      <c r="F142" s="3" t="s">
        <v>41</v>
      </c>
      <c r="G142" s="10">
        <f t="shared" si="31"/>
        <v>29841</v>
      </c>
      <c r="H142" s="3">
        <v>7</v>
      </c>
      <c r="I142" s="3">
        <v>28</v>
      </c>
      <c r="J142" s="3"/>
      <c r="K142" s="3"/>
      <c r="L142" s="3"/>
    </row>
    <row r="143" spans="1:12" x14ac:dyDescent="0.3">
      <c r="A143" s="13">
        <v>42874</v>
      </c>
      <c r="B143" s="3">
        <f t="shared" si="33"/>
        <v>250</v>
      </c>
      <c r="C143" s="3"/>
      <c r="D143" s="3" t="s">
        <v>1</v>
      </c>
      <c r="E143" s="3" t="s">
        <v>37</v>
      </c>
      <c r="F143" s="3" t="s">
        <v>1</v>
      </c>
      <c r="G143" s="10">
        <f t="shared" si="31"/>
        <v>30091</v>
      </c>
      <c r="H143" s="3">
        <v>0.5</v>
      </c>
      <c r="I143" s="3">
        <v>500</v>
      </c>
      <c r="J143" s="3"/>
      <c r="K143" s="3"/>
      <c r="L143" s="3"/>
    </row>
    <row r="144" spans="1:12" x14ac:dyDescent="0.3">
      <c r="A144" s="15">
        <v>42875</v>
      </c>
      <c r="B144" s="3"/>
      <c r="C144" s="3">
        <v>1590</v>
      </c>
      <c r="D144" s="3" t="s">
        <v>14</v>
      </c>
      <c r="E144" s="3" t="s">
        <v>37</v>
      </c>
      <c r="F144" s="3"/>
      <c r="G144" s="10">
        <f t="shared" si="31"/>
        <v>28501</v>
      </c>
      <c r="H144" s="3">
        <v>1</v>
      </c>
      <c r="I144" s="3">
        <v>1900</v>
      </c>
      <c r="J144" s="3"/>
      <c r="K144" s="3">
        <f>(B145+B146+B147)/(B145+B146+B147+C144)</f>
        <v>0.67431380581728795</v>
      </c>
      <c r="L144" s="3">
        <f>(B145+B146+B147)/C144</f>
        <v>2.070440251572327</v>
      </c>
    </row>
    <row r="145" spans="1:12" x14ac:dyDescent="0.3">
      <c r="A145" s="15">
        <v>42875</v>
      </c>
      <c r="B145" s="3">
        <f t="shared" ref="B145:B146" si="34">H145*I145</f>
        <v>3264</v>
      </c>
      <c r="C145" s="3"/>
      <c r="D145" s="3" t="s">
        <v>0</v>
      </c>
      <c r="E145" s="3" t="s">
        <v>37</v>
      </c>
      <c r="F145" s="3" t="s">
        <v>40</v>
      </c>
      <c r="G145" s="10">
        <f t="shared" si="31"/>
        <v>31765</v>
      </c>
      <c r="H145" s="3">
        <v>102</v>
      </c>
      <c r="I145" s="3">
        <v>32</v>
      </c>
      <c r="J145" s="3"/>
      <c r="K145" s="3"/>
      <c r="L145" s="3"/>
    </row>
    <row r="146" spans="1:12" x14ac:dyDescent="0.3">
      <c r="A146" s="15">
        <v>42875</v>
      </c>
      <c r="B146" s="3">
        <f t="shared" si="34"/>
        <v>28</v>
      </c>
      <c r="C146" s="3"/>
      <c r="D146" s="3" t="s">
        <v>0</v>
      </c>
      <c r="E146" s="3" t="s">
        <v>37</v>
      </c>
      <c r="F146" s="3" t="s">
        <v>41</v>
      </c>
      <c r="G146" s="10">
        <f t="shared" si="31"/>
        <v>31793</v>
      </c>
      <c r="H146" s="3">
        <v>1</v>
      </c>
      <c r="I146" s="3">
        <v>28</v>
      </c>
      <c r="J146" s="3"/>
      <c r="K146" s="3"/>
      <c r="L146" s="3"/>
    </row>
    <row r="147" spans="1:12" x14ac:dyDescent="0.3">
      <c r="A147" s="13">
        <v>42876</v>
      </c>
      <c r="B147" s="3"/>
      <c r="C147" s="3">
        <f t="shared" ref="C147" si="35">H147*I147-J147</f>
        <v>1469.9999999999998</v>
      </c>
      <c r="D147" s="3" t="s">
        <v>14</v>
      </c>
      <c r="E147" s="3" t="s">
        <v>37</v>
      </c>
      <c r="F147" s="3"/>
      <c r="G147" s="10">
        <f t="shared" si="31"/>
        <v>30323</v>
      </c>
      <c r="H147" s="3">
        <v>252</v>
      </c>
      <c r="I147" s="3">
        <v>5.85</v>
      </c>
      <c r="J147" s="3">
        <v>4.2</v>
      </c>
      <c r="K147" s="3">
        <v>4.2</v>
      </c>
      <c r="L147" s="3">
        <f>(B148+B149+B150)/C147</f>
        <v>2.1061224489795922</v>
      </c>
    </row>
    <row r="148" spans="1:12" x14ac:dyDescent="0.3">
      <c r="A148" s="13">
        <v>42876</v>
      </c>
      <c r="B148" s="3">
        <f t="shared" ref="B148:B150" si="36">H148*I148</f>
        <v>192</v>
      </c>
      <c r="C148" s="3"/>
      <c r="D148" s="3" t="s">
        <v>0</v>
      </c>
      <c r="E148" s="3" t="s">
        <v>37</v>
      </c>
      <c r="F148" s="3" t="s">
        <v>40</v>
      </c>
      <c r="G148" s="10">
        <f t="shared" si="31"/>
        <v>30515</v>
      </c>
      <c r="H148" s="3">
        <v>6</v>
      </c>
      <c r="I148" s="3">
        <v>32</v>
      </c>
      <c r="J148" s="3"/>
      <c r="K148" s="3"/>
      <c r="L148" s="3"/>
    </row>
    <row r="149" spans="1:12" x14ac:dyDescent="0.3">
      <c r="A149" s="7">
        <v>42881</v>
      </c>
      <c r="B149" s="3">
        <f t="shared" si="36"/>
        <v>2848</v>
      </c>
      <c r="C149" s="3"/>
      <c r="D149" s="3" t="s">
        <v>0</v>
      </c>
      <c r="E149" s="3" t="s">
        <v>37</v>
      </c>
      <c r="F149" s="3" t="s">
        <v>40</v>
      </c>
      <c r="G149" s="10">
        <f t="shared" si="31"/>
        <v>33363</v>
      </c>
      <c r="H149" s="3">
        <v>89</v>
      </c>
      <c r="I149" s="3">
        <v>32</v>
      </c>
      <c r="J149" s="3"/>
      <c r="K149" s="3"/>
      <c r="L149" s="3"/>
    </row>
    <row r="150" spans="1:12" x14ac:dyDescent="0.3">
      <c r="A150" s="7">
        <v>42881</v>
      </c>
      <c r="B150" s="3">
        <f t="shared" si="36"/>
        <v>56</v>
      </c>
      <c r="C150" s="3"/>
      <c r="D150" s="3" t="s">
        <v>0</v>
      </c>
      <c r="E150" s="3" t="s">
        <v>37</v>
      </c>
      <c r="F150" s="3" t="s">
        <v>41</v>
      </c>
      <c r="G150" s="10">
        <f t="shared" si="31"/>
        <v>33419</v>
      </c>
      <c r="H150" s="3">
        <v>2</v>
      </c>
      <c r="I150" s="3">
        <v>28</v>
      </c>
      <c r="J150" s="3"/>
      <c r="K150" s="3"/>
      <c r="L150" s="3"/>
    </row>
    <row r="151" spans="1:12" x14ac:dyDescent="0.3">
      <c r="A151" s="8">
        <v>42882</v>
      </c>
      <c r="B151" s="3"/>
      <c r="C151" s="3">
        <f t="shared" ref="C151" si="37">H151*I151-J151</f>
        <v>2130</v>
      </c>
      <c r="D151" s="3" t="s">
        <v>14</v>
      </c>
      <c r="E151" s="3" t="s">
        <v>37</v>
      </c>
      <c r="F151" s="3"/>
      <c r="G151" s="10">
        <f t="shared" si="31"/>
        <v>31289</v>
      </c>
      <c r="H151" s="3">
        <v>359</v>
      </c>
      <c r="I151" s="3">
        <v>5.95</v>
      </c>
      <c r="J151" s="3">
        <v>6.05</v>
      </c>
      <c r="K151" s="3">
        <f>(B152+B153+B155)/(B152+B153+B155+C151)</f>
        <v>0.80149114631873253</v>
      </c>
      <c r="L151" s="3"/>
    </row>
    <row r="152" spans="1:12" x14ac:dyDescent="0.3">
      <c r="A152" s="8">
        <v>42882</v>
      </c>
      <c r="B152" s="3">
        <f t="shared" ref="B152:B157" si="38">H152*I152</f>
        <v>4480</v>
      </c>
      <c r="C152" s="3"/>
      <c r="D152" s="3" t="s">
        <v>0</v>
      </c>
      <c r="E152" s="3" t="s">
        <v>37</v>
      </c>
      <c r="F152" s="3" t="s">
        <v>40</v>
      </c>
      <c r="G152" s="10">
        <f t="shared" si="31"/>
        <v>35769</v>
      </c>
      <c r="H152" s="3">
        <v>140</v>
      </c>
      <c r="I152" s="3">
        <v>32</v>
      </c>
      <c r="J152" s="3"/>
      <c r="K152" s="3"/>
      <c r="L152" s="3"/>
    </row>
    <row r="153" spans="1:12" x14ac:dyDescent="0.3">
      <c r="A153" s="8">
        <v>42882</v>
      </c>
      <c r="B153" s="3">
        <f t="shared" si="38"/>
        <v>280</v>
      </c>
      <c r="C153" s="3"/>
      <c r="D153" s="3" t="s">
        <v>0</v>
      </c>
      <c r="E153" s="3" t="s">
        <v>37</v>
      </c>
      <c r="F153" s="3" t="s">
        <v>41</v>
      </c>
      <c r="G153" s="10">
        <f t="shared" si="31"/>
        <v>36049</v>
      </c>
      <c r="H153" s="3">
        <v>10</v>
      </c>
      <c r="I153" s="3">
        <v>28</v>
      </c>
      <c r="J153" s="3"/>
      <c r="K153" s="3"/>
      <c r="L153" s="3"/>
    </row>
    <row r="154" spans="1:12" x14ac:dyDescent="0.3">
      <c r="A154" s="7">
        <v>42883</v>
      </c>
      <c r="B154" s="3"/>
      <c r="C154" s="3">
        <f>H154*I154-J154</f>
        <v>2270</v>
      </c>
      <c r="D154" s="3" t="s">
        <v>14</v>
      </c>
      <c r="E154" s="3" t="s">
        <v>37</v>
      </c>
      <c r="F154" s="3"/>
      <c r="G154" s="10">
        <f t="shared" si="31"/>
        <v>33779</v>
      </c>
      <c r="H154" s="3">
        <v>382</v>
      </c>
      <c r="I154" s="3">
        <v>5.95</v>
      </c>
      <c r="J154" s="3">
        <v>2.9</v>
      </c>
      <c r="K154" s="3">
        <f>(B155+B156+B157)/(B155+B156+B157+C154)</f>
        <v>0.66783728416739829</v>
      </c>
      <c r="L154" s="3"/>
    </row>
    <row r="155" spans="1:12" x14ac:dyDescent="0.3">
      <c r="A155" s="7">
        <v>42883</v>
      </c>
      <c r="B155" s="3">
        <f t="shared" si="38"/>
        <v>3840</v>
      </c>
      <c r="C155" s="3"/>
      <c r="D155" s="3" t="s">
        <v>0</v>
      </c>
      <c r="E155" s="3" t="s">
        <v>37</v>
      </c>
      <c r="F155" s="3" t="s">
        <v>40</v>
      </c>
      <c r="G155" s="10">
        <f t="shared" si="31"/>
        <v>37619</v>
      </c>
      <c r="H155" s="3">
        <v>120</v>
      </c>
      <c r="I155" s="3">
        <v>32</v>
      </c>
      <c r="J155" s="3"/>
      <c r="K155" s="3"/>
      <c r="L155" s="3"/>
    </row>
    <row r="156" spans="1:12" x14ac:dyDescent="0.3">
      <c r="A156" s="7">
        <v>42883</v>
      </c>
      <c r="B156" s="3">
        <f t="shared" si="38"/>
        <v>224</v>
      </c>
      <c r="C156" s="3"/>
      <c r="D156" s="3" t="s">
        <v>0</v>
      </c>
      <c r="E156" s="3" t="s">
        <v>37</v>
      </c>
      <c r="F156" s="3" t="s">
        <v>41</v>
      </c>
      <c r="G156" s="10">
        <f t="shared" si="31"/>
        <v>37843</v>
      </c>
      <c r="H156" s="3">
        <v>8</v>
      </c>
      <c r="I156" s="3">
        <v>28</v>
      </c>
      <c r="J156" s="3"/>
      <c r="K156" s="3"/>
      <c r="L156" s="3"/>
    </row>
    <row r="157" spans="1:12" x14ac:dyDescent="0.3">
      <c r="A157" s="7">
        <v>42883</v>
      </c>
      <c r="B157" s="3">
        <f t="shared" si="38"/>
        <v>500</v>
      </c>
      <c r="C157" s="3"/>
      <c r="D157" s="3" t="s">
        <v>1</v>
      </c>
      <c r="E157" s="3" t="s">
        <v>37</v>
      </c>
      <c r="F157" s="3" t="s">
        <v>1</v>
      </c>
      <c r="G157" s="10">
        <f t="shared" si="31"/>
        <v>38343</v>
      </c>
      <c r="H157" s="3">
        <v>1</v>
      </c>
      <c r="I157" s="3">
        <v>500</v>
      </c>
      <c r="J157" s="3"/>
      <c r="K157" s="3"/>
      <c r="L157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2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R24" sqref="R24"/>
    </sheetView>
  </sheetViews>
  <sheetFormatPr defaultRowHeight="16.5" x14ac:dyDescent="0.3"/>
  <cols>
    <col min="1" max="1" width="12.5" style="16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13">
        <v>42849</v>
      </c>
      <c r="B2" s="3">
        <f t="shared" ref="B2:B20" si="0">H2*I2</f>
        <v>2170</v>
      </c>
      <c r="C2" s="3"/>
      <c r="D2" s="3" t="s">
        <v>0</v>
      </c>
      <c r="E2" s="3" t="s">
        <v>94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14</v>
      </c>
      <c r="E3" s="3" t="s">
        <v>94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94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94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94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94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94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94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14</v>
      </c>
      <c r="E10" s="3" t="s">
        <v>94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94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" si="6">H12*I12-J12</f>
        <v>1800</v>
      </c>
      <c r="D12" s="3" t="s">
        <v>14</v>
      </c>
      <c r="E12" s="3" t="s">
        <v>94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94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94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42869</v>
      </c>
      <c r="B15" s="3">
        <f t="shared" si="0"/>
        <v>3115</v>
      </c>
      <c r="C15" s="3"/>
      <c r="D15" s="3" t="s">
        <v>0</v>
      </c>
      <c r="E15" s="3" t="s">
        <v>94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4">
        <v>42869</v>
      </c>
      <c r="B16" s="3">
        <f t="shared" si="0"/>
        <v>1335</v>
      </c>
      <c r="C16" s="3"/>
      <c r="D16" s="6" t="s">
        <v>1</v>
      </c>
      <c r="E16" s="3" t="s">
        <v>94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4" x14ac:dyDescent="0.3">
      <c r="A17" s="13">
        <v>42870</v>
      </c>
      <c r="B17" s="3"/>
      <c r="C17" s="3">
        <f t="shared" ref="C17" si="8">H17*I17-J17</f>
        <v>2800</v>
      </c>
      <c r="D17" s="3" t="s">
        <v>14</v>
      </c>
      <c r="E17" s="3" t="s">
        <v>94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4" x14ac:dyDescent="0.3">
      <c r="A18" s="13">
        <v>42870</v>
      </c>
      <c r="B18" s="3">
        <f t="shared" si="0"/>
        <v>2310</v>
      </c>
      <c r="C18" s="3"/>
      <c r="D18" s="3" t="s">
        <v>0</v>
      </c>
      <c r="E18" s="3" t="s">
        <v>94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4" x14ac:dyDescent="0.3">
      <c r="A19" s="13">
        <v>42870</v>
      </c>
      <c r="B19" s="3">
        <f t="shared" si="0"/>
        <v>665</v>
      </c>
      <c r="C19" s="3"/>
      <c r="D19" s="6" t="s">
        <v>1</v>
      </c>
      <c r="E19" s="3" t="s">
        <v>94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4" x14ac:dyDescent="0.3">
      <c r="A20" s="14">
        <v>42871</v>
      </c>
      <c r="B20" s="3">
        <f t="shared" si="0"/>
        <v>3640</v>
      </c>
      <c r="C20" s="3"/>
      <c r="D20" s="3" t="s">
        <v>0</v>
      </c>
      <c r="E20" s="3" t="s">
        <v>94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4" x14ac:dyDescent="0.3">
      <c r="A21" s="14">
        <v>42871</v>
      </c>
      <c r="B21" s="3">
        <f>H21*I21-J21</f>
        <v>275</v>
      </c>
      <c r="C21" s="3"/>
      <c r="D21" s="3" t="s">
        <v>101</v>
      </c>
      <c r="E21" s="3" t="s">
        <v>94</v>
      </c>
      <c r="F21" s="3" t="s">
        <v>101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  <row r="22" spans="1:14" x14ac:dyDescent="0.3">
      <c r="B22" s="2">
        <f>SUM(B2:B21)</f>
        <v>31910</v>
      </c>
      <c r="C22" s="2">
        <f>SUM(C2:C21)</f>
        <v>10210</v>
      </c>
      <c r="G22" s="21">
        <f>B22-C22</f>
        <v>21700</v>
      </c>
      <c r="N22" s="1">
        <f>711*35</f>
        <v>24885</v>
      </c>
    </row>
    <row r="23" spans="1:14" x14ac:dyDescent="0.3">
      <c r="N23" s="1">
        <f>13.5*500</f>
        <v>6750</v>
      </c>
    </row>
    <row r="24" spans="1:14" x14ac:dyDescent="0.3">
      <c r="N24" s="1">
        <v>300</v>
      </c>
    </row>
    <row r="25" spans="1:14" x14ac:dyDescent="0.3">
      <c r="N25" s="1">
        <f>SUM(N22:N24)</f>
        <v>31935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D2" sqref="D2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101</v>
      </c>
      <c r="E2" s="3" t="s">
        <v>36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36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36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14</v>
      </c>
      <c r="E5" s="3" t="s">
        <v>36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36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14</v>
      </c>
      <c r="E7" s="3" t="s">
        <v>36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36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36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14</v>
      </c>
      <c r="E10" s="3" t="s">
        <v>36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36</v>
      </c>
      <c r="F11" s="3"/>
      <c r="G11" s="3">
        <f t="shared" si="1"/>
        <v>7517</v>
      </c>
      <c r="H11" s="3">
        <v>96</v>
      </c>
      <c r="I11" s="3">
        <v>37</v>
      </c>
      <c r="K11" s="1" t="s">
        <v>91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36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92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36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36</v>
      </c>
      <c r="F14" s="3"/>
      <c r="G14" s="3">
        <f t="shared" si="1"/>
        <v>12939</v>
      </c>
      <c r="H14" s="3">
        <v>25</v>
      </c>
      <c r="I14" s="3">
        <v>37</v>
      </c>
      <c r="K14" s="1" t="s">
        <v>93</v>
      </c>
      <c r="L14" s="20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47</v>
      </c>
      <c r="E15" s="3" t="s">
        <v>36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zoomScaleNormal="100" workbookViewId="0">
      <selection activeCell="K35" sqref="K35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22" sqref="H22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2" t="s">
        <v>95</v>
      </c>
      <c r="B3" t="s">
        <v>100</v>
      </c>
    </row>
    <row r="4" spans="1:2" x14ac:dyDescent="0.15">
      <c r="A4" s="23" t="s">
        <v>96</v>
      </c>
      <c r="B4" s="24">
        <v>2053</v>
      </c>
    </row>
    <row r="5" spans="1:2" x14ac:dyDescent="0.15">
      <c r="A5" s="23" t="s">
        <v>97</v>
      </c>
      <c r="B5" s="24">
        <v>10.5</v>
      </c>
    </row>
    <row r="6" spans="1:2" x14ac:dyDescent="0.15">
      <c r="A6" s="23" t="s">
        <v>102</v>
      </c>
      <c r="B6" s="24">
        <v>192</v>
      </c>
    </row>
    <row r="7" spans="1:2" x14ac:dyDescent="0.15">
      <c r="A7" s="23" t="s">
        <v>98</v>
      </c>
      <c r="B7" s="24">
        <v>2183</v>
      </c>
    </row>
    <row r="8" spans="1:2" x14ac:dyDescent="0.15">
      <c r="A8" s="23" t="s">
        <v>103</v>
      </c>
      <c r="B8" s="24">
        <v>2</v>
      </c>
    </row>
    <row r="9" spans="1:2" x14ac:dyDescent="0.15">
      <c r="A9" s="23" t="s">
        <v>99</v>
      </c>
      <c r="B9" s="24">
        <v>4440.5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G6" sqref="G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5" x14ac:dyDescent="0.15">
      <c r="A3" s="22" t="s">
        <v>95</v>
      </c>
      <c r="B3" t="s">
        <v>100</v>
      </c>
      <c r="D3" s="28" t="s">
        <v>95</v>
      </c>
      <c r="E3" s="28" t="s">
        <v>5</v>
      </c>
    </row>
    <row r="4" spans="1:5" x14ac:dyDescent="0.15">
      <c r="A4" s="23" t="s">
        <v>96</v>
      </c>
      <c r="B4" s="24">
        <v>1985</v>
      </c>
      <c r="D4" s="29" t="s">
        <v>96</v>
      </c>
      <c r="E4" s="30">
        <v>1985</v>
      </c>
    </row>
    <row r="5" spans="1:5" x14ac:dyDescent="0.15">
      <c r="A5" s="23" t="s">
        <v>97</v>
      </c>
      <c r="B5" s="24">
        <v>10.5</v>
      </c>
      <c r="D5" s="29" t="s">
        <v>97</v>
      </c>
      <c r="E5" s="30">
        <v>10.5</v>
      </c>
    </row>
    <row r="6" spans="1:5" x14ac:dyDescent="0.15">
      <c r="A6" s="23" t="s">
        <v>103</v>
      </c>
      <c r="B6" s="24">
        <v>2</v>
      </c>
      <c r="D6" s="29" t="s">
        <v>102</v>
      </c>
      <c r="E6" s="30">
        <v>192</v>
      </c>
    </row>
    <row r="7" spans="1:5" x14ac:dyDescent="0.15">
      <c r="A7" s="23" t="s">
        <v>102</v>
      </c>
      <c r="B7" s="24">
        <v>192</v>
      </c>
    </row>
    <row r="8" spans="1:5" x14ac:dyDescent="0.15">
      <c r="A8" s="23" t="s">
        <v>98</v>
      </c>
      <c r="B8" s="24">
        <v>2182</v>
      </c>
    </row>
    <row r="9" spans="1:5" x14ac:dyDescent="0.15">
      <c r="A9" s="23" t="s">
        <v>99</v>
      </c>
      <c r="B9" s="24">
        <v>4371.5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6"/>
  <sheetViews>
    <sheetView tabSelected="1" zoomScaleNormal="100" workbookViewId="0">
      <selection activeCell="E1" sqref="E1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hidden="1" x14ac:dyDescent="0.3">
      <c r="A2" s="5">
        <v>42827</v>
      </c>
      <c r="B2" s="3"/>
      <c r="C2" s="3">
        <v>2990</v>
      </c>
      <c r="D2" s="3" t="s">
        <v>14</v>
      </c>
      <c r="E2" s="3" t="s">
        <v>37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37</v>
      </c>
      <c r="F3" s="3" t="s">
        <v>40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hidden="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37</v>
      </c>
      <c r="F4" s="3" t="s">
        <v>41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37</v>
      </c>
      <c r="F5" s="3" t="s">
        <v>40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hidden="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37</v>
      </c>
      <c r="F6" s="3" t="s">
        <v>41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hidden="1" x14ac:dyDescent="0.3">
      <c r="A7" s="5">
        <v>42829</v>
      </c>
      <c r="B7" s="3"/>
      <c r="C7" s="3">
        <f>H7*I7-J7</f>
        <v>1630</v>
      </c>
      <c r="D7" s="3" t="s">
        <v>14</v>
      </c>
      <c r="E7" s="3" t="s">
        <v>37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37</v>
      </c>
      <c r="F8" s="3" t="s">
        <v>40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hidden="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37</v>
      </c>
      <c r="F9" s="3" t="s">
        <v>41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hidden="1" x14ac:dyDescent="0.3">
      <c r="A10" s="5">
        <v>42830</v>
      </c>
      <c r="B10" s="3"/>
      <c r="C10" s="3">
        <f t="shared" ref="C10:C57" si="2">H10*I10-J10</f>
        <v>1770</v>
      </c>
      <c r="D10" s="3" t="s">
        <v>14</v>
      </c>
      <c r="E10" s="3" t="s">
        <v>37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37</v>
      </c>
      <c r="F11" s="3" t="s">
        <v>40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hidden="1" x14ac:dyDescent="0.3">
      <c r="A12" s="5">
        <v>42838</v>
      </c>
      <c r="B12" s="3"/>
      <c r="C12" s="27">
        <v>1980</v>
      </c>
      <c r="D12" s="3" t="s">
        <v>14</v>
      </c>
      <c r="E12" s="3" t="s">
        <v>37</v>
      </c>
      <c r="F12" s="3" t="s">
        <v>104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37</v>
      </c>
      <c r="F13" s="3" t="s">
        <v>40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hidden="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37</v>
      </c>
      <c r="F14" s="3" t="s">
        <v>41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hidden="1" x14ac:dyDescent="0.3">
      <c r="A15" s="5">
        <v>42839</v>
      </c>
      <c r="B15" s="3"/>
      <c r="C15" s="3">
        <v>2230</v>
      </c>
      <c r="D15" s="3" t="s">
        <v>14</v>
      </c>
      <c r="E15" s="3" t="s">
        <v>37</v>
      </c>
      <c r="F15" s="3"/>
      <c r="G15" s="3">
        <f t="shared" ref="G15:G66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hidden="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37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37</v>
      </c>
      <c r="F17" s="3" t="s">
        <v>40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hidden="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37</v>
      </c>
      <c r="F18" s="3" t="s">
        <v>41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hidden="1" x14ac:dyDescent="0.3">
      <c r="A19" s="5">
        <v>42840</v>
      </c>
      <c r="B19" s="3"/>
      <c r="C19" s="3">
        <f t="shared" si="2"/>
        <v>2000</v>
      </c>
      <c r="D19" s="3" t="s">
        <v>14</v>
      </c>
      <c r="E19" s="3" t="s">
        <v>37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37</v>
      </c>
      <c r="F20" s="3" t="s">
        <v>40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hidden="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37</v>
      </c>
      <c r="F21" s="3" t="s">
        <v>41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hidden="1" x14ac:dyDescent="0.3">
      <c r="A22" s="5">
        <v>42844</v>
      </c>
      <c r="B22" s="3"/>
      <c r="C22" s="3">
        <v>1700</v>
      </c>
      <c r="D22" s="3" t="s">
        <v>14</v>
      </c>
      <c r="E22" s="3" t="s">
        <v>37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37</v>
      </c>
      <c r="F23" s="3" t="s">
        <v>40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hidden="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37</v>
      </c>
      <c r="F24" s="3" t="s">
        <v>41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37</v>
      </c>
      <c r="F25" s="3" t="s">
        <v>40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hidden="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37</v>
      </c>
      <c r="F26" s="3" t="s">
        <v>41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hidden="1" x14ac:dyDescent="0.3">
      <c r="A27" s="5">
        <v>42847</v>
      </c>
      <c r="B27" s="3"/>
      <c r="C27" s="3">
        <f t="shared" si="2"/>
        <v>1610</v>
      </c>
      <c r="D27" s="3" t="s">
        <v>14</v>
      </c>
      <c r="E27" s="3" t="s">
        <v>37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37</v>
      </c>
      <c r="F28" s="3" t="s">
        <v>40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hidden="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37</v>
      </c>
      <c r="F29" s="3" t="s">
        <v>41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hidden="1" x14ac:dyDescent="0.3">
      <c r="A30" s="5">
        <v>42848</v>
      </c>
      <c r="B30" s="3"/>
      <c r="C30" s="3">
        <f t="shared" si="2"/>
        <v>1890</v>
      </c>
      <c r="D30" s="3" t="s">
        <v>14</v>
      </c>
      <c r="E30" s="3" t="s">
        <v>37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37</v>
      </c>
      <c r="F31" s="3" t="s">
        <v>40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hidden="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37</v>
      </c>
      <c r="F32" s="3" t="s">
        <v>41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37</v>
      </c>
      <c r="F33" s="3" t="s">
        <v>40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hidden="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37</v>
      </c>
      <c r="F34" s="3" t="s">
        <v>41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hidden="1" x14ac:dyDescent="0.3">
      <c r="A35" s="9">
        <v>42872</v>
      </c>
      <c r="B35" s="3"/>
      <c r="C35" s="27">
        <v>3100</v>
      </c>
      <c r="D35" s="3" t="s">
        <v>14</v>
      </c>
      <c r="E35" s="3" t="s">
        <v>37</v>
      </c>
      <c r="F35" s="3" t="s">
        <v>104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37</v>
      </c>
      <c r="F36" s="3" t="s">
        <v>40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hidden="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37</v>
      </c>
      <c r="F37" s="3" t="s">
        <v>41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hidden="1" x14ac:dyDescent="0.3">
      <c r="A38" s="7">
        <v>42873</v>
      </c>
      <c r="B38" s="3"/>
      <c r="C38" s="3">
        <f t="shared" si="2"/>
        <v>2439.9999999999995</v>
      </c>
      <c r="D38" s="3" t="s">
        <v>14</v>
      </c>
      <c r="E38" s="3" t="s">
        <v>37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37</v>
      </c>
      <c r="F39" s="3" t="s">
        <v>40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hidden="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37</v>
      </c>
      <c r="F40" s="3" t="s">
        <v>41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hidden="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37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hidden="1" x14ac:dyDescent="0.3">
      <c r="A42" s="9">
        <v>42874</v>
      </c>
      <c r="B42" s="3"/>
      <c r="C42" s="3">
        <f t="shared" si="2"/>
        <v>1409.9999999999998</v>
      </c>
      <c r="D42" s="3" t="s">
        <v>14</v>
      </c>
      <c r="E42" s="3" t="s">
        <v>37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37</v>
      </c>
      <c r="F43" s="3" t="s">
        <v>40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hidden="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37</v>
      </c>
      <c r="F44" s="3" t="s">
        <v>41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hidden="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37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hidden="1" x14ac:dyDescent="0.3">
      <c r="A46" s="8">
        <v>42875</v>
      </c>
      <c r="B46" s="3"/>
      <c r="C46" s="3">
        <v>1590</v>
      </c>
      <c r="D46" s="3" t="s">
        <v>14</v>
      </c>
      <c r="E46" s="3" t="s">
        <v>37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37</v>
      </c>
      <c r="F47" s="3" t="s">
        <v>40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hidden="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37</v>
      </c>
      <c r="F48" s="3" t="s">
        <v>41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hidden="1" x14ac:dyDescent="0.3">
      <c r="A49" s="9">
        <v>42876</v>
      </c>
      <c r="B49" s="3"/>
      <c r="C49" s="3">
        <f t="shared" si="2"/>
        <v>1469.9999999999998</v>
      </c>
      <c r="D49" s="3" t="s">
        <v>14</v>
      </c>
      <c r="E49" s="3" t="s">
        <v>37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37</v>
      </c>
      <c r="F50" s="3" t="s">
        <v>40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hidden="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37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37</v>
      </c>
      <c r="F52" s="3" t="s">
        <v>40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hidden="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37</v>
      </c>
      <c r="F53" s="3" t="s">
        <v>41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hidden="1" x14ac:dyDescent="0.3">
      <c r="A54" s="8">
        <v>42882</v>
      </c>
      <c r="B54" s="3"/>
      <c r="C54" s="3">
        <f t="shared" si="2"/>
        <v>2130</v>
      </c>
      <c r="D54" s="3" t="s">
        <v>14</v>
      </c>
      <c r="E54" s="3" t="s">
        <v>37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37</v>
      </c>
      <c r="F55" s="3" t="s">
        <v>40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hidden="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37</v>
      </c>
      <c r="F56" s="3" t="s">
        <v>41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hidden="1" x14ac:dyDescent="0.3">
      <c r="A57" s="7">
        <v>42883</v>
      </c>
      <c r="B57" s="3"/>
      <c r="C57" s="3">
        <f t="shared" si="2"/>
        <v>2270</v>
      </c>
      <c r="D57" s="3" t="s">
        <v>14</v>
      </c>
      <c r="E57" s="3" t="s">
        <v>37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37</v>
      </c>
      <c r="F58" s="3" t="s">
        <v>40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hidden="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37</v>
      </c>
      <c r="F59" s="3" t="s">
        <v>41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hidden="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37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hidden="1" x14ac:dyDescent="0.3">
      <c r="A61" s="8">
        <v>42884</v>
      </c>
      <c r="B61" s="3"/>
      <c r="C61" s="3">
        <v>1900</v>
      </c>
      <c r="D61" s="3" t="s">
        <v>14</v>
      </c>
      <c r="E61" s="3" t="s">
        <v>37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37</v>
      </c>
      <c r="F62" s="3" t="s">
        <v>40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hidden="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37</v>
      </c>
      <c r="F63" s="3" t="s">
        <v>41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hidden="1" x14ac:dyDescent="0.3">
      <c r="A64" s="7">
        <v>42885</v>
      </c>
      <c r="B64" s="3"/>
      <c r="C64" s="3">
        <v>1500</v>
      </c>
      <c r="D64" s="3" t="s">
        <v>14</v>
      </c>
      <c r="E64" s="3" t="s">
        <v>37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37</v>
      </c>
      <c r="F65" s="3" t="s">
        <v>40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37</v>
      </c>
      <c r="F66" s="3" t="s">
        <v>40</v>
      </c>
      <c r="G66" s="3">
        <f t="shared" si="3"/>
        <v>40762</v>
      </c>
      <c r="H66" s="3">
        <v>56</v>
      </c>
      <c r="I66" s="3">
        <v>32</v>
      </c>
      <c r="J66" s="3"/>
      <c r="K66" s="3"/>
    </row>
  </sheetData>
  <autoFilter ref="A1:K66">
    <filterColumn colId="5">
      <filters>
        <filter val="大车"/>
      </filters>
    </filterColumn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workbookViewId="0">
      <selection activeCell="N28" sqref="N28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68" si="2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3"/>
      <c r="G5" s="3">
        <f t="shared" si="2"/>
        <v>-2738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 t="shared" si="2"/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B11/(B11+C9)</f>
        <v>0.1683673469387755</v>
      </c>
    </row>
    <row r="10" spans="1:11" x14ac:dyDescent="0.3">
      <c r="A10" s="5">
        <v>42829</v>
      </c>
      <c r="B10" s="3">
        <f t="shared" ref="B10" si="5">H10*I10</f>
        <v>4704</v>
      </c>
      <c r="C10" s="3"/>
      <c r="D10" s="3" t="s">
        <v>0</v>
      </c>
      <c r="E10" s="3" t="s">
        <v>37</v>
      </c>
      <c r="F10" s="3" t="s">
        <v>40</v>
      </c>
      <c r="G10" s="3">
        <f>G8+B10-C10</f>
        <v>6032</v>
      </c>
      <c r="H10" s="3">
        <v>147</v>
      </c>
      <c r="I10" s="3">
        <v>32</v>
      </c>
      <c r="J10" s="3"/>
      <c r="K10" s="3"/>
    </row>
    <row r="11" spans="1:11" x14ac:dyDescent="0.3">
      <c r="A11" s="5">
        <v>42829</v>
      </c>
      <c r="B11" s="3">
        <f t="shared" ref="B11" si="6">H11*I11</f>
        <v>330</v>
      </c>
      <c r="C11" s="3"/>
      <c r="D11" s="3" t="s">
        <v>0</v>
      </c>
      <c r="E11" s="3" t="s">
        <v>37</v>
      </c>
      <c r="F11" s="3" t="s">
        <v>41</v>
      </c>
      <c r="G11" s="3">
        <f>G9+B11-C11</f>
        <v>28</v>
      </c>
      <c r="H11" s="3">
        <v>11</v>
      </c>
      <c r="I11" s="3">
        <v>30</v>
      </c>
      <c r="J11" s="3"/>
      <c r="K11" s="3"/>
    </row>
    <row r="12" spans="1:11" x14ac:dyDescent="0.3">
      <c r="A12" s="5">
        <v>42830</v>
      </c>
      <c r="B12" s="3"/>
      <c r="C12" s="3">
        <f>H12*I12</f>
        <v>1770</v>
      </c>
      <c r="D12" s="3" t="s">
        <v>14</v>
      </c>
      <c r="E12" s="3" t="s">
        <v>37</v>
      </c>
      <c r="F12" s="3"/>
      <c r="G12" s="3">
        <f t="shared" si="2"/>
        <v>-1742</v>
      </c>
      <c r="H12" s="3">
        <v>1</v>
      </c>
      <c r="I12" s="3">
        <v>1770</v>
      </c>
      <c r="J12" s="3"/>
      <c r="K12" s="3">
        <f>B14/(B14+C12)</f>
        <v>0.73824312333629105</v>
      </c>
    </row>
    <row r="13" spans="1:11" x14ac:dyDescent="0.3">
      <c r="A13" s="5">
        <v>42830</v>
      </c>
      <c r="B13" s="3"/>
      <c r="C13" s="3">
        <f t="shared" ref="C13" si="7">H13*I13</f>
        <v>110</v>
      </c>
      <c r="D13" s="3" t="s">
        <v>62</v>
      </c>
      <c r="E13" s="3" t="s">
        <v>37</v>
      </c>
      <c r="F13" s="3" t="s">
        <v>60</v>
      </c>
      <c r="G13" s="3">
        <f t="shared" si="2"/>
        <v>-1852</v>
      </c>
      <c r="H13" s="3">
        <v>1</v>
      </c>
      <c r="I13" s="3">
        <v>110</v>
      </c>
      <c r="J13" s="3"/>
      <c r="K13" s="3"/>
    </row>
    <row r="14" spans="1:11" x14ac:dyDescent="0.3">
      <c r="A14" s="5">
        <v>42830</v>
      </c>
      <c r="B14" s="3">
        <f t="shared" ref="B14" si="8">H14*I14</f>
        <v>4992</v>
      </c>
      <c r="C14" s="3"/>
      <c r="D14" s="3" t="s">
        <v>0</v>
      </c>
      <c r="E14" s="3" t="s">
        <v>37</v>
      </c>
      <c r="F14" s="3" t="s">
        <v>40</v>
      </c>
      <c r="G14" s="3">
        <f t="shared" si="2"/>
        <v>3140</v>
      </c>
      <c r="H14" s="3">
        <v>156</v>
      </c>
      <c r="I14" s="3">
        <v>32</v>
      </c>
      <c r="J14" s="3"/>
      <c r="K14" s="3"/>
    </row>
    <row r="15" spans="1:11" x14ac:dyDescent="0.3">
      <c r="A15" s="5">
        <v>42833</v>
      </c>
      <c r="B15" s="3"/>
      <c r="C15" s="3">
        <f t="shared" ref="C15:C18" si="9">H15*I15</f>
        <v>220</v>
      </c>
      <c r="D15" s="3" t="s">
        <v>62</v>
      </c>
      <c r="E15" s="3" t="s">
        <v>37</v>
      </c>
      <c r="F15" s="3" t="s">
        <v>54</v>
      </c>
      <c r="G15" s="3">
        <f t="shared" si="2"/>
        <v>2920</v>
      </c>
      <c r="H15" s="3">
        <v>1</v>
      </c>
      <c r="I15" s="3">
        <v>220</v>
      </c>
      <c r="J15" s="3"/>
      <c r="K15" s="3"/>
    </row>
    <row r="16" spans="1:11" x14ac:dyDescent="0.3">
      <c r="A16" s="5">
        <v>42833</v>
      </c>
      <c r="B16" s="3"/>
      <c r="C16" s="3">
        <f t="shared" si="9"/>
        <v>200</v>
      </c>
      <c r="D16" s="3" t="s">
        <v>62</v>
      </c>
      <c r="E16" s="3" t="s">
        <v>37</v>
      </c>
      <c r="F16" s="3" t="s">
        <v>55</v>
      </c>
      <c r="G16" s="3">
        <f t="shared" si="2"/>
        <v>2720</v>
      </c>
      <c r="H16" s="3">
        <v>1</v>
      </c>
      <c r="I16" s="3">
        <v>200</v>
      </c>
      <c r="J16" s="3"/>
      <c r="K16" s="3"/>
    </row>
    <row r="17" spans="1:11" x14ac:dyDescent="0.3">
      <c r="A17" s="5">
        <v>42833</v>
      </c>
      <c r="B17" s="3"/>
      <c r="C17" s="3">
        <f t="shared" si="9"/>
        <v>220</v>
      </c>
      <c r="D17" s="3" t="s">
        <v>62</v>
      </c>
      <c r="E17" s="3" t="s">
        <v>37</v>
      </c>
      <c r="F17" s="3" t="s">
        <v>57</v>
      </c>
      <c r="G17" s="3">
        <f t="shared" si="2"/>
        <v>2500</v>
      </c>
      <c r="H17" s="3">
        <v>1</v>
      </c>
      <c r="I17" s="3">
        <v>220</v>
      </c>
      <c r="J17" s="3"/>
      <c r="K17" s="3"/>
    </row>
    <row r="18" spans="1:11" x14ac:dyDescent="0.3">
      <c r="A18" s="5">
        <v>42833</v>
      </c>
      <c r="B18" s="3"/>
      <c r="C18" s="3">
        <f t="shared" si="9"/>
        <v>170</v>
      </c>
      <c r="D18" s="3" t="s">
        <v>62</v>
      </c>
      <c r="E18" s="3" t="s">
        <v>37</v>
      </c>
      <c r="F18" s="3" t="s">
        <v>58</v>
      </c>
      <c r="G18" s="3">
        <f t="shared" si="2"/>
        <v>2330</v>
      </c>
      <c r="H18" s="3">
        <v>1</v>
      </c>
      <c r="I18" s="3">
        <v>170</v>
      </c>
      <c r="J18" s="3"/>
      <c r="K18" s="3"/>
    </row>
    <row r="19" spans="1:11" x14ac:dyDescent="0.3">
      <c r="A19" s="5">
        <v>42833</v>
      </c>
      <c r="B19" s="3"/>
      <c r="C19" s="3">
        <f t="shared" ref="C19" si="10">H19*I19</f>
        <v>430</v>
      </c>
      <c r="D19" s="3" t="s">
        <v>62</v>
      </c>
      <c r="E19" s="3" t="s">
        <v>37</v>
      </c>
      <c r="F19" s="3" t="s">
        <v>59</v>
      </c>
      <c r="G19" s="3">
        <f t="shared" si="2"/>
        <v>1900</v>
      </c>
      <c r="H19" s="3">
        <v>1</v>
      </c>
      <c r="I19" s="3">
        <v>430</v>
      </c>
      <c r="J19" s="3"/>
      <c r="K19" s="3"/>
    </row>
    <row r="20" spans="1:11" x14ac:dyDescent="0.3">
      <c r="A20" s="5">
        <v>42833</v>
      </c>
      <c r="B20" s="3"/>
      <c r="C20" s="3">
        <v>200</v>
      </c>
      <c r="D20" s="3" t="s">
        <v>62</v>
      </c>
      <c r="E20" s="3" t="s">
        <v>37</v>
      </c>
      <c r="F20" s="3" t="s">
        <v>52</v>
      </c>
      <c r="G20" s="3">
        <f t="shared" si="2"/>
        <v>1700</v>
      </c>
      <c r="H20" s="3">
        <v>1</v>
      </c>
      <c r="I20" s="3">
        <v>200</v>
      </c>
      <c r="J20" s="3"/>
      <c r="K20" s="3"/>
    </row>
    <row r="21" spans="1:11" x14ac:dyDescent="0.3">
      <c r="A21" s="5">
        <v>42833</v>
      </c>
      <c r="B21" s="3"/>
      <c r="C21" s="3">
        <f t="shared" ref="C21" si="11">H21*I21</f>
        <v>180</v>
      </c>
      <c r="D21" s="3" t="s">
        <v>62</v>
      </c>
      <c r="E21" s="3" t="s">
        <v>37</v>
      </c>
      <c r="F21" s="3" t="s">
        <v>56</v>
      </c>
      <c r="G21" s="3">
        <f t="shared" si="2"/>
        <v>1520</v>
      </c>
      <c r="H21" s="3">
        <v>1</v>
      </c>
      <c r="I21" s="3">
        <v>180</v>
      </c>
      <c r="J21" s="3"/>
      <c r="K21" s="3"/>
    </row>
    <row r="22" spans="1:11" x14ac:dyDescent="0.3">
      <c r="A22" s="5">
        <v>42837</v>
      </c>
      <c r="B22" s="3"/>
      <c r="C22" s="3">
        <f t="shared" ref="C22" si="12">H22*I22</f>
        <v>1050</v>
      </c>
      <c r="D22" s="3" t="s">
        <v>62</v>
      </c>
      <c r="E22" s="3" t="s">
        <v>37</v>
      </c>
      <c r="F22" s="3" t="s">
        <v>53</v>
      </c>
      <c r="G22" s="3">
        <f t="shared" si="2"/>
        <v>470</v>
      </c>
      <c r="H22" s="3">
        <v>7</v>
      </c>
      <c r="I22" s="3">
        <v>150</v>
      </c>
      <c r="J22" s="3"/>
      <c r="K22" s="3"/>
    </row>
    <row r="23" spans="1:11" x14ac:dyDescent="0.3">
      <c r="A23" s="5">
        <v>42837</v>
      </c>
      <c r="B23" s="3"/>
      <c r="C23" s="3">
        <v>200</v>
      </c>
      <c r="D23" s="3" t="s">
        <v>62</v>
      </c>
      <c r="E23" s="3" t="s">
        <v>37</v>
      </c>
      <c r="F23" s="3" t="s">
        <v>52</v>
      </c>
      <c r="G23" s="3">
        <f t="shared" si="2"/>
        <v>270</v>
      </c>
      <c r="H23" s="3">
        <v>1</v>
      </c>
      <c r="I23" s="3">
        <v>200</v>
      </c>
      <c r="J23" s="3"/>
      <c r="K23" s="3"/>
    </row>
    <row r="24" spans="1:11" x14ac:dyDescent="0.3">
      <c r="A24" s="5">
        <v>42838</v>
      </c>
      <c r="B24" s="3"/>
      <c r="C24" s="3">
        <v>650</v>
      </c>
      <c r="D24" s="3" t="s">
        <v>62</v>
      </c>
      <c r="E24" s="3" t="s">
        <v>37</v>
      </c>
      <c r="F24" s="3" t="s">
        <v>50</v>
      </c>
      <c r="G24" s="3">
        <f t="shared" si="2"/>
        <v>-380</v>
      </c>
      <c r="H24" s="3">
        <v>1</v>
      </c>
      <c r="I24" s="3">
        <v>650</v>
      </c>
      <c r="J24" s="3"/>
      <c r="K24" s="3"/>
    </row>
    <row r="25" spans="1:11" x14ac:dyDescent="0.3">
      <c r="A25" s="5">
        <v>42838</v>
      </c>
      <c r="B25" s="3"/>
      <c r="C25" s="3">
        <v>2000</v>
      </c>
      <c r="D25" s="3" t="s">
        <v>62</v>
      </c>
      <c r="E25" s="3" t="s">
        <v>37</v>
      </c>
      <c r="F25" s="3" t="s">
        <v>51</v>
      </c>
      <c r="G25" s="3">
        <f t="shared" si="2"/>
        <v>-2380</v>
      </c>
      <c r="H25" s="3">
        <v>1</v>
      </c>
      <c r="I25" s="3">
        <v>2000</v>
      </c>
      <c r="J25" s="3"/>
      <c r="K25" s="3"/>
    </row>
    <row r="26" spans="1:11" x14ac:dyDescent="0.3">
      <c r="A26" s="5">
        <v>42838</v>
      </c>
      <c r="B26" s="3"/>
      <c r="C26" s="3">
        <v>580</v>
      </c>
      <c r="D26" s="3" t="s">
        <v>62</v>
      </c>
      <c r="E26" s="3" t="s">
        <v>37</v>
      </c>
      <c r="F26" s="3" t="s">
        <v>49</v>
      </c>
      <c r="G26" s="3">
        <f t="shared" si="2"/>
        <v>-2960</v>
      </c>
      <c r="H26" s="3">
        <v>1</v>
      </c>
      <c r="I26" s="3">
        <v>580</v>
      </c>
      <c r="J26" s="3"/>
      <c r="K26" s="3"/>
    </row>
    <row r="27" spans="1:11" x14ac:dyDescent="0.3">
      <c r="A27" s="5">
        <v>42838</v>
      </c>
      <c r="B27" s="3"/>
      <c r="C27" s="3">
        <f t="shared" ref="C27" si="13">H27*I27</f>
        <v>2230</v>
      </c>
      <c r="D27" s="3" t="s">
        <v>14</v>
      </c>
      <c r="E27" s="3" t="s">
        <v>37</v>
      </c>
      <c r="F27" s="3"/>
      <c r="G27" s="3">
        <f t="shared" si="2"/>
        <v>-5190</v>
      </c>
      <c r="H27" s="3">
        <v>1</v>
      </c>
      <c r="I27" s="3">
        <v>2230</v>
      </c>
      <c r="J27" s="3"/>
      <c r="K27" s="3">
        <f>(B28+B29)/(B28+B29+C27)</f>
        <v>0.60697920338385614</v>
      </c>
    </row>
    <row r="28" spans="1:11" x14ac:dyDescent="0.3">
      <c r="A28" s="5">
        <v>42838</v>
      </c>
      <c r="B28" s="3">
        <f t="shared" ref="B28:B29" si="14">H28*I28</f>
        <v>3136</v>
      </c>
      <c r="C28" s="3"/>
      <c r="D28" s="3" t="s">
        <v>0</v>
      </c>
      <c r="E28" s="3" t="s">
        <v>37</v>
      </c>
      <c r="F28" s="3" t="s">
        <v>40</v>
      </c>
      <c r="G28" s="3">
        <f t="shared" si="2"/>
        <v>-2054</v>
      </c>
      <c r="H28" s="3">
        <v>98</v>
      </c>
      <c r="I28" s="3">
        <v>32</v>
      </c>
      <c r="J28" s="3"/>
      <c r="K28" s="3"/>
    </row>
    <row r="29" spans="1:11" x14ac:dyDescent="0.3">
      <c r="A29" s="5">
        <v>42838</v>
      </c>
      <c r="B29" s="3">
        <f t="shared" si="14"/>
        <v>308</v>
      </c>
      <c r="C29" s="3"/>
      <c r="D29" s="3" t="s">
        <v>0</v>
      </c>
      <c r="E29" s="3" t="s">
        <v>37</v>
      </c>
      <c r="F29" s="3" t="s">
        <v>41</v>
      </c>
      <c r="G29" s="3">
        <f t="shared" si="2"/>
        <v>-1746</v>
      </c>
      <c r="H29" s="3">
        <v>11</v>
      </c>
      <c r="I29" s="3">
        <v>28</v>
      </c>
      <c r="J29" s="3"/>
      <c r="K29" s="3"/>
    </row>
    <row r="30" spans="1:11" x14ac:dyDescent="0.3">
      <c r="A30" s="5">
        <v>42838</v>
      </c>
      <c r="B30" s="3"/>
      <c r="C30" s="3">
        <f>H30*I30</f>
        <v>1350</v>
      </c>
      <c r="D30" s="3" t="s">
        <v>62</v>
      </c>
      <c r="E30" s="3" t="s">
        <v>37</v>
      </c>
      <c r="F30" s="3" t="s">
        <v>69</v>
      </c>
      <c r="G30" s="3">
        <f t="shared" si="2"/>
        <v>-3096</v>
      </c>
      <c r="H30" s="3">
        <v>9</v>
      </c>
      <c r="I30" s="3">
        <v>150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70</v>
      </c>
      <c r="G31" s="3">
        <f t="shared" si="2"/>
        <v>-3476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>H32*I32</f>
        <v>380</v>
      </c>
      <c r="D32" s="3" t="s">
        <v>62</v>
      </c>
      <c r="E32" s="3" t="s">
        <v>37</v>
      </c>
      <c r="F32" s="3" t="s">
        <v>71</v>
      </c>
      <c r="G32" s="3">
        <f t="shared" si="2"/>
        <v>-3856</v>
      </c>
      <c r="H32" s="3">
        <v>1</v>
      </c>
      <c r="I32" s="3">
        <v>380</v>
      </c>
      <c r="J32" s="3"/>
      <c r="K32" s="3"/>
    </row>
    <row r="33" spans="1:11" x14ac:dyDescent="0.3">
      <c r="A33" s="5">
        <v>42838</v>
      </c>
      <c r="B33" s="3"/>
      <c r="C33" s="3">
        <f t="shared" ref="C33:C34" si="15">H33*I33</f>
        <v>1480</v>
      </c>
      <c r="D33" s="3" t="s">
        <v>62</v>
      </c>
      <c r="E33" s="3" t="s">
        <v>37</v>
      </c>
      <c r="F33" s="3" t="s">
        <v>72</v>
      </c>
      <c r="G33" s="3">
        <f t="shared" si="2"/>
        <v>-5336</v>
      </c>
      <c r="H33" s="3">
        <v>1</v>
      </c>
      <c r="I33" s="3">
        <v>1480</v>
      </c>
      <c r="J33" s="3"/>
      <c r="K33" s="3"/>
    </row>
    <row r="34" spans="1:11" x14ac:dyDescent="0.3">
      <c r="A34" s="5">
        <v>42838</v>
      </c>
      <c r="B34" s="3"/>
      <c r="C34" s="3">
        <f t="shared" si="15"/>
        <v>70</v>
      </c>
      <c r="D34" s="3" t="s">
        <v>62</v>
      </c>
      <c r="E34" s="3" t="s">
        <v>37</v>
      </c>
      <c r="F34" s="3" t="s">
        <v>73</v>
      </c>
      <c r="G34" s="3">
        <f t="shared" si="2"/>
        <v>-5406</v>
      </c>
      <c r="H34" s="3">
        <v>1</v>
      </c>
      <c r="I34" s="3">
        <v>70</v>
      </c>
      <c r="J34" s="3"/>
      <c r="K34" s="3"/>
    </row>
    <row r="35" spans="1:11" x14ac:dyDescent="0.3">
      <c r="A35" s="5">
        <v>42838</v>
      </c>
      <c r="B35" s="3"/>
      <c r="C35" s="3">
        <f t="shared" ref="C35:C37" si="16">H35*I35</f>
        <v>160</v>
      </c>
      <c r="D35" s="3" t="s">
        <v>62</v>
      </c>
      <c r="E35" s="3" t="s">
        <v>37</v>
      </c>
      <c r="F35" s="3" t="s">
        <v>74</v>
      </c>
      <c r="G35" s="3">
        <f t="shared" si="2"/>
        <v>-5566</v>
      </c>
      <c r="H35" s="3">
        <v>2</v>
      </c>
      <c r="I35" s="3">
        <v>80</v>
      </c>
      <c r="J35" s="3"/>
      <c r="K35" s="3"/>
    </row>
    <row r="36" spans="1:11" x14ac:dyDescent="0.3">
      <c r="A36" s="5">
        <v>42838</v>
      </c>
      <c r="B36" s="3"/>
      <c r="C36" s="3">
        <f t="shared" si="16"/>
        <v>280</v>
      </c>
      <c r="D36" s="3" t="s">
        <v>62</v>
      </c>
      <c r="E36" s="3" t="s">
        <v>37</v>
      </c>
      <c r="F36" s="3" t="s">
        <v>75</v>
      </c>
      <c r="G36" s="3">
        <f t="shared" si="2"/>
        <v>-5846</v>
      </c>
      <c r="H36" s="3">
        <v>1</v>
      </c>
      <c r="I36" s="3">
        <v>280</v>
      </c>
      <c r="J36" s="3"/>
      <c r="K36" s="3"/>
    </row>
    <row r="37" spans="1:11" x14ac:dyDescent="0.3">
      <c r="A37" s="5">
        <v>42838</v>
      </c>
      <c r="B37" s="3"/>
      <c r="C37" s="3">
        <f t="shared" si="16"/>
        <v>360</v>
      </c>
      <c r="D37" s="3" t="s">
        <v>62</v>
      </c>
      <c r="E37" s="3" t="s">
        <v>37</v>
      </c>
      <c r="F37" s="3" t="s">
        <v>76</v>
      </c>
      <c r="G37" s="3">
        <f t="shared" si="2"/>
        <v>-6206</v>
      </c>
      <c r="H37" s="3">
        <v>1</v>
      </c>
      <c r="I37" s="3">
        <v>360</v>
      </c>
      <c r="J37" s="3"/>
      <c r="K37" s="3"/>
    </row>
    <row r="38" spans="1:11" x14ac:dyDescent="0.3">
      <c r="A38" s="5">
        <v>42838</v>
      </c>
      <c r="B38" s="3"/>
      <c r="C38" s="3">
        <f>H38*I38</f>
        <v>-380</v>
      </c>
      <c r="D38" s="3" t="s">
        <v>62</v>
      </c>
      <c r="E38" s="3" t="s">
        <v>37</v>
      </c>
      <c r="F38" s="3" t="s">
        <v>77</v>
      </c>
      <c r="G38" s="3">
        <f t="shared" si="2"/>
        <v>-5826</v>
      </c>
      <c r="H38" s="3">
        <v>1</v>
      </c>
      <c r="I38" s="3">
        <v>-380</v>
      </c>
      <c r="J38" s="3"/>
      <c r="K38" s="3"/>
    </row>
    <row r="39" spans="1:11" x14ac:dyDescent="0.3">
      <c r="A39" s="5">
        <v>42839</v>
      </c>
      <c r="B39" s="3">
        <f t="shared" ref="B39:B44" si="17">H39*I39</f>
        <v>1750</v>
      </c>
      <c r="C39" s="3"/>
      <c r="D39" s="3" t="s">
        <v>61</v>
      </c>
      <c r="E39" s="3" t="s">
        <v>37</v>
      </c>
      <c r="F39" s="3" t="s">
        <v>61</v>
      </c>
      <c r="G39" s="3">
        <f t="shared" si="2"/>
        <v>-4076</v>
      </c>
      <c r="H39" s="3">
        <v>3.5</v>
      </c>
      <c r="I39" s="3">
        <v>500</v>
      </c>
      <c r="J39" s="3"/>
      <c r="K39" s="3"/>
    </row>
    <row r="40" spans="1:11" x14ac:dyDescent="0.3">
      <c r="A40" s="5">
        <v>42839</v>
      </c>
      <c r="B40" s="3">
        <f t="shared" ref="B40:B41" si="18">H40*I40</f>
        <v>4832</v>
      </c>
      <c r="C40" s="3"/>
      <c r="D40" s="3" t="s">
        <v>0</v>
      </c>
      <c r="E40" s="3" t="s">
        <v>37</v>
      </c>
      <c r="F40" s="3" t="s">
        <v>40</v>
      </c>
      <c r="G40" s="3">
        <f t="shared" si="2"/>
        <v>756</v>
      </c>
      <c r="H40" s="3">
        <v>151</v>
      </c>
      <c r="I40" s="3">
        <v>32</v>
      </c>
      <c r="J40" s="3"/>
      <c r="K40" s="3"/>
    </row>
    <row r="41" spans="1:11" x14ac:dyDescent="0.3">
      <c r="A41" s="5">
        <v>42839</v>
      </c>
      <c r="B41" s="3">
        <f t="shared" si="18"/>
        <v>448</v>
      </c>
      <c r="C41" s="3"/>
      <c r="D41" s="3" t="s">
        <v>0</v>
      </c>
      <c r="E41" s="3" t="s">
        <v>37</v>
      </c>
      <c r="F41" s="3" t="s">
        <v>41</v>
      </c>
      <c r="G41" s="3">
        <f t="shared" si="2"/>
        <v>1204</v>
      </c>
      <c r="H41" s="3">
        <v>16</v>
      </c>
      <c r="I41" s="3">
        <v>28</v>
      </c>
      <c r="J41" s="3"/>
      <c r="K41" s="3"/>
    </row>
    <row r="42" spans="1:11" x14ac:dyDescent="0.3">
      <c r="A42" s="5">
        <v>42840</v>
      </c>
      <c r="B42" s="3"/>
      <c r="C42" s="3">
        <f>H42*I42-J42</f>
        <v>2000</v>
      </c>
      <c r="D42" s="3" t="s">
        <v>14</v>
      </c>
      <c r="E42" s="3" t="s">
        <v>37</v>
      </c>
      <c r="F42" s="3"/>
      <c r="G42" s="3">
        <f t="shared" si="2"/>
        <v>-796</v>
      </c>
      <c r="H42" s="3">
        <v>328</v>
      </c>
      <c r="I42" s="3">
        <v>6.1</v>
      </c>
      <c r="J42" s="3">
        <v>0.8</v>
      </c>
      <c r="K42" s="3">
        <f>(B43+B44)/(B43+B44+C42)</f>
        <v>0.647887323943662</v>
      </c>
    </row>
    <row r="43" spans="1:11" x14ac:dyDescent="0.3">
      <c r="A43" s="5">
        <v>42840</v>
      </c>
      <c r="B43" s="3">
        <f t="shared" si="17"/>
        <v>3232</v>
      </c>
      <c r="C43" s="3"/>
      <c r="D43" s="3" t="s">
        <v>0</v>
      </c>
      <c r="E43" s="3" t="s">
        <v>37</v>
      </c>
      <c r="F43" s="3" t="s">
        <v>40</v>
      </c>
      <c r="G43" s="3">
        <f t="shared" si="2"/>
        <v>2436</v>
      </c>
      <c r="H43" s="3">
        <v>101</v>
      </c>
      <c r="I43" s="3">
        <v>32</v>
      </c>
      <c r="J43" s="3"/>
      <c r="K43" s="3"/>
    </row>
    <row r="44" spans="1:11" x14ac:dyDescent="0.3">
      <c r="A44" s="5">
        <v>42840</v>
      </c>
      <c r="B44" s="3">
        <f t="shared" si="17"/>
        <v>448</v>
      </c>
      <c r="C44" s="3"/>
      <c r="D44" s="3" t="s">
        <v>0</v>
      </c>
      <c r="E44" s="3" t="s">
        <v>37</v>
      </c>
      <c r="F44" s="3" t="s">
        <v>41</v>
      </c>
      <c r="G44" s="3">
        <f t="shared" si="2"/>
        <v>2884</v>
      </c>
      <c r="H44" s="3">
        <v>16</v>
      </c>
      <c r="I44" s="3">
        <v>28</v>
      </c>
      <c r="J44" s="3"/>
      <c r="K44" s="3"/>
    </row>
    <row r="45" spans="1:11" x14ac:dyDescent="0.3">
      <c r="A45" s="5">
        <v>42841</v>
      </c>
      <c r="B45" s="3"/>
      <c r="C45" s="3">
        <v>250</v>
      </c>
      <c r="D45" s="3" t="s">
        <v>62</v>
      </c>
      <c r="E45" s="3" t="s">
        <v>37</v>
      </c>
      <c r="F45" s="3" t="s">
        <v>63</v>
      </c>
      <c r="G45" s="3">
        <f t="shared" si="2"/>
        <v>2634</v>
      </c>
      <c r="H45" s="3">
        <v>1</v>
      </c>
      <c r="I45" s="3">
        <v>250</v>
      </c>
      <c r="J45" s="3"/>
      <c r="K45" s="3"/>
    </row>
    <row r="46" spans="1:11" x14ac:dyDescent="0.3">
      <c r="A46" s="5">
        <v>42844</v>
      </c>
      <c r="B46" s="3"/>
      <c r="C46" s="3">
        <f t="shared" ref="C46:C51" si="19">H46*I46</f>
        <v>1900</v>
      </c>
      <c r="D46" s="3" t="s">
        <v>14</v>
      </c>
      <c r="E46" s="3" t="s">
        <v>37</v>
      </c>
      <c r="F46" s="3"/>
      <c r="G46" s="3">
        <f t="shared" si="2"/>
        <v>734</v>
      </c>
      <c r="H46" s="3">
        <v>1</v>
      </c>
      <c r="I46" s="3">
        <v>1900</v>
      </c>
      <c r="J46" s="3"/>
      <c r="K46" s="3">
        <f>(B47+B48)/(B47+B48+C46)</f>
        <v>0.56140350877192979</v>
      </c>
    </row>
    <row r="47" spans="1:11" x14ac:dyDescent="0.3">
      <c r="A47" s="5">
        <v>42844</v>
      </c>
      <c r="B47" s="3">
        <f t="shared" ref="B47:B48" si="20">H47*I47</f>
        <v>2208</v>
      </c>
      <c r="C47" s="3"/>
      <c r="D47" s="3" t="s">
        <v>0</v>
      </c>
      <c r="E47" s="3" t="s">
        <v>37</v>
      </c>
      <c r="F47" s="3" t="s">
        <v>40</v>
      </c>
      <c r="G47" s="3">
        <f t="shared" si="2"/>
        <v>2942</v>
      </c>
      <c r="H47" s="3">
        <v>69</v>
      </c>
      <c r="I47" s="3">
        <v>32</v>
      </c>
      <c r="J47" s="3"/>
      <c r="K47" s="3"/>
    </row>
    <row r="48" spans="1:11" x14ac:dyDescent="0.3">
      <c r="A48" s="5">
        <v>42844</v>
      </c>
      <c r="B48" s="3">
        <f t="shared" si="20"/>
        <v>224</v>
      </c>
      <c r="C48" s="3"/>
      <c r="D48" s="3" t="s">
        <v>0</v>
      </c>
      <c r="E48" s="3" t="s">
        <v>37</v>
      </c>
      <c r="F48" s="3" t="s">
        <v>41</v>
      </c>
      <c r="G48" s="3">
        <f t="shared" si="2"/>
        <v>3166</v>
      </c>
      <c r="H48" s="3">
        <v>8</v>
      </c>
      <c r="I48" s="3">
        <v>28</v>
      </c>
      <c r="J48" s="3"/>
      <c r="K48" s="3"/>
    </row>
    <row r="49" spans="1:11" x14ac:dyDescent="0.3">
      <c r="A49" s="5">
        <v>42845</v>
      </c>
      <c r="B49" s="3"/>
      <c r="C49" s="3">
        <f t="shared" si="19"/>
        <v>3060</v>
      </c>
      <c r="D49" s="3" t="s">
        <v>62</v>
      </c>
      <c r="E49" s="3" t="s">
        <v>37</v>
      </c>
      <c r="F49" s="3" t="s">
        <v>64</v>
      </c>
      <c r="G49" s="3">
        <f t="shared" si="2"/>
        <v>106</v>
      </c>
      <c r="H49" s="3">
        <v>9</v>
      </c>
      <c r="I49" s="3">
        <v>340</v>
      </c>
      <c r="J49" s="3"/>
      <c r="K49" s="3"/>
    </row>
    <row r="50" spans="1:11" x14ac:dyDescent="0.3">
      <c r="A50" s="5">
        <v>42845</v>
      </c>
      <c r="B50" s="3"/>
      <c r="C50" s="3">
        <f t="shared" si="19"/>
        <v>360</v>
      </c>
      <c r="D50" s="3" t="s">
        <v>62</v>
      </c>
      <c r="E50" s="3" t="s">
        <v>37</v>
      </c>
      <c r="F50" s="3" t="s">
        <v>65</v>
      </c>
      <c r="G50" s="3">
        <f t="shared" si="2"/>
        <v>-254</v>
      </c>
      <c r="H50" s="3">
        <v>1</v>
      </c>
      <c r="I50" s="3">
        <v>360</v>
      </c>
      <c r="J50" s="3"/>
      <c r="K50" s="3"/>
    </row>
    <row r="51" spans="1:11" x14ac:dyDescent="0.3">
      <c r="A51" s="5">
        <v>42845</v>
      </c>
      <c r="B51" s="3"/>
      <c r="C51" s="3">
        <f t="shared" si="19"/>
        <v>60</v>
      </c>
      <c r="D51" s="3" t="s">
        <v>62</v>
      </c>
      <c r="E51" s="3" t="s">
        <v>37</v>
      </c>
      <c r="F51" s="3" t="s">
        <v>66</v>
      </c>
      <c r="G51" s="3">
        <f t="shared" si="2"/>
        <v>-314</v>
      </c>
      <c r="H51" s="3">
        <v>1</v>
      </c>
      <c r="I51" s="3">
        <v>60</v>
      </c>
      <c r="J51" s="3"/>
      <c r="K51" s="3"/>
    </row>
    <row r="52" spans="1:11" x14ac:dyDescent="0.3">
      <c r="A52" s="5">
        <v>42845</v>
      </c>
      <c r="B52" s="3"/>
      <c r="C52" s="3">
        <f t="shared" ref="C52:C54" si="21">H52*I52</f>
        <v>340</v>
      </c>
      <c r="D52" s="3" t="s">
        <v>62</v>
      </c>
      <c r="E52" s="3" t="s">
        <v>37</v>
      </c>
      <c r="F52" s="3" t="s">
        <v>67</v>
      </c>
      <c r="G52" s="3">
        <f t="shared" si="2"/>
        <v>-654</v>
      </c>
      <c r="H52" s="3">
        <v>2</v>
      </c>
      <c r="I52" s="3">
        <v>170</v>
      </c>
      <c r="J52" s="3"/>
      <c r="K52" s="3"/>
    </row>
    <row r="53" spans="1:11" x14ac:dyDescent="0.3">
      <c r="A53" s="5">
        <v>42845</v>
      </c>
      <c r="B53" s="3"/>
      <c r="C53" s="3">
        <f t="shared" si="21"/>
        <v>100</v>
      </c>
      <c r="D53" s="3" t="s">
        <v>62</v>
      </c>
      <c r="E53" s="3" t="s">
        <v>37</v>
      </c>
      <c r="F53" s="3" t="s">
        <v>68</v>
      </c>
      <c r="G53" s="3">
        <f t="shared" si="2"/>
        <v>-754</v>
      </c>
      <c r="H53" s="3">
        <v>1</v>
      </c>
      <c r="I53" s="3">
        <v>100</v>
      </c>
      <c r="J53" s="3"/>
      <c r="K53" s="3"/>
    </row>
    <row r="54" spans="1:11" x14ac:dyDescent="0.3">
      <c r="A54" s="5">
        <v>42845</v>
      </c>
      <c r="B54" s="3"/>
      <c r="C54" s="3">
        <f t="shared" si="21"/>
        <v>3400</v>
      </c>
      <c r="D54" s="3" t="s">
        <v>62</v>
      </c>
      <c r="E54" s="3" t="s">
        <v>37</v>
      </c>
      <c r="F54" s="3" t="s">
        <v>10</v>
      </c>
      <c r="G54" s="3">
        <f t="shared" si="2"/>
        <v>-4154</v>
      </c>
      <c r="H54" s="3">
        <v>1</v>
      </c>
      <c r="I54" s="3">
        <v>3400</v>
      </c>
      <c r="J54" s="3"/>
      <c r="K54" s="3"/>
    </row>
    <row r="55" spans="1:11" x14ac:dyDescent="0.3">
      <c r="A55" s="5">
        <v>42847</v>
      </c>
      <c r="B55" s="3"/>
      <c r="C55" s="3">
        <f>H55*I55-J55</f>
        <v>1610</v>
      </c>
      <c r="D55" s="3" t="s">
        <v>14</v>
      </c>
      <c r="E55" s="3" t="s">
        <v>37</v>
      </c>
      <c r="F55" s="3"/>
      <c r="G55" s="3">
        <f t="shared" si="2"/>
        <v>-5764</v>
      </c>
      <c r="H55" s="3">
        <v>265</v>
      </c>
      <c r="I55" s="3">
        <v>6.1</v>
      </c>
      <c r="J55" s="3">
        <v>6.5</v>
      </c>
      <c r="K55" s="3">
        <f>(B56+B57)/(B56+B57+C55)</f>
        <v>0.72135687088958123</v>
      </c>
    </row>
    <row r="56" spans="1:11" x14ac:dyDescent="0.3">
      <c r="A56" s="5">
        <v>42847</v>
      </c>
      <c r="B56" s="3">
        <f t="shared" ref="B56:B57" si="22">H56*I56</f>
        <v>3776</v>
      </c>
      <c r="C56" s="3"/>
      <c r="D56" s="3" t="s">
        <v>0</v>
      </c>
      <c r="E56" s="3" t="s">
        <v>37</v>
      </c>
      <c r="F56" s="3" t="s">
        <v>40</v>
      </c>
      <c r="G56" s="3">
        <f t="shared" si="2"/>
        <v>-1988</v>
      </c>
      <c r="H56" s="3">
        <v>118</v>
      </c>
      <c r="I56" s="3">
        <v>32</v>
      </c>
      <c r="J56" s="3"/>
      <c r="K56" s="3"/>
    </row>
    <row r="57" spans="1:11" x14ac:dyDescent="0.3">
      <c r="A57" s="5">
        <v>42847</v>
      </c>
      <c r="B57" s="3">
        <f t="shared" si="22"/>
        <v>392</v>
      </c>
      <c r="C57" s="3"/>
      <c r="D57" s="3" t="s">
        <v>0</v>
      </c>
      <c r="E57" s="3" t="s">
        <v>37</v>
      </c>
      <c r="F57" s="3" t="s">
        <v>41</v>
      </c>
      <c r="G57" s="3">
        <f t="shared" si="2"/>
        <v>-1596</v>
      </c>
      <c r="H57" s="3">
        <v>14</v>
      </c>
      <c r="I57" s="3">
        <v>28</v>
      </c>
      <c r="J57" s="3"/>
      <c r="K57" s="3"/>
    </row>
    <row r="58" spans="1:11" x14ac:dyDescent="0.3">
      <c r="A58" s="5">
        <v>42848</v>
      </c>
      <c r="B58" s="3"/>
      <c r="C58" s="3">
        <f>H58*I58-J58</f>
        <v>1890</v>
      </c>
      <c r="D58" s="3" t="s">
        <v>14</v>
      </c>
      <c r="E58" s="3" t="s">
        <v>37</v>
      </c>
      <c r="F58" s="3"/>
      <c r="G58" s="3">
        <f t="shared" si="2"/>
        <v>-3486</v>
      </c>
      <c r="H58" s="3">
        <v>310</v>
      </c>
      <c r="I58" s="3">
        <v>6.1</v>
      </c>
      <c r="J58" s="3">
        <v>1</v>
      </c>
      <c r="K58" s="3">
        <f>(B59+B60)/(B59+B60+C58)</f>
        <v>0.6067415730337079</v>
      </c>
    </row>
    <row r="59" spans="1:11" x14ac:dyDescent="0.3">
      <c r="A59" s="5">
        <v>42848</v>
      </c>
      <c r="B59" s="3">
        <f t="shared" ref="B59:B78" si="23">H59*I59</f>
        <v>2496</v>
      </c>
      <c r="C59" s="3"/>
      <c r="D59" s="3" t="s">
        <v>0</v>
      </c>
      <c r="E59" s="3" t="s">
        <v>37</v>
      </c>
      <c r="F59" s="3" t="s">
        <v>40</v>
      </c>
      <c r="G59" s="3">
        <f t="shared" si="2"/>
        <v>-990</v>
      </c>
      <c r="H59" s="3">
        <v>78</v>
      </c>
      <c r="I59" s="3">
        <v>32</v>
      </c>
      <c r="J59" s="3"/>
      <c r="K59" s="3"/>
    </row>
    <row r="60" spans="1:11" x14ac:dyDescent="0.3">
      <c r="A60" s="5">
        <v>42848</v>
      </c>
      <c r="B60" s="3">
        <f t="shared" si="23"/>
        <v>420</v>
      </c>
      <c r="C60" s="3"/>
      <c r="D60" s="3" t="s">
        <v>0</v>
      </c>
      <c r="E60" s="3" t="s">
        <v>37</v>
      </c>
      <c r="F60" s="3" t="s">
        <v>41</v>
      </c>
      <c r="G60" s="3">
        <f t="shared" si="2"/>
        <v>-570</v>
      </c>
      <c r="H60" s="3">
        <v>15</v>
      </c>
      <c r="I60" s="3">
        <v>28</v>
      </c>
      <c r="J60" s="3"/>
      <c r="K60" s="3"/>
    </row>
    <row r="61" spans="1:11" x14ac:dyDescent="0.3">
      <c r="A61" s="7">
        <v>42871</v>
      </c>
      <c r="B61" s="3">
        <f t="shared" ref="B61:B62" si="24">H61*I61</f>
        <v>1088</v>
      </c>
      <c r="C61" s="3"/>
      <c r="D61" s="3" t="s">
        <v>0</v>
      </c>
      <c r="E61" s="3" t="s">
        <v>37</v>
      </c>
      <c r="F61" s="3" t="s">
        <v>40</v>
      </c>
      <c r="G61" s="3">
        <f t="shared" si="2"/>
        <v>518</v>
      </c>
      <c r="H61" s="3">
        <v>34</v>
      </c>
      <c r="I61" s="3">
        <v>32</v>
      </c>
      <c r="J61" s="3"/>
      <c r="K61" s="3"/>
    </row>
    <row r="62" spans="1:11" x14ac:dyDescent="0.3">
      <c r="A62" s="7">
        <v>42871</v>
      </c>
      <c r="B62" s="3">
        <f t="shared" si="24"/>
        <v>112</v>
      </c>
      <c r="C62" s="3"/>
      <c r="D62" s="3" t="s">
        <v>0</v>
      </c>
      <c r="E62" s="3" t="s">
        <v>37</v>
      </c>
      <c r="F62" s="3" t="s">
        <v>41</v>
      </c>
      <c r="G62" s="3">
        <f t="shared" si="2"/>
        <v>630</v>
      </c>
      <c r="H62" s="3">
        <v>4</v>
      </c>
      <c r="I62" s="3">
        <v>28</v>
      </c>
      <c r="J62" s="3"/>
      <c r="K62" s="3"/>
    </row>
    <row r="63" spans="1:11" x14ac:dyDescent="0.3">
      <c r="A63" s="5">
        <v>42871</v>
      </c>
      <c r="B63" s="3"/>
      <c r="C63" s="3">
        <f t="shared" ref="C63:C65" si="25">H63*I63</f>
        <v>960</v>
      </c>
      <c r="D63" s="3" t="s">
        <v>62</v>
      </c>
      <c r="E63" s="3" t="s">
        <v>37</v>
      </c>
      <c r="F63" s="3" t="s">
        <v>86</v>
      </c>
      <c r="G63" s="3">
        <f t="shared" si="2"/>
        <v>-330</v>
      </c>
      <c r="H63" s="3">
        <v>3</v>
      </c>
      <c r="I63" s="3">
        <v>320</v>
      </c>
      <c r="J63" s="3"/>
      <c r="K63" s="3"/>
    </row>
    <row r="64" spans="1:11" x14ac:dyDescent="0.3">
      <c r="A64" s="5">
        <v>42871</v>
      </c>
      <c r="B64" s="3"/>
      <c r="C64" s="3">
        <f t="shared" si="25"/>
        <v>100</v>
      </c>
      <c r="D64" s="3" t="s">
        <v>62</v>
      </c>
      <c r="E64" s="3" t="s">
        <v>37</v>
      </c>
      <c r="F64" s="3" t="s">
        <v>87</v>
      </c>
      <c r="G64" s="3">
        <f t="shared" si="2"/>
        <v>-430</v>
      </c>
      <c r="H64" s="3">
        <v>1</v>
      </c>
      <c r="I64" s="3">
        <v>100</v>
      </c>
      <c r="J64" s="3"/>
      <c r="K64" s="3"/>
    </row>
    <row r="65" spans="1:11" x14ac:dyDescent="0.3">
      <c r="A65" s="5">
        <v>42871</v>
      </c>
      <c r="B65" s="3"/>
      <c r="C65" s="3">
        <f t="shared" si="25"/>
        <v>400</v>
      </c>
      <c r="D65" s="3" t="s">
        <v>62</v>
      </c>
      <c r="E65" s="3" t="s">
        <v>37</v>
      </c>
      <c r="F65" s="3" t="s">
        <v>88</v>
      </c>
      <c r="G65" s="3">
        <f t="shared" si="2"/>
        <v>-830</v>
      </c>
      <c r="H65" s="3">
        <v>1</v>
      </c>
      <c r="I65" s="3">
        <v>400</v>
      </c>
      <c r="J65" s="3"/>
      <c r="K65" s="3"/>
    </row>
    <row r="66" spans="1:11" x14ac:dyDescent="0.3">
      <c r="A66" s="5">
        <v>42871</v>
      </c>
      <c r="B66" s="3"/>
      <c r="C66" s="3">
        <f t="shared" ref="C66:C68" si="26">H66*I66</f>
        <v>50</v>
      </c>
      <c r="D66" s="3" t="s">
        <v>62</v>
      </c>
      <c r="E66" s="3" t="s">
        <v>37</v>
      </c>
      <c r="F66" s="3" t="s">
        <v>83</v>
      </c>
      <c r="G66" s="3">
        <f t="shared" si="2"/>
        <v>-880</v>
      </c>
      <c r="H66" s="3">
        <v>1</v>
      </c>
      <c r="I66" s="3">
        <v>50</v>
      </c>
      <c r="J66" s="3"/>
      <c r="K66" s="3"/>
    </row>
    <row r="67" spans="1:11" x14ac:dyDescent="0.3">
      <c r="A67" s="5">
        <v>42871</v>
      </c>
      <c r="B67" s="3"/>
      <c r="C67" s="3">
        <f t="shared" si="26"/>
        <v>80</v>
      </c>
      <c r="D67" s="3" t="s">
        <v>62</v>
      </c>
      <c r="E67" s="3" t="s">
        <v>37</v>
      </c>
      <c r="F67" s="3" t="s">
        <v>84</v>
      </c>
      <c r="G67" s="3">
        <f t="shared" si="2"/>
        <v>-960</v>
      </c>
      <c r="H67" s="3">
        <v>1</v>
      </c>
      <c r="I67" s="3">
        <v>80</v>
      </c>
      <c r="J67" s="3"/>
      <c r="K67" s="3"/>
    </row>
    <row r="68" spans="1:11" x14ac:dyDescent="0.3">
      <c r="A68" s="5">
        <v>42871</v>
      </c>
      <c r="B68" s="3"/>
      <c r="C68" s="3">
        <f t="shared" si="26"/>
        <v>80</v>
      </c>
      <c r="D68" s="3" t="s">
        <v>62</v>
      </c>
      <c r="E68" s="3" t="s">
        <v>37</v>
      </c>
      <c r="F68" s="3" t="s">
        <v>85</v>
      </c>
      <c r="G68" s="3">
        <f t="shared" si="2"/>
        <v>-1040</v>
      </c>
      <c r="H68" s="3">
        <v>1</v>
      </c>
      <c r="I68" s="3">
        <v>80</v>
      </c>
      <c r="J68" s="3"/>
      <c r="K68" s="3"/>
    </row>
    <row r="69" spans="1:11" x14ac:dyDescent="0.3">
      <c r="A69" s="9">
        <v>42872</v>
      </c>
      <c r="B69" s="3"/>
      <c r="C69" s="3">
        <f t="shared" ref="C69" si="27">H69*I69-J69</f>
        <v>3110</v>
      </c>
      <c r="D69" s="3" t="s">
        <v>14</v>
      </c>
      <c r="E69" s="3" t="s">
        <v>37</v>
      </c>
      <c r="F69" s="3"/>
      <c r="G69" s="3">
        <f t="shared" ref="G69:G89" si="28">G68+B69-C69</f>
        <v>-4150</v>
      </c>
      <c r="H69" s="3">
        <v>1</v>
      </c>
      <c r="I69" s="3">
        <v>3110</v>
      </c>
      <c r="J69" s="3"/>
      <c r="K69" s="3">
        <f>(B70+B71)/(B70+B71+C69)</f>
        <v>0.62339549527730687</v>
      </c>
    </row>
    <row r="70" spans="1:11" x14ac:dyDescent="0.3">
      <c r="A70" s="9">
        <v>42872</v>
      </c>
      <c r="B70" s="3">
        <f t="shared" ref="B70:B71" si="29">H70*I70</f>
        <v>4672</v>
      </c>
      <c r="C70" s="3"/>
      <c r="D70" s="3" t="s">
        <v>0</v>
      </c>
      <c r="E70" s="3" t="s">
        <v>37</v>
      </c>
      <c r="F70" s="3" t="s">
        <v>40</v>
      </c>
      <c r="G70" s="3">
        <f t="shared" si="28"/>
        <v>522</v>
      </c>
      <c r="H70" s="3">
        <v>146</v>
      </c>
      <c r="I70" s="3">
        <v>32</v>
      </c>
      <c r="J70" s="3"/>
      <c r="K70" s="3"/>
    </row>
    <row r="71" spans="1:11" x14ac:dyDescent="0.3">
      <c r="A71" s="9">
        <v>42872</v>
      </c>
      <c r="B71" s="3">
        <f t="shared" si="29"/>
        <v>476</v>
      </c>
      <c r="C71" s="3"/>
      <c r="D71" s="3" t="s">
        <v>0</v>
      </c>
      <c r="E71" s="3" t="s">
        <v>37</v>
      </c>
      <c r="F71" s="3" t="s">
        <v>41</v>
      </c>
      <c r="G71" s="3">
        <f t="shared" si="28"/>
        <v>998</v>
      </c>
      <c r="H71" s="3">
        <v>17</v>
      </c>
      <c r="I71" s="3">
        <v>28</v>
      </c>
      <c r="J71" s="3"/>
      <c r="K71" s="3"/>
    </row>
    <row r="72" spans="1:11" x14ac:dyDescent="0.3">
      <c r="A72" s="5">
        <v>42872</v>
      </c>
      <c r="B72" s="3"/>
      <c r="C72" s="3">
        <f t="shared" ref="C72:C74" si="30">H72*I72</f>
        <v>30</v>
      </c>
      <c r="D72" s="3" t="s">
        <v>62</v>
      </c>
      <c r="E72" s="3" t="s">
        <v>37</v>
      </c>
      <c r="F72" s="3" t="s">
        <v>80</v>
      </c>
      <c r="G72" s="3">
        <f t="shared" si="28"/>
        <v>968</v>
      </c>
      <c r="H72" s="3">
        <v>1</v>
      </c>
      <c r="I72" s="3">
        <v>30</v>
      </c>
      <c r="J72" s="3"/>
      <c r="K72" s="3"/>
    </row>
    <row r="73" spans="1:11" x14ac:dyDescent="0.3">
      <c r="A73" s="5">
        <v>42872</v>
      </c>
      <c r="B73" s="3"/>
      <c r="C73" s="3">
        <f t="shared" si="30"/>
        <v>180</v>
      </c>
      <c r="D73" s="3" t="s">
        <v>62</v>
      </c>
      <c r="E73" s="3" t="s">
        <v>37</v>
      </c>
      <c r="F73" s="3" t="s">
        <v>81</v>
      </c>
      <c r="G73" s="3">
        <f t="shared" si="28"/>
        <v>788</v>
      </c>
      <c r="H73" s="3">
        <v>1</v>
      </c>
      <c r="I73" s="3">
        <v>180</v>
      </c>
      <c r="J73" s="3"/>
      <c r="K73" s="3"/>
    </row>
    <row r="74" spans="1:11" x14ac:dyDescent="0.3">
      <c r="A74" s="5">
        <v>42872</v>
      </c>
      <c r="B74" s="3"/>
      <c r="C74" s="3">
        <f t="shared" si="30"/>
        <v>57</v>
      </c>
      <c r="D74" s="3" t="s">
        <v>62</v>
      </c>
      <c r="E74" s="3" t="s">
        <v>37</v>
      </c>
      <c r="F74" s="3" t="s">
        <v>82</v>
      </c>
      <c r="G74" s="3">
        <f t="shared" si="28"/>
        <v>731</v>
      </c>
      <c r="H74" s="3">
        <v>1</v>
      </c>
      <c r="I74" s="3">
        <v>57</v>
      </c>
      <c r="J74" s="3"/>
      <c r="K74" s="3"/>
    </row>
    <row r="75" spans="1:11" x14ac:dyDescent="0.3">
      <c r="A75" s="7">
        <v>42873</v>
      </c>
      <c r="B75" s="3"/>
      <c r="C75" s="3">
        <f>H75*I75-J75</f>
        <v>2439.9999999999995</v>
      </c>
      <c r="D75" s="3" t="s">
        <v>14</v>
      </c>
      <c r="E75" s="3" t="s">
        <v>37</v>
      </c>
      <c r="F75" s="3"/>
      <c r="G75" s="3">
        <f t="shared" si="28"/>
        <v>-1708.9999999999995</v>
      </c>
      <c r="H75" s="3">
        <v>418</v>
      </c>
      <c r="I75" s="3">
        <v>5.85</v>
      </c>
      <c r="J75" s="3">
        <v>5.3</v>
      </c>
      <c r="K75" s="3">
        <f>(B76+B77+B78)/(B76+B77+B78+C75)</f>
        <v>0.63851851851851849</v>
      </c>
    </row>
    <row r="76" spans="1:11" x14ac:dyDescent="0.3">
      <c r="A76" s="7">
        <v>42873</v>
      </c>
      <c r="B76" s="3">
        <f t="shared" si="23"/>
        <v>2528</v>
      </c>
      <c r="C76" s="3"/>
      <c r="D76" s="3" t="s">
        <v>0</v>
      </c>
      <c r="E76" s="3" t="s">
        <v>37</v>
      </c>
      <c r="F76" s="3" t="s">
        <v>40</v>
      </c>
      <c r="G76" s="3">
        <f t="shared" si="28"/>
        <v>819.00000000000045</v>
      </c>
      <c r="H76" s="3">
        <v>79</v>
      </c>
      <c r="I76" s="3">
        <v>32</v>
      </c>
      <c r="J76" s="3"/>
      <c r="K76" s="3"/>
    </row>
    <row r="77" spans="1:11" x14ac:dyDescent="0.3">
      <c r="A77" s="7">
        <v>42873</v>
      </c>
      <c r="B77" s="3">
        <f t="shared" si="23"/>
        <v>532</v>
      </c>
      <c r="C77" s="3"/>
      <c r="D77" s="3" t="s">
        <v>0</v>
      </c>
      <c r="E77" s="3" t="s">
        <v>37</v>
      </c>
      <c r="F77" s="3" t="s">
        <v>41</v>
      </c>
      <c r="G77" s="3">
        <f t="shared" si="28"/>
        <v>1351.0000000000005</v>
      </c>
      <c r="H77" s="3">
        <v>19</v>
      </c>
      <c r="I77" s="3">
        <v>28</v>
      </c>
      <c r="J77" s="3"/>
      <c r="K77" s="3"/>
    </row>
    <row r="78" spans="1:11" x14ac:dyDescent="0.3">
      <c r="A78" s="7">
        <v>42873</v>
      </c>
      <c r="B78" s="3">
        <f t="shared" si="23"/>
        <v>1250</v>
      </c>
      <c r="C78" s="3"/>
      <c r="D78" s="3" t="s">
        <v>1</v>
      </c>
      <c r="E78" s="3" t="s">
        <v>37</v>
      </c>
      <c r="F78" s="3" t="s">
        <v>1</v>
      </c>
      <c r="G78" s="3">
        <f t="shared" si="28"/>
        <v>2601.0000000000005</v>
      </c>
      <c r="H78" s="3">
        <v>2.5</v>
      </c>
      <c r="I78" s="3">
        <v>500</v>
      </c>
      <c r="J78" s="3"/>
      <c r="K78" s="3"/>
    </row>
    <row r="79" spans="1:11" x14ac:dyDescent="0.3">
      <c r="A79" s="9">
        <v>42874</v>
      </c>
      <c r="B79" s="3"/>
      <c r="C79" s="3">
        <f t="shared" ref="C79" si="31">H79*I79-J79</f>
        <v>1409.9999999999998</v>
      </c>
      <c r="D79" s="3" t="s">
        <v>14</v>
      </c>
      <c r="E79" s="3" t="s">
        <v>37</v>
      </c>
      <c r="F79" s="3"/>
      <c r="G79" s="3">
        <f t="shared" si="28"/>
        <v>1191.0000000000007</v>
      </c>
      <c r="H79" s="3">
        <v>242</v>
      </c>
      <c r="I79" s="3">
        <v>5.85</v>
      </c>
      <c r="J79" s="3">
        <v>5.7</v>
      </c>
      <c r="K79" s="3">
        <f>(B80+B81+B82)/(B80+B81+B82+C79)</f>
        <v>0.69612068965517238</v>
      </c>
    </row>
    <row r="80" spans="1:11" x14ac:dyDescent="0.3">
      <c r="A80" s="9">
        <v>42874</v>
      </c>
      <c r="B80" s="3">
        <f t="shared" ref="B80:B81" si="32">H80*I80</f>
        <v>2784</v>
      </c>
      <c r="C80" s="3"/>
      <c r="D80" s="3" t="s">
        <v>0</v>
      </c>
      <c r="E80" s="3" t="s">
        <v>37</v>
      </c>
      <c r="F80" s="3" t="s">
        <v>40</v>
      </c>
      <c r="G80" s="3">
        <f t="shared" si="28"/>
        <v>3975.0000000000009</v>
      </c>
      <c r="H80" s="3">
        <v>87</v>
      </c>
      <c r="I80" s="3">
        <v>32</v>
      </c>
      <c r="J80" s="3"/>
      <c r="K80" s="3"/>
    </row>
    <row r="81" spans="1:11" x14ac:dyDescent="0.3">
      <c r="A81" s="9">
        <v>42874</v>
      </c>
      <c r="B81" s="3">
        <f t="shared" si="32"/>
        <v>196</v>
      </c>
      <c r="C81" s="3"/>
      <c r="D81" s="3" t="s">
        <v>0</v>
      </c>
      <c r="E81" s="3" t="s">
        <v>37</v>
      </c>
      <c r="F81" s="3" t="s">
        <v>41</v>
      </c>
      <c r="G81" s="3">
        <f t="shared" si="28"/>
        <v>4171.0000000000009</v>
      </c>
      <c r="H81" s="3">
        <v>7</v>
      </c>
      <c r="I81" s="3">
        <v>28</v>
      </c>
      <c r="J81" s="3"/>
      <c r="K81" s="3"/>
    </row>
    <row r="82" spans="1:11" x14ac:dyDescent="0.3">
      <c r="A82" s="9">
        <v>42874</v>
      </c>
      <c r="B82" s="3">
        <f t="shared" ref="B82" si="33">H82*I82</f>
        <v>250</v>
      </c>
      <c r="C82" s="3"/>
      <c r="D82" s="3" t="s">
        <v>1</v>
      </c>
      <c r="E82" s="3" t="s">
        <v>37</v>
      </c>
      <c r="F82" s="3" t="s">
        <v>1</v>
      </c>
      <c r="G82" s="3">
        <f t="shared" si="28"/>
        <v>4421.0000000000009</v>
      </c>
      <c r="H82" s="3">
        <v>0.5</v>
      </c>
      <c r="I82" s="3">
        <v>500</v>
      </c>
      <c r="J82" s="3"/>
      <c r="K82" s="3"/>
    </row>
    <row r="83" spans="1:11" x14ac:dyDescent="0.3">
      <c r="A83" s="8">
        <v>42875</v>
      </c>
      <c r="B83" s="3"/>
      <c r="C83" s="3">
        <v>1590</v>
      </c>
      <c r="D83" s="3" t="s">
        <v>14</v>
      </c>
      <c r="E83" s="3" t="s">
        <v>37</v>
      </c>
      <c r="F83" s="3"/>
      <c r="G83" s="3">
        <f t="shared" si="28"/>
        <v>2831.0000000000009</v>
      </c>
      <c r="H83" s="3">
        <v>1</v>
      </c>
      <c r="I83" s="3">
        <v>1900</v>
      </c>
      <c r="J83" s="3"/>
      <c r="K83" s="3">
        <f>(B84+B85+B86)/(B84+B85+B86+C83)</f>
        <v>0.67431380581728795</v>
      </c>
    </row>
    <row r="84" spans="1:11" x14ac:dyDescent="0.3">
      <c r="A84" s="8">
        <v>42875</v>
      </c>
      <c r="B84" s="3">
        <f t="shared" ref="B84:B85" si="34">H84*I84</f>
        <v>3264</v>
      </c>
      <c r="C84" s="3"/>
      <c r="D84" s="3" t="s">
        <v>0</v>
      </c>
      <c r="E84" s="3" t="s">
        <v>37</v>
      </c>
      <c r="F84" s="3" t="s">
        <v>40</v>
      </c>
      <c r="G84" s="3">
        <f t="shared" si="28"/>
        <v>6095.0000000000009</v>
      </c>
      <c r="H84" s="3">
        <v>102</v>
      </c>
      <c r="I84" s="3">
        <v>32</v>
      </c>
      <c r="J84" s="3"/>
      <c r="K84" s="3"/>
    </row>
    <row r="85" spans="1:11" x14ac:dyDescent="0.3">
      <c r="A85" s="8">
        <v>42875</v>
      </c>
      <c r="B85" s="3">
        <f t="shared" si="34"/>
        <v>28</v>
      </c>
      <c r="C85" s="3"/>
      <c r="D85" s="3" t="s">
        <v>0</v>
      </c>
      <c r="E85" s="3" t="s">
        <v>37</v>
      </c>
      <c r="F85" s="3" t="s">
        <v>41</v>
      </c>
      <c r="G85" s="3">
        <f t="shared" si="28"/>
        <v>6123.0000000000009</v>
      </c>
      <c r="H85" s="3">
        <v>1</v>
      </c>
      <c r="I85" s="3">
        <v>28</v>
      </c>
      <c r="J85" s="3"/>
      <c r="K85" s="3"/>
    </row>
    <row r="86" spans="1:11" x14ac:dyDescent="0.3">
      <c r="A86" s="9">
        <v>42876</v>
      </c>
      <c r="B86" s="3"/>
      <c r="C86" s="3">
        <f t="shared" ref="C86:C90" si="35">H86*I86-J86</f>
        <v>1469.9999999999998</v>
      </c>
      <c r="D86" s="3" t="s">
        <v>14</v>
      </c>
      <c r="E86" s="3" t="s">
        <v>37</v>
      </c>
      <c r="F86" s="3"/>
      <c r="G86" s="3">
        <f t="shared" si="28"/>
        <v>4653.0000000000009</v>
      </c>
      <c r="H86" s="3">
        <v>252</v>
      </c>
      <c r="I86" s="3">
        <v>5.85</v>
      </c>
      <c r="J86" s="3">
        <v>4.2</v>
      </c>
      <c r="K86" s="3">
        <v>4.2</v>
      </c>
    </row>
    <row r="87" spans="1:11" x14ac:dyDescent="0.3">
      <c r="A87" s="9">
        <v>42876</v>
      </c>
      <c r="B87" s="3">
        <f t="shared" ref="B87:B89" si="36">H87*I87</f>
        <v>192</v>
      </c>
      <c r="C87" s="3"/>
      <c r="D87" s="3" t="s">
        <v>0</v>
      </c>
      <c r="E87" s="3" t="s">
        <v>37</v>
      </c>
      <c r="F87" s="3" t="s">
        <v>40</v>
      </c>
      <c r="G87" s="3">
        <f t="shared" si="28"/>
        <v>4845.0000000000009</v>
      </c>
      <c r="H87" s="3">
        <v>6</v>
      </c>
      <c r="I87" s="3">
        <v>32</v>
      </c>
      <c r="J87" s="3"/>
      <c r="K87" s="3"/>
    </row>
    <row r="88" spans="1:11" x14ac:dyDescent="0.3">
      <c r="A88" s="7">
        <v>42881</v>
      </c>
      <c r="B88" s="3">
        <f t="shared" si="36"/>
        <v>2848</v>
      </c>
      <c r="C88" s="3"/>
      <c r="D88" s="3" t="s">
        <v>0</v>
      </c>
      <c r="E88" s="3" t="s">
        <v>37</v>
      </c>
      <c r="F88" s="3" t="s">
        <v>40</v>
      </c>
      <c r="G88" s="3">
        <f t="shared" si="28"/>
        <v>7693.0000000000009</v>
      </c>
      <c r="H88" s="3">
        <v>89</v>
      </c>
      <c r="I88" s="3">
        <v>32</v>
      </c>
      <c r="J88" s="3"/>
      <c r="K88" s="3"/>
    </row>
    <row r="89" spans="1:11" x14ac:dyDescent="0.3">
      <c r="A89" s="7">
        <v>42881</v>
      </c>
      <c r="B89" s="3">
        <f t="shared" si="36"/>
        <v>56</v>
      </c>
      <c r="C89" s="3"/>
      <c r="D89" s="3" t="s">
        <v>0</v>
      </c>
      <c r="E89" s="3" t="s">
        <v>37</v>
      </c>
      <c r="F89" s="3" t="s">
        <v>41</v>
      </c>
      <c r="G89" s="3">
        <f t="shared" si="28"/>
        <v>7749.0000000000009</v>
      </c>
      <c r="H89" s="3">
        <v>2</v>
      </c>
      <c r="I89" s="3">
        <v>28</v>
      </c>
      <c r="J89" s="3"/>
      <c r="K89" s="3"/>
    </row>
    <row r="90" spans="1:11" x14ac:dyDescent="0.3">
      <c r="A90" s="8">
        <v>42882</v>
      </c>
      <c r="B90" s="3"/>
      <c r="C90" s="3">
        <f t="shared" si="35"/>
        <v>2129.9500000000003</v>
      </c>
      <c r="D90" s="3" t="s">
        <v>14</v>
      </c>
      <c r="E90" s="3" t="s">
        <v>37</v>
      </c>
      <c r="F90" s="3"/>
      <c r="G90" s="3">
        <f t="shared" ref="G90:G96" si="37">G89+B90-C90</f>
        <v>5619.0500000000011</v>
      </c>
      <c r="H90" s="3">
        <v>359</v>
      </c>
      <c r="I90" s="3">
        <v>5.95</v>
      </c>
      <c r="J90" s="3">
        <v>6.1</v>
      </c>
      <c r="K90" s="3">
        <f>(B91+B92+B94)/(B91+B92+B94+C90)</f>
        <v>0.80149488115042467</v>
      </c>
    </row>
    <row r="91" spans="1:11" x14ac:dyDescent="0.3">
      <c r="A91" s="8">
        <v>42882</v>
      </c>
      <c r="B91" s="3">
        <f t="shared" ref="B91:B96" si="38">H91*I91</f>
        <v>4480</v>
      </c>
      <c r="C91" s="3"/>
      <c r="D91" s="3" t="s">
        <v>0</v>
      </c>
      <c r="E91" s="3" t="s">
        <v>37</v>
      </c>
      <c r="F91" s="3" t="s">
        <v>40</v>
      </c>
      <c r="G91" s="3">
        <f t="shared" si="37"/>
        <v>10099.050000000001</v>
      </c>
      <c r="H91" s="3">
        <v>140</v>
      </c>
      <c r="I91" s="3">
        <v>32</v>
      </c>
      <c r="J91" s="3"/>
      <c r="K91" s="3"/>
    </row>
    <row r="92" spans="1:11" x14ac:dyDescent="0.3">
      <c r="A92" s="8">
        <v>42882</v>
      </c>
      <c r="B92" s="3">
        <f t="shared" si="38"/>
        <v>280</v>
      </c>
      <c r="C92" s="3"/>
      <c r="D92" s="3" t="s">
        <v>0</v>
      </c>
      <c r="E92" s="3" t="s">
        <v>37</v>
      </c>
      <c r="F92" s="3" t="s">
        <v>41</v>
      </c>
      <c r="G92" s="3">
        <f t="shared" si="37"/>
        <v>10379.050000000001</v>
      </c>
      <c r="H92" s="3">
        <v>10</v>
      </c>
      <c r="I92" s="3">
        <v>28</v>
      </c>
      <c r="J92" s="3"/>
      <c r="K92" s="3"/>
    </row>
    <row r="93" spans="1:11" x14ac:dyDescent="0.3">
      <c r="A93" s="7">
        <v>42883</v>
      </c>
      <c r="B93" s="3"/>
      <c r="C93" s="3">
        <f>H93*I93-J93</f>
        <v>2270</v>
      </c>
      <c r="D93" s="3" t="s">
        <v>14</v>
      </c>
      <c r="E93" s="3" t="s">
        <v>37</v>
      </c>
      <c r="F93" s="3"/>
      <c r="G93" s="3">
        <f t="shared" si="37"/>
        <v>8109.0500000000011</v>
      </c>
      <c r="H93" s="3">
        <v>382</v>
      </c>
      <c r="I93" s="3">
        <v>5.95</v>
      </c>
      <c r="J93" s="3">
        <v>2.9</v>
      </c>
      <c r="K93" s="3">
        <f>(B94+B95+B96)/(B94+B95+B96+C93)</f>
        <v>0.66783728416739829</v>
      </c>
    </row>
    <row r="94" spans="1:11" x14ac:dyDescent="0.3">
      <c r="A94" s="7">
        <v>42883</v>
      </c>
      <c r="B94" s="3">
        <f t="shared" si="38"/>
        <v>3840</v>
      </c>
      <c r="C94" s="3"/>
      <c r="D94" s="3" t="s">
        <v>0</v>
      </c>
      <c r="E94" s="3" t="s">
        <v>37</v>
      </c>
      <c r="F94" s="3" t="s">
        <v>40</v>
      </c>
      <c r="G94" s="3">
        <f t="shared" si="37"/>
        <v>11949.050000000001</v>
      </c>
      <c r="H94" s="3">
        <v>120</v>
      </c>
      <c r="I94" s="3">
        <v>32</v>
      </c>
      <c r="J94" s="3"/>
      <c r="K94" s="3"/>
    </row>
    <row r="95" spans="1:11" x14ac:dyDescent="0.3">
      <c r="A95" s="7">
        <v>42883</v>
      </c>
      <c r="B95" s="3">
        <f t="shared" si="38"/>
        <v>224</v>
      </c>
      <c r="C95" s="3"/>
      <c r="D95" s="3" t="s">
        <v>0</v>
      </c>
      <c r="E95" s="3" t="s">
        <v>37</v>
      </c>
      <c r="F95" s="3" t="s">
        <v>41</v>
      </c>
      <c r="G95" s="3">
        <f t="shared" si="37"/>
        <v>12173.050000000001</v>
      </c>
      <c r="H95" s="3">
        <v>8</v>
      </c>
      <c r="I95" s="3">
        <v>28</v>
      </c>
      <c r="J95" s="3"/>
      <c r="K95" s="3"/>
    </row>
    <row r="96" spans="1:11" x14ac:dyDescent="0.3">
      <c r="A96" s="7">
        <v>42883</v>
      </c>
      <c r="B96" s="3">
        <f t="shared" si="38"/>
        <v>500</v>
      </c>
      <c r="C96" s="3"/>
      <c r="D96" s="3" t="s">
        <v>1</v>
      </c>
      <c r="E96" s="3" t="s">
        <v>37</v>
      </c>
      <c r="F96" s="3" t="s">
        <v>1</v>
      </c>
      <c r="G96" s="3">
        <f t="shared" si="37"/>
        <v>12673.050000000001</v>
      </c>
      <c r="H96" s="3">
        <v>1</v>
      </c>
      <c r="I96" s="3">
        <v>500</v>
      </c>
      <c r="J96" s="3"/>
      <c r="K9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2" t="s">
        <v>95</v>
      </c>
      <c r="B3" t="s">
        <v>100</v>
      </c>
      <c r="E3" s="25" t="s">
        <v>95</v>
      </c>
      <c r="F3" s="25" t="s">
        <v>100</v>
      </c>
    </row>
    <row r="4" spans="1:6" x14ac:dyDescent="0.15">
      <c r="A4" s="23" t="s">
        <v>96</v>
      </c>
      <c r="B4" s="24">
        <v>711</v>
      </c>
      <c r="E4" s="25" t="s">
        <v>96</v>
      </c>
      <c r="F4" s="25">
        <v>711</v>
      </c>
    </row>
    <row r="5" spans="1:6" x14ac:dyDescent="0.15">
      <c r="A5" s="23" t="s">
        <v>97</v>
      </c>
      <c r="B5" s="24">
        <v>11.5</v>
      </c>
      <c r="E5" s="25" t="s">
        <v>97</v>
      </c>
      <c r="F5" s="25">
        <v>11.5</v>
      </c>
    </row>
    <row r="6" spans="1:6" x14ac:dyDescent="0.15">
      <c r="A6" s="23" t="s">
        <v>98</v>
      </c>
      <c r="B6" s="24">
        <v>5</v>
      </c>
      <c r="E6" s="25" t="s">
        <v>98</v>
      </c>
      <c r="F6" s="25">
        <v>5</v>
      </c>
    </row>
    <row r="7" spans="1:6" x14ac:dyDescent="0.15">
      <c r="A7" s="23" t="s">
        <v>99</v>
      </c>
      <c r="B7" s="24">
        <v>727.5</v>
      </c>
      <c r="E7" s="25" t="s">
        <v>99</v>
      </c>
      <c r="F7" s="25">
        <v>727.5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RowHeight="16.5" x14ac:dyDescent="0.3"/>
  <cols>
    <col min="1" max="1" width="12.5" style="16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2" width="9" style="1" customWidth="1"/>
    <col min="13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13">
        <v>42849</v>
      </c>
      <c r="B2" s="3">
        <f t="shared" ref="B2:B19" si="0">H2*I2</f>
        <v>2170</v>
      </c>
      <c r="C2" s="3"/>
      <c r="D2" s="3" t="s">
        <v>0</v>
      </c>
      <c r="E2" s="3" t="s">
        <v>94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14</v>
      </c>
      <c r="E3" s="3" t="s">
        <v>94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94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94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94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94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ref="B8" si="4">H8*I8</f>
        <v>3255</v>
      </c>
      <c r="C8" s="3"/>
      <c r="D8" s="3" t="s">
        <v>0</v>
      </c>
      <c r="E8" s="3" t="s">
        <v>94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94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5">H10*I10-J10</f>
        <v>2940</v>
      </c>
      <c r="D10" s="3" t="s">
        <v>14</v>
      </c>
      <c r="E10" s="3" t="s">
        <v>94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6">H11*I11</f>
        <v>2205</v>
      </c>
      <c r="C11" s="3"/>
      <c r="D11" s="3" t="s">
        <v>0</v>
      </c>
      <c r="E11" s="3" t="s">
        <v>94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" si="7">H12*I12-J12</f>
        <v>1800</v>
      </c>
      <c r="D12" s="3" t="s">
        <v>14</v>
      </c>
      <c r="E12" s="3" t="s">
        <v>94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8">H13*I13</f>
        <v>1400</v>
      </c>
      <c r="C13" s="3"/>
      <c r="D13" s="3" t="s">
        <v>0</v>
      </c>
      <c r="E13" s="3" t="s">
        <v>94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8"/>
        <v>2000</v>
      </c>
      <c r="C14" s="3"/>
      <c r="D14" s="6" t="s">
        <v>1</v>
      </c>
      <c r="E14" s="3" t="s">
        <v>94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42869</v>
      </c>
      <c r="B15" s="3">
        <f t="shared" si="0"/>
        <v>3115</v>
      </c>
      <c r="C15" s="3"/>
      <c r="D15" s="3" t="s">
        <v>0</v>
      </c>
      <c r="E15" s="3" t="s">
        <v>94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4">
        <v>42869</v>
      </c>
      <c r="B16" s="3">
        <f t="shared" si="0"/>
        <v>1335</v>
      </c>
      <c r="C16" s="3"/>
      <c r="D16" s="6" t="s">
        <v>1</v>
      </c>
      <c r="E16" s="3" t="s">
        <v>94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1" x14ac:dyDescent="0.3">
      <c r="A17" s="13">
        <v>42870</v>
      </c>
      <c r="B17" s="3"/>
      <c r="C17" s="3">
        <f t="shared" ref="C17" si="9">H17*I17-J17</f>
        <v>2800</v>
      </c>
      <c r="D17" s="3" t="s">
        <v>14</v>
      </c>
      <c r="E17" s="3" t="s">
        <v>94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1" x14ac:dyDescent="0.3">
      <c r="A18" s="13">
        <v>42870</v>
      </c>
      <c r="B18" s="3">
        <f t="shared" si="0"/>
        <v>2310</v>
      </c>
      <c r="C18" s="3"/>
      <c r="D18" s="3" t="s">
        <v>0</v>
      </c>
      <c r="E18" s="3" t="s">
        <v>94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1" x14ac:dyDescent="0.3">
      <c r="A19" s="13">
        <v>42870</v>
      </c>
      <c r="B19" s="3">
        <f t="shared" si="0"/>
        <v>665</v>
      </c>
      <c r="C19" s="3"/>
      <c r="D19" s="6" t="s">
        <v>1</v>
      </c>
      <c r="E19" s="3" t="s">
        <v>94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1" x14ac:dyDescent="0.3">
      <c r="A20" s="14">
        <v>42871</v>
      </c>
      <c r="B20" s="3">
        <f t="shared" ref="B20" si="10">H20*I20</f>
        <v>3640</v>
      </c>
      <c r="C20" s="3"/>
      <c r="D20" s="3" t="s">
        <v>0</v>
      </c>
      <c r="E20" s="3" t="s">
        <v>94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1" x14ac:dyDescent="0.3">
      <c r="A21" s="14">
        <v>42871</v>
      </c>
      <c r="B21" s="3">
        <f>H21*I21-J21</f>
        <v>275</v>
      </c>
      <c r="C21" s="3"/>
      <c r="D21" s="3" t="s">
        <v>101</v>
      </c>
      <c r="E21" s="3" t="s">
        <v>94</v>
      </c>
      <c r="F21" s="3" t="s">
        <v>101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四化建 (3)</vt:lpstr>
      <vt:lpstr>四化建</vt:lpstr>
      <vt:lpstr>Sheet2</vt:lpstr>
      <vt:lpstr>Sheet3</vt:lpstr>
      <vt:lpstr>步行街 (2)</vt:lpstr>
      <vt:lpstr>步行街</vt:lpstr>
      <vt:lpstr>Sheet4</vt:lpstr>
      <vt:lpstr>南湖公园</vt:lpstr>
      <vt:lpstr>南湖公园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2017-06-01T09:34:48Z</dcterms:modified>
</cp:coreProperties>
</file>