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B68E7E3-B273-41AC-B26C-E8511D736174}" xr6:coauthVersionLast="47" xr6:coauthVersionMax="47" xr10:uidLastSave="{00000000-0000-0000-0000-000000000000}"/>
  <bookViews>
    <workbookView xWindow="-120" yWindow="-120" windowWidth="20730" windowHeight="11760" activeTab="1" xr2:uid="{F383FF6F-3785-4C8E-84C3-19E47994E3A0}"/>
  </bookViews>
  <sheets>
    <sheet name="Forward Kinematics Calculation" sheetId="5" r:id="rId1"/>
    <sheet name="Inverse Kinematics Calculations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E8" i="5"/>
  <c r="H3" i="5"/>
  <c r="F3" i="5"/>
  <c r="E3" i="5"/>
  <c r="G3" i="5" s="1"/>
  <c r="D9" i="5" s="1"/>
  <c r="F9" i="4"/>
  <c r="E9" i="4"/>
  <c r="D3" i="4"/>
  <c r="C3" i="4"/>
  <c r="F3" i="4" s="1"/>
  <c r="J3" i="4" s="1"/>
  <c r="E3" i="4" l="1"/>
  <c r="I3" i="4" s="1"/>
  <c r="D8" i="5"/>
  <c r="K3" i="4" l="1"/>
  <c r="E8" i="4" s="1"/>
  <c r="L3" i="4"/>
  <c r="F8" i="4" s="1"/>
</calcChain>
</file>

<file path=xl/sharedStrings.xml><?xml version="1.0" encoding="utf-8"?>
<sst xmlns="http://schemas.openxmlformats.org/spreadsheetml/2006/main" count="30" uniqueCount="22">
  <si>
    <t>Theta1</t>
  </si>
  <si>
    <t>Theta2</t>
  </si>
  <si>
    <t>L1</t>
  </si>
  <si>
    <t>L2</t>
  </si>
  <si>
    <t>Plot Data</t>
  </si>
  <si>
    <t>X</t>
  </si>
  <si>
    <t>Y</t>
  </si>
  <si>
    <t>2DOF Forward Kinematics calculations planer robot</t>
  </si>
  <si>
    <t>2DOF Inverse Kinematics calculations planer robot</t>
  </si>
  <si>
    <t>L3</t>
  </si>
  <si>
    <t>x1</t>
  </si>
  <si>
    <t>x2</t>
  </si>
  <si>
    <t>y1</t>
  </si>
  <si>
    <t>y2</t>
  </si>
  <si>
    <t>alpha1</t>
  </si>
  <si>
    <t>alpha2</t>
  </si>
  <si>
    <t>alpha3</t>
  </si>
  <si>
    <t>theta1</t>
  </si>
  <si>
    <t>theta2</t>
  </si>
  <si>
    <t>Plotting the Graph</t>
  </si>
  <si>
    <r>
      <t xml:space="preserve">Here you need to give the </t>
    </r>
    <r>
      <rPr>
        <b/>
        <sz val="11"/>
        <color theme="1"/>
        <rFont val="Calibri"/>
        <family val="2"/>
        <scheme val="minor"/>
      </rPr>
      <t xml:space="preserve">End Effector cordinate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Length </t>
    </r>
    <r>
      <rPr>
        <sz val="11"/>
        <color theme="1"/>
        <rFont val="Calibri"/>
        <family val="2"/>
        <scheme val="minor"/>
      </rPr>
      <t xml:space="preserve">only 
L1 = length of Femur
L2 = length of Tibia
X2 = x-coordinate of your end effector
Y2 = y-coordinate of your end effector
</t>
    </r>
    <r>
      <rPr>
        <b/>
        <sz val="11"/>
        <color theme="1"/>
        <rFont val="Calibri"/>
        <family val="2"/>
        <scheme val="minor"/>
      </rPr>
      <t>Reminder:
Not to mess with any other parameters!!</t>
    </r>
  </si>
  <si>
    <r>
      <t xml:space="preserve">Here you need to give the </t>
    </r>
    <r>
      <rPr>
        <b/>
        <sz val="11"/>
        <color theme="1"/>
        <rFont val="Calibri"/>
        <family val="2"/>
        <scheme val="minor"/>
      </rPr>
      <t xml:space="preserve">Angles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Length </t>
    </r>
    <r>
      <rPr>
        <sz val="11"/>
        <color theme="1"/>
        <rFont val="Calibri"/>
        <family val="2"/>
        <scheme val="minor"/>
      </rPr>
      <t xml:space="preserve">only 
L1 = length of Femur
L2 = length of Tibia
Theta1 = angle at first joint
Theta2 = angle at second joint
</t>
    </r>
    <r>
      <rPr>
        <b/>
        <sz val="11"/>
        <color theme="1"/>
        <rFont val="Calibri"/>
        <family val="2"/>
        <scheme val="minor"/>
      </rPr>
      <t>Reminder:
Not to mess with any other parameters!!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</si>
</sst>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3" fontId="0" fillId="0" borderId="0" xfId="1" applyFont="1"/>
    <xf numFmtId="43" fontId="2" fillId="2" borderId="0" xfId="1" applyFont="1" applyFill="1" applyAlignment="1">
      <alignment horizontal="center"/>
    </xf>
    <xf numFmtId="43" fontId="0" fillId="0" borderId="0" xfId="0" applyNumberFormat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43" fontId="2" fillId="2" borderId="0" xfId="1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15648213752572E-2"/>
          <c:y val="0.12610515522294408"/>
          <c:w val="0.86834360475738492"/>
          <c:h val="0.78729995485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'Forward Kinematics Calculation'!$A$1:$H$1</c:f>
              <c:strCache>
                <c:ptCount val="1"/>
                <c:pt idx="0">
                  <c:v> 2DOF Forward Kinematics calculations planer robot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'Forward Kinematics Calculation'!$D$7:$D$9</c:f>
              <c:numCache>
                <c:formatCode>_(* #,##0.00_);_(* \(#,##0.00\);_(* "-"??_);_(@_)</c:formatCode>
                <c:ptCount val="3"/>
                <c:pt idx="0" formatCode="General">
                  <c:v>0</c:v>
                </c:pt>
                <c:pt idx="1">
                  <c:v>5.6568542494923806</c:v>
                </c:pt>
                <c:pt idx="2">
                  <c:v>21.111667470117474</c:v>
                </c:pt>
              </c:numCache>
            </c:numRef>
          </c:xVal>
          <c:yVal>
            <c:numRef>
              <c:f>'Forward Kinematics Calculation'!$E$7:$E$9</c:f>
              <c:numCache>
                <c:formatCode>_(* #,##0.00_);_(* \(#,##0.00\);_(* "-"??_);_(@_)</c:formatCode>
                <c:ptCount val="3"/>
                <c:pt idx="0" formatCode="General">
                  <c:v>0</c:v>
                </c:pt>
                <c:pt idx="1">
                  <c:v>5.6568542494923806</c:v>
                </c:pt>
                <c:pt idx="2">
                  <c:v>1.5157495278520488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C6-40B9-9E8C-07CE98C41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99928"/>
        <c:axId val="96197768"/>
      </c:scatterChart>
      <c:valAx>
        <c:axId val="9619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7768"/>
        <c:crosses val="autoZero"/>
        <c:crossBetween val="midCat"/>
      </c:valAx>
      <c:valAx>
        <c:axId val="9619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'Inverse Kinematics Calculations'!$A$5:$L$5</c:f>
              <c:strCache>
                <c:ptCount val="1"/>
                <c:pt idx="0">
                  <c:v>Plotting the Graph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'Inverse Kinematics Calculations'!$E$7:$E$9</c:f>
              <c:numCache>
                <c:formatCode>General</c:formatCode>
                <c:ptCount val="3"/>
                <c:pt idx="0">
                  <c:v>0</c:v>
                </c:pt>
                <c:pt idx="1">
                  <c:v>5.1999999999999993</c:v>
                </c:pt>
                <c:pt idx="2">
                  <c:v>20</c:v>
                </c:pt>
              </c:numCache>
            </c:numRef>
          </c:xVal>
          <c:yVal>
            <c:numRef>
              <c:f>'Inverse Kinematics Calculations'!$F$7:$F$9</c:f>
              <c:numCache>
                <c:formatCode>General</c:formatCode>
                <c:ptCount val="3"/>
                <c:pt idx="0">
                  <c:v>0</c:v>
                </c:pt>
                <c:pt idx="1">
                  <c:v>6.0794736614282661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2-4718-86D6-EF447D8EF509}"/>
            </c:ext>
          </c:extLst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axId val="556427408"/>
        <c:axId val="556427768"/>
      </c:scatterChart>
      <c:valAx>
        <c:axId val="5564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27768"/>
        <c:crosses val="autoZero"/>
        <c:crossBetween val="midCat"/>
      </c:valAx>
      <c:valAx>
        <c:axId val="55642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21</xdr:col>
      <xdr:colOff>0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8ECB1-9B08-4BD9-B76E-20C8999EA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9525</xdr:rowOff>
    </xdr:from>
    <xdr:to>
      <xdr:col>19</xdr:col>
      <xdr:colOff>552450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C2B8B-0529-AC45-8910-F3E97F389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F85E-0AE0-490C-AC35-EA6836C5AD4B}">
  <dimension ref="A1:V9"/>
  <sheetViews>
    <sheetView workbookViewId="0">
      <selection activeCell="Q7" sqref="Q7"/>
    </sheetView>
  </sheetViews>
  <sheetFormatPr defaultRowHeight="15" x14ac:dyDescent="0.25"/>
  <sheetData>
    <row r="1" spans="1:22" x14ac:dyDescent="0.25">
      <c r="A1" s="3" t="s">
        <v>7</v>
      </c>
      <c r="B1" s="3"/>
      <c r="C1" s="3"/>
      <c r="D1" s="3"/>
      <c r="E1" s="3"/>
      <c r="F1" s="3"/>
      <c r="G1" s="3"/>
      <c r="H1" s="3"/>
      <c r="J1" s="13" t="s">
        <v>21</v>
      </c>
      <c r="K1" s="12"/>
      <c r="L1" s="12"/>
      <c r="M1" s="12"/>
      <c r="N1" s="12"/>
      <c r="O1" s="12"/>
    </row>
    <row r="2" spans="1:22" x14ac:dyDescent="0.25">
      <c r="A2" s="8" t="s">
        <v>2</v>
      </c>
      <c r="B2" s="8" t="s">
        <v>3</v>
      </c>
      <c r="C2" s="8" t="s">
        <v>0</v>
      </c>
      <c r="D2" s="8" t="s">
        <v>1</v>
      </c>
      <c r="E2" s="8" t="s">
        <v>10</v>
      </c>
      <c r="F2" s="8" t="s">
        <v>12</v>
      </c>
      <c r="G2" s="8" t="s">
        <v>11</v>
      </c>
      <c r="H2" s="8" t="s">
        <v>13</v>
      </c>
      <c r="I2" s="1"/>
      <c r="J2" s="12"/>
      <c r="K2" s="12"/>
      <c r="L2" s="12"/>
      <c r="M2" s="12"/>
      <c r="N2" s="12"/>
      <c r="O2" s="12"/>
      <c r="P2" s="1"/>
      <c r="Q2" s="1"/>
      <c r="R2" s="1"/>
      <c r="S2" s="1"/>
      <c r="T2" s="1"/>
      <c r="U2" s="1"/>
      <c r="V2" s="1"/>
    </row>
    <row r="3" spans="1:22" x14ac:dyDescent="0.25">
      <c r="A3" s="2">
        <v>8</v>
      </c>
      <c r="B3" s="2">
        <v>16</v>
      </c>
      <c r="C3" s="2">
        <v>45</v>
      </c>
      <c r="D3" s="2">
        <v>-60</v>
      </c>
      <c r="E3" s="2">
        <f>A3*COS(RADIANS(C3))</f>
        <v>5.6568542494923806</v>
      </c>
      <c r="F3" s="2">
        <f>A3*COS(RADIANS(C3))</f>
        <v>5.6568542494923806</v>
      </c>
      <c r="G3" s="2">
        <f>E3 + (B3*COS(RADIANS(D3+C3)))</f>
        <v>21.111667470117474</v>
      </c>
      <c r="H3" s="2">
        <f>F3+(B3*SIN(RADIANS(D3+C3)))</f>
        <v>1.5157495278520488</v>
      </c>
      <c r="J3" s="12"/>
      <c r="K3" s="12"/>
      <c r="L3" s="12"/>
      <c r="M3" s="12"/>
      <c r="N3" s="12"/>
      <c r="O3" s="12"/>
    </row>
    <row r="4" spans="1:22" x14ac:dyDescent="0.25">
      <c r="A4" s="2"/>
      <c r="B4" s="2"/>
      <c r="C4" s="2"/>
      <c r="D4" s="2"/>
      <c r="E4" s="2"/>
      <c r="F4" s="2"/>
      <c r="G4" s="2"/>
      <c r="H4" s="2"/>
      <c r="J4" s="12"/>
      <c r="K4" s="12"/>
      <c r="L4" s="12"/>
      <c r="M4" s="12"/>
      <c r="N4" s="12"/>
      <c r="O4" s="12"/>
    </row>
    <row r="5" spans="1:22" x14ac:dyDescent="0.25">
      <c r="A5" s="5" t="s">
        <v>4</v>
      </c>
      <c r="B5" s="6"/>
      <c r="C5" s="6"/>
      <c r="D5" s="6"/>
      <c r="E5" s="6"/>
      <c r="F5" s="6"/>
      <c r="G5" s="6"/>
      <c r="H5" s="6"/>
      <c r="J5" s="12"/>
      <c r="K5" s="12"/>
      <c r="L5" s="12"/>
      <c r="M5" s="12"/>
      <c r="N5" s="12"/>
      <c r="O5" s="12"/>
    </row>
    <row r="6" spans="1:22" x14ac:dyDescent="0.25">
      <c r="D6" s="7" t="s">
        <v>5</v>
      </c>
      <c r="E6" s="7" t="s">
        <v>6</v>
      </c>
      <c r="J6" s="12"/>
      <c r="K6" s="12"/>
      <c r="L6" s="12"/>
      <c r="M6" s="12"/>
      <c r="N6" s="12"/>
      <c r="O6" s="12"/>
    </row>
    <row r="7" spans="1:22" x14ac:dyDescent="0.25">
      <c r="D7">
        <v>0</v>
      </c>
      <c r="E7">
        <v>0</v>
      </c>
      <c r="J7" s="12"/>
      <c r="K7" s="12"/>
      <c r="L7" s="12"/>
      <c r="M7" s="12"/>
      <c r="N7" s="12"/>
      <c r="O7" s="12"/>
    </row>
    <row r="8" spans="1:22" x14ac:dyDescent="0.25">
      <c r="D8" s="4">
        <f>E3</f>
        <v>5.6568542494923806</v>
      </c>
      <c r="E8" s="4">
        <f>F3</f>
        <v>5.6568542494923806</v>
      </c>
      <c r="J8" s="12"/>
      <c r="K8" s="12"/>
      <c r="L8" s="12"/>
      <c r="M8" s="12"/>
      <c r="N8" s="12"/>
      <c r="O8" s="12"/>
    </row>
    <row r="9" spans="1:22" x14ac:dyDescent="0.25">
      <c r="D9" s="4">
        <f>G3</f>
        <v>21.111667470117474</v>
      </c>
      <c r="E9" s="4">
        <f>H3</f>
        <v>1.5157495278520488</v>
      </c>
      <c r="J9" s="12"/>
      <c r="K9" s="12"/>
      <c r="L9" s="12"/>
      <c r="M9" s="12"/>
      <c r="N9" s="12"/>
      <c r="O9" s="12"/>
    </row>
  </sheetData>
  <mergeCells count="3">
    <mergeCell ref="A1:H1"/>
    <mergeCell ref="A5:H5"/>
    <mergeCell ref="J1:O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BD31-6842-47BD-BDD4-3FF1A89D6D6C}">
  <dimension ref="A1:T9"/>
  <sheetViews>
    <sheetView tabSelected="1" workbookViewId="0">
      <selection activeCell="J7" sqref="J7"/>
    </sheetView>
  </sheetViews>
  <sheetFormatPr defaultRowHeight="15" x14ac:dyDescent="0.25"/>
  <cols>
    <col min="4" max="4" width="12" bestFit="1" customWidth="1"/>
  </cols>
  <sheetData>
    <row r="1" spans="1:20" x14ac:dyDescent="0.25">
      <c r="A1" s="3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O1" s="13" t="s">
        <v>20</v>
      </c>
      <c r="P1" s="12"/>
      <c r="Q1" s="12"/>
      <c r="R1" s="12"/>
      <c r="S1" s="12"/>
      <c r="T1" s="12"/>
    </row>
    <row r="2" spans="1:20" x14ac:dyDescent="0.25">
      <c r="A2" s="8" t="s">
        <v>2</v>
      </c>
      <c r="B2" s="8" t="s">
        <v>3</v>
      </c>
      <c r="C2" s="8" t="s">
        <v>9</v>
      </c>
      <c r="D2" s="8" t="s">
        <v>14</v>
      </c>
      <c r="E2" s="8" t="s">
        <v>15</v>
      </c>
      <c r="F2" s="8" t="s">
        <v>16</v>
      </c>
      <c r="G2" s="8" t="s">
        <v>11</v>
      </c>
      <c r="H2" s="8" t="s">
        <v>13</v>
      </c>
      <c r="I2" s="8" t="s">
        <v>17</v>
      </c>
      <c r="J2" s="8" t="s">
        <v>18</v>
      </c>
      <c r="K2" s="8" t="s">
        <v>10</v>
      </c>
      <c r="L2" s="8" t="s">
        <v>11</v>
      </c>
      <c r="O2" s="12"/>
      <c r="P2" s="12"/>
      <c r="Q2" s="12"/>
      <c r="R2" s="12"/>
      <c r="S2" s="12"/>
      <c r="T2" s="12"/>
    </row>
    <row r="3" spans="1:20" x14ac:dyDescent="0.25">
      <c r="A3">
        <v>8</v>
      </c>
      <c r="B3">
        <v>16</v>
      </c>
      <c r="C3">
        <f>SQRT((G3^2)+(H3^2))</f>
        <v>20</v>
      </c>
      <c r="D3">
        <f>DEGREES(ATAN(H3/G3))</f>
        <v>0</v>
      </c>
      <c r="E3">
        <f>DEGREES((ACOS(((A3^2)+(C3^2)-(B3^2))/(2*A3*C3))))</f>
        <v>49.458398126495482</v>
      </c>
      <c r="F3">
        <f>DEGREES(ACOS(((A3^2)+(B3^2)-(C3^2))/(2*A3*B3)))</f>
        <v>108.20995686428301</v>
      </c>
      <c r="G3">
        <v>20</v>
      </c>
      <c r="H3">
        <v>0</v>
      </c>
      <c r="I3">
        <f>D3+E3</f>
        <v>49.458398126495482</v>
      </c>
      <c r="J3">
        <f>F3-180</f>
        <v>-71.790043135716985</v>
      </c>
      <c r="K3">
        <f>A3*COS(RADIANS(I3))</f>
        <v>5.1999999999999993</v>
      </c>
      <c r="L3">
        <f>A3*SIN(RADIANS(I3))</f>
        <v>6.0794736614282661</v>
      </c>
      <c r="O3" s="12"/>
      <c r="P3" s="12"/>
      <c r="Q3" s="12"/>
      <c r="R3" s="12"/>
      <c r="S3" s="12"/>
      <c r="T3" s="12"/>
    </row>
    <row r="4" spans="1:20" x14ac:dyDescent="0.25">
      <c r="O4" s="12"/>
      <c r="P4" s="12"/>
      <c r="Q4" s="12"/>
      <c r="R4" s="12"/>
      <c r="S4" s="12"/>
      <c r="T4" s="12"/>
    </row>
    <row r="5" spans="1:20" x14ac:dyDescent="0.25">
      <c r="A5" s="9" t="s">
        <v>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O5" s="12"/>
      <c r="P5" s="12"/>
      <c r="Q5" s="12"/>
      <c r="R5" s="12"/>
      <c r="S5" s="12"/>
      <c r="T5" s="12"/>
    </row>
    <row r="6" spans="1:20" x14ac:dyDescent="0.25">
      <c r="E6" s="11" t="s">
        <v>5</v>
      </c>
      <c r="F6" s="11" t="s">
        <v>6</v>
      </c>
      <c r="O6" s="12"/>
      <c r="P6" s="12"/>
      <c r="Q6" s="12"/>
      <c r="R6" s="12"/>
      <c r="S6" s="12"/>
      <c r="T6" s="12"/>
    </row>
    <row r="7" spans="1:20" x14ac:dyDescent="0.25">
      <c r="E7">
        <v>0</v>
      </c>
      <c r="F7">
        <v>0</v>
      </c>
      <c r="O7" s="12"/>
      <c r="P7" s="12"/>
      <c r="Q7" s="12"/>
      <c r="R7" s="12"/>
      <c r="S7" s="12"/>
      <c r="T7" s="12"/>
    </row>
    <row r="8" spans="1:20" x14ac:dyDescent="0.25">
      <c r="E8">
        <f>K3</f>
        <v>5.1999999999999993</v>
      </c>
      <c r="F8">
        <f>L3</f>
        <v>6.0794736614282661</v>
      </c>
      <c r="O8" s="12"/>
      <c r="P8" s="12"/>
      <c r="Q8" s="12"/>
      <c r="R8" s="12"/>
      <c r="S8" s="12"/>
      <c r="T8" s="12"/>
    </row>
    <row r="9" spans="1:20" x14ac:dyDescent="0.25">
      <c r="E9">
        <f>G3</f>
        <v>20</v>
      </c>
      <c r="F9">
        <f>H3</f>
        <v>0</v>
      </c>
      <c r="O9" s="12"/>
      <c r="P9" s="12"/>
      <c r="Q9" s="12"/>
      <c r="R9" s="12"/>
      <c r="S9" s="12"/>
      <c r="T9" s="12"/>
    </row>
  </sheetData>
  <mergeCells count="3">
    <mergeCell ref="A1:L1"/>
    <mergeCell ref="A5:L5"/>
    <mergeCell ref="O1:T9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Forward Kinematics Calculation</vt:lpstr>
      <vt:lpstr>Inverse Kinematics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Kinley Penjor</dc:creator>
  <cp:lastModifiedBy>Kinley Penjor</cp:lastModifiedBy>
  <dcterms:created xsi:type="dcterms:W3CDTF">2024-02-18T07:12:11Z</dcterms:created>
  <dcterms:modified xsi:type="dcterms:W3CDTF">2024-02-18T16:13:49Z</dcterms:modified>
</cp:coreProperties>
</file>