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QP audit\"/>
    </mc:Choice>
  </mc:AlternateContent>
  <bookViews>
    <workbookView xWindow="0" yWindow="0" windowWidth="20490" windowHeight="8940" tabRatio="829"/>
  </bookViews>
  <sheets>
    <sheet name="Base" sheetId="1" r:id="rId1"/>
    <sheet name="Syllabus Distribution" sheetId="2" r:id="rId2"/>
    <sheet name="Unit Distribution" sheetId="3" r:id="rId3"/>
    <sheet name="Coverage of Syllabus" sheetId="4" r:id="rId4"/>
    <sheet name="Level of Difficulty" sheetId="5" r:id="rId5"/>
    <sheet name="Oder of Thinking skills" sheetId="6" r:id="rId6"/>
    <sheet name="Uniform Marking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7" i="5"/>
  <c r="D6" i="5"/>
  <c r="D5" i="5"/>
  <c r="E5" i="3"/>
  <c r="D12" i="1" l="1"/>
  <c r="D13" i="1" s="1"/>
  <c r="F6" i="7"/>
  <c r="F7" i="7"/>
  <c r="F8" i="7"/>
  <c r="F9" i="7"/>
  <c r="F10" i="7"/>
  <c r="F11" i="7"/>
  <c r="F12" i="7"/>
  <c r="F5" i="7"/>
  <c r="F7" i="6"/>
  <c r="F6" i="6"/>
  <c r="F5" i="6"/>
  <c r="F7" i="5"/>
  <c r="F6" i="5"/>
  <c r="F5" i="5"/>
  <c r="D12" i="3"/>
  <c r="E5" i="2"/>
  <c r="E4" i="2"/>
  <c r="D5" i="2"/>
  <c r="D4" i="2"/>
  <c r="D11" i="1"/>
  <c r="F5" i="2" s="1"/>
  <c r="E7" i="3" l="1"/>
  <c r="E6" i="3"/>
  <c r="D7" i="4" s="1"/>
  <c r="F7" i="4" s="1"/>
  <c r="E10" i="3"/>
  <c r="F13" i="7"/>
  <c r="F8" i="6"/>
  <c r="F8" i="5"/>
  <c r="F4" i="2"/>
  <c r="E11" i="3" s="1"/>
  <c r="E9" i="3" l="1"/>
  <c r="D10" i="4" s="1"/>
  <c r="F10" i="4" s="1"/>
  <c r="E8" i="3"/>
  <c r="D9" i="4" s="1"/>
  <c r="F9" i="4" s="1"/>
  <c r="D12" i="4"/>
  <c r="F12" i="4" s="1"/>
  <c r="E4" i="3"/>
  <c r="D5" i="4" s="1"/>
  <c r="F5" i="4" s="1"/>
  <c r="D8" i="4"/>
  <c r="F8" i="4" s="1"/>
  <c r="D11" i="4"/>
  <c r="F11" i="4" s="1"/>
  <c r="D6" i="4"/>
  <c r="F6" i="4" s="1"/>
  <c r="E12" i="3" l="1"/>
  <c r="F13" i="4"/>
  <c r="D16" i="1" s="1"/>
  <c r="D17" i="1" s="1"/>
</calcChain>
</file>

<file path=xl/sharedStrings.xml><?xml version="1.0" encoding="utf-8"?>
<sst xmlns="http://schemas.openxmlformats.org/spreadsheetml/2006/main" count="84" uniqueCount="57">
  <si>
    <t>Subject Code</t>
  </si>
  <si>
    <t>Subject Name</t>
  </si>
  <si>
    <t>Department</t>
  </si>
  <si>
    <t>Program</t>
  </si>
  <si>
    <t>S. No.</t>
  </si>
  <si>
    <t>Syllabus</t>
  </si>
  <si>
    <t xml:space="preserve">Contact Hours </t>
  </si>
  <si>
    <t>Marks</t>
  </si>
  <si>
    <t>Marks per Contact hours</t>
  </si>
  <si>
    <t>Syllabus-I</t>
  </si>
  <si>
    <t>Syllabus-II</t>
  </si>
  <si>
    <t>Unit</t>
  </si>
  <si>
    <t>Contact Hours</t>
  </si>
  <si>
    <t>Desired Marks distribution</t>
  </si>
  <si>
    <t>I</t>
  </si>
  <si>
    <t>II</t>
  </si>
  <si>
    <t>III</t>
  </si>
  <si>
    <t>IV</t>
  </si>
  <si>
    <t>V</t>
  </si>
  <si>
    <t>VI</t>
  </si>
  <si>
    <t>VII</t>
  </si>
  <si>
    <t>VIII</t>
  </si>
  <si>
    <t>Total</t>
  </si>
  <si>
    <t>Related Question(s)</t>
  </si>
  <si>
    <t>Marks Allocated</t>
  </si>
  <si>
    <t>Evaluation Score</t>
  </si>
  <si>
    <t>Desired (d)</t>
  </si>
  <si>
    <t>Actual (a)</t>
  </si>
  <si>
    <t>|d-a|</t>
  </si>
  <si>
    <t>Level</t>
  </si>
  <si>
    <t>Easy</t>
  </si>
  <si>
    <t>Moderate</t>
  </si>
  <si>
    <t>Difficult</t>
  </si>
  <si>
    <t>Quality
(Order of thinking skill)</t>
  </si>
  <si>
    <t>Memory/Understanding based</t>
  </si>
  <si>
    <t>Skill/Application based</t>
  </si>
  <si>
    <t>Analysis/Design based</t>
  </si>
  <si>
    <t>Question No.</t>
  </si>
  <si>
    <t>Marks of sub-parts (if any)</t>
  </si>
  <si>
    <t>T0</t>
  </si>
  <si>
    <t>Score E</t>
  </si>
  <si>
    <t>Total Evaluation Score (TES)</t>
  </si>
  <si>
    <t>Score A</t>
  </si>
  <si>
    <t>Score B</t>
  </si>
  <si>
    <t>Score C</t>
  </si>
  <si>
    <t>Score D</t>
  </si>
  <si>
    <t>Adherence Index (AI)</t>
  </si>
  <si>
    <t>EE405</t>
  </si>
  <si>
    <t>DSP</t>
  </si>
  <si>
    <t>EE</t>
  </si>
  <si>
    <t>B.Tech</t>
  </si>
  <si>
    <t>Paper Setter</t>
  </si>
  <si>
    <t>p = (T/H)</t>
  </si>
  <si>
    <t>(T) Total Marks (including choices)</t>
  </si>
  <si>
    <t>(H) Total contact hours as per syllabus</t>
  </si>
  <si>
    <t>(M) Maximum Marks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</si>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</sst>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hidden="1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C2" sqref="C2"/>
    </sheetView>
  </sheetViews>
  <sheetFormatPr defaultRowHeight="15" x14ac:dyDescent="0.25"/>
  <cols>
    <col min="2" max="2" width="12.7109375" bestFit="1" customWidth="1"/>
    <col min="3" max="3" width="35" bestFit="1" customWidth="1"/>
  </cols>
  <sheetData>
    <row r="1" spans="2:4" x14ac:dyDescent="0.25">
      <c r="B1" s="1" t="s">
        <v>51</v>
      </c>
      <c r="C1" s="7" t="s">
        <v>56</v>
      </c>
    </row>
    <row r="2" spans="2:4" x14ac:dyDescent="0.25">
      <c r="B2" s="1" t="s">
        <v>0</v>
      </c>
      <c r="C2" s="7" t="s">
        <v>47</v>
      </c>
    </row>
    <row r="3" spans="2:4" x14ac:dyDescent="0.25">
      <c r="B3" s="1" t="s">
        <v>1</v>
      </c>
      <c r="C3" s="7" t="s">
        <v>48</v>
      </c>
    </row>
    <row r="4" spans="2:4" x14ac:dyDescent="0.25">
      <c r="B4" s="1" t="s">
        <v>2</v>
      </c>
      <c r="C4" s="7" t="s">
        <v>49</v>
      </c>
    </row>
    <row r="5" spans="2:4" x14ac:dyDescent="0.25">
      <c r="B5" s="1" t="s">
        <v>3</v>
      </c>
      <c r="C5" s="7" t="s">
        <v>50</v>
      </c>
    </row>
    <row r="8" spans="2:4" x14ac:dyDescent="0.25">
      <c r="C8" s="1" t="s">
        <v>55</v>
      </c>
      <c r="D8" s="7">
        <v>40</v>
      </c>
    </row>
    <row r="9" spans="2:4" x14ac:dyDescent="0.25">
      <c r="C9" s="1" t="s">
        <v>54</v>
      </c>
      <c r="D9" s="7">
        <v>42</v>
      </c>
    </row>
    <row r="10" spans="2:4" x14ac:dyDescent="0.25">
      <c r="C10" s="1" t="s">
        <v>53</v>
      </c>
      <c r="D10" s="7">
        <v>65</v>
      </c>
    </row>
    <row r="11" spans="2:4" x14ac:dyDescent="0.25">
      <c r="C11" s="1" t="s">
        <v>52</v>
      </c>
      <c r="D11" s="19">
        <f>IF(ISERROR(D10/D9),0,D10/D9)</f>
        <v>1.5476190476190477</v>
      </c>
    </row>
    <row r="12" spans="2:4" x14ac:dyDescent="0.25">
      <c r="C12" s="1" t="s">
        <v>39</v>
      </c>
      <c r="D12" s="19">
        <f>D8/0.7</f>
        <v>57.142857142857146</v>
      </c>
    </row>
    <row r="13" spans="2:4" x14ac:dyDescent="0.25">
      <c r="C13" s="1" t="s">
        <v>40</v>
      </c>
      <c r="D13" s="19">
        <f>IF(D10&lt;=D12,0,(D10-D12))</f>
        <v>7.8571428571428541</v>
      </c>
    </row>
    <row r="14" spans="2:4" x14ac:dyDescent="0.25">
      <c r="D14" s="20"/>
    </row>
    <row r="15" spans="2:4" x14ac:dyDescent="0.25">
      <c r="D15" s="20"/>
    </row>
    <row r="16" spans="2:4" x14ac:dyDescent="0.25">
      <c r="C16" s="1" t="s">
        <v>41</v>
      </c>
      <c r="D16" s="19">
        <f>(0.2*'Coverage of Syllabus'!F13)+(0.3*'Level of Difficulty'!F8)+(0.3*'Oder of Thinking skills'!F8)+(0.1*'Uniform Marking'!F13)+(0.1*Base!D13)</f>
        <v>25.333333333333336</v>
      </c>
    </row>
    <row r="17" spans="3:4" x14ac:dyDescent="0.25">
      <c r="C17" s="1" t="s">
        <v>46</v>
      </c>
      <c r="D17" s="19">
        <f>1-(D16/D8)</f>
        <v>0.36666666666666659</v>
      </c>
    </row>
  </sheetData>
  <sheetProtection algorithmName="SHA-512" hashValue="2S1vnJ6xDKTuWRz8NXdOkGBUHwGGJeymwAcDiqqf45Y6Wo6FX+cYbdbqElJWV6Pfa+8mCSdW9qh8SW4rxScz1w==" saltValue="iHu7qdSBLBKwmPHxvKrez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>
      <selection activeCell="F8" sqref="F8"/>
    </sheetView>
  </sheetViews>
  <sheetFormatPr defaultRowHeight="15" x14ac:dyDescent="0.25"/>
  <cols>
    <col min="2" max="2" width="5.85546875" bestFit="1" customWidth="1"/>
    <col min="3" max="3" width="11.28515625" customWidth="1"/>
    <col min="4" max="4" width="13.28515625" bestFit="1" customWidth="1"/>
    <col min="6" max="6" width="21.28515625" bestFit="1" customWidth="1"/>
  </cols>
  <sheetData>
    <row r="3" spans="2:6" x14ac:dyDescent="0.25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</row>
    <row r="4" spans="2:6" x14ac:dyDescent="0.25">
      <c r="B4" s="4">
        <v>1</v>
      </c>
      <c r="C4" s="5" t="s">
        <v>9</v>
      </c>
      <c r="D4" s="10">
        <f>IF(ISERROR(0.4*Base!D9),0,0.4*Base!D9)</f>
        <v>16.8</v>
      </c>
      <c r="E4" s="10">
        <f>IF(ISERROR(0.3*Base!D10),0,0.3*Base!D10)</f>
        <v>19.5</v>
      </c>
      <c r="F4" s="16">
        <f>(3/4)*Base!D11</f>
        <v>1.1607142857142858</v>
      </c>
    </row>
    <row r="5" spans="2:6" x14ac:dyDescent="0.25">
      <c r="B5" s="4">
        <v>2</v>
      </c>
      <c r="C5" s="5" t="s">
        <v>10</v>
      </c>
      <c r="D5" s="10">
        <f>IF(ISERROR(0.6*Base!D9),0,0.6*Base!D9)</f>
        <v>25.2</v>
      </c>
      <c r="E5" s="10">
        <f>IF(ISERROR(0.7*Base!D10),0,0.7*Base!D10)</f>
        <v>45.5</v>
      </c>
      <c r="F5" s="16">
        <f>(7/6)*Base!D11</f>
        <v>1.8055555555555558</v>
      </c>
    </row>
  </sheetData>
  <sheetProtection algorithmName="SHA-512" hashValue="SPOf2070TqCugIkElPWYHgt6OPJw9WSNsMdf647KcDGnM3LNNMoM1PVa+Y/XejUQjRYOkwA1aZyzox8vCF3f/g==" saltValue="As+D77fO/7OqrQtZwqSw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F9" sqref="F9"/>
    </sheetView>
  </sheetViews>
  <sheetFormatPr defaultRowHeight="15" x14ac:dyDescent="0.25"/>
  <cols>
    <col min="2" max="2" width="5.85546875" bestFit="1" customWidth="1"/>
    <col min="3" max="3" width="6.28515625" style="2" customWidth="1"/>
    <col min="4" max="4" width="12.7109375" style="2" bestFit="1" customWidth="1"/>
    <col min="5" max="5" width="22.5703125" style="2" bestFit="1" customWidth="1"/>
  </cols>
  <sheetData>
    <row r="3" spans="2:5" x14ac:dyDescent="0.25">
      <c r="B3" s="3" t="s">
        <v>4</v>
      </c>
      <c r="C3" s="6" t="s">
        <v>11</v>
      </c>
      <c r="D3" s="6" t="s">
        <v>12</v>
      </c>
      <c r="E3" s="6" t="s">
        <v>13</v>
      </c>
    </row>
    <row r="4" spans="2:5" x14ac:dyDescent="0.25">
      <c r="B4" s="4">
        <v>1</v>
      </c>
      <c r="C4" s="4" t="s">
        <v>14</v>
      </c>
      <c r="D4" s="8">
        <v>8</v>
      </c>
      <c r="E4" s="16">
        <f>IF(D4&lt;('Syllabus Distribution'!$D$4),D4*'Syllabus Distribution'!$F$4,('Syllabus Distribution'!$D$4*'Syllabus Distribution'!$F$4)+('Syllabus Distribution'!$F$5*(D4-'Syllabus Distribution'!$D$4)))</f>
        <v>9.2857142857142865</v>
      </c>
    </row>
    <row r="5" spans="2:5" x14ac:dyDescent="0.25">
      <c r="B5" s="4">
        <v>2</v>
      </c>
      <c r="C5" s="4" t="s">
        <v>15</v>
      </c>
      <c r="D5" s="8">
        <v>10</v>
      </c>
      <c r="E5" s="16">
        <f>IF(SUM(D4:D5)&lt;('Syllabus Distribution'!$D$4),D5*'Syllabus Distribution'!$F$4,IF(SUM(D4)&lt;('Syllabus Distribution'!$D$4),(('Syllabus Distribution'!$D$4-SUM(D4))*'Syllabus Distribution'!$F$4)+('Syllabus Distribution'!$F$5*(SUM(D4:D5)-'Syllabus Distribution'!$D$4)),D5*'Syllabus Distribution'!$F$5))</f>
        <v>12.380952380952381</v>
      </c>
    </row>
    <row r="6" spans="2:5" x14ac:dyDescent="0.25">
      <c r="B6" s="4">
        <v>3</v>
      </c>
      <c r="C6" s="4" t="s">
        <v>16</v>
      </c>
      <c r="D6" s="8">
        <v>10</v>
      </c>
      <c r="E6" s="16">
        <f>IF(SUM(D4:D6)&lt;('Syllabus Distribution'!$D$4),D6*'Syllabus Distribution'!$F$4,IF(SUM(D4:D5)&lt;('Syllabus Distribution'!$D$4),(('Syllabus Distribution'!$D$4-SUM(D4:D5))*'Syllabus Distribution'!$F$4)+('Syllabus Distribution'!$F$5*(SUM(D4:D6)-'Syllabus Distribution'!$D$4)),D6*'Syllabus Distribution'!$F$5))</f>
        <v>18.055555555555557</v>
      </c>
    </row>
    <row r="7" spans="2:5" x14ac:dyDescent="0.25">
      <c r="B7" s="4">
        <v>4</v>
      </c>
      <c r="C7" s="4" t="s">
        <v>17</v>
      </c>
      <c r="D7" s="8">
        <v>7</v>
      </c>
      <c r="E7" s="16">
        <f>IF(SUM(D4:D7)&lt;('Syllabus Distribution'!$D$4),D7*'Syllabus Distribution'!$F$4,IF(SUM(D4:D6)&lt;('Syllabus Distribution'!$D$4),(('Syllabus Distribution'!$D$4-SUM(D4:D6))*'Syllabus Distribution'!$F$4)+('Syllabus Distribution'!$F$5*(SUM(D4:D7)-'Syllabus Distribution'!$D$4)),D7*'Syllabus Distribution'!$F$5))</f>
        <v>12.638888888888891</v>
      </c>
    </row>
    <row r="8" spans="2:5" x14ac:dyDescent="0.25">
      <c r="B8" s="4">
        <v>5</v>
      </c>
      <c r="C8" s="4" t="s">
        <v>18</v>
      </c>
      <c r="D8" s="8">
        <v>7</v>
      </c>
      <c r="E8" s="16">
        <f>IF(SUM(D4:D8)&lt;('Syllabus Distribution'!$D$4),D8*'Syllabus Distribution'!$F$4,IF(SUM(D4:D7)&lt;('Syllabus Distribution'!$D$4),(('Syllabus Distribution'!$D$4-SUM(D4:D7))*'Syllabus Distribution'!$F$4)+('Syllabus Distribution'!$F$5*(SUM(D4:D8)-'Syllabus Distribution'!$D$4)),D8*'Syllabus Distribution'!$F$5))</f>
        <v>12.638888888888891</v>
      </c>
    </row>
    <row r="9" spans="2:5" x14ac:dyDescent="0.25">
      <c r="B9" s="4">
        <v>6</v>
      </c>
      <c r="C9" s="4" t="s">
        <v>19</v>
      </c>
      <c r="D9" s="8"/>
      <c r="E9" s="16">
        <f>IF(SUM(D4:D9)&lt;('Syllabus Distribution'!$D$4),D9*'Syllabus Distribution'!$F$4,IF(SUM(D4:D8)&lt;('Syllabus Distribution'!$D$4),(('Syllabus Distribution'!$D$4-SUM(D4:D8))*'Syllabus Distribution'!$F$4)+('Syllabus Distribution'!$F$5*(SUM(D4:D9)-'Syllabus Distribution'!$D$4)),D9*'Syllabus Distribution'!$F$5))</f>
        <v>0</v>
      </c>
    </row>
    <row r="10" spans="2:5" x14ac:dyDescent="0.25">
      <c r="B10" s="4">
        <v>7</v>
      </c>
      <c r="C10" s="4" t="s">
        <v>20</v>
      </c>
      <c r="D10" s="8"/>
      <c r="E10" s="16">
        <f>IF(SUM(D4:D10)&lt;('Syllabus Distribution'!$D$4),D10*'Syllabus Distribution'!$F$4,IF(SUM(D4:D9)&lt;('Syllabus Distribution'!$D$4),(('Syllabus Distribution'!$D$4-SUM(D4:D9))*'Syllabus Distribution'!$F$4)+('Syllabus Distribution'!$F$5*(SUM(D4:D10)-'Syllabus Distribution'!$D$4)),D10*'Syllabus Distribution'!$F$5))</f>
        <v>0</v>
      </c>
    </row>
    <row r="11" spans="2:5" x14ac:dyDescent="0.25">
      <c r="B11" s="4">
        <v>8</v>
      </c>
      <c r="C11" s="4" t="s">
        <v>21</v>
      </c>
      <c r="D11" s="8"/>
      <c r="E11" s="16">
        <f>IF(SUM(D4:D11)&lt;('Syllabus Distribution'!$D$4),D11*'Syllabus Distribution'!$F$4,IF(SUM(D4:D10)&lt;('Syllabus Distribution'!$D$4),(('Syllabus Distribution'!$D$4-SUM(D4:D10))*'Syllabus Distribution'!$F$4)+('Syllabus Distribution'!$F$5*(SUM(D4:D11)-'Syllabus Distribution'!$D$4)),D11*'Syllabus Distribution'!$F$5))</f>
        <v>0</v>
      </c>
    </row>
    <row r="12" spans="2:5" x14ac:dyDescent="0.25">
      <c r="B12" s="13" t="s">
        <v>22</v>
      </c>
      <c r="C12" s="13"/>
      <c r="D12" s="11">
        <f>SUM(D4:D11)</f>
        <v>42</v>
      </c>
      <c r="E12" s="17">
        <f>SUM(E4:E11)</f>
        <v>65.000000000000014</v>
      </c>
    </row>
  </sheetData>
  <sheetProtection algorithmName="SHA-512" hashValue="mHHpZ8Uq7fZ411wa1dd4Uhg7uZWfezQhZH23/Vk1f7EP+JSxTlY0k3+2/0ErrG+6h+o9dS8ICDCAvsBMKdVccw==" saltValue="gsPlE3QWcEqLDBbu1mO9sw==" spinCount="100000" sheet="1" objects="1" scenarios="1"/>
  <mergeCells count="1">
    <mergeCell ref="B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H8" sqref="H8"/>
    </sheetView>
  </sheetViews>
  <sheetFormatPr defaultRowHeight="15" x14ac:dyDescent="0.25"/>
  <cols>
    <col min="3" max="3" width="34.7109375" customWidth="1"/>
    <col min="4" max="4" width="14.42578125" style="2" bestFit="1" customWidth="1"/>
    <col min="5" max="5" width="11.5703125" style="2" bestFit="1" customWidth="1"/>
    <col min="6" max="6" width="14.85546875" style="2" bestFit="1" customWidth="1"/>
  </cols>
  <sheetData>
    <row r="3" spans="2:6" x14ac:dyDescent="0.25">
      <c r="B3" s="14" t="s">
        <v>11</v>
      </c>
      <c r="C3" s="14" t="s">
        <v>23</v>
      </c>
      <c r="D3" s="13" t="s">
        <v>24</v>
      </c>
      <c r="E3" s="13"/>
      <c r="F3" s="6" t="s">
        <v>25</v>
      </c>
    </row>
    <row r="4" spans="2:6" x14ac:dyDescent="0.25">
      <c r="B4" s="14"/>
      <c r="C4" s="14"/>
      <c r="D4" s="6" t="s">
        <v>26</v>
      </c>
      <c r="E4" s="6" t="s">
        <v>27</v>
      </c>
      <c r="F4" s="6" t="s">
        <v>28</v>
      </c>
    </row>
    <row r="5" spans="2:6" x14ac:dyDescent="0.25">
      <c r="B5" s="4" t="s">
        <v>14</v>
      </c>
      <c r="C5" s="9"/>
      <c r="D5" s="16">
        <f>'Unit Distribution'!E4</f>
        <v>9.2857142857142865</v>
      </c>
      <c r="E5" s="18">
        <v>7.5</v>
      </c>
      <c r="F5" s="16">
        <f>ABS(D5-E5)</f>
        <v>1.7857142857142865</v>
      </c>
    </row>
    <row r="6" spans="2:6" x14ac:dyDescent="0.25">
      <c r="B6" s="4" t="s">
        <v>15</v>
      </c>
      <c r="C6" s="9"/>
      <c r="D6" s="16">
        <f>'Unit Distribution'!E5</f>
        <v>12.380952380952381</v>
      </c>
      <c r="E6" s="18">
        <v>27.5</v>
      </c>
      <c r="F6" s="16">
        <f t="shared" ref="F6:F12" si="0">ABS(D6-E6)</f>
        <v>15.119047619047619</v>
      </c>
    </row>
    <row r="7" spans="2:6" x14ac:dyDescent="0.25">
      <c r="B7" s="4" t="s">
        <v>16</v>
      </c>
      <c r="C7" s="9"/>
      <c r="D7" s="16">
        <f>'Unit Distribution'!E6</f>
        <v>18.055555555555557</v>
      </c>
      <c r="E7" s="18">
        <v>15</v>
      </c>
      <c r="F7" s="16">
        <f t="shared" si="0"/>
        <v>3.0555555555555571</v>
      </c>
    </row>
    <row r="8" spans="2:6" x14ac:dyDescent="0.25">
      <c r="B8" s="4" t="s">
        <v>17</v>
      </c>
      <c r="C8" s="9"/>
      <c r="D8" s="16">
        <f>'Unit Distribution'!E7</f>
        <v>12.638888888888891</v>
      </c>
      <c r="E8" s="18">
        <v>9</v>
      </c>
      <c r="F8" s="16">
        <f t="shared" si="0"/>
        <v>3.6388888888888911</v>
      </c>
    </row>
    <row r="9" spans="2:6" x14ac:dyDescent="0.25">
      <c r="B9" s="4" t="s">
        <v>18</v>
      </c>
      <c r="C9" s="9"/>
      <c r="D9" s="16">
        <f>'Unit Distribution'!E8</f>
        <v>12.638888888888891</v>
      </c>
      <c r="E9" s="18">
        <v>6</v>
      </c>
      <c r="F9" s="16">
        <f t="shared" si="0"/>
        <v>6.6388888888888911</v>
      </c>
    </row>
    <row r="10" spans="2:6" x14ac:dyDescent="0.25">
      <c r="B10" s="4" t="s">
        <v>19</v>
      </c>
      <c r="C10" s="9"/>
      <c r="D10" s="16">
        <f>'Unit Distribution'!E9</f>
        <v>0</v>
      </c>
      <c r="E10" s="18"/>
      <c r="F10" s="16">
        <f t="shared" si="0"/>
        <v>0</v>
      </c>
    </row>
    <row r="11" spans="2:6" x14ac:dyDescent="0.25">
      <c r="B11" s="4" t="s">
        <v>20</v>
      </c>
      <c r="C11" s="9"/>
      <c r="D11" s="16">
        <f>'Unit Distribution'!E10</f>
        <v>0</v>
      </c>
      <c r="E11" s="18"/>
      <c r="F11" s="16">
        <f t="shared" si="0"/>
        <v>0</v>
      </c>
    </row>
    <row r="12" spans="2:6" x14ac:dyDescent="0.25">
      <c r="B12" s="4" t="s">
        <v>21</v>
      </c>
      <c r="C12" s="9"/>
      <c r="D12" s="16">
        <f>'Unit Distribution'!E11</f>
        <v>0</v>
      </c>
      <c r="E12" s="18"/>
      <c r="F12" s="16">
        <f t="shared" si="0"/>
        <v>0</v>
      </c>
    </row>
    <row r="13" spans="2:6" x14ac:dyDescent="0.25">
      <c r="B13" s="14" t="s">
        <v>42</v>
      </c>
      <c r="C13" s="14"/>
      <c r="D13" s="14"/>
      <c r="E13" s="14"/>
      <c r="F13" s="17">
        <f>SUM(F5:F12)</f>
        <v>30.238095238095248</v>
      </c>
    </row>
  </sheetData>
  <sheetProtection algorithmName="SHA-512" hashValue="sQqbb56RmSz82jYceGUMW8Lc8IfFou689xUAItvb08PnJUD/dTQfXmq/sQeP9P+zEmCuArLbbI3CsAJ6hdAk1w==" saltValue="FytySn5aYLPSdWQ0kaaVOg==" spinCount="100000" sheet="1" objects="1" scenarios="1"/>
  <mergeCells count="4">
    <mergeCell ref="D3:E3"/>
    <mergeCell ref="C3:C4"/>
    <mergeCell ref="B3:B4"/>
    <mergeCell ref="B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D5" sqref="D5"/>
    </sheetView>
  </sheetViews>
  <sheetFormatPr defaultRowHeight="15" x14ac:dyDescent="0.25"/>
  <cols>
    <col min="3" max="3" width="35.28515625" customWidth="1"/>
    <col min="4" max="4" width="10.140625" bestFit="1" customWidth="1"/>
    <col min="5" max="5" width="9.140625" bestFit="1" customWidth="1"/>
    <col min="6" max="6" width="15.140625" bestFit="1" customWidth="1"/>
  </cols>
  <sheetData>
    <row r="3" spans="2:6" x14ac:dyDescent="0.25">
      <c r="B3" s="14" t="s">
        <v>29</v>
      </c>
      <c r="C3" s="14" t="s">
        <v>23</v>
      </c>
      <c r="D3" s="13" t="s">
        <v>24</v>
      </c>
      <c r="E3" s="13"/>
      <c r="F3" s="6" t="s">
        <v>25</v>
      </c>
    </row>
    <row r="4" spans="2:6" x14ac:dyDescent="0.25">
      <c r="B4" s="14"/>
      <c r="C4" s="14"/>
      <c r="D4" s="6" t="s">
        <v>26</v>
      </c>
      <c r="E4" s="6" t="s">
        <v>27</v>
      </c>
      <c r="F4" s="6" t="s">
        <v>28</v>
      </c>
    </row>
    <row r="5" spans="2:6" x14ac:dyDescent="0.25">
      <c r="B5" s="5" t="s">
        <v>30</v>
      </c>
      <c r="C5" s="9"/>
      <c r="D5" s="10">
        <f>0.35*Base!$D$10</f>
        <v>22.75</v>
      </c>
      <c r="E5" s="8">
        <v>20</v>
      </c>
      <c r="F5" s="10">
        <f>ABS(D5-E5)</f>
        <v>2.75</v>
      </c>
    </row>
    <row r="6" spans="2:6" x14ac:dyDescent="0.25">
      <c r="B6" s="5" t="s">
        <v>31</v>
      </c>
      <c r="C6" s="9"/>
      <c r="D6" s="10">
        <f>0.3*Base!$D$10</f>
        <v>19.5</v>
      </c>
      <c r="E6" s="8">
        <v>24</v>
      </c>
      <c r="F6" s="10">
        <f t="shared" ref="F6:F7" si="0">ABS(D6-E6)</f>
        <v>4.5</v>
      </c>
    </row>
    <row r="7" spans="2:6" x14ac:dyDescent="0.25">
      <c r="B7" s="5" t="s">
        <v>32</v>
      </c>
      <c r="C7" s="9"/>
      <c r="D7" s="10">
        <f>0.35*Base!$D$10</f>
        <v>22.75</v>
      </c>
      <c r="E7" s="8">
        <v>21</v>
      </c>
      <c r="F7" s="10">
        <f t="shared" si="0"/>
        <v>1.75</v>
      </c>
    </row>
    <row r="8" spans="2:6" x14ac:dyDescent="0.25">
      <c r="B8" s="14" t="s">
        <v>43</v>
      </c>
      <c r="C8" s="14"/>
      <c r="D8" s="14"/>
      <c r="E8" s="14"/>
      <c r="F8" s="11">
        <f>SUM(F5:F7)</f>
        <v>9</v>
      </c>
    </row>
  </sheetData>
  <sheetProtection algorithmName="SHA-512" hashValue="C4oCgj1hpFGaZfO/8nGHq7XDcS+V1xMLiAprLjo1G6pTFlXRtkoO2TkgSBH18r11dTeIkRX5z3nekozs3HJl2A==" saltValue="s5kA5zOZjS4FNK4QlRSBgQ==" spinCount="100000" sheet="1" objects="1" scenarios="1"/>
  <mergeCells count="4">
    <mergeCell ref="B3:B4"/>
    <mergeCell ref="C3:C4"/>
    <mergeCell ref="D3:E3"/>
    <mergeCell ref="B8:E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F12" sqref="F12"/>
    </sheetView>
  </sheetViews>
  <sheetFormatPr defaultRowHeight="15" x14ac:dyDescent="0.25"/>
  <cols>
    <col min="2" max="2" width="26.140625" bestFit="1" customWidth="1"/>
    <col min="3" max="3" width="29.7109375" customWidth="1"/>
    <col min="4" max="4" width="10.140625" bestFit="1" customWidth="1"/>
    <col min="5" max="5" width="9.140625" bestFit="1" customWidth="1"/>
    <col min="6" max="6" width="15.140625" bestFit="1" customWidth="1"/>
  </cols>
  <sheetData>
    <row r="3" spans="2:6" x14ac:dyDescent="0.25">
      <c r="B3" s="15" t="s">
        <v>33</v>
      </c>
      <c r="C3" s="14" t="s">
        <v>23</v>
      </c>
      <c r="D3" s="13" t="s">
        <v>24</v>
      </c>
      <c r="E3" s="13"/>
      <c r="F3" s="6" t="s">
        <v>25</v>
      </c>
    </row>
    <row r="4" spans="2:6" x14ac:dyDescent="0.25">
      <c r="B4" s="14"/>
      <c r="C4" s="14"/>
      <c r="D4" s="6" t="s">
        <v>26</v>
      </c>
      <c r="E4" s="6" t="s">
        <v>27</v>
      </c>
      <c r="F4" s="6" t="s">
        <v>28</v>
      </c>
    </row>
    <row r="5" spans="2:6" x14ac:dyDescent="0.25">
      <c r="B5" s="5" t="s">
        <v>34</v>
      </c>
      <c r="C5" s="9"/>
      <c r="D5" s="10">
        <f>0.3*Base!$D$10</f>
        <v>19.5</v>
      </c>
      <c r="E5" s="8">
        <v>26</v>
      </c>
      <c r="F5" s="10">
        <f>ABS(D5-E5)</f>
        <v>6.5</v>
      </c>
    </row>
    <row r="6" spans="2:6" x14ac:dyDescent="0.25">
      <c r="B6" s="5" t="s">
        <v>35</v>
      </c>
      <c r="C6" s="9"/>
      <c r="D6" s="10">
        <f>0.5*Base!$D$10</f>
        <v>32.5</v>
      </c>
      <c r="E6" s="8">
        <v>15</v>
      </c>
      <c r="F6" s="10">
        <f t="shared" ref="F6:F7" si="0">ABS(D6-E6)</f>
        <v>17.5</v>
      </c>
    </row>
    <row r="7" spans="2:6" x14ac:dyDescent="0.25">
      <c r="B7" s="5" t="s">
        <v>36</v>
      </c>
      <c r="C7" s="9"/>
      <c r="D7" s="10">
        <f>0.2*Base!$D$10</f>
        <v>13</v>
      </c>
      <c r="E7" s="8">
        <v>20</v>
      </c>
      <c r="F7" s="10">
        <f t="shared" si="0"/>
        <v>7</v>
      </c>
    </row>
    <row r="8" spans="2:6" x14ac:dyDescent="0.25">
      <c r="B8" s="13" t="s">
        <v>44</v>
      </c>
      <c r="C8" s="13"/>
      <c r="D8" s="13"/>
      <c r="E8" s="13"/>
      <c r="F8" s="12">
        <f>SUM(F5:F7)</f>
        <v>31</v>
      </c>
    </row>
  </sheetData>
  <sheetProtection algorithmName="SHA-512" hashValue="T3cx5xU0MhCmifFDqrqVeqGbdYunU0+9TMoZaoR10o5lUKWJmD6yzt6AoCC33hdMrBcV6hxb2RKjZPO8hsOZkA==" saltValue="/izdEGsJO0RBw6soC47kKw==" spinCount="100000" sheet="1" objects="1" scenarios="1"/>
  <mergeCells count="4">
    <mergeCell ref="B3:B4"/>
    <mergeCell ref="C3:C4"/>
    <mergeCell ref="D3:E3"/>
    <mergeCell ref="B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D10" sqref="D10"/>
    </sheetView>
  </sheetViews>
  <sheetFormatPr defaultRowHeight="15" x14ac:dyDescent="0.25"/>
  <cols>
    <col min="2" max="2" width="12" bestFit="1" customWidth="1"/>
    <col min="3" max="3" width="23.5703125" bestFit="1" customWidth="1"/>
    <col min="4" max="4" width="10.140625" bestFit="1" customWidth="1"/>
    <col min="5" max="5" width="9.140625" bestFit="1" customWidth="1"/>
    <col min="6" max="6" width="15.140625" bestFit="1" customWidth="1"/>
  </cols>
  <sheetData>
    <row r="3" spans="2:6" x14ac:dyDescent="0.25">
      <c r="B3" s="14" t="s">
        <v>37</v>
      </c>
      <c r="C3" s="14" t="s">
        <v>38</v>
      </c>
      <c r="D3" s="13" t="s">
        <v>24</v>
      </c>
      <c r="E3" s="13"/>
      <c r="F3" s="6" t="s">
        <v>25</v>
      </c>
    </row>
    <row r="4" spans="2:6" x14ac:dyDescent="0.25">
      <c r="B4" s="14"/>
      <c r="C4" s="14"/>
      <c r="D4" s="6" t="s">
        <v>26</v>
      </c>
      <c r="E4" s="6" t="s">
        <v>27</v>
      </c>
      <c r="F4" s="6" t="s">
        <v>28</v>
      </c>
    </row>
    <row r="5" spans="2:6" x14ac:dyDescent="0.25">
      <c r="B5" s="4">
        <v>1</v>
      </c>
      <c r="C5" s="9"/>
      <c r="D5" s="8">
        <v>11</v>
      </c>
      <c r="E5" s="8"/>
      <c r="F5" s="10">
        <f>ABS(D5-E5)</f>
        <v>11</v>
      </c>
    </row>
    <row r="6" spans="2:6" x14ac:dyDescent="0.25">
      <c r="B6" s="4">
        <v>2</v>
      </c>
      <c r="C6" s="9"/>
      <c r="D6" s="8">
        <v>11</v>
      </c>
      <c r="E6" s="8"/>
      <c r="F6" s="10">
        <f t="shared" ref="F6:F12" si="0">ABS(D6-E6)</f>
        <v>11</v>
      </c>
    </row>
    <row r="7" spans="2:6" x14ac:dyDescent="0.25">
      <c r="B7" s="4">
        <v>3</v>
      </c>
      <c r="C7" s="9"/>
      <c r="D7" s="8">
        <v>11</v>
      </c>
      <c r="E7" s="8"/>
      <c r="F7" s="10">
        <f t="shared" si="0"/>
        <v>11</v>
      </c>
    </row>
    <row r="8" spans="2:6" x14ac:dyDescent="0.25">
      <c r="B8" s="4">
        <v>4</v>
      </c>
      <c r="C8" s="9"/>
      <c r="D8" s="8">
        <v>11</v>
      </c>
      <c r="E8" s="8"/>
      <c r="F8" s="10">
        <f t="shared" si="0"/>
        <v>11</v>
      </c>
    </row>
    <row r="9" spans="2:6" x14ac:dyDescent="0.25">
      <c r="B9" s="4">
        <v>5</v>
      </c>
      <c r="C9" s="9"/>
      <c r="D9" s="8">
        <v>11</v>
      </c>
      <c r="E9" s="8"/>
      <c r="F9" s="10">
        <f t="shared" si="0"/>
        <v>11</v>
      </c>
    </row>
    <row r="10" spans="2:6" x14ac:dyDescent="0.25">
      <c r="B10" s="4">
        <v>6</v>
      </c>
      <c r="C10" s="9"/>
      <c r="D10" s="8">
        <v>10</v>
      </c>
      <c r="E10" s="8"/>
      <c r="F10" s="10">
        <f t="shared" si="0"/>
        <v>10</v>
      </c>
    </row>
    <row r="11" spans="2:6" x14ac:dyDescent="0.25">
      <c r="B11" s="4">
        <v>7</v>
      </c>
      <c r="C11" s="9"/>
      <c r="D11" s="8"/>
      <c r="E11" s="8"/>
      <c r="F11" s="10">
        <f t="shared" si="0"/>
        <v>0</v>
      </c>
    </row>
    <row r="12" spans="2:6" x14ac:dyDescent="0.25">
      <c r="B12" s="4">
        <v>8</v>
      </c>
      <c r="C12" s="9"/>
      <c r="D12" s="8"/>
      <c r="E12" s="8"/>
      <c r="F12" s="10">
        <f t="shared" si="0"/>
        <v>0</v>
      </c>
    </row>
    <row r="13" spans="2:6" x14ac:dyDescent="0.25">
      <c r="B13" s="13" t="s">
        <v>45</v>
      </c>
      <c r="C13" s="13"/>
      <c r="D13" s="13"/>
      <c r="E13" s="13"/>
      <c r="F13" s="11">
        <f>SUM(F5:F12)</f>
        <v>65</v>
      </c>
    </row>
  </sheetData>
  <sheetProtection algorithmName="SHA-512" hashValue="tmMBBlZIG9Bn0vQQ4oSUs1A9br2pr/HSnK9dR2RK/wYA0HczjfuX8/ASQLetGFx6FY1W7DKtnQ8Ae2Y+7998MA==" saltValue="tpHL70H1IBoKPYqK1tAUWw==" spinCount="100000" sheet="1" objects="1" scenarios="1"/>
  <mergeCells count="4">
    <mergeCell ref="B3:B4"/>
    <mergeCell ref="C3:C4"/>
    <mergeCell ref="D3:E3"/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</vt:lpstr>
      <vt:lpstr>Syllabus Distribution</vt:lpstr>
      <vt:lpstr>Unit Distribution</vt:lpstr>
      <vt:lpstr>Coverage of Syllabus</vt:lpstr>
      <vt:lpstr>Level of Difficulty</vt:lpstr>
      <vt:lpstr>Oder of Thinking skills</vt:lpstr>
      <vt:lpstr>Uniform 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Vaish</dc:creator>
  <cp:lastModifiedBy>Windows User</cp:lastModifiedBy>
  <dcterms:created xsi:type="dcterms:W3CDTF">2019-02-06T18:40:31Z</dcterms:created>
  <dcterms:modified xsi:type="dcterms:W3CDTF">2020-02-10T13:51:21Z</dcterms:modified>
</cp:coreProperties>
</file>