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miuul\Ödevler\Hafta 3 Ödev\ödev cevabı\"/>
    </mc:Choice>
  </mc:AlternateContent>
  <xr:revisionPtr revIDLastSave="0" documentId="8_{64389003-2E3C-40D0-9D97-72FBCD5687E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 ODEV" sheetId="1" r:id="rId1"/>
    <sheet name="Outlıer" sheetId="7" r:id="rId2"/>
    <sheet name="CLTV" sheetId="3" r:id="rId3"/>
    <sheet name="Clean Data&amp;COR." sheetId="8" r:id="rId4"/>
    <sheet name="Regresyon" sheetId="11" r:id="rId5"/>
  </sheets>
  <definedNames>
    <definedName name="_xlnm._FilterDatabase" localSheetId="3" hidden="1">'Clean Data&amp;COR.'!$A$1:$H$1</definedName>
    <definedName name="_xlnm._FilterDatabase" localSheetId="0" hidden="1">'DATA ODEV'!$C$10:$M$10</definedName>
    <definedName name="_xlnm._FilterDatabase" localSheetId="1" hidden="1">Outlıer!$A$13:$M$13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9g2RiKlMA5XX8SEvmIwRjj1XEWA=="/>
    </ext>
  </extLst>
</workbook>
</file>

<file path=xl/calcChain.xml><?xml version="1.0" encoding="utf-8"?>
<calcChain xmlns="http://schemas.openxmlformats.org/spreadsheetml/2006/main">
  <c r="H14" i="3" l="1"/>
  <c r="H13" i="3"/>
  <c r="H12" i="3"/>
  <c r="C5" i="3"/>
  <c r="C4" i="3"/>
  <c r="C3" i="3"/>
  <c r="C2" i="3"/>
  <c r="B11" i="3"/>
  <c r="B10" i="3"/>
  <c r="B9" i="3"/>
  <c r="O21" i="11"/>
  <c r="M15" i="7" l="1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14" i="7"/>
  <c r="L14" i="7"/>
  <c r="M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14" i="7"/>
  <c r="E6" i="7"/>
  <c r="F6" i="7"/>
  <c r="G6" i="7"/>
  <c r="H6" i="7"/>
  <c r="D6" i="7"/>
  <c r="E7" i="7"/>
  <c r="F7" i="7"/>
  <c r="G7" i="7"/>
  <c r="H7" i="7"/>
  <c r="D7" i="7"/>
  <c r="E8" i="7"/>
  <c r="F8" i="7"/>
  <c r="G8" i="7"/>
  <c r="H8" i="7"/>
  <c r="D8" i="7"/>
  <c r="E5" i="1"/>
  <c r="E11" i="7"/>
  <c r="F11" i="7"/>
  <c r="G11" i="7"/>
  <c r="H11" i="7"/>
  <c r="E10" i="7"/>
  <c r="F10" i="7"/>
  <c r="G10" i="7"/>
  <c r="H10" i="7"/>
  <c r="E9" i="7"/>
  <c r="F9" i="7"/>
  <c r="G9" i="7"/>
  <c r="H9" i="7"/>
  <c r="D9" i="7"/>
  <c r="D10" i="7"/>
  <c r="D11" i="7"/>
  <c r="E12" i="7"/>
  <c r="F12" i="7"/>
  <c r="G12" i="7"/>
  <c r="H12" i="7"/>
  <c r="D12" i="7"/>
  <c r="L11" i="1"/>
  <c r="I9" i="1"/>
  <c r="L12" i="1"/>
  <c r="L13" i="1"/>
  <c r="L14" i="1"/>
  <c r="L15" i="1"/>
  <c r="L16" i="1"/>
  <c r="L17" i="1"/>
  <c r="L18" i="1"/>
  <c r="L19" i="1"/>
  <c r="L20" i="1"/>
  <c r="L21" i="1"/>
  <c r="L2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11" i="1"/>
  <c r="J11" i="1"/>
  <c r="G7" i="1"/>
  <c r="L23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M9" i="1"/>
  <c r="B210" i="1"/>
  <c r="H5" i="1"/>
  <c r="F5" i="1"/>
  <c r="G5" i="1"/>
  <c r="D5" i="1"/>
  <c r="E7" i="1"/>
  <c r="J138" i="1" s="1"/>
  <c r="F7" i="1"/>
  <c r="K173" i="1" s="1"/>
  <c r="H7" i="1"/>
  <c r="E6" i="1"/>
  <c r="F6" i="1"/>
  <c r="G6" i="1"/>
  <c r="H6" i="1"/>
  <c r="D6" i="1"/>
  <c r="D7" i="1"/>
  <c r="G8" i="1"/>
  <c r="E8" i="1"/>
  <c r="F8" i="1"/>
  <c r="H8" i="1"/>
  <c r="D8" i="1"/>
  <c r="E9" i="1"/>
  <c r="F9" i="1"/>
  <c r="G9" i="1"/>
  <c r="H9" i="1"/>
  <c r="D9" i="1"/>
  <c r="C209" i="1"/>
  <c r="C208" i="1" s="1"/>
  <c r="C207" i="1" s="1"/>
  <c r="C206" i="1" s="1"/>
  <c r="C205" i="1" s="1"/>
  <c r="C204" i="1" s="1"/>
  <c r="C203" i="1" s="1"/>
  <c r="C202" i="1" s="1"/>
  <c r="C201" i="1" s="1"/>
  <c r="C200" i="1" s="1"/>
  <c r="C199" i="1" s="1"/>
  <c r="C198" i="1" s="1"/>
  <c r="C197" i="1" s="1"/>
  <c r="C196" i="1" s="1"/>
  <c r="C195" i="1" s="1"/>
  <c r="C194" i="1" s="1"/>
  <c r="C193" i="1" s="1"/>
  <c r="C192" i="1" s="1"/>
  <c r="C191" i="1" s="1"/>
  <c r="C190" i="1" s="1"/>
  <c r="C189" i="1" s="1"/>
  <c r="C188" i="1" s="1"/>
  <c r="C187" i="1" s="1"/>
  <c r="C186" i="1" s="1"/>
  <c r="C185" i="1" s="1"/>
  <c r="C184" i="1" s="1"/>
  <c r="C183" i="1" s="1"/>
  <c r="C182" i="1" s="1"/>
  <c r="C181" i="1" s="1"/>
  <c r="C180" i="1" s="1"/>
  <c r="C179" i="1" s="1"/>
  <c r="C178" i="1" s="1"/>
  <c r="C177" i="1" s="1"/>
  <c r="C176" i="1" s="1"/>
  <c r="C175" i="1" s="1"/>
  <c r="C174" i="1" s="1"/>
  <c r="C173" i="1" s="1"/>
  <c r="C172" i="1" s="1"/>
  <c r="C171" i="1" s="1"/>
  <c r="C170" i="1" s="1"/>
  <c r="C169" i="1" s="1"/>
  <c r="C168" i="1" s="1"/>
  <c r="C167" i="1" s="1"/>
  <c r="C166" i="1" s="1"/>
  <c r="C165" i="1" s="1"/>
  <c r="C164" i="1" s="1"/>
  <c r="C163" i="1" s="1"/>
  <c r="C162" i="1" s="1"/>
  <c r="C161" i="1" s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B11" i="1" s="1"/>
  <c r="D5" i="7" l="1"/>
  <c r="D3" i="7" s="1"/>
  <c r="H5" i="7"/>
  <c r="H4" i="7" s="1"/>
  <c r="F5" i="7"/>
  <c r="F3" i="7" s="1"/>
  <c r="G5" i="7"/>
  <c r="G3" i="7" s="1"/>
  <c r="E5" i="7"/>
  <c r="E4" i="7" s="1"/>
  <c r="K9" i="1"/>
  <c r="B209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J173" i="1"/>
  <c r="J9" i="1" s="1"/>
  <c r="B208" i="1"/>
  <c r="B204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L205" i="1"/>
  <c r="B207" i="1"/>
  <c r="B203" i="1"/>
  <c r="B199" i="1"/>
  <c r="B195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L24" i="1"/>
  <c r="B206" i="1"/>
  <c r="B202" i="1"/>
  <c r="B198" i="1"/>
  <c r="B194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D4" i="7" l="1"/>
  <c r="H3" i="7"/>
  <c r="G4" i="7"/>
  <c r="F4" i="7"/>
  <c r="E3" i="7"/>
  <c r="L9" i="1"/>
</calcChain>
</file>

<file path=xl/sharedStrings.xml><?xml version="1.0" encoding="utf-8"?>
<sst xmlns="http://schemas.openxmlformats.org/spreadsheetml/2006/main" count="105" uniqueCount="62">
  <si>
    <t>ID</t>
  </si>
  <si>
    <t>DAYS</t>
  </si>
  <si>
    <t>GoogleAds</t>
  </si>
  <si>
    <t>Meta</t>
  </si>
  <si>
    <t>Influencer</t>
  </si>
  <si>
    <t>SALES</t>
  </si>
  <si>
    <t>Farkındalık</t>
  </si>
  <si>
    <t>Uygulama İndirme</t>
  </si>
  <si>
    <t>Üye Olma</t>
  </si>
  <si>
    <t>Satın Alma</t>
  </si>
  <si>
    <t>Retention</t>
  </si>
  <si>
    <t>Kişi Sayısı</t>
  </si>
  <si>
    <t>1000 $</t>
  </si>
  <si>
    <t xml:space="preserve">Reklam Harcaması </t>
  </si>
  <si>
    <t>Aylık Gelir</t>
  </si>
  <si>
    <t>15$</t>
  </si>
  <si>
    <t>TIKTOK</t>
  </si>
  <si>
    <t>COUNT</t>
  </si>
  <si>
    <t>AVG</t>
  </si>
  <si>
    <t>ST_DEV</t>
  </si>
  <si>
    <t>CORREL</t>
  </si>
  <si>
    <t>WEEKDAY</t>
  </si>
  <si>
    <t>Row Labels</t>
  </si>
  <si>
    <t>Grand Total</t>
  </si>
  <si>
    <t>Average of SALES</t>
  </si>
  <si>
    <t>MEDIAN</t>
  </si>
  <si>
    <t>Q1</t>
  </si>
  <si>
    <t>Q3</t>
  </si>
  <si>
    <t>IQR</t>
  </si>
  <si>
    <t>LOWER_LIMIT</t>
  </si>
  <si>
    <t>UPPER_LIMIT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</si>
  <si>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</si>
  <si>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</si>
  <si>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</si>
  <si>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</si>
  <si>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</si>
  <si>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</si>
  <si>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</si>
  <si>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</si>
  <si>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</si>
  <si>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</si>
  <si>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</si>
  <si>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</si>
  <si>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</si>
  <si>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</si>
  <si>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</si>
  <si>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</si>
  <si>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</si>
  <si>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</si>
  <si>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</si>
  <si>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</si>
  <si>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</si>
  <si>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</si>
  <si>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</si>
  <si>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</si>
  <si>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100 DOLAR YATIRIM OLSUN</t>
  </si>
  <si>
    <t>Churn</t>
  </si>
  <si>
    <t>LT(year)</t>
  </si>
  <si>
    <t>LT(Month)</t>
  </si>
  <si>
    <t>LTV</t>
  </si>
  <si>
    <t>CAC</t>
  </si>
  <si>
    <t>Kişi Başı Reklam Harcaması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</si>
</sst>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₺&quot;* #,##0.00_);_(&quot;₺&quot;* \(#,##0.00\);_(&quot;₺&quot;* &quot;-&quot;??_);_(@_)"/>
    <numFmt numFmtId="165" formatCode="_-* #,##0_-;\-* #,##0_-;_-* &quot;-&quot;??_-;_-@"/>
    <numFmt numFmtId="171" formatCode="0.0"/>
  </numFmts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E2EFD9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E2EFD9"/>
      </patternFill>
    </fill>
    <fill>
      <patternFill patternType="solid">
        <fgColor theme="4" tint="0.39997558519241921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6" fillId="0" borderId="0" xfId="0" applyFont="1"/>
    <xf numFmtId="0" fontId="3" fillId="6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  <xf numFmtId="1" fontId="0" fillId="0" borderId="0" xfId="0" applyNumberFormat="1"/>
    <xf numFmtId="171" fontId="2" fillId="0" borderId="0" xfId="0" applyNumberFormat="1" applyFont="1" applyAlignment="1">
      <alignment horizontal="center"/>
    </xf>
    <xf numFmtId="171" fontId="2" fillId="0" borderId="0" xfId="0" applyNumberFormat="1" applyFont="1"/>
    <xf numFmtId="0" fontId="6" fillId="7" borderId="2" xfId="0" applyFont="1" applyFill="1" applyBorder="1"/>
    <xf numFmtId="9" fontId="0" fillId="0" borderId="2" xfId="2" applyFont="1" applyBorder="1"/>
    <xf numFmtId="0" fontId="0" fillId="0" borderId="2" xfId="0" applyBorder="1"/>
    <xf numFmtId="43" fontId="0" fillId="0" borderId="2" xfId="1" applyFont="1" applyBorder="1"/>
    <xf numFmtId="165" fontId="0" fillId="0" borderId="2" xfId="0" applyNumberFormat="1" applyBorder="1"/>
    <xf numFmtId="0" fontId="2" fillId="2" borderId="3" xfId="0" applyFont="1" applyFill="1" applyBorder="1" applyAlignment="1">
      <alignment horizontal="center"/>
    </xf>
    <xf numFmtId="0" fontId="0" fillId="0" borderId="1" xfId="0" applyBorder="1"/>
    <xf numFmtId="0" fontId="6" fillId="7" borderId="4" xfId="0" applyFont="1" applyFill="1" applyBorder="1"/>
    <xf numFmtId="0" fontId="3" fillId="6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2" applyFont="1" applyBorder="1"/>
    <xf numFmtId="43" fontId="0" fillId="0" borderId="1" xfId="1" applyFont="1" applyBorder="1"/>
    <xf numFmtId="1" fontId="0" fillId="0" borderId="1" xfId="0" applyNumberFormat="1" applyBorder="1"/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0" fillId="5" borderId="1" xfId="0" applyNumberFormat="1" applyFill="1" applyBorder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6" xfId="0" applyFill="1" applyBorder="1" applyAlignment="1"/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Continuous"/>
    </xf>
    <xf numFmtId="9" fontId="0" fillId="0" borderId="0" xfId="0" applyNumberForma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GOOGLE&amp;SALES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Data&amp;COR.'!$H$1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544619422572173E-2"/>
                  <c:y val="-0.1244371536891222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'Clean Data&amp;COR.'!$D$2:$D$214</c:f>
              <c:numCache>
                <c:formatCode>0</c:formatCode>
                <c:ptCount val="213"/>
                <c:pt idx="0">
                  <c:v>47.54</c:v>
                </c:pt>
                <c:pt idx="1">
                  <c:v>27.54</c:v>
                </c:pt>
                <c:pt idx="2">
                  <c:v>65.52000000000001</c:v>
                </c:pt>
                <c:pt idx="3">
                  <c:v>64.38</c:v>
                </c:pt>
                <c:pt idx="4">
                  <c:v>50.64</c:v>
                </c:pt>
                <c:pt idx="5">
                  <c:v>54.06</c:v>
                </c:pt>
                <c:pt idx="6">
                  <c:v>62.279999999999994</c:v>
                </c:pt>
                <c:pt idx="7">
                  <c:v>64.94</c:v>
                </c:pt>
                <c:pt idx="8">
                  <c:v>56.379999999999995</c:v>
                </c:pt>
                <c:pt idx="9">
                  <c:v>63.279999999999994</c:v>
                </c:pt>
                <c:pt idx="10">
                  <c:v>52.980000000000004</c:v>
                </c:pt>
                <c:pt idx="11">
                  <c:v>61.260000000000005</c:v>
                </c:pt>
                <c:pt idx="12">
                  <c:v>42.08</c:v>
                </c:pt>
                <c:pt idx="13">
                  <c:v>40.78</c:v>
                </c:pt>
                <c:pt idx="14">
                  <c:v>49.160000000000004</c:v>
                </c:pt>
                <c:pt idx="15">
                  <c:v>56.02</c:v>
                </c:pt>
                <c:pt idx="16">
                  <c:v>57.720000000000006</c:v>
                </c:pt>
                <c:pt idx="17">
                  <c:v>44.28</c:v>
                </c:pt>
                <c:pt idx="18">
                  <c:v>59.58</c:v>
                </c:pt>
                <c:pt idx="19">
                  <c:v>53.6</c:v>
                </c:pt>
                <c:pt idx="20">
                  <c:v>48.36</c:v>
                </c:pt>
                <c:pt idx="21">
                  <c:v>46</c:v>
                </c:pt>
                <c:pt idx="22">
                  <c:v>96.342500000000001</c:v>
                </c:pt>
                <c:pt idx="23">
                  <c:v>67.72</c:v>
                </c:pt>
                <c:pt idx="24">
                  <c:v>41.519999999999996</c:v>
                </c:pt>
                <c:pt idx="25">
                  <c:v>56.18</c:v>
                </c:pt>
                <c:pt idx="26">
                  <c:v>45.7</c:v>
                </c:pt>
                <c:pt idx="27">
                  <c:v>55.339999999999996</c:v>
                </c:pt>
                <c:pt idx="28">
                  <c:v>62.54</c:v>
                </c:pt>
                <c:pt idx="29">
                  <c:v>50.1</c:v>
                </c:pt>
                <c:pt idx="30">
                  <c:v>58.68</c:v>
                </c:pt>
                <c:pt idx="31">
                  <c:v>58.739999999999995</c:v>
                </c:pt>
                <c:pt idx="32">
                  <c:v>54.64</c:v>
                </c:pt>
                <c:pt idx="33">
                  <c:v>37.260000000000005</c:v>
                </c:pt>
                <c:pt idx="34">
                  <c:v>49.443333333333328</c:v>
                </c:pt>
                <c:pt idx="35">
                  <c:v>41.36</c:v>
                </c:pt>
                <c:pt idx="36">
                  <c:v>51.9</c:v>
                </c:pt>
                <c:pt idx="37">
                  <c:v>52.760000000000005</c:v>
                </c:pt>
                <c:pt idx="38">
                  <c:v>31.3</c:v>
                </c:pt>
                <c:pt idx="39">
                  <c:v>51.480000000000004</c:v>
                </c:pt>
                <c:pt idx="40">
                  <c:v>44.82</c:v>
                </c:pt>
                <c:pt idx="41">
                  <c:v>37.58</c:v>
                </c:pt>
                <c:pt idx="42">
                  <c:v>33.700000000000003</c:v>
                </c:pt>
                <c:pt idx="43">
                  <c:v>44.82</c:v>
                </c:pt>
                <c:pt idx="44">
                  <c:v>58.760000000000005</c:v>
                </c:pt>
                <c:pt idx="45">
                  <c:v>46.68</c:v>
                </c:pt>
                <c:pt idx="46">
                  <c:v>50.68</c:v>
                </c:pt>
                <c:pt idx="47">
                  <c:v>27.22</c:v>
                </c:pt>
                <c:pt idx="48">
                  <c:v>50.14</c:v>
                </c:pt>
                <c:pt idx="49">
                  <c:v>41.22</c:v>
                </c:pt>
                <c:pt idx="50">
                  <c:v>40.4</c:v>
                </c:pt>
                <c:pt idx="51">
                  <c:v>45.08</c:v>
                </c:pt>
                <c:pt idx="52">
                  <c:v>61.120000000000005</c:v>
                </c:pt>
                <c:pt idx="53">
                  <c:v>32.94</c:v>
                </c:pt>
                <c:pt idx="54">
                  <c:v>28.04</c:v>
                </c:pt>
                <c:pt idx="55">
                  <c:v>28.14</c:v>
                </c:pt>
                <c:pt idx="56">
                  <c:v>45.5</c:v>
                </c:pt>
                <c:pt idx="57">
                  <c:v>23.96</c:v>
                </c:pt>
                <c:pt idx="58">
                  <c:v>49.660000000000004</c:v>
                </c:pt>
                <c:pt idx="59">
                  <c:v>40.660000000000004</c:v>
                </c:pt>
                <c:pt idx="60">
                  <c:v>25.78</c:v>
                </c:pt>
                <c:pt idx="61">
                  <c:v>29.14</c:v>
                </c:pt>
                <c:pt idx="62">
                  <c:v>33.619999999999997</c:v>
                </c:pt>
                <c:pt idx="63">
                  <c:v>11.64</c:v>
                </c:pt>
                <c:pt idx="64">
                  <c:v>53.86</c:v>
                </c:pt>
                <c:pt idx="65">
                  <c:v>40.519999999999996</c:v>
                </c:pt>
                <c:pt idx="66">
                  <c:v>49.019999999999996</c:v>
                </c:pt>
                <c:pt idx="67">
                  <c:v>41.980000000000004</c:v>
                </c:pt>
                <c:pt idx="68">
                  <c:v>42.68</c:v>
                </c:pt>
                <c:pt idx="69">
                  <c:v>59.2</c:v>
                </c:pt>
                <c:pt idx="70">
                  <c:v>44.92</c:v>
                </c:pt>
                <c:pt idx="71">
                  <c:v>38.58</c:v>
                </c:pt>
                <c:pt idx="72">
                  <c:v>43.56</c:v>
                </c:pt>
                <c:pt idx="73">
                  <c:v>66.14</c:v>
                </c:pt>
                <c:pt idx="74">
                  <c:v>42.019999999999996</c:v>
                </c:pt>
                <c:pt idx="75">
                  <c:v>45.96</c:v>
                </c:pt>
                <c:pt idx="76">
                  <c:v>38.58</c:v>
                </c:pt>
                <c:pt idx="77">
                  <c:v>36.260000000000005</c:v>
                </c:pt>
                <c:pt idx="78">
                  <c:v>42.9</c:v>
                </c:pt>
                <c:pt idx="79">
                  <c:v>60.86</c:v>
                </c:pt>
                <c:pt idx="80">
                  <c:v>39.14</c:v>
                </c:pt>
                <c:pt idx="81">
                  <c:v>44.5</c:v>
                </c:pt>
                <c:pt idx="82">
                  <c:v>42.64</c:v>
                </c:pt>
                <c:pt idx="83">
                  <c:v>64.039999999999992</c:v>
                </c:pt>
                <c:pt idx="84">
                  <c:v>18.64</c:v>
                </c:pt>
                <c:pt idx="85">
                  <c:v>31.04</c:v>
                </c:pt>
                <c:pt idx="86">
                  <c:v>24.94</c:v>
                </c:pt>
                <c:pt idx="87">
                  <c:v>50.94</c:v>
                </c:pt>
                <c:pt idx="88">
                  <c:v>19.14</c:v>
                </c:pt>
                <c:pt idx="89">
                  <c:v>54.160000000000004</c:v>
                </c:pt>
                <c:pt idx="90">
                  <c:v>25.1</c:v>
                </c:pt>
                <c:pt idx="91">
                  <c:v>22.68</c:v>
                </c:pt>
                <c:pt idx="92">
                  <c:v>51.38</c:v>
                </c:pt>
                <c:pt idx="93">
                  <c:v>46.44</c:v>
                </c:pt>
                <c:pt idx="94">
                  <c:v>32.46</c:v>
                </c:pt>
                <c:pt idx="95">
                  <c:v>27.66</c:v>
                </c:pt>
                <c:pt idx="96">
                  <c:v>55.04</c:v>
                </c:pt>
                <c:pt idx="97">
                  <c:v>28.919999999999998</c:v>
                </c:pt>
                <c:pt idx="98">
                  <c:v>55.019999999999996</c:v>
                </c:pt>
                <c:pt idx="99">
                  <c:v>53.08</c:v>
                </c:pt>
                <c:pt idx="100">
                  <c:v>59.58</c:v>
                </c:pt>
                <c:pt idx="101">
                  <c:v>44.4</c:v>
                </c:pt>
                <c:pt idx="102">
                  <c:v>52.42</c:v>
                </c:pt>
                <c:pt idx="103">
                  <c:v>32.339999999999996</c:v>
                </c:pt>
                <c:pt idx="104">
                  <c:v>51.480000000000004</c:v>
                </c:pt>
                <c:pt idx="105">
                  <c:v>46.160000000000004</c:v>
                </c:pt>
                <c:pt idx="106">
                  <c:v>89.06</c:v>
                </c:pt>
                <c:pt idx="107">
                  <c:v>30.860000000000003</c:v>
                </c:pt>
                <c:pt idx="108">
                  <c:v>41.12</c:v>
                </c:pt>
                <c:pt idx="109">
                  <c:v>33.239999999999995</c:v>
                </c:pt>
                <c:pt idx="110">
                  <c:v>24.02</c:v>
                </c:pt>
                <c:pt idx="111">
                  <c:v>46.519999999999996</c:v>
                </c:pt>
                <c:pt idx="112">
                  <c:v>28.44</c:v>
                </c:pt>
                <c:pt idx="113">
                  <c:v>40.04</c:v>
                </c:pt>
                <c:pt idx="114">
                  <c:v>63.339999999999996</c:v>
                </c:pt>
                <c:pt idx="115">
                  <c:v>56.9</c:v>
                </c:pt>
                <c:pt idx="116">
                  <c:v>62.14</c:v>
                </c:pt>
                <c:pt idx="117">
                  <c:v>48.36</c:v>
                </c:pt>
                <c:pt idx="118">
                  <c:v>36.68</c:v>
                </c:pt>
                <c:pt idx="119">
                  <c:v>37.839999999999996</c:v>
                </c:pt>
                <c:pt idx="120">
                  <c:v>29.96</c:v>
                </c:pt>
                <c:pt idx="121">
                  <c:v>96.342500000000001</c:v>
                </c:pt>
                <c:pt idx="122">
                  <c:v>18.059999999999999</c:v>
                </c:pt>
                <c:pt idx="123">
                  <c:v>53.480000000000004</c:v>
                </c:pt>
                <c:pt idx="124">
                  <c:v>48.480000000000004</c:v>
                </c:pt>
                <c:pt idx="125">
                  <c:v>14.84</c:v>
                </c:pt>
                <c:pt idx="126">
                  <c:v>29.240000000000002</c:v>
                </c:pt>
                <c:pt idx="127">
                  <c:v>92.987500000000011</c:v>
                </c:pt>
                <c:pt idx="128">
                  <c:v>18.440000000000001</c:v>
                </c:pt>
                <c:pt idx="129">
                  <c:v>45.8</c:v>
                </c:pt>
                <c:pt idx="130">
                  <c:v>31.2</c:v>
                </c:pt>
                <c:pt idx="131">
                  <c:v>14.66</c:v>
                </c:pt>
                <c:pt idx="132">
                  <c:v>14.379999999999999</c:v>
                </c:pt>
                <c:pt idx="133">
                  <c:v>52.7</c:v>
                </c:pt>
                <c:pt idx="134">
                  <c:v>15.12</c:v>
                </c:pt>
                <c:pt idx="135">
                  <c:v>13.5</c:v>
                </c:pt>
                <c:pt idx="136">
                  <c:v>31.060000000000002</c:v>
                </c:pt>
                <c:pt idx="137">
                  <c:v>21.259999999999998</c:v>
                </c:pt>
                <c:pt idx="138">
                  <c:v>43.96</c:v>
                </c:pt>
                <c:pt idx="139">
                  <c:v>10.9</c:v>
                </c:pt>
                <c:pt idx="140">
                  <c:v>19.28</c:v>
                </c:pt>
                <c:pt idx="141">
                  <c:v>31.2</c:v>
                </c:pt>
                <c:pt idx="142">
                  <c:v>18.940000000000001</c:v>
                </c:pt>
                <c:pt idx="143">
                  <c:v>40.96</c:v>
                </c:pt>
                <c:pt idx="144">
                  <c:v>96.342500000000001</c:v>
                </c:pt>
                <c:pt idx="145">
                  <c:v>30.48</c:v>
                </c:pt>
                <c:pt idx="146">
                  <c:v>28.880000000000003</c:v>
                </c:pt>
                <c:pt idx="147">
                  <c:v>18.920000000000002</c:v>
                </c:pt>
                <c:pt idx="148">
                  <c:v>21.1</c:v>
                </c:pt>
                <c:pt idx="149">
                  <c:v>27.84</c:v>
                </c:pt>
                <c:pt idx="150">
                  <c:v>15.9</c:v>
                </c:pt>
                <c:pt idx="151">
                  <c:v>14.620000000000001</c:v>
                </c:pt>
                <c:pt idx="152">
                  <c:v>26.5</c:v>
                </c:pt>
                <c:pt idx="153">
                  <c:v>20.910000000000004</c:v>
                </c:pt>
                <c:pt idx="154">
                  <c:v>20.440000000000001</c:v>
                </c:pt>
                <c:pt idx="155">
                  <c:v>29.080000000000002</c:v>
                </c:pt>
                <c:pt idx="156">
                  <c:v>14.38</c:v>
                </c:pt>
                <c:pt idx="157">
                  <c:v>39.96</c:v>
                </c:pt>
                <c:pt idx="158">
                  <c:v>15.6</c:v>
                </c:pt>
                <c:pt idx="159">
                  <c:v>20.46</c:v>
                </c:pt>
                <c:pt idx="160">
                  <c:v>21.8</c:v>
                </c:pt>
                <c:pt idx="161">
                  <c:v>9.6</c:v>
                </c:pt>
                <c:pt idx="162">
                  <c:v>36.32</c:v>
                </c:pt>
                <c:pt idx="163">
                  <c:v>35.9</c:v>
                </c:pt>
                <c:pt idx="164">
                  <c:v>25.28</c:v>
                </c:pt>
                <c:pt idx="165">
                  <c:v>15.36</c:v>
                </c:pt>
                <c:pt idx="166">
                  <c:v>18.240000000000002</c:v>
                </c:pt>
                <c:pt idx="167">
                  <c:v>12.379999999999999</c:v>
                </c:pt>
                <c:pt idx="168">
                  <c:v>27.080000000000002</c:v>
                </c:pt>
                <c:pt idx="169">
                  <c:v>15.3</c:v>
                </c:pt>
                <c:pt idx="170">
                  <c:v>10.120000000000001</c:v>
                </c:pt>
                <c:pt idx="171">
                  <c:v>12.44</c:v>
                </c:pt>
                <c:pt idx="172">
                  <c:v>23.22</c:v>
                </c:pt>
                <c:pt idx="173">
                  <c:v>10.76</c:v>
                </c:pt>
                <c:pt idx="174">
                  <c:v>31.860000000000003</c:v>
                </c:pt>
                <c:pt idx="175">
                  <c:v>9.92</c:v>
                </c:pt>
                <c:pt idx="176">
                  <c:v>71.06</c:v>
                </c:pt>
                <c:pt idx="177">
                  <c:v>24.14</c:v>
                </c:pt>
                <c:pt idx="178">
                  <c:v>14.64</c:v>
                </c:pt>
                <c:pt idx="179">
                  <c:v>11.58</c:v>
                </c:pt>
                <c:pt idx="180">
                  <c:v>12</c:v>
                </c:pt>
                <c:pt idx="181">
                  <c:v>12.02</c:v>
                </c:pt>
                <c:pt idx="182">
                  <c:v>8</c:v>
                </c:pt>
                <c:pt idx="183">
                  <c:v>6.74</c:v>
                </c:pt>
                <c:pt idx="184">
                  <c:v>12.34</c:v>
                </c:pt>
                <c:pt idx="185">
                  <c:v>6.74</c:v>
                </c:pt>
                <c:pt idx="186">
                  <c:v>16.7</c:v>
                </c:pt>
                <c:pt idx="187">
                  <c:v>13.5</c:v>
                </c:pt>
                <c:pt idx="188">
                  <c:v>7.76</c:v>
                </c:pt>
                <c:pt idx="189">
                  <c:v>8.56</c:v>
                </c:pt>
                <c:pt idx="190">
                  <c:v>9.879999999999999</c:v>
                </c:pt>
                <c:pt idx="191">
                  <c:v>14.72</c:v>
                </c:pt>
                <c:pt idx="192">
                  <c:v>3.46</c:v>
                </c:pt>
                <c:pt idx="193">
                  <c:v>5.68</c:v>
                </c:pt>
                <c:pt idx="194">
                  <c:v>8.08</c:v>
                </c:pt>
                <c:pt idx="195">
                  <c:v>12.44</c:v>
                </c:pt>
                <c:pt idx="196">
                  <c:v>9.620000000000001</c:v>
                </c:pt>
                <c:pt idx="197">
                  <c:v>9.7200000000000006</c:v>
                </c:pt>
                <c:pt idx="198">
                  <c:v>9.82</c:v>
                </c:pt>
                <c:pt idx="199">
                  <c:v>6</c:v>
                </c:pt>
              </c:numCache>
            </c:numRef>
          </c:xVal>
          <c:yVal>
            <c:numRef>
              <c:f>'Clean Data&amp;COR.'!$H$2:$H$214</c:f>
              <c:numCache>
                <c:formatCode>0</c:formatCode>
                <c:ptCount val="213"/>
                <c:pt idx="0">
                  <c:v>291.75</c:v>
                </c:pt>
                <c:pt idx="1">
                  <c:v>291.75</c:v>
                </c:pt>
                <c:pt idx="2">
                  <c:v>272</c:v>
                </c:pt>
                <c:pt idx="3">
                  <c:v>271</c:v>
                </c:pt>
                <c:pt idx="4">
                  <c:v>265</c:v>
                </c:pt>
                <c:pt idx="5">
                  <c:v>264</c:v>
                </c:pt>
                <c:pt idx="6">
                  <c:v>258</c:v>
                </c:pt>
                <c:pt idx="7">
                  <c:v>257</c:v>
                </c:pt>
                <c:pt idx="8">
                  <c:v>256</c:v>
                </c:pt>
                <c:pt idx="9">
                  <c:v>254</c:v>
                </c:pt>
                <c:pt idx="10">
                  <c:v>245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239</c:v>
                </c:pt>
                <c:pt idx="15">
                  <c:v>236</c:v>
                </c:pt>
                <c:pt idx="16">
                  <c:v>235.5</c:v>
                </c:pt>
                <c:pt idx="17">
                  <c:v>235</c:v>
                </c:pt>
                <c:pt idx="18">
                  <c:v>231</c:v>
                </c:pt>
                <c:pt idx="19">
                  <c:v>230</c:v>
                </c:pt>
                <c:pt idx="20">
                  <c:v>229</c:v>
                </c:pt>
                <c:pt idx="21">
                  <c:v>228</c:v>
                </c:pt>
                <c:pt idx="22">
                  <c:v>227</c:v>
                </c:pt>
                <c:pt idx="23">
                  <c:v>226</c:v>
                </c:pt>
                <c:pt idx="24">
                  <c:v>225</c:v>
                </c:pt>
                <c:pt idx="25">
                  <c:v>225</c:v>
                </c:pt>
                <c:pt idx="26">
                  <c:v>223</c:v>
                </c:pt>
                <c:pt idx="27">
                  <c:v>221</c:v>
                </c:pt>
                <c:pt idx="28">
                  <c:v>220</c:v>
                </c:pt>
                <c:pt idx="29">
                  <c:v>218</c:v>
                </c:pt>
                <c:pt idx="30">
                  <c:v>216</c:v>
                </c:pt>
                <c:pt idx="31">
                  <c:v>210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204</c:v>
                </c:pt>
                <c:pt idx="36">
                  <c:v>201</c:v>
                </c:pt>
                <c:pt idx="37">
                  <c:v>199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196</c:v>
                </c:pt>
                <c:pt idx="42">
                  <c:v>193</c:v>
                </c:pt>
                <c:pt idx="43">
                  <c:v>191</c:v>
                </c:pt>
                <c:pt idx="44">
                  <c:v>188</c:v>
                </c:pt>
                <c:pt idx="45">
                  <c:v>188</c:v>
                </c:pt>
                <c:pt idx="46">
                  <c:v>187</c:v>
                </c:pt>
                <c:pt idx="47">
                  <c:v>187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185</c:v>
                </c:pt>
                <c:pt idx="52">
                  <c:v>184</c:v>
                </c:pt>
                <c:pt idx="53">
                  <c:v>184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177</c:v>
                </c:pt>
                <c:pt idx="58">
                  <c:v>175</c:v>
                </c:pt>
                <c:pt idx="59">
                  <c:v>175</c:v>
                </c:pt>
                <c:pt idx="60">
                  <c:v>173</c:v>
                </c:pt>
                <c:pt idx="61">
                  <c:v>172</c:v>
                </c:pt>
                <c:pt idx="62">
                  <c:v>171</c:v>
                </c:pt>
                <c:pt idx="63">
                  <c:v>170.89285714285714</c:v>
                </c:pt>
                <c:pt idx="64">
                  <c:v>170</c:v>
                </c:pt>
                <c:pt idx="65">
                  <c:v>169</c:v>
                </c:pt>
                <c:pt idx="66">
                  <c:v>168</c:v>
                </c:pt>
                <c:pt idx="67">
                  <c:v>168</c:v>
                </c:pt>
                <c:pt idx="68">
                  <c:v>168</c:v>
                </c:pt>
                <c:pt idx="69">
                  <c:v>167</c:v>
                </c:pt>
                <c:pt idx="70">
                  <c:v>167</c:v>
                </c:pt>
                <c:pt idx="71">
                  <c:v>167</c:v>
                </c:pt>
                <c:pt idx="72">
                  <c:v>166</c:v>
                </c:pt>
                <c:pt idx="73">
                  <c:v>166</c:v>
                </c:pt>
                <c:pt idx="74">
                  <c:v>165</c:v>
                </c:pt>
                <c:pt idx="75">
                  <c:v>164.45535714285714</c:v>
                </c:pt>
                <c:pt idx="76">
                  <c:v>163</c:v>
                </c:pt>
                <c:pt idx="77">
                  <c:v>163</c:v>
                </c:pt>
                <c:pt idx="78">
                  <c:v>163</c:v>
                </c:pt>
                <c:pt idx="79">
                  <c:v>162</c:v>
                </c:pt>
                <c:pt idx="80">
                  <c:v>159</c:v>
                </c:pt>
                <c:pt idx="81">
                  <c:v>159</c:v>
                </c:pt>
                <c:pt idx="82">
                  <c:v>159</c:v>
                </c:pt>
                <c:pt idx="83">
                  <c:v>158</c:v>
                </c:pt>
                <c:pt idx="84">
                  <c:v>152</c:v>
                </c:pt>
                <c:pt idx="85">
                  <c:v>152</c:v>
                </c:pt>
                <c:pt idx="86">
                  <c:v>152</c:v>
                </c:pt>
                <c:pt idx="87">
                  <c:v>151.5</c:v>
                </c:pt>
                <c:pt idx="88">
                  <c:v>151</c:v>
                </c:pt>
                <c:pt idx="89">
                  <c:v>150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148</c:v>
                </c:pt>
                <c:pt idx="95">
                  <c:v>147</c:v>
                </c:pt>
                <c:pt idx="96">
                  <c:v>147</c:v>
                </c:pt>
                <c:pt idx="97">
                  <c:v>144.14285714285714</c:v>
                </c:pt>
                <c:pt idx="98">
                  <c:v>142</c:v>
                </c:pt>
                <c:pt idx="99">
                  <c:v>140.72222222222223</c:v>
                </c:pt>
                <c:pt idx="100">
                  <c:v>139</c:v>
                </c:pt>
                <c:pt idx="101">
                  <c:v>139</c:v>
                </c:pt>
                <c:pt idx="102">
                  <c:v>139</c:v>
                </c:pt>
                <c:pt idx="103">
                  <c:v>138</c:v>
                </c:pt>
                <c:pt idx="104">
                  <c:v>137</c:v>
                </c:pt>
                <c:pt idx="105">
                  <c:v>137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133</c:v>
                </c:pt>
                <c:pt idx="111">
                  <c:v>132</c:v>
                </c:pt>
                <c:pt idx="112">
                  <c:v>132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128</c:v>
                </c:pt>
                <c:pt idx="122">
                  <c:v>128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126</c:v>
                </c:pt>
                <c:pt idx="128">
                  <c:v>126</c:v>
                </c:pt>
                <c:pt idx="129">
                  <c:v>125</c:v>
                </c:pt>
                <c:pt idx="130">
                  <c:v>125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122</c:v>
                </c:pt>
                <c:pt idx="138">
                  <c:v>122</c:v>
                </c:pt>
                <c:pt idx="139">
                  <c:v>122</c:v>
                </c:pt>
                <c:pt idx="140">
                  <c:v>120</c:v>
                </c:pt>
                <c:pt idx="141">
                  <c:v>120</c:v>
                </c:pt>
                <c:pt idx="142">
                  <c:v>119</c:v>
                </c:pt>
                <c:pt idx="143">
                  <c:v>119</c:v>
                </c:pt>
                <c:pt idx="144">
                  <c:v>118</c:v>
                </c:pt>
                <c:pt idx="145">
                  <c:v>117</c:v>
                </c:pt>
                <c:pt idx="146">
                  <c:v>117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114</c:v>
                </c:pt>
                <c:pt idx="151">
                  <c:v>114</c:v>
                </c:pt>
                <c:pt idx="152">
                  <c:v>113</c:v>
                </c:pt>
                <c:pt idx="153">
                  <c:v>113</c:v>
                </c:pt>
                <c:pt idx="154">
                  <c:v>112</c:v>
                </c:pt>
                <c:pt idx="155">
                  <c:v>112</c:v>
                </c:pt>
                <c:pt idx="156">
                  <c:v>111</c:v>
                </c:pt>
                <c:pt idx="157">
                  <c:v>111</c:v>
                </c:pt>
                <c:pt idx="158">
                  <c:v>110</c:v>
                </c:pt>
                <c:pt idx="159">
                  <c:v>110</c:v>
                </c:pt>
                <c:pt idx="160">
                  <c:v>109</c:v>
                </c:pt>
                <c:pt idx="161">
                  <c:v>109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106</c:v>
                </c:pt>
                <c:pt idx="166">
                  <c:v>105</c:v>
                </c:pt>
                <c:pt idx="167">
                  <c:v>105</c:v>
                </c:pt>
                <c:pt idx="168">
                  <c:v>104</c:v>
                </c:pt>
                <c:pt idx="169">
                  <c:v>104</c:v>
                </c:pt>
                <c:pt idx="170">
                  <c:v>98</c:v>
                </c:pt>
                <c:pt idx="171">
                  <c:v>96</c:v>
                </c:pt>
                <c:pt idx="172">
                  <c:v>95</c:v>
                </c:pt>
                <c:pt idx="173">
                  <c:v>95</c:v>
                </c:pt>
                <c:pt idx="174">
                  <c:v>93</c:v>
                </c:pt>
                <c:pt idx="175">
                  <c:v>93</c:v>
                </c:pt>
                <c:pt idx="176">
                  <c:v>92</c:v>
                </c:pt>
                <c:pt idx="177">
                  <c:v>91.5</c:v>
                </c:pt>
                <c:pt idx="178">
                  <c:v>91</c:v>
                </c:pt>
                <c:pt idx="179">
                  <c:v>90</c:v>
                </c:pt>
                <c:pt idx="180">
                  <c:v>90</c:v>
                </c:pt>
                <c:pt idx="181">
                  <c:v>89</c:v>
                </c:pt>
                <c:pt idx="182">
                  <c:v>86</c:v>
                </c:pt>
                <c:pt idx="183">
                  <c:v>86</c:v>
                </c:pt>
                <c:pt idx="184">
                  <c:v>85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81</c:v>
                </c:pt>
                <c:pt idx="189">
                  <c:v>78</c:v>
                </c:pt>
                <c:pt idx="190">
                  <c:v>77</c:v>
                </c:pt>
                <c:pt idx="191">
                  <c:v>74</c:v>
                </c:pt>
                <c:pt idx="192">
                  <c:v>71</c:v>
                </c:pt>
                <c:pt idx="193">
                  <c:v>71</c:v>
                </c:pt>
                <c:pt idx="194">
                  <c:v>62</c:v>
                </c:pt>
                <c:pt idx="195">
                  <c:v>62</c:v>
                </c:pt>
                <c:pt idx="196">
                  <c:v>54</c:v>
                </c:pt>
                <c:pt idx="197">
                  <c:v>54</c:v>
                </c:pt>
                <c:pt idx="198">
                  <c:v>35</c:v>
                </c:pt>
                <c:pt idx="1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8-432A-BE0F-C1D5324C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70600"/>
        <c:axId val="656617064"/>
      </c:scatterChart>
      <c:valAx>
        <c:axId val="648470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56617064"/>
        <c:crosses val="autoZero"/>
        <c:crossBetween val="midCat"/>
      </c:valAx>
      <c:valAx>
        <c:axId val="65661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847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TIKTOK&amp;</a:t>
            </a: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Data&amp;COR.'!$H$1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442038495188102E-2"/>
                  <c:y val="-0.22266951006124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'Clean Data&amp;COR.'!$G$2:$G$214</c:f>
              <c:numCache>
                <c:formatCode>0</c:formatCode>
                <c:ptCount val="213"/>
                <c:pt idx="0">
                  <c:v>14.919999999999995</c:v>
                </c:pt>
                <c:pt idx="1">
                  <c:v>21.71</c:v>
                </c:pt>
                <c:pt idx="2">
                  <c:v>21.540000000000006</c:v>
                </c:pt>
                <c:pt idx="3">
                  <c:v>35.42</c:v>
                </c:pt>
                <c:pt idx="4">
                  <c:v>31.1</c:v>
                </c:pt>
                <c:pt idx="5">
                  <c:v>41.462499999999999</c:v>
                </c:pt>
                <c:pt idx="6">
                  <c:v>25.619999999999997</c:v>
                </c:pt>
                <c:pt idx="7">
                  <c:v>29.639999999999993</c:v>
                </c:pt>
                <c:pt idx="8">
                  <c:v>41.462499999999999</c:v>
                </c:pt>
                <c:pt idx="9">
                  <c:v>10.339999999999989</c:v>
                </c:pt>
                <c:pt idx="10">
                  <c:v>37.340000000000003</c:v>
                </c:pt>
                <c:pt idx="11">
                  <c:v>25.6</c:v>
                </c:pt>
                <c:pt idx="12">
                  <c:v>22.23</c:v>
                </c:pt>
                <c:pt idx="13">
                  <c:v>20.590000000000003</c:v>
                </c:pt>
                <c:pt idx="14">
                  <c:v>30.8</c:v>
                </c:pt>
                <c:pt idx="15">
                  <c:v>14.23</c:v>
                </c:pt>
                <c:pt idx="16">
                  <c:v>22.879999999999995</c:v>
                </c:pt>
                <c:pt idx="17">
                  <c:v>26.65</c:v>
                </c:pt>
                <c:pt idx="18">
                  <c:v>26.159999999999997</c:v>
                </c:pt>
                <c:pt idx="19">
                  <c:v>28.850000000000005</c:v>
                </c:pt>
                <c:pt idx="20">
                  <c:v>32.749999999999993</c:v>
                </c:pt>
                <c:pt idx="21">
                  <c:v>35.209999999999994</c:v>
                </c:pt>
                <c:pt idx="22">
                  <c:v>39.76</c:v>
                </c:pt>
                <c:pt idx="23">
                  <c:v>41.462499999999999</c:v>
                </c:pt>
                <c:pt idx="24">
                  <c:v>17.879999999999995</c:v>
                </c:pt>
                <c:pt idx="25">
                  <c:v>14.420000000000002</c:v>
                </c:pt>
                <c:pt idx="26">
                  <c:v>29.330000000000002</c:v>
                </c:pt>
                <c:pt idx="27">
                  <c:v>33.89</c:v>
                </c:pt>
                <c:pt idx="28">
                  <c:v>34.31</c:v>
                </c:pt>
                <c:pt idx="29">
                  <c:v>23.490000000000006</c:v>
                </c:pt>
                <c:pt idx="30">
                  <c:v>31.819999999999997</c:v>
                </c:pt>
                <c:pt idx="31">
                  <c:v>17.939999999999991</c:v>
                </c:pt>
                <c:pt idx="32">
                  <c:v>38.85</c:v>
                </c:pt>
                <c:pt idx="33">
                  <c:v>21.900000000000002</c:v>
                </c:pt>
                <c:pt idx="34">
                  <c:v>6.8299999999999947</c:v>
                </c:pt>
                <c:pt idx="35">
                  <c:v>36.24</c:v>
                </c:pt>
                <c:pt idx="36">
                  <c:v>9.419999999999991</c:v>
                </c:pt>
                <c:pt idx="37">
                  <c:v>29.270000000000007</c:v>
                </c:pt>
                <c:pt idx="38">
                  <c:v>12.399999999999995</c:v>
                </c:pt>
                <c:pt idx="39">
                  <c:v>33.090000000000003</c:v>
                </c:pt>
                <c:pt idx="40">
                  <c:v>19.729999999999997</c:v>
                </c:pt>
                <c:pt idx="41">
                  <c:v>13.39</c:v>
                </c:pt>
                <c:pt idx="42">
                  <c:v>31.79</c:v>
                </c:pt>
                <c:pt idx="43">
                  <c:v>18.459999999999997</c:v>
                </c:pt>
                <c:pt idx="44">
                  <c:v>24.03</c:v>
                </c:pt>
                <c:pt idx="45">
                  <c:v>14.329999999999998</c:v>
                </c:pt>
                <c:pt idx="46">
                  <c:v>28.4</c:v>
                </c:pt>
                <c:pt idx="47">
                  <c:v>22.949999999999996</c:v>
                </c:pt>
                <c:pt idx="48">
                  <c:v>32.1</c:v>
                </c:pt>
                <c:pt idx="49">
                  <c:v>26.18</c:v>
                </c:pt>
                <c:pt idx="50">
                  <c:v>18.919999999999995</c:v>
                </c:pt>
                <c:pt idx="51">
                  <c:v>10.3</c:v>
                </c:pt>
                <c:pt idx="52">
                  <c:v>36.440000000000005</c:v>
                </c:pt>
                <c:pt idx="53">
                  <c:v>17.100000000000001</c:v>
                </c:pt>
                <c:pt idx="54">
                  <c:v>16.010000000000005</c:v>
                </c:pt>
                <c:pt idx="55">
                  <c:v>6.09</c:v>
                </c:pt>
                <c:pt idx="56">
                  <c:v>18.759999999999998</c:v>
                </c:pt>
                <c:pt idx="57">
                  <c:v>14.319999999999993</c:v>
                </c:pt>
                <c:pt idx="58">
                  <c:v>20.8</c:v>
                </c:pt>
                <c:pt idx="59">
                  <c:v>10.970000000000002</c:v>
                </c:pt>
                <c:pt idx="60">
                  <c:v>10.939999999999998</c:v>
                </c:pt>
                <c:pt idx="61">
                  <c:v>19.339999999999996</c:v>
                </c:pt>
                <c:pt idx="62">
                  <c:v>24.65</c:v>
                </c:pt>
                <c:pt idx="63">
                  <c:v>9.4299999999999962</c:v>
                </c:pt>
                <c:pt idx="64">
                  <c:v>20.759999999999998</c:v>
                </c:pt>
                <c:pt idx="65">
                  <c:v>25.729999999999997</c:v>
                </c:pt>
                <c:pt idx="66">
                  <c:v>23.2</c:v>
                </c:pt>
                <c:pt idx="67">
                  <c:v>20.190000000000001</c:v>
                </c:pt>
                <c:pt idx="68">
                  <c:v>17.649999999999999</c:v>
                </c:pt>
                <c:pt idx="69">
                  <c:v>34.070000000000007</c:v>
                </c:pt>
                <c:pt idx="70">
                  <c:v>26.98</c:v>
                </c:pt>
                <c:pt idx="71">
                  <c:v>23.900000000000002</c:v>
                </c:pt>
                <c:pt idx="72">
                  <c:v>25.53</c:v>
                </c:pt>
                <c:pt idx="73">
                  <c:v>20.220000000000002</c:v>
                </c:pt>
                <c:pt idx="74">
                  <c:v>16.159999999999997</c:v>
                </c:pt>
                <c:pt idx="75">
                  <c:v>20.69</c:v>
                </c:pt>
                <c:pt idx="76">
                  <c:v>20.23</c:v>
                </c:pt>
                <c:pt idx="77">
                  <c:v>9.0500000000000007</c:v>
                </c:pt>
                <c:pt idx="78">
                  <c:v>7.9399999999999977</c:v>
                </c:pt>
                <c:pt idx="79">
                  <c:v>31.169999999999995</c:v>
                </c:pt>
                <c:pt idx="80">
                  <c:v>24.31</c:v>
                </c:pt>
                <c:pt idx="81">
                  <c:v>14.02</c:v>
                </c:pt>
                <c:pt idx="82">
                  <c:v>2.2399999999999984</c:v>
                </c:pt>
                <c:pt idx="83">
                  <c:v>24.509999999999998</c:v>
                </c:pt>
                <c:pt idx="84">
                  <c:v>17.419999999999998</c:v>
                </c:pt>
                <c:pt idx="85">
                  <c:v>17.18</c:v>
                </c:pt>
                <c:pt idx="86">
                  <c:v>13.89</c:v>
                </c:pt>
                <c:pt idx="87">
                  <c:v>31.869999999999997</c:v>
                </c:pt>
                <c:pt idx="88">
                  <c:v>6.75</c:v>
                </c:pt>
                <c:pt idx="89">
                  <c:v>4.0799999999999983</c:v>
                </c:pt>
                <c:pt idx="90">
                  <c:v>20.62</c:v>
                </c:pt>
                <c:pt idx="91">
                  <c:v>14.849999999999998</c:v>
                </c:pt>
                <c:pt idx="92">
                  <c:v>14.33</c:v>
                </c:pt>
                <c:pt idx="93">
                  <c:v>10.659999999999997</c:v>
                </c:pt>
                <c:pt idx="94">
                  <c:v>19.04</c:v>
                </c:pt>
                <c:pt idx="95">
                  <c:v>12.219999999999995</c:v>
                </c:pt>
                <c:pt idx="96">
                  <c:v>10.77</c:v>
                </c:pt>
                <c:pt idx="97">
                  <c:v>19.549999999999997</c:v>
                </c:pt>
                <c:pt idx="98">
                  <c:v>24.179999999999996</c:v>
                </c:pt>
                <c:pt idx="99">
                  <c:v>36.789999999999992</c:v>
                </c:pt>
                <c:pt idx="100">
                  <c:v>20.239999999999998</c:v>
                </c:pt>
                <c:pt idx="101">
                  <c:v>19.79</c:v>
                </c:pt>
                <c:pt idx="102">
                  <c:v>1</c:v>
                </c:pt>
                <c:pt idx="103">
                  <c:v>8.5299999999999958</c:v>
                </c:pt>
                <c:pt idx="104">
                  <c:v>4.4699999999999989</c:v>
                </c:pt>
                <c:pt idx="105">
                  <c:v>0.12000000000000455</c:v>
                </c:pt>
                <c:pt idx="106">
                  <c:v>23.379999999999995</c:v>
                </c:pt>
                <c:pt idx="107">
                  <c:v>17.100000000000001</c:v>
                </c:pt>
                <c:pt idx="108">
                  <c:v>14.519999999999998</c:v>
                </c:pt>
                <c:pt idx="109">
                  <c:v>16.579999999999998</c:v>
                </c:pt>
                <c:pt idx="110">
                  <c:v>3.9299999999999962</c:v>
                </c:pt>
                <c:pt idx="111">
                  <c:v>19.149999999999999</c:v>
                </c:pt>
                <c:pt idx="112">
                  <c:v>16.91</c:v>
                </c:pt>
                <c:pt idx="113">
                  <c:v>41.462499999999999</c:v>
                </c:pt>
                <c:pt idx="114">
                  <c:v>19.339999999999996</c:v>
                </c:pt>
                <c:pt idx="115">
                  <c:v>11.229999999999997</c:v>
                </c:pt>
                <c:pt idx="116">
                  <c:v>27.72</c:v>
                </c:pt>
                <c:pt idx="117">
                  <c:v>15.520000000000001</c:v>
                </c:pt>
                <c:pt idx="118">
                  <c:v>15.27</c:v>
                </c:pt>
                <c:pt idx="119">
                  <c:v>10.829999999999998</c:v>
                </c:pt>
                <c:pt idx="120">
                  <c:v>5.4500000000000028</c:v>
                </c:pt>
                <c:pt idx="121">
                  <c:v>11.270000000000001</c:v>
                </c:pt>
                <c:pt idx="122">
                  <c:v>4.68</c:v>
                </c:pt>
                <c:pt idx="123">
                  <c:v>18.700000000000003</c:v>
                </c:pt>
                <c:pt idx="124">
                  <c:v>16.89</c:v>
                </c:pt>
                <c:pt idx="125">
                  <c:v>9.8500000000000014</c:v>
                </c:pt>
                <c:pt idx="126">
                  <c:v>1.4600000000000026</c:v>
                </c:pt>
                <c:pt idx="127">
                  <c:v>37.253750000000011</c:v>
                </c:pt>
                <c:pt idx="128">
                  <c:v>4.2600000000000016</c:v>
                </c:pt>
                <c:pt idx="129">
                  <c:v>17.36</c:v>
                </c:pt>
                <c:pt idx="130">
                  <c:v>16.819999999999997</c:v>
                </c:pt>
                <c:pt idx="131">
                  <c:v>24.93</c:v>
                </c:pt>
                <c:pt idx="132">
                  <c:v>16.750000000000004</c:v>
                </c:pt>
                <c:pt idx="133">
                  <c:v>13.59</c:v>
                </c:pt>
                <c:pt idx="134">
                  <c:v>18.739999999999998</c:v>
                </c:pt>
                <c:pt idx="135">
                  <c:v>12.749999999999998</c:v>
                </c:pt>
                <c:pt idx="136">
                  <c:v>11.38</c:v>
                </c:pt>
                <c:pt idx="137">
                  <c:v>14.979999999999999</c:v>
                </c:pt>
                <c:pt idx="138">
                  <c:v>7.6899999999999995</c:v>
                </c:pt>
                <c:pt idx="139">
                  <c:v>6.0599999999999952</c:v>
                </c:pt>
                <c:pt idx="140">
                  <c:v>12.070000000000002</c:v>
                </c:pt>
                <c:pt idx="141">
                  <c:v>6.2099999999999991</c:v>
                </c:pt>
                <c:pt idx="142">
                  <c:v>19.64</c:v>
                </c:pt>
                <c:pt idx="143">
                  <c:v>12.8</c:v>
                </c:pt>
                <c:pt idx="144">
                  <c:v>9.1300000000000008</c:v>
                </c:pt>
                <c:pt idx="145">
                  <c:v>13.380000000000003</c:v>
                </c:pt>
                <c:pt idx="146">
                  <c:v>3.2699999999999996</c:v>
                </c:pt>
                <c:pt idx="147">
                  <c:v>14.719999999999999</c:v>
                </c:pt>
                <c:pt idx="148">
                  <c:v>10.549999999999999</c:v>
                </c:pt>
                <c:pt idx="149">
                  <c:v>8.6300000000000008</c:v>
                </c:pt>
                <c:pt idx="150">
                  <c:v>22.18</c:v>
                </c:pt>
                <c:pt idx="151">
                  <c:v>3.6199999999999992</c:v>
                </c:pt>
                <c:pt idx="152">
                  <c:v>17.100000000000001</c:v>
                </c:pt>
                <c:pt idx="153">
                  <c:v>10.68</c:v>
                </c:pt>
                <c:pt idx="154">
                  <c:v>18.47</c:v>
                </c:pt>
                <c:pt idx="155">
                  <c:v>13.4</c:v>
                </c:pt>
                <c:pt idx="156">
                  <c:v>17.82</c:v>
                </c:pt>
                <c:pt idx="157">
                  <c:v>5.91</c:v>
                </c:pt>
                <c:pt idx="158">
                  <c:v>19.189999999999998</c:v>
                </c:pt>
                <c:pt idx="159">
                  <c:v>5.2099999999999991</c:v>
                </c:pt>
                <c:pt idx="160">
                  <c:v>11.190000000000001</c:v>
                </c:pt>
                <c:pt idx="161">
                  <c:v>9.0499999999999989</c:v>
                </c:pt>
                <c:pt idx="162">
                  <c:v>13.64</c:v>
                </c:pt>
                <c:pt idx="163">
                  <c:v>4.3599999999999994</c:v>
                </c:pt>
                <c:pt idx="164">
                  <c:v>2.12</c:v>
                </c:pt>
                <c:pt idx="165">
                  <c:v>11.459999999999999</c:v>
                </c:pt>
                <c:pt idx="166">
                  <c:v>16.59</c:v>
                </c:pt>
                <c:pt idx="167">
                  <c:v>7.7799999999999976</c:v>
                </c:pt>
                <c:pt idx="168">
                  <c:v>19.910000000000004</c:v>
                </c:pt>
                <c:pt idx="169">
                  <c:v>14.57</c:v>
                </c:pt>
                <c:pt idx="170">
                  <c:v>18.339999999999996</c:v>
                </c:pt>
                <c:pt idx="171">
                  <c:v>16.95</c:v>
                </c:pt>
                <c:pt idx="172">
                  <c:v>19.829999999999998</c:v>
                </c:pt>
                <c:pt idx="173">
                  <c:v>17.100000000000001</c:v>
                </c:pt>
                <c:pt idx="174">
                  <c:v>12.160000000000002</c:v>
                </c:pt>
                <c:pt idx="175">
                  <c:v>5.2100000000000009</c:v>
                </c:pt>
                <c:pt idx="176">
                  <c:v>31.35</c:v>
                </c:pt>
                <c:pt idx="177">
                  <c:v>7.3099999999999987</c:v>
                </c:pt>
                <c:pt idx="178">
                  <c:v>0.14999999999999947</c:v>
                </c:pt>
                <c:pt idx="179">
                  <c:v>11.95</c:v>
                </c:pt>
                <c:pt idx="180">
                  <c:v>3.4400000000000013</c:v>
                </c:pt>
                <c:pt idx="181">
                  <c:v>18.04</c:v>
                </c:pt>
                <c:pt idx="182">
                  <c:v>16.119999999999997</c:v>
                </c:pt>
                <c:pt idx="183">
                  <c:v>15.32</c:v>
                </c:pt>
                <c:pt idx="184">
                  <c:v>1.5399999999999956</c:v>
                </c:pt>
                <c:pt idx="185">
                  <c:v>18.560000000000002</c:v>
                </c:pt>
                <c:pt idx="186">
                  <c:v>17.79</c:v>
                </c:pt>
                <c:pt idx="187">
                  <c:v>15.27</c:v>
                </c:pt>
                <c:pt idx="188">
                  <c:v>12.57</c:v>
                </c:pt>
                <c:pt idx="189">
                  <c:v>19.989999999999998</c:v>
                </c:pt>
                <c:pt idx="190">
                  <c:v>1.0199999999999996</c:v>
                </c:pt>
                <c:pt idx="191">
                  <c:v>10.41</c:v>
                </c:pt>
                <c:pt idx="192">
                  <c:v>18.220000000000002</c:v>
                </c:pt>
                <c:pt idx="193">
                  <c:v>13.6</c:v>
                </c:pt>
                <c:pt idx="194">
                  <c:v>11.729999999999999</c:v>
                </c:pt>
                <c:pt idx="195">
                  <c:v>11.129999999999999</c:v>
                </c:pt>
                <c:pt idx="196">
                  <c:v>11.269999999999998</c:v>
                </c:pt>
                <c:pt idx="197">
                  <c:v>1.5100000000000002</c:v>
                </c:pt>
                <c:pt idx="198">
                  <c:v>41.462499999999999</c:v>
                </c:pt>
                <c:pt idx="199">
                  <c:v>41.462499999999999</c:v>
                </c:pt>
              </c:numCache>
            </c:numRef>
          </c:xVal>
          <c:yVal>
            <c:numRef>
              <c:f>'Clean Data&amp;COR.'!$H$2:$H$214</c:f>
              <c:numCache>
                <c:formatCode>0</c:formatCode>
                <c:ptCount val="213"/>
                <c:pt idx="0">
                  <c:v>291.75</c:v>
                </c:pt>
                <c:pt idx="1">
                  <c:v>291.75</c:v>
                </c:pt>
                <c:pt idx="2">
                  <c:v>272</c:v>
                </c:pt>
                <c:pt idx="3">
                  <c:v>271</c:v>
                </c:pt>
                <c:pt idx="4">
                  <c:v>265</c:v>
                </c:pt>
                <c:pt idx="5">
                  <c:v>264</c:v>
                </c:pt>
                <c:pt idx="6">
                  <c:v>258</c:v>
                </c:pt>
                <c:pt idx="7">
                  <c:v>257</c:v>
                </c:pt>
                <c:pt idx="8">
                  <c:v>256</c:v>
                </c:pt>
                <c:pt idx="9">
                  <c:v>254</c:v>
                </c:pt>
                <c:pt idx="10">
                  <c:v>245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239</c:v>
                </c:pt>
                <c:pt idx="15">
                  <c:v>236</c:v>
                </c:pt>
                <c:pt idx="16">
                  <c:v>235.5</c:v>
                </c:pt>
                <c:pt idx="17">
                  <c:v>235</c:v>
                </c:pt>
                <c:pt idx="18">
                  <c:v>231</c:v>
                </c:pt>
                <c:pt idx="19">
                  <c:v>230</c:v>
                </c:pt>
                <c:pt idx="20">
                  <c:v>229</c:v>
                </c:pt>
                <c:pt idx="21">
                  <c:v>228</c:v>
                </c:pt>
                <c:pt idx="22">
                  <c:v>227</c:v>
                </c:pt>
                <c:pt idx="23">
                  <c:v>226</c:v>
                </c:pt>
                <c:pt idx="24">
                  <c:v>225</c:v>
                </c:pt>
                <c:pt idx="25">
                  <c:v>225</c:v>
                </c:pt>
                <c:pt idx="26">
                  <c:v>223</c:v>
                </c:pt>
                <c:pt idx="27">
                  <c:v>221</c:v>
                </c:pt>
                <c:pt idx="28">
                  <c:v>220</c:v>
                </c:pt>
                <c:pt idx="29">
                  <c:v>218</c:v>
                </c:pt>
                <c:pt idx="30">
                  <c:v>216</c:v>
                </c:pt>
                <c:pt idx="31">
                  <c:v>210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204</c:v>
                </c:pt>
                <c:pt idx="36">
                  <c:v>201</c:v>
                </c:pt>
                <c:pt idx="37">
                  <c:v>199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196</c:v>
                </c:pt>
                <c:pt idx="42">
                  <c:v>193</c:v>
                </c:pt>
                <c:pt idx="43">
                  <c:v>191</c:v>
                </c:pt>
                <c:pt idx="44">
                  <c:v>188</c:v>
                </c:pt>
                <c:pt idx="45">
                  <c:v>188</c:v>
                </c:pt>
                <c:pt idx="46">
                  <c:v>187</c:v>
                </c:pt>
                <c:pt idx="47">
                  <c:v>187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185</c:v>
                </c:pt>
                <c:pt idx="52">
                  <c:v>184</c:v>
                </c:pt>
                <c:pt idx="53">
                  <c:v>184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177</c:v>
                </c:pt>
                <c:pt idx="58">
                  <c:v>175</c:v>
                </c:pt>
                <c:pt idx="59">
                  <c:v>175</c:v>
                </c:pt>
                <c:pt idx="60">
                  <c:v>173</c:v>
                </c:pt>
                <c:pt idx="61">
                  <c:v>172</c:v>
                </c:pt>
                <c:pt idx="62">
                  <c:v>171</c:v>
                </c:pt>
                <c:pt idx="63">
                  <c:v>170.89285714285714</c:v>
                </c:pt>
                <c:pt idx="64">
                  <c:v>170</c:v>
                </c:pt>
                <c:pt idx="65">
                  <c:v>169</c:v>
                </c:pt>
                <c:pt idx="66">
                  <c:v>168</c:v>
                </c:pt>
                <c:pt idx="67">
                  <c:v>168</c:v>
                </c:pt>
                <c:pt idx="68">
                  <c:v>168</c:v>
                </c:pt>
                <c:pt idx="69">
                  <c:v>167</c:v>
                </c:pt>
                <c:pt idx="70">
                  <c:v>167</c:v>
                </c:pt>
                <c:pt idx="71">
                  <c:v>167</c:v>
                </c:pt>
                <c:pt idx="72">
                  <c:v>166</c:v>
                </c:pt>
                <c:pt idx="73">
                  <c:v>166</c:v>
                </c:pt>
                <c:pt idx="74">
                  <c:v>165</c:v>
                </c:pt>
                <c:pt idx="75">
                  <c:v>164.45535714285714</c:v>
                </c:pt>
                <c:pt idx="76">
                  <c:v>163</c:v>
                </c:pt>
                <c:pt idx="77">
                  <c:v>163</c:v>
                </c:pt>
                <c:pt idx="78">
                  <c:v>163</c:v>
                </c:pt>
                <c:pt idx="79">
                  <c:v>162</c:v>
                </c:pt>
                <c:pt idx="80">
                  <c:v>159</c:v>
                </c:pt>
                <c:pt idx="81">
                  <c:v>159</c:v>
                </c:pt>
                <c:pt idx="82">
                  <c:v>159</c:v>
                </c:pt>
                <c:pt idx="83">
                  <c:v>158</c:v>
                </c:pt>
                <c:pt idx="84">
                  <c:v>152</c:v>
                </c:pt>
                <c:pt idx="85">
                  <c:v>152</c:v>
                </c:pt>
                <c:pt idx="86">
                  <c:v>152</c:v>
                </c:pt>
                <c:pt idx="87">
                  <c:v>151.5</c:v>
                </c:pt>
                <c:pt idx="88">
                  <c:v>151</c:v>
                </c:pt>
                <c:pt idx="89">
                  <c:v>150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148</c:v>
                </c:pt>
                <c:pt idx="95">
                  <c:v>147</c:v>
                </c:pt>
                <c:pt idx="96">
                  <c:v>147</c:v>
                </c:pt>
                <c:pt idx="97">
                  <c:v>144.14285714285714</c:v>
                </c:pt>
                <c:pt idx="98">
                  <c:v>142</c:v>
                </c:pt>
                <c:pt idx="99">
                  <c:v>140.72222222222223</c:v>
                </c:pt>
                <c:pt idx="100">
                  <c:v>139</c:v>
                </c:pt>
                <c:pt idx="101">
                  <c:v>139</c:v>
                </c:pt>
                <c:pt idx="102">
                  <c:v>139</c:v>
                </c:pt>
                <c:pt idx="103">
                  <c:v>138</c:v>
                </c:pt>
                <c:pt idx="104">
                  <c:v>137</c:v>
                </c:pt>
                <c:pt idx="105">
                  <c:v>137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133</c:v>
                </c:pt>
                <c:pt idx="111">
                  <c:v>132</c:v>
                </c:pt>
                <c:pt idx="112">
                  <c:v>132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128</c:v>
                </c:pt>
                <c:pt idx="122">
                  <c:v>128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126</c:v>
                </c:pt>
                <c:pt idx="128">
                  <c:v>126</c:v>
                </c:pt>
                <c:pt idx="129">
                  <c:v>125</c:v>
                </c:pt>
                <c:pt idx="130">
                  <c:v>125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122</c:v>
                </c:pt>
                <c:pt idx="138">
                  <c:v>122</c:v>
                </c:pt>
                <c:pt idx="139">
                  <c:v>122</c:v>
                </c:pt>
                <c:pt idx="140">
                  <c:v>120</c:v>
                </c:pt>
                <c:pt idx="141">
                  <c:v>120</c:v>
                </c:pt>
                <c:pt idx="142">
                  <c:v>119</c:v>
                </c:pt>
                <c:pt idx="143">
                  <c:v>119</c:v>
                </c:pt>
                <c:pt idx="144">
                  <c:v>118</c:v>
                </c:pt>
                <c:pt idx="145">
                  <c:v>117</c:v>
                </c:pt>
                <c:pt idx="146">
                  <c:v>117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114</c:v>
                </c:pt>
                <c:pt idx="151">
                  <c:v>114</c:v>
                </c:pt>
                <c:pt idx="152">
                  <c:v>113</c:v>
                </c:pt>
                <c:pt idx="153">
                  <c:v>113</c:v>
                </c:pt>
                <c:pt idx="154">
                  <c:v>112</c:v>
                </c:pt>
                <c:pt idx="155">
                  <c:v>112</c:v>
                </c:pt>
                <c:pt idx="156">
                  <c:v>111</c:v>
                </c:pt>
                <c:pt idx="157">
                  <c:v>111</c:v>
                </c:pt>
                <c:pt idx="158">
                  <c:v>110</c:v>
                </c:pt>
                <c:pt idx="159">
                  <c:v>110</c:v>
                </c:pt>
                <c:pt idx="160">
                  <c:v>109</c:v>
                </c:pt>
                <c:pt idx="161">
                  <c:v>109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106</c:v>
                </c:pt>
                <c:pt idx="166">
                  <c:v>105</c:v>
                </c:pt>
                <c:pt idx="167">
                  <c:v>105</c:v>
                </c:pt>
                <c:pt idx="168">
                  <c:v>104</c:v>
                </c:pt>
                <c:pt idx="169">
                  <c:v>104</c:v>
                </c:pt>
                <c:pt idx="170">
                  <c:v>98</c:v>
                </c:pt>
                <c:pt idx="171">
                  <c:v>96</c:v>
                </c:pt>
                <c:pt idx="172">
                  <c:v>95</c:v>
                </c:pt>
                <c:pt idx="173">
                  <c:v>95</c:v>
                </c:pt>
                <c:pt idx="174">
                  <c:v>93</c:v>
                </c:pt>
                <c:pt idx="175">
                  <c:v>93</c:v>
                </c:pt>
                <c:pt idx="176">
                  <c:v>92</c:v>
                </c:pt>
                <c:pt idx="177">
                  <c:v>91.5</c:v>
                </c:pt>
                <c:pt idx="178">
                  <c:v>91</c:v>
                </c:pt>
                <c:pt idx="179">
                  <c:v>90</c:v>
                </c:pt>
                <c:pt idx="180">
                  <c:v>90</c:v>
                </c:pt>
                <c:pt idx="181">
                  <c:v>89</c:v>
                </c:pt>
                <c:pt idx="182">
                  <c:v>86</c:v>
                </c:pt>
                <c:pt idx="183">
                  <c:v>86</c:v>
                </c:pt>
                <c:pt idx="184">
                  <c:v>85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81</c:v>
                </c:pt>
                <c:pt idx="189">
                  <c:v>78</c:v>
                </c:pt>
                <c:pt idx="190">
                  <c:v>77</c:v>
                </c:pt>
                <c:pt idx="191">
                  <c:v>74</c:v>
                </c:pt>
                <c:pt idx="192">
                  <c:v>71</c:v>
                </c:pt>
                <c:pt idx="193">
                  <c:v>71</c:v>
                </c:pt>
                <c:pt idx="194">
                  <c:v>62</c:v>
                </c:pt>
                <c:pt idx="195">
                  <c:v>62</c:v>
                </c:pt>
                <c:pt idx="196">
                  <c:v>54</c:v>
                </c:pt>
                <c:pt idx="197">
                  <c:v>54</c:v>
                </c:pt>
                <c:pt idx="198">
                  <c:v>35</c:v>
                </c:pt>
                <c:pt idx="1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E-419A-8D9A-288B8AF7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46920"/>
        <c:axId val="662949080"/>
      </c:scatterChart>
      <c:valAx>
        <c:axId val="66294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2949080"/>
        <c:crosses val="autoZero"/>
        <c:crossBetween val="midCat"/>
      </c:valAx>
      <c:valAx>
        <c:axId val="6629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294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</xdr:colOff>
      <xdr:row>1</xdr:row>
      <xdr:rowOff>19050</xdr:rowOff>
    </xdr:from>
    <xdr:to>
      <xdr:col>15</xdr:col>
      <xdr:colOff>500062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72237-5649-3BF9-4AB2-E1D7F6CD5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681037</xdr:colOff>
      <xdr:row>15</xdr:row>
      <xdr:rowOff>0</xdr:rowOff>
    </xdr:from>
    <xdr:to>
      <xdr:col>15</xdr:col>
      <xdr:colOff>452437</xdr:colOff>
      <xdr:row>28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A7FDC7-CE6B-0CD0-2157-DEA45320D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03.408833217596" createdVersion="8" refreshedVersion="8" minRefreshableVersion="3" recordCount="200" xr:uid="{27083C92-26E8-4793-8559-FDABF7AB6A72}">
  <cacheSource type="worksheet">
    <worksheetSource ref="A10:I210" sheet="DATA ODEV"/>
  </cacheSource>
  <cacheFields count="9">
    <cacheField name="ID" numFmtId="0">
      <sharedItems containsSemiMixedTypes="0" containsString="0" containsNumber="1" containsInteger="1" minValue="1" maxValue="200"/>
    </cacheField>
    <cacheField name="WEEKDAY" numFmtId="0">
      <sharedItems containsSemiMixedTypes="0" containsString="0" containsNumber="1" containsInteger="1" minValue="1" maxValue="7" count="7">
        <n v="6"/>
        <n v="7"/>
        <n v="1"/>
        <n v="2"/>
        <n v="3"/>
        <n v="4"/>
        <n v="5"/>
      </sharedItems>
    </cacheField>
    <cacheField name="DAYS" numFmtId="14">
      <sharedItems containsSemiMixedTypes="0" containsNonDate="0" containsDate="1" containsString="0" minDate="2023-03-11T00:00:00" maxDate="2023-09-27T00:00:00"/>
    </cacheField>
    <cacheField name="GoogleAds" numFmtId="165">
      <sharedItems containsString="0" containsBlank="1" containsNumber="1" minValue="3.46" maxValue="196.98"/>
    </cacheField>
    <cacheField name="Meta" numFmtId="165">
      <sharedItems containsString="0" containsBlank="1" containsNumber="1" minValue="0" maxValue="225.5"/>
    </cacheField>
    <cacheField name="Influencer" numFmtId="165">
      <sharedItems containsString="0" containsBlank="1" containsNumber="1" minValue="0.3" maxValue="93.625"/>
    </cacheField>
    <cacheField name="TIKTOK" numFmtId="165">
      <sharedItems containsString="0" containsBlank="1" containsNumber="1" minValue="0.12000000000000455" maxValue="111"/>
    </cacheField>
    <cacheField name="SALES" numFmtId="165">
      <sharedItems containsString="0" containsBlank="1" containsNumber="1" minValue="28" maxValue="811"/>
    </cacheField>
    <cacheField name="GoogleAds2" numFmtId="165">
      <sharedItems containsSemiMixedTypes="0" containsString="0" containsNumber="1" minValue="3.46" maxValue="196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d v="2023-03-11T00:00:00"/>
    <n v="56.02"/>
    <n v="37.799999999999997"/>
    <n v="69.2"/>
    <n v="14.229999999999993"/>
    <n v="236"/>
    <n v="56.02"/>
  </r>
  <r>
    <n v="2"/>
    <x v="1"/>
    <d v="2023-03-12T00:00:00"/>
    <n v="10.9"/>
    <n v="39.299999999999997"/>
    <n v="45.1"/>
    <n v="6.0599999999999952"/>
    <n v="122"/>
    <n v="10.9"/>
  </r>
  <r>
    <n v="3"/>
    <x v="2"/>
    <d v="2023-03-13T00:00:00"/>
    <n v="12.44"/>
    <n v="45.9"/>
    <n v="69.3"/>
    <n v="16.95"/>
    <n v="96"/>
    <n v="12.44"/>
  </r>
  <r>
    <n v="4"/>
    <x v="3"/>
    <d v="2023-03-14T00:00:00"/>
    <n v="31.3"/>
    <n v="41.3"/>
    <n v="58.5"/>
    <n v="12.399999999999995"/>
    <n v="197"/>
    <n v="31.3"/>
  </r>
  <r>
    <n v="5"/>
    <x v="4"/>
    <d v="2023-03-15T00:00:00"/>
    <n v="46.160000000000004"/>
    <n v="10.8"/>
    <n v="58.4"/>
    <n v="0.12000000000000455"/>
    <n v="137"/>
    <n v="46.160000000000004"/>
  </r>
  <r>
    <n v="6"/>
    <x v="5"/>
    <d v="2023-03-16T00:00:00"/>
    <n v="6.74"/>
    <n v="48.9"/>
    <n v="75"/>
    <n v="15.32"/>
    <n v="86"/>
    <n v="6.74"/>
  </r>
  <r>
    <n v="7"/>
    <x v="6"/>
    <d v="2023-03-17T00:00:00"/>
    <n v="13.5"/>
    <n v="32.799999999999997"/>
    <n v="23.5"/>
    <n v="12.749999999999998"/>
    <n v="123"/>
    <n v="13.5"/>
  </r>
  <r>
    <n v="8"/>
    <x v="0"/>
    <d v="2023-03-18T00:00:00"/>
    <n v="31.04"/>
    <n v="19.600000000000001"/>
    <n v="11.6"/>
    <n v="17.18"/>
    <n v="152"/>
    <n v="31.04"/>
  </r>
  <r>
    <n v="9"/>
    <x v="1"/>
    <d v="2023-03-19T00:00:00"/>
    <n v="9.7200000000000006"/>
    <n v="2.1"/>
    <n v="1"/>
    <n v="1.5100000000000002"/>
    <n v="54"/>
    <n v="9.7200000000000006"/>
  </r>
  <r>
    <n v="10"/>
    <x v="2"/>
    <d v="2023-03-20T00:00:00"/>
    <n v="40.96"/>
    <n v="2.6"/>
    <n v="21.2"/>
    <n v="12.8"/>
    <n v="119"/>
    <n v="40.96"/>
  </r>
  <r>
    <n v="11"/>
    <x v="3"/>
    <d v="2023-03-21T00:00:00"/>
    <n v="23.22"/>
    <n v="5.8"/>
    <n v="24.2"/>
    <n v="19.829999999999998"/>
    <n v="95"/>
    <n v="23.22"/>
  </r>
  <r>
    <n v="12"/>
    <x v="4"/>
    <d v="2023-03-22T00:00:00"/>
    <n v="50.94"/>
    <n v="24"/>
    <n v="4"/>
    <n v="31.869999999999997"/>
    <n v="151.5"/>
    <n v="50.94"/>
  </r>
  <r>
    <n v="13"/>
    <x v="5"/>
    <d v="2023-03-23T00:00:00"/>
    <n v="10.76"/>
    <n v="35.1"/>
    <n v="65.900000000000006"/>
    <m/>
    <n v="95"/>
    <n v="10.76"/>
  </r>
  <r>
    <n v="14"/>
    <x v="6"/>
    <d v="2023-03-24T00:00:00"/>
    <n v="26.5"/>
    <n v="7.6"/>
    <n v="7.2"/>
    <m/>
    <n v="113"/>
    <n v="26.5"/>
  </r>
  <r>
    <n v="15"/>
    <x v="0"/>
    <d v="2023-03-25T00:00:00"/>
    <n v="44.82"/>
    <n v="32.9"/>
    <n v="46"/>
    <n v="18.459999999999997"/>
    <n v="191"/>
    <n v="44.82"/>
  </r>
  <r>
    <n v="16"/>
    <x v="1"/>
    <d v="2023-03-26T00:00:00"/>
    <n v="42.08"/>
    <n v="47.7"/>
    <n v="52.9"/>
    <n v="22.23"/>
    <n v="240"/>
    <n v="42.08"/>
  </r>
  <r>
    <n v="17"/>
    <x v="2"/>
    <d v="2023-03-27T00:00:00"/>
    <n v="89.06"/>
    <n v="36.6"/>
    <n v="93.625"/>
    <n v="23.379999999999995"/>
    <n v="135"/>
    <n v="89.06"/>
  </r>
  <r>
    <n v="18"/>
    <x v="3"/>
    <d v="2023-03-28T00:00:00"/>
    <n v="62.279999999999994"/>
    <n v="39.6"/>
    <n v="55.8"/>
    <n v="25.619999999999997"/>
    <n v="258"/>
    <n v="62.279999999999994"/>
  </r>
  <r>
    <n v="19"/>
    <x v="4"/>
    <d v="2023-03-29T00:00:00"/>
    <n v="14.84"/>
    <n v="20.5"/>
    <n v="18.3"/>
    <n v="9.8500000000000014"/>
    <n v="127"/>
    <n v="14.84"/>
  </r>
  <r>
    <n v="20"/>
    <x v="5"/>
    <d v="2023-03-30T00:00:00"/>
    <n v="32.46"/>
    <n v="23.9"/>
    <n v="19.100000000000001"/>
    <n v="19.04"/>
    <n v="148"/>
    <n v="32.46"/>
  </r>
  <r>
    <n v="21"/>
    <x v="6"/>
    <d v="2023-03-31T00:00:00"/>
    <n v="46.68"/>
    <n v="27.7"/>
    <n v="53.4"/>
    <n v="14.329999999999998"/>
    <n v="188"/>
    <n v="46.68"/>
  </r>
  <r>
    <n v="22"/>
    <x v="0"/>
    <d v="2023-04-01T00:00:00"/>
    <n v="48.480000000000004"/>
    <n v="123"/>
    <n v="23.5"/>
    <n v="16.89"/>
    <n v="127"/>
    <n v="48.480000000000004"/>
  </r>
  <r>
    <n v="23"/>
    <x v="1"/>
    <d v="2023-04-02T00:00:00"/>
    <n v="11.64"/>
    <n v="15.9"/>
    <n v="49.6"/>
    <n v="9.4299999999999962"/>
    <m/>
    <n v="11.64"/>
  </r>
  <r>
    <n v="24"/>
    <x v="2"/>
    <d v="2023-04-03T00:00:00"/>
    <n v="49.660000000000004"/>
    <n v="16.899999999999999"/>
    <n v="26.2"/>
    <n v="20.8"/>
    <n v="175"/>
    <n v="49.660000000000004"/>
  </r>
  <r>
    <n v="25"/>
    <x v="3"/>
    <d v="2023-04-04T00:00:00"/>
    <n v="20.46"/>
    <n v="12.6"/>
    <n v="18.3"/>
    <n v="5.2099999999999991"/>
    <n v="110"/>
    <n v="20.46"/>
  </r>
  <r>
    <n v="26"/>
    <x v="4"/>
    <d v="2023-04-05T00:00:00"/>
    <n v="59.58"/>
    <n v="3.5"/>
    <n v="19.5"/>
    <n v="20.239999999999998"/>
    <n v="139"/>
    <n v="59.58"/>
  </r>
  <r>
    <n v="27"/>
    <x v="5"/>
    <d v="2023-04-06T00:00:00"/>
    <n v="38.58"/>
    <n v="29.3"/>
    <n v="12.6"/>
    <n v="23.900000000000002"/>
    <n v="167"/>
    <n v="38.58"/>
  </r>
  <r>
    <n v="28"/>
    <x v="6"/>
    <d v="2023-04-07T00:00:00"/>
    <n v="49.019999999999996"/>
    <n v="16.7"/>
    <n v="22.9"/>
    <n v="23.2"/>
    <n v="168"/>
    <n v="49.019999999999996"/>
  </r>
  <r>
    <n v="29"/>
    <x v="0"/>
    <d v="2023-04-08T00:00:00"/>
    <n v="52.760000000000005"/>
    <n v="27.1"/>
    <n v="22.9"/>
    <n v="29.270000000000007"/>
    <n v="199"/>
    <n v="52.760000000000005"/>
  </r>
  <r>
    <n v="30"/>
    <x v="1"/>
    <d v="2023-04-09T00:00:00"/>
    <n v="15.12"/>
    <n v="16"/>
    <n v="40.799999999999997"/>
    <n v="18.739999999999998"/>
    <n v="123"/>
    <n v="15.12"/>
  </r>
  <r>
    <n v="31"/>
    <x v="2"/>
    <d v="2023-04-10T00:00:00"/>
    <n v="59.58"/>
    <n v="28.3"/>
    <n v="43.2"/>
    <n v="26.159999999999997"/>
    <n v="231"/>
    <n v="59.58"/>
  </r>
  <r>
    <n v="32"/>
    <x v="3"/>
    <d v="2023-04-11T00:00:00"/>
    <n v="92.987500000000011"/>
    <n v="17.399999999999999"/>
    <n v="38.6"/>
    <n v="37.253750000000011"/>
    <n v="126"/>
    <n v="92.987500000000011"/>
  </r>
  <r>
    <n v="33"/>
    <x v="4"/>
    <d v="2023-04-12T00:00:00"/>
    <n v="20.440000000000001"/>
    <n v="1.5"/>
    <n v="30"/>
    <n v="18.47"/>
    <n v="112"/>
    <n v="20.440000000000001"/>
  </r>
  <r>
    <n v="34"/>
    <x v="5"/>
    <d v="2023-04-13T00:00:00"/>
    <n v="61.120000000000005"/>
    <n v="20"/>
    <n v="0.3"/>
    <n v="36.440000000000005"/>
    <n v="184"/>
    <n v="61.120000000000005"/>
  </r>
  <r>
    <n v="35"/>
    <x v="6"/>
    <d v="2023-04-14T00:00:00"/>
    <n v="24.14"/>
    <n v="1.4"/>
    <n v="7.4"/>
    <n v="7.3099999999999987"/>
    <n v="91.5"/>
    <n v="24.14"/>
  </r>
  <r>
    <n v="36"/>
    <x v="0"/>
    <d v="2023-04-15T00:00:00"/>
    <n v="62.14"/>
    <n v="4.0999999999999996"/>
    <n v="8.5"/>
    <n v="27.72"/>
    <n v="129"/>
    <n v="62.14"/>
  </r>
  <r>
    <n v="37"/>
    <x v="1"/>
    <d v="2023-04-16T00:00:00"/>
    <n v="56.379999999999995"/>
    <n v="43.8"/>
    <n v="5"/>
    <n v="46.589999999999996"/>
    <n v="256"/>
    <n v="56.379999999999995"/>
  </r>
  <r>
    <n v="38"/>
    <x v="2"/>
    <d v="2023-04-17T00:00:00"/>
    <n v="24.94"/>
    <n v="49.4"/>
    <n v="45.7"/>
    <n v="13.89"/>
    <n v="152"/>
    <n v="24.94"/>
  </r>
  <r>
    <n v="39"/>
    <x v="3"/>
    <d v="2023-04-18T00:00:00"/>
    <n v="14.620000000000001"/>
    <n v="26.7"/>
    <n v="35.1"/>
    <n v="3.6199999999999992"/>
    <n v="114"/>
    <n v="14.620000000000001"/>
  </r>
  <r>
    <n v="40"/>
    <x v="4"/>
    <d v="2023-04-19T00:00:00"/>
    <n v="53.6"/>
    <n v="37.700000000000003"/>
    <n v="32"/>
    <n v="28.850000000000005"/>
    <n v="230"/>
    <n v="53.6"/>
  </r>
  <r>
    <n v="41"/>
    <x v="5"/>
    <d v="2023-04-20T00:00:00"/>
    <n v="45.5"/>
    <n v="22.3"/>
    <n v="31.6"/>
    <n v="18.759999999999998"/>
    <n v="179"/>
    <n v="45.5"/>
  </r>
  <r>
    <n v="42"/>
    <x v="6"/>
    <d v="2023-04-21T00:00:00"/>
    <n v="40.4"/>
    <n v="33.4"/>
    <n v="38.700000000000003"/>
    <n v="18.919999999999995"/>
    <n v="186"/>
    <n v="40.4"/>
  </r>
  <r>
    <n v="43"/>
    <x v="0"/>
    <d v="2023-04-22T00:00:00"/>
    <n v="67.72"/>
    <n v="27.7"/>
    <n v="1.8"/>
    <n v="42.49"/>
    <n v="226"/>
    <n v="67.72"/>
  </r>
  <r>
    <n v="44"/>
    <x v="1"/>
    <d v="2023-04-23T00:00:00"/>
    <n v="51.38"/>
    <n v="8.4"/>
    <n v="26.4"/>
    <n v="14.33"/>
    <n v="149"/>
    <n v="51.38"/>
  </r>
  <r>
    <n v="45"/>
    <x v="2"/>
    <d v="2023-04-24T00:00:00"/>
    <n v="12.02"/>
    <n v="25.7"/>
    <n v="43.3"/>
    <n v="18.04"/>
    <n v="89"/>
    <n v="12.02"/>
  </r>
  <r>
    <n v="46"/>
    <x v="3"/>
    <d v="2023-04-25T00:00:00"/>
    <n v="42.019999999999996"/>
    <n v="22.5"/>
    <n v="31.5"/>
    <n v="16.159999999999997"/>
    <n v="165"/>
    <n v="42.019999999999996"/>
  </r>
  <r>
    <n v="47"/>
    <x v="4"/>
    <d v="2023-04-26T00:00:00"/>
    <n v="18.940000000000001"/>
    <n v="9.9"/>
    <n v="35.700000000000003"/>
    <n v="19.64"/>
    <n v="119"/>
    <n v="18.940000000000001"/>
  </r>
  <r>
    <n v="48"/>
    <x v="5"/>
    <d v="2023-04-27T00:00:00"/>
    <n v="52.980000000000004"/>
    <n v="41.5"/>
    <n v="18.5"/>
    <n v="37.340000000000003"/>
    <n v="245"/>
    <n v="52.980000000000004"/>
  </r>
  <r>
    <n v="49"/>
    <x v="6"/>
    <d v="2023-04-28T00:00:00"/>
    <n v="46.44"/>
    <n v="15.8"/>
    <n v="49.9"/>
    <n v="10.659999999999997"/>
    <n v="149"/>
    <n v="46.44"/>
  </r>
  <r>
    <n v="50"/>
    <x v="0"/>
    <d v="2023-04-29T00:00:00"/>
    <n v="14.38"/>
    <n v="11.7"/>
    <n v="36.799999999999997"/>
    <n v="17.82"/>
    <n v="111"/>
    <n v="14.38"/>
  </r>
  <r>
    <n v="51"/>
    <x v="1"/>
    <d v="2023-04-30T00:00:00"/>
    <n v="43.96"/>
    <n v="3.1"/>
    <n v="34.6"/>
    <n v="7.6899999999999995"/>
    <n v="122"/>
    <n v="43.96"/>
  </r>
  <r>
    <n v="52"/>
    <x v="2"/>
    <d v="2023-05-01T00:00:00"/>
    <n v="29.080000000000002"/>
    <n v="9.6"/>
    <n v="3.6"/>
    <n v="13.4"/>
    <n v="112"/>
    <n v="29.080000000000002"/>
  </r>
  <r>
    <n v="53"/>
    <x v="3"/>
    <d v="2023-05-02T00:00:00"/>
    <n v="44.28"/>
    <n v="41.7"/>
    <n v="39.6"/>
    <n v="26.65"/>
    <n v="235"/>
    <n v="44.28"/>
  </r>
  <r>
    <n v="54"/>
    <x v="4"/>
    <d v="2023-05-03T00:00:00"/>
    <n v="41.519999999999996"/>
    <n v="46.2"/>
    <n v="58.7"/>
    <n v="17.879999999999995"/>
    <n v="225"/>
    <n v="41.519999999999996"/>
  </r>
  <r>
    <n v="55"/>
    <x v="5"/>
    <d v="2023-05-04T00:00:00"/>
    <n v="62.54"/>
    <n v="28.8"/>
    <n v="15.9"/>
    <n v="34.31"/>
    <n v="220"/>
    <n v="62.54"/>
  </r>
  <r>
    <n v="56"/>
    <x v="6"/>
    <d v="2023-05-05T00:00:00"/>
    <n v="40.78"/>
    <n v="49.4"/>
    <n v="60"/>
    <n v="20.590000000000003"/>
    <n v="240"/>
    <n v="40.78"/>
  </r>
  <r>
    <n v="57"/>
    <x v="0"/>
    <d v="2023-05-06T00:00:00"/>
    <n v="3.46"/>
    <n v="28.1"/>
    <n v="41.4"/>
    <n v="18.220000000000002"/>
    <n v="71"/>
    <n v="3.46"/>
  </r>
  <r>
    <n v="58"/>
    <x v="1"/>
    <d v="2023-05-07T00:00:00"/>
    <n v="33.239999999999995"/>
    <n v="19.2"/>
    <n v="16.600000000000001"/>
    <n v="16.579999999999998"/>
    <n v="133"/>
    <n v="33.239999999999995"/>
  </r>
  <r>
    <n v="59"/>
    <x v="2"/>
    <d v="2023-05-08T00:00:00"/>
    <n v="49.160000000000004"/>
    <n v="49.6"/>
    <n v="37.700000000000003"/>
    <n v="30.8"/>
    <n v="239"/>
    <n v="49.160000000000004"/>
  </r>
  <r>
    <n v="60"/>
    <x v="3"/>
    <d v="2023-05-09T00:00:00"/>
    <n v="50.14"/>
    <n v="29.5"/>
    <n v="9.3000000000000007"/>
    <n v="32.1"/>
    <n v="186"/>
    <n v="50.14"/>
  </r>
  <r>
    <n v="61"/>
    <x v="4"/>
    <d v="2023-05-10T00:00:00"/>
    <n v="16.7"/>
    <n v="2"/>
    <n v="21.4"/>
    <n v="17.79"/>
    <n v="83"/>
    <n v="16.7"/>
  </r>
  <r>
    <n v="62"/>
    <x v="5"/>
    <d v="2023-05-11T00:00:00"/>
    <n v="61.260000000000005"/>
    <n v="42.7"/>
    <n v="54.7"/>
    <n v="25.6"/>
    <n v="240"/>
    <n v="61.260000000000005"/>
  </r>
  <r>
    <n v="63"/>
    <x v="6"/>
    <d v="2023-05-12T00:00:00"/>
    <n v="53.86"/>
    <n v="15.5"/>
    <n v="27.3"/>
    <n v="20.759999999999998"/>
    <n v="170"/>
    <n v="53.86"/>
  </r>
  <r>
    <n v="64"/>
    <x v="0"/>
    <d v="2023-05-13T00:00:00"/>
    <n v="27.54"/>
    <n v="29.6"/>
    <n v="8.4"/>
    <n v="21.71"/>
    <n v="298.75"/>
    <n v="27.54"/>
  </r>
  <r>
    <n v="65"/>
    <x v="1"/>
    <d v="2023-05-14T00:00:00"/>
    <n v="27.22"/>
    <n v="42.8"/>
    <n v="28.9"/>
    <n v="22.949999999999996"/>
    <n v="187"/>
    <n v="27.22"/>
  </r>
  <r>
    <n v="66"/>
    <x v="2"/>
    <d v="2023-05-15T00:00:00"/>
    <n v="21.8"/>
    <n v="9.3000000000000007"/>
    <n v="0.9"/>
    <n v="11.190000000000001"/>
    <n v="109"/>
    <n v="21.8"/>
  </r>
  <r>
    <n v="67"/>
    <x v="3"/>
    <d v="2023-05-16T00:00:00"/>
    <n v="15.3"/>
    <n v="24.6"/>
    <n v="2.2000000000000002"/>
    <n v="14.57"/>
    <n v="104"/>
    <n v="15.3"/>
  </r>
  <r>
    <n v="68"/>
    <x v="4"/>
    <d v="2023-05-17T00:00:00"/>
    <n v="30.860000000000003"/>
    <n v="14.5"/>
    <n v="10.199999999999999"/>
    <n v="17.100000000000001"/>
    <n v="135"/>
    <n v="30.860000000000003"/>
  </r>
  <r>
    <n v="69"/>
    <x v="5"/>
    <d v="2023-05-18T00:00:00"/>
    <n v="51.480000000000004"/>
    <n v="27.5"/>
    <n v="11"/>
    <n v="33.090000000000003"/>
    <n v="196"/>
    <n v="51.480000000000004"/>
  </r>
  <r>
    <n v="70"/>
    <x v="6"/>
    <d v="2023-05-19T00:00:00"/>
    <n v="48.36"/>
    <n v="43.9"/>
    <n v="27.2"/>
    <n v="32.749999999999993"/>
    <n v="229"/>
    <n v="48.36"/>
  </r>
  <r>
    <n v="71"/>
    <x v="0"/>
    <d v="2023-05-20T00:00:00"/>
    <n v="44.82"/>
    <n v="30.6"/>
    <n v="38.700000000000003"/>
    <n v="19.729999999999997"/>
    <n v="196"/>
    <n v="44.82"/>
  </r>
  <r>
    <n v="72"/>
    <x v="1"/>
    <d v="2023-05-21T00:00:00"/>
    <n v="29.96"/>
    <n v="14.3"/>
    <n v="31.7"/>
    <n v="5.4500000000000028"/>
    <n v="129"/>
    <n v="29.96"/>
  </r>
  <r>
    <n v="73"/>
    <x v="2"/>
    <d v="2023-05-22T00:00:00"/>
    <n v="15.36"/>
    <n v="33"/>
    <n v="19.3"/>
    <n v="11.459999999999999"/>
    <n v="106"/>
    <n v="15.36"/>
  </r>
  <r>
    <n v="74"/>
    <x v="3"/>
    <d v="2023-05-23T00:00:00"/>
    <n v="28.880000000000003"/>
    <n v="5.7"/>
    <n v="31.3"/>
    <n v="3.2699999999999996"/>
    <n v="117"/>
    <n v="28.880000000000003"/>
  </r>
  <r>
    <n v="75"/>
    <x v="4"/>
    <d v="2023-05-24T00:00:00"/>
    <n v="50.68"/>
    <n v="0"/>
    <n v="13.1"/>
    <n v="28.4"/>
    <n v="187"/>
    <n v="50.68"/>
  </r>
  <r>
    <n v="76"/>
    <x v="5"/>
    <d v="2023-05-25T00:00:00"/>
    <n v="12.379999999999999"/>
    <n v="43.7"/>
    <n v="89.4"/>
    <n v="7.7799999999999976"/>
    <n v="105"/>
    <n v="12.379999999999999"/>
  </r>
  <r>
    <n v="77"/>
    <x v="6"/>
    <d v="2023-05-26T00:00:00"/>
    <n v="13.5"/>
    <n v="1.6"/>
    <n v="20.7"/>
    <n v="15.27"/>
    <n v="83"/>
    <n v="13.5"/>
  </r>
  <r>
    <n v="78"/>
    <x v="0"/>
    <d v="2023-05-27T00:00:00"/>
    <n v="25.1"/>
    <n v="28.5"/>
    <n v="14.2"/>
    <n v="20.62"/>
    <n v="149"/>
    <n v="25.1"/>
  </r>
  <r>
    <n v="79"/>
    <x v="1"/>
    <d v="2023-05-28T00:00:00"/>
    <n v="8.08"/>
    <n v="29.9"/>
    <n v="9.4"/>
    <n v="11.729999999999999"/>
    <n v="62"/>
    <n v="8.08"/>
  </r>
  <r>
    <n v="80"/>
    <x v="2"/>
    <d v="2023-05-29T00:00:00"/>
    <n v="31.2"/>
    <n v="7.7"/>
    <n v="23.1"/>
    <n v="6.2099999999999991"/>
    <n v="120"/>
    <n v="31.2"/>
  </r>
  <r>
    <n v="81"/>
    <x v="3"/>
    <d v="2023-05-30T00:00:00"/>
    <n v="19.28"/>
    <n v="26.7"/>
    <n v="22.3"/>
    <n v="12.070000000000002"/>
    <n v="120"/>
    <n v="19.28"/>
  </r>
  <r>
    <n v="82"/>
    <x v="4"/>
    <d v="2023-05-31T00:00:00"/>
    <n v="151.96"/>
    <n v="4.0999999999999996"/>
    <n v="36.9"/>
    <n v="11.270000000000001"/>
    <n v="128"/>
    <n v="151.96"/>
  </r>
  <r>
    <n v="83"/>
    <x v="5"/>
    <d v="2023-06-01T00:00:00"/>
    <n v="18.059999999999999"/>
    <n v="20.3"/>
    <n v="32.5"/>
    <n v="4.68"/>
    <n v="128"/>
    <n v="18.059999999999999"/>
  </r>
  <r>
    <n v="84"/>
    <x v="6"/>
    <d v="2023-06-02T00:00:00"/>
    <n v="22.68"/>
    <n v="44.5"/>
    <n v="35.6"/>
    <n v="14.849999999999998"/>
    <n v="149"/>
    <n v="22.68"/>
  </r>
  <r>
    <n v="85"/>
    <x v="0"/>
    <d v="2023-06-03T00:00:00"/>
    <n v="45.7"/>
    <n v="43"/>
    <n v="33.799999999999997"/>
    <n v="29.330000000000002"/>
    <n v="223"/>
    <n v="45.7"/>
  </r>
  <r>
    <n v="86"/>
    <x v="1"/>
    <d v="2023-06-04T00:00:00"/>
    <n v="42.64"/>
    <n v="18.399999999999999"/>
    <n v="65.7"/>
    <n v="2.2399999999999984"/>
    <n v="159"/>
    <n v="42.64"/>
  </r>
  <r>
    <n v="87"/>
    <x v="2"/>
    <d v="2023-06-05T00:00:00"/>
    <n v="21.259999999999998"/>
    <n v="27.5"/>
    <n v="16"/>
    <n v="14.979999999999999"/>
    <n v="122"/>
    <n v="21.259999999999998"/>
  </r>
  <r>
    <n v="88"/>
    <x v="3"/>
    <d v="2023-06-06T00:00:00"/>
    <n v="28.14"/>
    <n v="40.6"/>
    <n v="63.2"/>
    <n v="6.09"/>
    <n v="180"/>
    <n v="28.14"/>
  </r>
  <r>
    <n v="89"/>
    <x v="4"/>
    <d v="2023-06-07T00:00:00"/>
    <n v="27.66"/>
    <n v="225.5"/>
    <n v="73.400000000000006"/>
    <n v="12.219999999999995"/>
    <n v="147"/>
    <n v="27.66"/>
  </r>
  <r>
    <n v="90"/>
    <x v="5"/>
    <d v="2023-06-08T00:00:00"/>
    <n v="23.96"/>
    <n v="47.8"/>
    <n v="51.4"/>
    <n v="14.319999999999993"/>
    <n v="177"/>
    <n v="23.96"/>
  </r>
  <r>
    <n v="91"/>
    <x v="6"/>
    <d v="2023-06-09T00:00:00"/>
    <n v="31.860000000000003"/>
    <n v="4.9000000000000004"/>
    <n v="9.3000000000000007"/>
    <n v="12.160000000000002"/>
    <n v="93"/>
    <n v="31.860000000000003"/>
  </r>
  <r>
    <n v="92"/>
    <x v="0"/>
    <d v="2023-06-10T00:00:00"/>
    <n v="14.72"/>
    <n v="1.5"/>
    <n v="33"/>
    <n v="10.41"/>
    <n v="74"/>
    <n v="14.72"/>
  </r>
  <r>
    <n v="93"/>
    <x v="1"/>
    <d v="2023-06-11T00:00:00"/>
    <n v="47.54"/>
    <n v="33.5"/>
    <n v="59"/>
    <n v="14.919999999999995"/>
    <n v="811"/>
    <n v="47.54"/>
  </r>
  <r>
    <n v="94"/>
    <x v="2"/>
    <d v="2023-06-12T00:00:00"/>
    <n v="56.18"/>
    <n v="36.5"/>
    <n v="72.3"/>
    <n v="14.420000000000002"/>
    <n v="225"/>
    <n v="56.18"/>
  </r>
  <r>
    <n v="95"/>
    <x v="3"/>
    <d v="2023-06-13T00:00:00"/>
    <n v="30.48"/>
    <n v="14"/>
    <n v="10.9"/>
    <n v="13.380000000000003"/>
    <n v="117"/>
    <n v="30.48"/>
  </r>
  <r>
    <n v="96"/>
    <x v="4"/>
    <d v="2023-06-14T00:00:00"/>
    <n v="40.660000000000004"/>
    <n v="31.6"/>
    <n v="52.9"/>
    <n v="10.970000000000002"/>
    <n v="175"/>
    <n v="40.660000000000004"/>
  </r>
  <r>
    <n v="97"/>
    <x v="5"/>
    <d v="2023-06-15T00:00:00"/>
    <n v="46.519999999999996"/>
    <n v="3.5"/>
    <n v="5.9"/>
    <n v="19.149999999999999"/>
    <n v="132"/>
    <n v="46.519999999999996"/>
  </r>
  <r>
    <n v="98"/>
    <x v="6"/>
    <d v="2023-06-16T00:00:00"/>
    <n v="41.980000000000004"/>
    <n v="21"/>
    <n v="22"/>
    <n v="20.190000000000001"/>
    <n v="168"/>
    <n v="41.980000000000004"/>
  </r>
  <r>
    <n v="99"/>
    <x v="0"/>
    <d v="2023-06-17T00:00:00"/>
    <n v="64.94"/>
    <n v="42.3"/>
    <n v="51.2"/>
    <n v="29.639999999999993"/>
    <n v="257"/>
    <n v="64.94"/>
  </r>
  <r>
    <n v="100"/>
    <x v="1"/>
    <d v="2023-06-18T00:00:00"/>
    <n v="28.04"/>
    <n v="41.7"/>
    <n v="45.9"/>
    <n v="16.010000000000005"/>
    <n v="183"/>
    <n v="28.04"/>
  </r>
  <r>
    <n v="101"/>
    <x v="2"/>
    <d v="2023-06-19T00:00:00"/>
    <n v="51.480000000000004"/>
    <n v="4.3"/>
    <n v="49.8"/>
    <n v="4.4699999999999989"/>
    <n v="137"/>
    <n v="51.480000000000004"/>
  </r>
  <r>
    <n v="102"/>
    <x v="3"/>
    <d v="2023-06-20T00:00:00"/>
    <n v="63.279999999999994"/>
    <n v="36.299999999999997"/>
    <n v="93.625"/>
    <n v="10.339999999999989"/>
    <n v="254"/>
    <n v="63.279999999999994"/>
  </r>
  <r>
    <n v="103"/>
    <x v="4"/>
    <d v="2023-06-21T00:00:00"/>
    <n v="64.039999999999992"/>
    <n v="10.1"/>
    <n v="21.4"/>
    <n v="24.509999999999998"/>
    <n v="158"/>
    <n v="64.039999999999992"/>
  </r>
  <r>
    <n v="104"/>
    <x v="5"/>
    <d v="2023-06-22T00:00:00"/>
    <n v="38.58"/>
    <n v="17.2"/>
    <n v="17.899999999999999"/>
    <n v="20.23"/>
    <n v="163"/>
    <n v="38.58"/>
  </r>
  <r>
    <n v="105"/>
    <x v="6"/>
    <d v="2023-06-23T00:00:00"/>
    <n v="54.64"/>
    <n v="34.299999999999997"/>
    <n v="5.3"/>
    <n v="38.85"/>
    <n v="208"/>
    <n v="54.64"/>
  </r>
  <r>
    <n v="106"/>
    <x v="0"/>
    <d v="2023-06-24T00:00:00"/>
    <n v="37.58"/>
    <n v="46.4"/>
    <n v="59"/>
    <n v="13.39"/>
    <n v="196"/>
    <n v="37.58"/>
  </r>
  <r>
    <n v="107"/>
    <x v="1"/>
    <d v="2023-06-25T00:00:00"/>
    <n v="8"/>
    <n v="11"/>
    <n v="29.7"/>
    <n v="16.119999999999997"/>
    <n v="86"/>
    <n v="8"/>
  </r>
  <r>
    <n v="108"/>
    <x v="2"/>
    <d v="2023-06-26T00:00:00"/>
    <n v="27.080000000000002"/>
    <n v="0.3"/>
    <n v="23.2"/>
    <n v="19.910000000000004"/>
    <n v="104"/>
    <n v="27.080000000000002"/>
  </r>
  <r>
    <n v="109"/>
    <x v="3"/>
    <d v="2023-06-27T00:00:00"/>
    <n v="9.620000000000001"/>
    <n v="0.4"/>
    <n v="25.6"/>
    <n v="11.269999999999998"/>
    <n v="54"/>
    <n v="9.620000000000001"/>
  </r>
  <r>
    <n v="110"/>
    <x v="4"/>
    <d v="2023-06-28T00:00:00"/>
    <n v="53.08"/>
    <n v="26.9"/>
    <n v="5.5"/>
    <n v="36.789999999999992"/>
    <m/>
    <n v="53.08"/>
  </r>
  <r>
    <n v="111"/>
    <x v="5"/>
    <d v="2023-06-29T00:00:00"/>
    <n v="54.160000000000004"/>
    <n v="8.1999999999999993"/>
    <n v="56.5"/>
    <n v="4.0799999999999983"/>
    <n v="150"/>
    <n v="54.160000000000004"/>
  </r>
  <r>
    <n v="112"/>
    <x v="6"/>
    <d v="2023-06-30T00:00:00"/>
    <n v="55.339999999999996"/>
    <n v="38"/>
    <n v="23.2"/>
    <n v="33.89"/>
    <n v="221"/>
    <n v="55.339999999999996"/>
  </r>
  <r>
    <n v="113"/>
    <x v="0"/>
    <d v="2023-07-01T00:00:00"/>
    <n v="39.14"/>
    <n v="15.4"/>
    <n v="2.4"/>
    <n v="24.31"/>
    <n v="159"/>
    <n v="39.14"/>
  </r>
  <r>
    <n v="114"/>
    <x v="1"/>
    <d v="2023-07-02T00:00:00"/>
    <n v="44.92"/>
    <n v="20.6"/>
    <n v="10.7"/>
    <n v="26.98"/>
    <n v="167"/>
    <n v="44.92"/>
  </r>
  <r>
    <n v="115"/>
    <x v="2"/>
    <d v="2023-07-03T00:00:00"/>
    <n v="18.64"/>
    <n v="46.8"/>
    <n v="34.5"/>
    <n v="17.419999999999998"/>
    <n v="152"/>
    <n v="18.64"/>
  </r>
  <r>
    <n v="116"/>
    <x v="3"/>
    <d v="2023-07-04T00:00:00"/>
    <n v="24.02"/>
    <n v="35"/>
    <n v="52.7"/>
    <n v="3.9299999999999962"/>
    <n v="133"/>
    <n v="24.02"/>
  </r>
  <r>
    <n v="117"/>
    <x v="4"/>
    <d v="2023-07-05T00:00:00"/>
    <n v="37.839999999999996"/>
    <n v="14.3"/>
    <n v="25.6"/>
    <n v="10.829999999999998"/>
    <n v="129"/>
    <n v="37.839999999999996"/>
  </r>
  <r>
    <n v="118"/>
    <x v="5"/>
    <d v="2023-07-06T00:00:00"/>
    <n v="25.28"/>
    <n v="0.8"/>
    <n v="14.8"/>
    <n v="2.12"/>
    <n v="108"/>
    <n v="25.28"/>
  </r>
  <r>
    <n v="119"/>
    <x v="6"/>
    <d v="2023-07-07T00:00:00"/>
    <n v="29.14"/>
    <n v="36.9"/>
    <n v="79.2"/>
    <n v="19.339999999999996"/>
    <n v="172"/>
    <n v="29.14"/>
  </r>
  <r>
    <n v="120"/>
    <x v="0"/>
    <d v="2023-07-08T00:00:00"/>
    <n v="9.879999999999999"/>
    <n v="16"/>
    <n v="22.3"/>
    <n v="1.0199999999999996"/>
    <n v="77"/>
    <n v="9.879999999999999"/>
  </r>
  <r>
    <n v="121"/>
    <x v="1"/>
    <d v="2023-07-09T00:00:00"/>
    <n v="36.260000000000005"/>
    <n v="26.8"/>
    <n v="46.2"/>
    <n v="9.0500000000000007"/>
    <n v="163"/>
    <n v="36.260000000000005"/>
  </r>
  <r>
    <n v="122"/>
    <x v="2"/>
    <d v="2023-07-10T00:00:00"/>
    <n v="7.76"/>
    <n v="21.7"/>
    <n v="50.4"/>
    <n v="12.57"/>
    <n v="81"/>
    <n v="7.76"/>
  </r>
  <r>
    <n v="123"/>
    <x v="3"/>
    <d v="2023-07-11T00:00:00"/>
    <n v="45.8"/>
    <n v="2.4"/>
    <n v="15.6"/>
    <n v="17.36"/>
    <n v="125"/>
    <n v="45.8"/>
  </r>
  <r>
    <n v="124"/>
    <x v="4"/>
    <d v="2023-07-12T00:00:00"/>
    <n v="33.619999999999997"/>
    <n v="34.6"/>
    <n v="12.4"/>
    <n v="24.65"/>
    <n v="171"/>
    <n v="33.619999999999997"/>
  </r>
  <r>
    <n v="125"/>
    <x v="5"/>
    <d v="2023-07-13T00:00:00"/>
    <n v="51.9"/>
    <n v="32.299999999999997"/>
    <n v="74.2"/>
    <n v="9.419999999999991"/>
    <n v="201"/>
    <n v="51.9"/>
  </r>
  <r>
    <n v="126"/>
    <x v="6"/>
    <d v="2023-07-14T00:00:00"/>
    <n v="18.440000000000001"/>
    <n v="11.8"/>
    <n v="25.9"/>
    <n v="4.2600000000000016"/>
    <n v="126"/>
    <n v="18.440000000000001"/>
  </r>
  <r>
    <n v="127"/>
    <x v="0"/>
    <d v="2023-07-15T00:00:00"/>
    <n v="8.56"/>
    <n v="38.9"/>
    <n v="50.6"/>
    <n v="19.989999999999998"/>
    <n v="78"/>
    <n v="8.56"/>
  </r>
  <r>
    <n v="128"/>
    <x v="1"/>
    <d v="2023-07-16T00:00:00"/>
    <n v="71.06"/>
    <m/>
    <n v="9.1999999999999993"/>
    <n v="31.35"/>
    <n v="92"/>
    <n v="71.06"/>
  </r>
  <r>
    <n v="129"/>
    <x v="2"/>
    <d v="2023-07-17T00:00:00"/>
    <n v="54.06"/>
    <n v="49"/>
    <n v="3.2"/>
    <n v="45.25"/>
    <n v="264"/>
    <n v="54.06"/>
  </r>
  <r>
    <n v="130"/>
    <x v="3"/>
    <d v="2023-07-18T00:00:00"/>
    <n v="18.920000000000002"/>
    <n v="12"/>
    <n v="43.1"/>
    <n v="14.719999999999999"/>
    <n v="116"/>
    <n v="18.920000000000002"/>
  </r>
  <r>
    <n v="131"/>
    <x v="4"/>
    <d v="2023-07-19T00:00:00"/>
    <n v="6"/>
    <n v="39.6"/>
    <n v="8.6999999999999993"/>
    <n v="111"/>
    <n v="28"/>
    <n v="6"/>
  </r>
  <r>
    <n v="132"/>
    <x v="5"/>
    <d v="2023-07-20T00:00:00"/>
    <n v="55.04"/>
    <n v="2.9"/>
    <n v="43"/>
    <n v="10.77"/>
    <n v="147"/>
    <n v="55.04"/>
  </r>
  <r>
    <n v="133"/>
    <x v="6"/>
    <d v="2023-07-21T00:00:00"/>
    <n v="5.68"/>
    <n v="27.2"/>
    <n v="2.1"/>
    <n v="13.6"/>
    <n v="71"/>
    <n v="5.68"/>
  </r>
  <r>
    <n v="134"/>
    <x v="0"/>
    <d v="2023-07-22T00:00:00"/>
    <n v="45.96"/>
    <n v="33.5"/>
    <n v="45.1"/>
    <n v="20.69"/>
    <m/>
    <n v="45.96"/>
  </r>
  <r>
    <n v="135"/>
    <x v="1"/>
    <d v="2023-07-23T00:00:00"/>
    <n v="14.379999999999999"/>
    <n v="38.6"/>
    <n v="65.599999999999994"/>
    <n v="16.750000000000004"/>
    <n v="124"/>
    <n v="14.379999999999999"/>
  </r>
  <r>
    <n v="136"/>
    <x v="2"/>
    <d v="2023-07-24T00:00:00"/>
    <n v="14.66"/>
    <n v="47"/>
    <n v="8.5"/>
    <n v="24.93"/>
    <n v="124"/>
    <n v="14.66"/>
  </r>
  <r>
    <n v="137"/>
    <x v="3"/>
    <d v="2023-07-25T00:00:00"/>
    <n v="10.120000000000001"/>
    <n v="39"/>
    <n v="9.3000000000000007"/>
    <n v="18.339999999999996"/>
    <n v="98"/>
    <n v="10.120000000000001"/>
  </r>
  <r>
    <n v="138"/>
    <x v="4"/>
    <d v="2023-07-26T00:00:00"/>
    <n v="58.739999999999995"/>
    <n v="28.9"/>
    <n v="59.7"/>
    <n v="17.939999999999991"/>
    <n v="210"/>
    <n v="58.739999999999995"/>
  </r>
  <r>
    <n v="139"/>
    <x v="5"/>
    <d v="2023-07-27T00:00:00"/>
    <n v="9.6"/>
    <n v="25.9"/>
    <n v="20.5"/>
    <n v="9.0499999999999989"/>
    <n v="109"/>
    <n v="9.6"/>
  </r>
  <r>
    <n v="140"/>
    <x v="6"/>
    <d v="2023-07-28T00:00:00"/>
    <n v="196.98"/>
    <n v="43.9"/>
    <n v="1.7"/>
    <n v="39.76"/>
    <n v="227"/>
    <n v="196.98"/>
  </r>
  <r>
    <n v="141"/>
    <x v="0"/>
    <d v="2023-07-29T00:00:00"/>
    <m/>
    <n v="17"/>
    <n v="12.9"/>
    <n v="10.68"/>
    <n v="113"/>
    <n v="20.910000000000004"/>
  </r>
  <r>
    <n v="142"/>
    <x v="1"/>
    <d v="2023-07-30T00:00:00"/>
    <m/>
    <n v="35.4"/>
    <n v="75.599999999999994"/>
    <n v="6.8299999999999947"/>
    <n v="207"/>
    <n v="49.443333333333328"/>
  </r>
  <r>
    <n v="143"/>
    <x v="2"/>
    <d v="2023-07-31T00:00:00"/>
    <n v="50.1"/>
    <n v="33.200000000000003"/>
    <n v="37.9"/>
    <n v="23.490000000000006"/>
    <n v="218"/>
    <n v="50.1"/>
  </r>
  <r>
    <n v="144"/>
    <x v="3"/>
    <d v="2023-08-01T00:00:00"/>
    <n v="28.919999999999998"/>
    <n v="5.7"/>
    <n v="34.4"/>
    <n v="19.549999999999997"/>
    <m/>
    <n v="28.919999999999998"/>
  </r>
  <r>
    <n v="145"/>
    <x v="4"/>
    <d v="2023-08-02T00:00:00"/>
    <n v="29.240000000000002"/>
    <n v="14.8"/>
    <n v="38.9"/>
    <n v="1.4600000000000026"/>
    <n v="127"/>
    <n v="29.240000000000002"/>
  </r>
  <r>
    <n v="146"/>
    <x v="5"/>
    <d v="2023-08-03T00:00:00"/>
    <n v="31.060000000000002"/>
    <n v="1.9"/>
    <n v="9"/>
    <n v="11.38"/>
    <n v="123"/>
    <n v="31.060000000000002"/>
  </r>
  <r>
    <n v="147"/>
    <x v="6"/>
    <d v="2023-08-04T00:00:00"/>
    <n v="55.019999999999996"/>
    <n v="7.3"/>
    <n v="8.6999999999999993"/>
    <n v="24.179999999999996"/>
    <n v="142"/>
    <n v="55.019999999999996"/>
  </r>
  <r>
    <n v="148"/>
    <x v="0"/>
    <d v="2023-08-05T00:00:00"/>
    <n v="50.64"/>
    <n v="49"/>
    <n v="44.3"/>
    <n v="31.1"/>
    <n v="265"/>
    <n v="50.64"/>
  </r>
  <r>
    <n v="149"/>
    <x v="1"/>
    <d v="2023-08-06T00:00:00"/>
    <n v="15.6"/>
    <n v="40.299999999999997"/>
    <n v="11.9"/>
    <n v="19.189999999999998"/>
    <n v="110"/>
    <n v="15.6"/>
  </r>
  <r>
    <n v="150"/>
    <x v="2"/>
    <d v="2023-08-07T00:00:00"/>
    <n v="164"/>
    <n v="25.8"/>
    <n v="20.6"/>
    <n v="9.1300000000000008"/>
    <n v="118"/>
    <n v="164"/>
  </r>
  <r>
    <n v="151"/>
    <x v="3"/>
    <d v="2023-08-08T00:00:00"/>
    <n v="66.14"/>
    <n v="13.9"/>
    <n v="37"/>
    <n v="20.220000000000002"/>
    <n v="166"/>
    <n v="66.14"/>
  </r>
  <r>
    <n v="152"/>
    <x v="4"/>
    <d v="2023-08-09T00:00:00"/>
    <n v="31.2"/>
    <n v="8.4"/>
    <n v="48.7"/>
    <n v="16.819999999999997"/>
    <n v="125"/>
    <n v="31.2"/>
  </r>
  <r>
    <n v="153"/>
    <x v="5"/>
    <d v="2023-08-10T00:00:00"/>
    <n v="40.519999999999996"/>
    <n v="23.3"/>
    <n v="14.2"/>
    <n v="25.729999999999997"/>
    <n v="169"/>
    <n v="40.519999999999996"/>
  </r>
  <r>
    <n v="154"/>
    <x v="6"/>
    <d v="2023-08-11T00:00:00"/>
    <n v="37.260000000000005"/>
    <n v="39.700000000000003"/>
    <n v="37.700000000000003"/>
    <n v="21.900000000000002"/>
    <n v="208"/>
    <n v="37.260000000000005"/>
  </r>
  <r>
    <n v="155"/>
    <x v="0"/>
    <d v="2023-08-12T00:00:00"/>
    <n v="43.56"/>
    <n v="21.1"/>
    <n v="9.5"/>
    <n v="25.53"/>
    <n v="166"/>
    <n v="43.56"/>
  </r>
  <r>
    <n v="156"/>
    <x v="1"/>
    <d v="2023-08-13T00:00:00"/>
    <n v="9.82"/>
    <n v="11.6"/>
    <n v="5.7"/>
    <n v="92"/>
    <n v="35"/>
    <n v="9.82"/>
  </r>
  <r>
    <n v="157"/>
    <x v="2"/>
    <d v="2023-08-14T00:00:00"/>
    <n v="25.78"/>
    <n v="43.5"/>
    <n v="50.5"/>
    <n v="10.939999999999998"/>
    <n v="173"/>
    <n v="25.78"/>
  </r>
  <r>
    <n v="158"/>
    <x v="3"/>
    <d v="2023-08-15T00:00:00"/>
    <n v="39.96"/>
    <n v="1.3"/>
    <n v="24.3"/>
    <n v="5.91"/>
    <n v="111"/>
    <n v="39.96"/>
  </r>
  <r>
    <n v="159"/>
    <x v="4"/>
    <d v="2023-08-16T00:00:00"/>
    <n v="12.34"/>
    <n v="36.9"/>
    <n v="45.2"/>
    <n v="1.5399999999999956"/>
    <n v="85"/>
    <n v="12.34"/>
  </r>
  <r>
    <n v="160"/>
    <x v="5"/>
    <d v="2023-08-17T00:00:00"/>
    <n v="32.339999999999996"/>
    <n v="18.399999999999999"/>
    <n v="34.6"/>
    <n v="8.5299999999999958"/>
    <n v="138"/>
    <n v="32.339999999999996"/>
  </r>
  <r>
    <n v="161"/>
    <x v="6"/>
    <d v="2023-08-18T00:00:00"/>
    <n v="44.5"/>
    <n v="18.100000000000001"/>
    <n v="30.7"/>
    <n v="14.02"/>
    <n v="159"/>
    <n v="44.5"/>
  </r>
  <r>
    <n v="162"/>
    <x v="0"/>
    <d v="2023-08-19T00:00:00"/>
    <n v="19.14"/>
    <n v="35.799999999999997"/>
    <n v="49.3"/>
    <n v="6.75"/>
    <n v="151"/>
    <n v="19.14"/>
  </r>
  <r>
    <n v="163"/>
    <x v="1"/>
    <d v="2023-08-20T00:00:00"/>
    <n v="42.68"/>
    <m/>
    <m/>
    <n v="17.649999999999999"/>
    <n v="168"/>
    <n v="42.68"/>
  </r>
  <r>
    <n v="164"/>
    <x v="2"/>
    <d v="2023-08-21T00:00:00"/>
    <n v="33.700000000000003"/>
    <n v="36.799999999999997"/>
    <n v="7.4"/>
    <n v="31.79"/>
    <n v="193"/>
    <n v="33.700000000000003"/>
  </r>
  <r>
    <n v="165"/>
    <x v="3"/>
    <d v="2023-08-22T00:00:00"/>
    <n v="28.44"/>
    <n v="14.7"/>
    <n v="5.4"/>
    <n v="16.91"/>
    <n v="132"/>
    <n v="28.44"/>
  </r>
  <r>
    <n v="166"/>
    <x v="4"/>
    <d v="2023-08-23T00:00:00"/>
    <n v="56.9"/>
    <n v="3.4"/>
    <n v="84.8"/>
    <n v="11.229999999999997"/>
    <n v="131"/>
    <n v="56.9"/>
  </r>
  <r>
    <n v="167"/>
    <x v="5"/>
    <d v="2023-08-24T00:00:00"/>
    <n v="11.58"/>
    <n v="37.6"/>
    <n v="21.6"/>
    <n v="11.95"/>
    <n v="90"/>
    <n v="11.58"/>
  </r>
  <r>
    <n v="168"/>
    <x v="6"/>
    <d v="2023-08-25T00:00:00"/>
    <n v="48.36"/>
    <n v="5.2"/>
    <n v="19.399999999999999"/>
    <n v="15.520000000000001"/>
    <n v="129"/>
    <n v="48.36"/>
  </r>
  <r>
    <n v="169"/>
    <x v="0"/>
    <d v="2023-08-26T00:00:00"/>
    <n v="45.08"/>
    <n v="23.6"/>
    <n v="57.6"/>
    <n v="10.3"/>
    <n v="185"/>
    <n v="45.08"/>
  </r>
  <r>
    <n v="170"/>
    <x v="1"/>
    <d v="2023-08-27T00:00:00"/>
    <n v="60.86"/>
    <n v="10.6"/>
    <n v="6.4"/>
    <n v="31.169999999999995"/>
    <n v="162"/>
    <n v="60.86"/>
  </r>
  <r>
    <n v="171"/>
    <x v="2"/>
    <d v="2023-08-28T00:00:00"/>
    <n v="12"/>
    <n v="11.6"/>
    <n v="18.399999999999999"/>
    <n v="3.4400000000000013"/>
    <n v="90"/>
    <n v="12"/>
  </r>
  <r>
    <n v="172"/>
    <x v="3"/>
    <d v="2023-08-29T00:00:00"/>
    <n v="42.9"/>
    <n v="20.9"/>
    <n v="47.4"/>
    <n v="7.9399999999999977"/>
    <n v="163"/>
    <n v="42.9"/>
  </r>
  <r>
    <n v="173"/>
    <x v="4"/>
    <d v="2023-08-30T00:00:00"/>
    <n v="9.92"/>
    <n v="20.100000000000001"/>
    <n v="17"/>
    <n v="5.2100000000000009"/>
    <n v="93"/>
    <n v="9.92"/>
  </r>
  <r>
    <n v="174"/>
    <x v="5"/>
    <d v="2023-08-31T00:00:00"/>
    <n v="36.68"/>
    <n v="7.1"/>
    <n v="12.8"/>
    <n v="15.27"/>
    <n v="129"/>
    <n v="36.68"/>
  </r>
  <r>
    <n v="175"/>
    <x v="6"/>
    <d v="2023-09-01T00:00:00"/>
    <n v="53.480000000000004"/>
    <n v="3.4"/>
    <n v="13.1"/>
    <n v="18.700000000000003"/>
    <n v="127"/>
    <n v="53.480000000000004"/>
  </r>
  <r>
    <n v="176"/>
    <x v="0"/>
    <d v="2023-09-02T00:00:00"/>
    <n v="64.38"/>
    <n v="48.9"/>
    <n v="41.8"/>
    <n v="35.42"/>
    <n v="271"/>
    <n v="64.38"/>
  </r>
  <r>
    <n v="177"/>
    <x v="1"/>
    <d v="2023-09-03T00:00:00"/>
    <n v="58.68"/>
    <n v="30.2"/>
    <n v="20.3"/>
    <n v="31.819999999999997"/>
    <n v="216"/>
    <n v="58.68"/>
  </r>
  <r>
    <n v="178"/>
    <x v="2"/>
    <d v="2023-09-04T00:00:00"/>
    <n v="40.04"/>
    <n v="7.8"/>
    <n v="35.200000000000003"/>
    <n v="95"/>
    <n v="131"/>
    <n v="40.04"/>
  </r>
  <r>
    <n v="179"/>
    <x v="3"/>
    <d v="2023-09-05T00:00:00"/>
    <n v="63.339999999999996"/>
    <n v="2.2999999999999998"/>
    <n v="23.7"/>
    <n v="19.339999999999996"/>
    <n v="131"/>
    <n v="63.339999999999996"/>
  </r>
  <r>
    <n v="180"/>
    <x v="4"/>
    <d v="2023-09-06T00:00:00"/>
    <n v="41.12"/>
    <n v="10"/>
    <n v="17.600000000000001"/>
    <n v="14.519999999999998"/>
    <n v="135"/>
    <n v="41.12"/>
  </r>
  <r>
    <n v="181"/>
    <x v="5"/>
    <d v="2023-09-07T00:00:00"/>
    <n v="36.32"/>
    <n v="2.6"/>
    <n v="8.3000000000000007"/>
    <n v="13.64"/>
    <n v="108"/>
    <n v="36.32"/>
  </r>
  <r>
    <n v="182"/>
    <x v="6"/>
    <d v="2023-09-08T00:00:00"/>
    <n v="52.7"/>
    <n v="5.4"/>
    <n v="27.4"/>
    <n v="13.59"/>
    <n v="124"/>
    <n v="52.7"/>
  </r>
  <r>
    <n v="183"/>
    <x v="0"/>
    <d v="2023-09-09T00:00:00"/>
    <n v="18.240000000000002"/>
    <n v="5.7"/>
    <n v="29.7"/>
    <n v="16.59"/>
    <n v="105"/>
    <n v="18.240000000000002"/>
  </r>
  <r>
    <n v="184"/>
    <x v="1"/>
    <d v="2023-09-10T00:00:00"/>
    <n v="65.52000000000001"/>
    <n v="43"/>
    <n v="71.8"/>
    <n v="21.540000000000006"/>
    <n v="272"/>
    <n v="65.52000000000001"/>
  </r>
  <r>
    <n v="185"/>
    <x v="2"/>
    <d v="2023-09-11T00:00:00"/>
    <n v="58.760000000000005"/>
    <n v="21.3"/>
    <n v="30"/>
    <n v="24.03"/>
    <n v="188"/>
    <n v="58.760000000000005"/>
  </r>
  <r>
    <n v="186"/>
    <x v="3"/>
    <d v="2023-09-12T00:00:00"/>
    <n v="46"/>
    <n v="45.1"/>
    <n v="19.600000000000001"/>
    <n v="35.209999999999994"/>
    <n v="228"/>
    <n v="46"/>
  </r>
  <r>
    <n v="187"/>
    <x v="4"/>
    <d v="2023-09-13T00:00:00"/>
    <n v="35.9"/>
    <n v="2.1"/>
    <n v="26.6"/>
    <n v="4.3599999999999994"/>
    <n v="108"/>
    <n v="35.9"/>
  </r>
  <r>
    <n v="188"/>
    <x v="5"/>
    <d v="2023-09-14T00:00:00"/>
    <n v="41.22"/>
    <n v="28.7"/>
    <n v="18.2"/>
    <n v="26.18"/>
    <n v="186"/>
    <n v="41.22"/>
  </r>
  <r>
    <n v="189"/>
    <x v="6"/>
    <d v="2023-09-15T00:00:00"/>
    <n v="59.2"/>
    <n v="13.9"/>
    <n v="3.7"/>
    <n v="34.070000000000007"/>
    <n v="167"/>
    <n v="59.2"/>
  </r>
  <r>
    <n v="190"/>
    <x v="0"/>
    <d v="2023-09-16T00:00:00"/>
    <n v="6.74"/>
    <n v="12.1"/>
    <n v="23.4"/>
    <n v="18.560000000000002"/>
    <n v="83"/>
    <n v="6.74"/>
  </r>
  <r>
    <n v="191"/>
    <x v="1"/>
    <d v="2023-09-17T00:00:00"/>
    <n v="15.9"/>
    <n v="41.1"/>
    <n v="5.8"/>
    <n v="22.18"/>
    <n v="114"/>
    <n v="15.9"/>
  </r>
  <r>
    <n v="192"/>
    <x v="2"/>
    <d v="2023-09-18T00:00:00"/>
    <n v="21.1"/>
    <n v="10.8"/>
    <n v="6"/>
    <n v="10.549999999999999"/>
    <n v="116"/>
    <n v="21.1"/>
  </r>
  <r>
    <n v="193"/>
    <x v="3"/>
    <d v="2023-09-19T00:00:00"/>
    <n v="12.44"/>
    <n v="4.0999999999999996"/>
    <n v="31.6"/>
    <n v="11.129999999999999"/>
    <n v="62"/>
    <n v="12.44"/>
  </r>
  <r>
    <n v="194"/>
    <x v="4"/>
    <d v="2023-09-20T00:00:00"/>
    <n v="41.36"/>
    <n v="42"/>
    <n v="3.6"/>
    <n v="36.24"/>
    <n v="204"/>
    <n v="41.36"/>
  </r>
  <r>
    <n v="195"/>
    <x v="5"/>
    <d v="2023-09-21T00:00:00"/>
    <n v="32.94"/>
    <n v="35.6"/>
    <n v="6"/>
    <m/>
    <n v="184"/>
    <n v="32.94"/>
  </r>
  <r>
    <n v="196"/>
    <x v="6"/>
    <d v="2023-09-22T00:00:00"/>
    <n v="14.64"/>
    <n v="3.7"/>
    <n v="13.8"/>
    <n v="0.14999999999999947"/>
    <n v="91"/>
    <n v="14.64"/>
  </r>
  <r>
    <n v="197"/>
    <x v="0"/>
    <d v="2023-09-23T00:00:00"/>
    <n v="27.84"/>
    <n v="4.9000000000000004"/>
    <n v="8.1"/>
    <n v="8.6300000000000008"/>
    <n v="116"/>
    <n v="27.84"/>
  </r>
  <r>
    <n v="198"/>
    <x v="1"/>
    <d v="2023-09-24T00:00:00"/>
    <n v="44.4"/>
    <n v="9.3000000000000007"/>
    <n v="6.4"/>
    <n v="19.79"/>
    <n v="139"/>
    <n v="44.4"/>
  </r>
  <r>
    <n v="199"/>
    <x v="2"/>
    <d v="2023-09-25T00:00:00"/>
    <n v="57.720000000000006"/>
    <n v="42"/>
    <n v="66.2"/>
    <n v="22.879999999999995"/>
    <n v="235.5"/>
    <n v="57.720000000000006"/>
  </r>
  <r>
    <n v="200"/>
    <x v="3"/>
    <d v="2023-09-26T00:00:00"/>
    <n v="52.42"/>
    <n v="8.6"/>
    <n v="8.6999999999999993"/>
    <n v="1"/>
    <n v="139"/>
    <n v="52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BE2EC-9C4C-491D-A0BD-57BD041F1F7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P9" firstHeaderRow="1" firstDataRow="1" firstDataCol="1"/>
  <pivotFields count="9">
    <pivotField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dataField="1" showAll="0"/>
    <pivotField numFmtId="165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LES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9"/>
  <sheetViews>
    <sheetView zoomScaleNormal="100" workbookViewId="0">
      <selection activeCell="C11" sqref="C11:C210"/>
    </sheetView>
  </sheetViews>
  <sheetFormatPr defaultColWidth="11.125" defaultRowHeight="15" customHeight="1" x14ac:dyDescent="0.25"/>
  <cols>
    <col min="1" max="1" width="10.5" customWidth="1"/>
    <col min="2" max="2" width="8.75" customWidth="1"/>
    <col min="3" max="3" width="10.5" customWidth="1"/>
    <col min="4" max="4" width="11.25" customWidth="1"/>
    <col min="5" max="7" width="10.5" customWidth="1"/>
    <col min="8" max="8" width="10.125" customWidth="1"/>
    <col min="9" max="10" width="10.5" customWidth="1"/>
    <col min="11" max="11" width="12.375" bestFit="1" customWidth="1"/>
    <col min="12" max="12" width="15.875" bestFit="1" customWidth="1"/>
    <col min="13" max="13" width="11" customWidth="1"/>
    <col min="14" max="15" width="10.5" customWidth="1"/>
    <col min="16" max="16" width="16.125" customWidth="1"/>
    <col min="17" max="27" width="10.5" customWidth="1"/>
  </cols>
  <sheetData>
    <row r="1" spans="1:16" ht="15" customHeight="1" x14ac:dyDescent="0.25">
      <c r="O1" s="16" t="s">
        <v>22</v>
      </c>
      <c r="P1" t="s">
        <v>24</v>
      </c>
    </row>
    <row r="2" spans="1:16" ht="15" customHeight="1" x14ac:dyDescent="0.25">
      <c r="O2" s="17">
        <v>1</v>
      </c>
      <c r="P2" s="18">
        <v>150.15517241379311</v>
      </c>
    </row>
    <row r="3" spans="1:16" ht="15" customHeight="1" x14ac:dyDescent="0.25">
      <c r="O3" s="17">
        <v>2</v>
      </c>
      <c r="P3" s="18">
        <v>144.14285714285714</v>
      </c>
    </row>
    <row r="4" spans="1:16" ht="15" customHeight="1" x14ac:dyDescent="0.25">
      <c r="O4" s="17">
        <v>3</v>
      </c>
      <c r="P4" s="18">
        <v>140.72222222222223</v>
      </c>
    </row>
    <row r="5" spans="1:16" ht="15" customHeight="1" x14ac:dyDescent="0.25">
      <c r="C5" s="23" t="s">
        <v>20</v>
      </c>
      <c r="D5" s="24">
        <f>CORREL(D11:D210,$D$11:$D$210)</f>
        <v>1</v>
      </c>
      <c r="E5" s="24">
        <f>CORREL(E11:E210,$D$11:$D$210)</f>
        <v>2.3906026151480617E-2</v>
      </c>
      <c r="F5" s="24">
        <f t="shared" ref="E5:G5" si="0">CORREL(F11:F210,$D$11:$D$210)</f>
        <v>2.1325368926873211E-2</v>
      </c>
      <c r="G5" s="24">
        <f t="shared" si="0"/>
        <v>0.21036584628071642</v>
      </c>
      <c r="H5" s="24">
        <f>CORREL(H11:H210,$D$11:$D$210)</f>
        <v>0.39040997791206128</v>
      </c>
      <c r="O5" s="17">
        <v>4</v>
      </c>
      <c r="P5" s="18">
        <v>153.82142857142858</v>
      </c>
    </row>
    <row r="6" spans="1:16" ht="15" customHeight="1" x14ac:dyDescent="0.25">
      <c r="C6" s="23" t="s">
        <v>19</v>
      </c>
      <c r="D6" s="25">
        <f>_xlfn.STDEV.S(D11:D210)</f>
        <v>24.552814614595061</v>
      </c>
      <c r="E6" s="25">
        <f t="shared" ref="E6:H6" si="1">_xlfn.STDEV.S(E11:E210)</f>
        <v>21.823662884660905</v>
      </c>
      <c r="F6" s="25">
        <f t="shared" si="1"/>
        <v>21.367909202454296</v>
      </c>
      <c r="G6" s="25">
        <f t="shared" si="1"/>
        <v>13.919959942153548</v>
      </c>
      <c r="H6" s="25">
        <f t="shared" si="1"/>
        <v>70.608856117385542</v>
      </c>
      <c r="O6" s="17">
        <v>5</v>
      </c>
      <c r="P6" s="18">
        <v>154.375</v>
      </c>
    </row>
    <row r="7" spans="1:16" ht="15" customHeight="1" x14ac:dyDescent="0.25">
      <c r="C7" s="23" t="s">
        <v>25</v>
      </c>
      <c r="D7" s="26">
        <f>MEDIAN(D11:D210)</f>
        <v>38.209999999999994</v>
      </c>
      <c r="E7" s="26">
        <f t="shared" ref="E7:H7" si="2">MEDIAN(E11:E210)</f>
        <v>23.450000000000003</v>
      </c>
      <c r="F7" s="26">
        <f t="shared" si="2"/>
        <v>25.9</v>
      </c>
      <c r="G7" s="26">
        <f>MEDIAN(G11:G210)</f>
        <v>17.100000000000001</v>
      </c>
      <c r="H7" s="26">
        <f t="shared" si="2"/>
        <v>139</v>
      </c>
      <c r="O7" s="17">
        <v>6</v>
      </c>
      <c r="P7" s="18">
        <v>164.45535714285714</v>
      </c>
    </row>
    <row r="8" spans="1:16" ht="15" customHeight="1" x14ac:dyDescent="0.25">
      <c r="C8" s="23" t="s">
        <v>18</v>
      </c>
      <c r="D8" s="26">
        <f>AVERAGE(D11:D210)</f>
        <v>38.152159090909102</v>
      </c>
      <c r="E8" s="27">
        <f>AVERAGE(E11:E210)</f>
        <v>24.888888888888918</v>
      </c>
      <c r="F8" s="27">
        <f t="shared" ref="F8:H8" si="3">AVERAGE(F11:F210)</f>
        <v>30.439949748743715</v>
      </c>
      <c r="G8" s="27">
        <f>AVERAGE(G11:G210)</f>
        <v>18.896719543147213</v>
      </c>
      <c r="H8" s="27">
        <f t="shared" si="3"/>
        <v>154.12882653061226</v>
      </c>
      <c r="O8" s="17">
        <v>7</v>
      </c>
      <c r="P8" s="18">
        <v>170.89285714285714</v>
      </c>
    </row>
    <row r="9" spans="1:16" ht="15" customHeight="1" x14ac:dyDescent="0.25">
      <c r="C9" s="23" t="s">
        <v>17</v>
      </c>
      <c r="D9" s="27">
        <f>200-COUNT(D11:D210)</f>
        <v>2</v>
      </c>
      <c r="E9" s="27">
        <f t="shared" ref="E9:L9" si="4">200-COUNT(E11:E210)</f>
        <v>2</v>
      </c>
      <c r="F9" s="27">
        <f t="shared" si="4"/>
        <v>1</v>
      </c>
      <c r="G9" s="27">
        <f t="shared" si="4"/>
        <v>3</v>
      </c>
      <c r="H9" s="27">
        <f t="shared" si="4"/>
        <v>4</v>
      </c>
      <c r="I9" s="20">
        <f t="shared" si="4"/>
        <v>0</v>
      </c>
      <c r="J9" s="20">
        <f t="shared" si="4"/>
        <v>0</v>
      </c>
      <c r="K9" s="20">
        <f t="shared" si="4"/>
        <v>0</v>
      </c>
      <c r="L9" s="20">
        <f t="shared" si="4"/>
        <v>0</v>
      </c>
      <c r="M9" s="20">
        <f>200-COUNT(M11:M210)</f>
        <v>0</v>
      </c>
      <c r="O9" s="17" t="s">
        <v>23</v>
      </c>
      <c r="P9" s="18">
        <v>154.12882653061226</v>
      </c>
    </row>
    <row r="10" spans="1:16" ht="15.75" customHeight="1" x14ac:dyDescent="0.25">
      <c r="A10" s="1" t="s">
        <v>0</v>
      </c>
      <c r="B10" s="1" t="s">
        <v>21</v>
      </c>
      <c r="C10" s="1" t="s">
        <v>1</v>
      </c>
      <c r="D10" s="2" t="s">
        <v>2</v>
      </c>
      <c r="E10" s="2" t="s">
        <v>3</v>
      </c>
      <c r="F10" s="2" t="s">
        <v>4</v>
      </c>
      <c r="G10" s="2" t="s">
        <v>16</v>
      </c>
      <c r="H10" s="3" t="s">
        <v>5</v>
      </c>
      <c r="I10" s="15" t="s">
        <v>2</v>
      </c>
      <c r="J10" s="2" t="s">
        <v>3</v>
      </c>
      <c r="K10" s="2" t="s">
        <v>4</v>
      </c>
      <c r="L10" s="2" t="s">
        <v>16</v>
      </c>
      <c r="M10" s="3" t="s">
        <v>5</v>
      </c>
    </row>
    <row r="11" spans="1:16" ht="15.75" customHeight="1" x14ac:dyDescent="0.25">
      <c r="A11" s="4">
        <v>1</v>
      </c>
      <c r="B11" s="4">
        <f>WEEKDAY(C11,2)</f>
        <v>6</v>
      </c>
      <c r="C11" s="5">
        <f t="shared" ref="C11:C209" si="5">+C12-1</f>
        <v>44996</v>
      </c>
      <c r="D11" s="21">
        <v>56.02</v>
      </c>
      <c r="E11" s="21">
        <v>37.799999999999997</v>
      </c>
      <c r="F11" s="21">
        <v>69.2</v>
      </c>
      <c r="G11" s="22">
        <v>14.229999999999993</v>
      </c>
      <c r="H11" s="21">
        <v>236</v>
      </c>
      <c r="I11" s="21">
        <v>56.02</v>
      </c>
      <c r="J11" s="19">
        <f>IF(ISBLANK(E11),E$7,E11)</f>
        <v>37.799999999999997</v>
      </c>
      <c r="K11" s="19">
        <f t="shared" ref="K11:L26" si="6">IF(ISBLANK(F11),F$7,F11)</f>
        <v>69.2</v>
      </c>
      <c r="L11" s="19">
        <f>IF(ISBLANK(G11),G$7,G11)</f>
        <v>14.229999999999993</v>
      </c>
      <c r="M11" s="6">
        <v>236</v>
      </c>
    </row>
    <row r="12" spans="1:16" ht="15.75" customHeight="1" x14ac:dyDescent="0.25">
      <c r="A12" s="4">
        <v>2</v>
      </c>
      <c r="B12" s="4">
        <f t="shared" ref="B12:B75" si="7">WEEKDAY(C12,2)</f>
        <v>7</v>
      </c>
      <c r="C12" s="5">
        <f t="shared" si="5"/>
        <v>44997</v>
      </c>
      <c r="D12" s="21">
        <v>10.9</v>
      </c>
      <c r="E12" s="21">
        <v>39.299999999999997</v>
      </c>
      <c r="F12" s="21">
        <v>45.1</v>
      </c>
      <c r="G12" s="22">
        <v>6.0599999999999952</v>
      </c>
      <c r="H12" s="21">
        <v>122</v>
      </c>
      <c r="I12" s="21">
        <v>10.9</v>
      </c>
      <c r="J12" s="19">
        <f t="shared" ref="J12:J75" si="8">IF(ISBLANK(E12),$E$7,E12)</f>
        <v>39.299999999999997</v>
      </c>
      <c r="K12" s="19">
        <f t="shared" si="6"/>
        <v>45.1</v>
      </c>
      <c r="L12" s="19">
        <f t="shared" si="6"/>
        <v>6.0599999999999952</v>
      </c>
      <c r="M12" s="6">
        <v>122</v>
      </c>
      <c r="O12" s="17"/>
      <c r="P12" s="18"/>
    </row>
    <row r="13" spans="1:16" ht="15.75" customHeight="1" x14ac:dyDescent="0.25">
      <c r="A13" s="4">
        <v>3</v>
      </c>
      <c r="B13" s="4">
        <f t="shared" si="7"/>
        <v>1</v>
      </c>
      <c r="C13" s="5">
        <f t="shared" si="5"/>
        <v>44998</v>
      </c>
      <c r="D13" s="21">
        <v>12.44</v>
      </c>
      <c r="E13" s="21">
        <v>45.9</v>
      </c>
      <c r="F13" s="21">
        <v>69.3</v>
      </c>
      <c r="G13" s="22">
        <v>16.95</v>
      </c>
      <c r="H13" s="21">
        <v>96</v>
      </c>
      <c r="I13" s="21">
        <v>12.44</v>
      </c>
      <c r="J13" s="19">
        <f t="shared" si="8"/>
        <v>45.9</v>
      </c>
      <c r="K13" s="19">
        <f t="shared" si="6"/>
        <v>69.3</v>
      </c>
      <c r="L13" s="19">
        <f t="shared" si="6"/>
        <v>16.95</v>
      </c>
      <c r="M13" s="6">
        <v>96</v>
      </c>
    </row>
    <row r="14" spans="1:16" ht="15.75" customHeight="1" x14ac:dyDescent="0.25">
      <c r="A14" s="4">
        <v>4</v>
      </c>
      <c r="B14" s="4">
        <f t="shared" si="7"/>
        <v>2</v>
      </c>
      <c r="C14" s="5">
        <f t="shared" si="5"/>
        <v>44999</v>
      </c>
      <c r="D14" s="21">
        <v>31.3</v>
      </c>
      <c r="E14" s="21">
        <v>41.3</v>
      </c>
      <c r="F14" s="21">
        <v>58.5</v>
      </c>
      <c r="G14" s="22">
        <v>12.399999999999995</v>
      </c>
      <c r="H14" s="21">
        <v>197</v>
      </c>
      <c r="I14" s="21">
        <v>31.3</v>
      </c>
      <c r="J14" s="19">
        <f t="shared" si="8"/>
        <v>41.3</v>
      </c>
      <c r="K14" s="19">
        <f t="shared" si="6"/>
        <v>58.5</v>
      </c>
      <c r="L14" s="19">
        <f t="shared" si="6"/>
        <v>12.399999999999995</v>
      </c>
      <c r="M14" s="6">
        <v>197</v>
      </c>
    </row>
    <row r="15" spans="1:16" ht="15.75" customHeight="1" x14ac:dyDescent="0.25">
      <c r="A15" s="4">
        <v>5</v>
      </c>
      <c r="B15" s="4">
        <f t="shared" si="7"/>
        <v>3</v>
      </c>
      <c r="C15" s="5">
        <f t="shared" si="5"/>
        <v>45000</v>
      </c>
      <c r="D15" s="21">
        <v>46.160000000000004</v>
      </c>
      <c r="E15" s="21">
        <v>10.8</v>
      </c>
      <c r="F15" s="21">
        <v>58.4</v>
      </c>
      <c r="G15" s="22">
        <v>0.12000000000000455</v>
      </c>
      <c r="H15" s="21">
        <v>137</v>
      </c>
      <c r="I15" s="21">
        <v>46.160000000000004</v>
      </c>
      <c r="J15" s="19">
        <f t="shared" si="8"/>
        <v>10.8</v>
      </c>
      <c r="K15" s="19">
        <f t="shared" si="6"/>
        <v>58.4</v>
      </c>
      <c r="L15" s="19">
        <f t="shared" si="6"/>
        <v>0.12000000000000455</v>
      </c>
      <c r="M15" s="6">
        <v>137</v>
      </c>
    </row>
    <row r="16" spans="1:16" ht="15.75" customHeight="1" x14ac:dyDescent="0.25">
      <c r="A16" s="4">
        <v>6</v>
      </c>
      <c r="B16" s="4">
        <f t="shared" si="7"/>
        <v>4</v>
      </c>
      <c r="C16" s="5">
        <f t="shared" si="5"/>
        <v>45001</v>
      </c>
      <c r="D16" s="21">
        <v>6.74</v>
      </c>
      <c r="E16" s="21">
        <v>48.9</v>
      </c>
      <c r="F16" s="21">
        <v>75</v>
      </c>
      <c r="G16" s="22">
        <v>15.32</v>
      </c>
      <c r="H16" s="21">
        <v>86</v>
      </c>
      <c r="I16" s="21">
        <v>6.74</v>
      </c>
      <c r="J16" s="19">
        <f t="shared" si="8"/>
        <v>48.9</v>
      </c>
      <c r="K16" s="19">
        <f t="shared" si="6"/>
        <v>75</v>
      </c>
      <c r="L16" s="19">
        <f t="shared" si="6"/>
        <v>15.32</v>
      </c>
      <c r="M16" s="6">
        <v>86</v>
      </c>
    </row>
    <row r="17" spans="1:13" ht="15.75" customHeight="1" x14ac:dyDescent="0.25">
      <c r="A17" s="4">
        <v>7</v>
      </c>
      <c r="B17" s="4">
        <f t="shared" si="7"/>
        <v>5</v>
      </c>
      <c r="C17" s="5">
        <f t="shared" si="5"/>
        <v>45002</v>
      </c>
      <c r="D17" s="21">
        <v>13.5</v>
      </c>
      <c r="E17" s="21">
        <v>32.799999999999997</v>
      </c>
      <c r="F17" s="21">
        <v>23.5</v>
      </c>
      <c r="G17" s="22">
        <v>12.749999999999998</v>
      </c>
      <c r="H17" s="21">
        <v>123</v>
      </c>
      <c r="I17" s="21">
        <v>13.5</v>
      </c>
      <c r="J17" s="19">
        <f t="shared" si="8"/>
        <v>32.799999999999997</v>
      </c>
      <c r="K17" s="19">
        <f t="shared" si="6"/>
        <v>23.5</v>
      </c>
      <c r="L17" s="19">
        <f t="shared" si="6"/>
        <v>12.749999999999998</v>
      </c>
      <c r="M17" s="6">
        <v>123</v>
      </c>
    </row>
    <row r="18" spans="1:13" ht="15.75" customHeight="1" x14ac:dyDescent="0.25">
      <c r="A18" s="4">
        <v>8</v>
      </c>
      <c r="B18" s="4">
        <f t="shared" si="7"/>
        <v>6</v>
      </c>
      <c r="C18" s="5">
        <f t="shared" si="5"/>
        <v>45003</v>
      </c>
      <c r="D18" s="21">
        <v>31.04</v>
      </c>
      <c r="E18" s="21">
        <v>19.600000000000001</v>
      </c>
      <c r="F18" s="21">
        <v>11.6</v>
      </c>
      <c r="G18" s="22">
        <v>17.18</v>
      </c>
      <c r="H18" s="21">
        <v>152</v>
      </c>
      <c r="I18" s="21">
        <v>31.04</v>
      </c>
      <c r="J18" s="19">
        <f t="shared" si="8"/>
        <v>19.600000000000001</v>
      </c>
      <c r="K18" s="19">
        <f t="shared" si="6"/>
        <v>11.6</v>
      </c>
      <c r="L18" s="19">
        <f t="shared" si="6"/>
        <v>17.18</v>
      </c>
      <c r="M18" s="6">
        <v>152</v>
      </c>
    </row>
    <row r="19" spans="1:13" ht="15.75" customHeight="1" x14ac:dyDescent="0.25">
      <c r="A19" s="4">
        <v>9</v>
      </c>
      <c r="B19" s="4">
        <f t="shared" si="7"/>
        <v>7</v>
      </c>
      <c r="C19" s="5">
        <f t="shared" si="5"/>
        <v>45004</v>
      </c>
      <c r="D19" s="21">
        <v>9.7200000000000006</v>
      </c>
      <c r="E19" s="21">
        <v>2.1</v>
      </c>
      <c r="F19" s="21">
        <v>1</v>
      </c>
      <c r="G19" s="22">
        <v>1.5100000000000002</v>
      </c>
      <c r="H19" s="21">
        <v>54</v>
      </c>
      <c r="I19" s="21">
        <v>9.7200000000000006</v>
      </c>
      <c r="J19" s="19">
        <f t="shared" si="8"/>
        <v>2.1</v>
      </c>
      <c r="K19" s="19">
        <f t="shared" si="6"/>
        <v>1</v>
      </c>
      <c r="L19" s="19">
        <f t="shared" si="6"/>
        <v>1.5100000000000002</v>
      </c>
      <c r="M19" s="6">
        <v>54</v>
      </c>
    </row>
    <row r="20" spans="1:13" ht="15.75" customHeight="1" x14ac:dyDescent="0.25">
      <c r="A20" s="4">
        <v>10</v>
      </c>
      <c r="B20" s="4">
        <f t="shared" si="7"/>
        <v>1</v>
      </c>
      <c r="C20" s="5">
        <f t="shared" si="5"/>
        <v>45005</v>
      </c>
      <c r="D20" s="21">
        <v>40.96</v>
      </c>
      <c r="E20" s="21">
        <v>2.6</v>
      </c>
      <c r="F20" s="21">
        <v>21.2</v>
      </c>
      <c r="G20" s="22">
        <v>12.8</v>
      </c>
      <c r="H20" s="21">
        <v>119</v>
      </c>
      <c r="I20" s="21">
        <v>40.96</v>
      </c>
      <c r="J20" s="19">
        <f t="shared" si="8"/>
        <v>2.6</v>
      </c>
      <c r="K20" s="19">
        <f t="shared" si="6"/>
        <v>21.2</v>
      </c>
      <c r="L20" s="19">
        <f t="shared" si="6"/>
        <v>12.8</v>
      </c>
      <c r="M20" s="6">
        <v>119</v>
      </c>
    </row>
    <row r="21" spans="1:13" ht="15.75" customHeight="1" x14ac:dyDescent="0.25">
      <c r="A21" s="4">
        <v>11</v>
      </c>
      <c r="B21" s="4">
        <f t="shared" si="7"/>
        <v>2</v>
      </c>
      <c r="C21" s="5">
        <f t="shared" si="5"/>
        <v>45006</v>
      </c>
      <c r="D21" s="21">
        <v>23.22</v>
      </c>
      <c r="E21" s="21">
        <v>5.8</v>
      </c>
      <c r="F21" s="21">
        <v>24.2</v>
      </c>
      <c r="G21" s="22">
        <v>19.829999999999998</v>
      </c>
      <c r="H21" s="21">
        <v>95</v>
      </c>
      <c r="I21" s="21">
        <v>23.22</v>
      </c>
      <c r="J21" s="19">
        <f t="shared" si="8"/>
        <v>5.8</v>
      </c>
      <c r="K21" s="19">
        <f t="shared" si="6"/>
        <v>24.2</v>
      </c>
      <c r="L21" s="19">
        <f t="shared" si="6"/>
        <v>19.829999999999998</v>
      </c>
      <c r="M21" s="6">
        <v>95</v>
      </c>
    </row>
    <row r="22" spans="1:13" ht="15.75" customHeight="1" x14ac:dyDescent="0.25">
      <c r="A22" s="4">
        <v>12</v>
      </c>
      <c r="B22" s="4">
        <f t="shared" si="7"/>
        <v>3</v>
      </c>
      <c r="C22" s="5">
        <f t="shared" si="5"/>
        <v>45007</v>
      </c>
      <c r="D22" s="21">
        <v>50.94</v>
      </c>
      <c r="E22" s="21">
        <v>24</v>
      </c>
      <c r="F22" s="21">
        <v>4</v>
      </c>
      <c r="G22" s="22">
        <v>31.869999999999997</v>
      </c>
      <c r="H22" s="21">
        <v>151.5</v>
      </c>
      <c r="I22" s="21">
        <v>50.94</v>
      </c>
      <c r="J22" s="19">
        <f t="shared" si="8"/>
        <v>24</v>
      </c>
      <c r="K22" s="19">
        <f t="shared" si="6"/>
        <v>4</v>
      </c>
      <c r="L22" s="19">
        <f t="shared" si="6"/>
        <v>31.869999999999997</v>
      </c>
      <c r="M22" s="6">
        <v>151.5</v>
      </c>
    </row>
    <row r="23" spans="1:13" ht="15.75" customHeight="1" x14ac:dyDescent="0.25">
      <c r="A23" s="4">
        <v>13</v>
      </c>
      <c r="B23" s="4">
        <f t="shared" si="7"/>
        <v>4</v>
      </c>
      <c r="C23" s="5">
        <f t="shared" si="5"/>
        <v>45008</v>
      </c>
      <c r="D23" s="21">
        <v>10.76</v>
      </c>
      <c r="E23" s="21">
        <v>35.1</v>
      </c>
      <c r="F23" s="21">
        <v>65.900000000000006</v>
      </c>
      <c r="G23" s="22"/>
      <c r="H23" s="21">
        <v>95</v>
      </c>
      <c r="I23" s="21">
        <v>10.76</v>
      </c>
      <c r="J23" s="19">
        <f t="shared" si="8"/>
        <v>35.1</v>
      </c>
      <c r="K23" s="19">
        <f t="shared" si="6"/>
        <v>65.900000000000006</v>
      </c>
      <c r="L23" s="19">
        <f t="shared" si="6"/>
        <v>17.100000000000001</v>
      </c>
      <c r="M23" s="6">
        <v>95</v>
      </c>
    </row>
    <row r="24" spans="1:13" ht="15.75" customHeight="1" x14ac:dyDescent="0.25">
      <c r="A24" s="4">
        <v>14</v>
      </c>
      <c r="B24" s="4">
        <f t="shared" si="7"/>
        <v>5</v>
      </c>
      <c r="C24" s="5">
        <f t="shared" si="5"/>
        <v>45009</v>
      </c>
      <c r="D24" s="21">
        <v>26.5</v>
      </c>
      <c r="E24" s="21">
        <v>7.6</v>
      </c>
      <c r="F24" s="21">
        <v>7.2</v>
      </c>
      <c r="G24" s="22"/>
      <c r="H24" s="21">
        <v>113</v>
      </c>
      <c r="I24" s="21">
        <v>26.5</v>
      </c>
      <c r="J24" s="19">
        <f t="shared" si="8"/>
        <v>7.6</v>
      </c>
      <c r="K24" s="19">
        <f t="shared" si="6"/>
        <v>7.2</v>
      </c>
      <c r="L24" s="19">
        <f t="shared" si="6"/>
        <v>17.100000000000001</v>
      </c>
      <c r="M24" s="6">
        <v>113</v>
      </c>
    </row>
    <row r="25" spans="1:13" ht="15.75" customHeight="1" x14ac:dyDescent="0.25">
      <c r="A25" s="4">
        <v>15</v>
      </c>
      <c r="B25" s="4">
        <f t="shared" si="7"/>
        <v>6</v>
      </c>
      <c r="C25" s="5">
        <f t="shared" si="5"/>
        <v>45010</v>
      </c>
      <c r="D25" s="21">
        <v>44.82</v>
      </c>
      <c r="E25" s="21">
        <v>32.9</v>
      </c>
      <c r="F25" s="21">
        <v>46</v>
      </c>
      <c r="G25" s="22">
        <v>18.459999999999997</v>
      </c>
      <c r="H25" s="21">
        <v>191</v>
      </c>
      <c r="I25" s="21">
        <v>44.82</v>
      </c>
      <c r="J25" s="19">
        <f t="shared" si="8"/>
        <v>32.9</v>
      </c>
      <c r="K25" s="19">
        <f t="shared" si="6"/>
        <v>46</v>
      </c>
      <c r="L25" s="19">
        <f t="shared" si="6"/>
        <v>18.459999999999997</v>
      </c>
      <c r="M25" s="6">
        <v>191</v>
      </c>
    </row>
    <row r="26" spans="1:13" ht="15.75" customHeight="1" x14ac:dyDescent="0.25">
      <c r="A26" s="4">
        <v>16</v>
      </c>
      <c r="B26" s="4">
        <f t="shared" si="7"/>
        <v>7</v>
      </c>
      <c r="C26" s="5">
        <f t="shared" si="5"/>
        <v>45011</v>
      </c>
      <c r="D26" s="21">
        <v>42.08</v>
      </c>
      <c r="E26" s="21">
        <v>47.7</v>
      </c>
      <c r="F26" s="21">
        <v>52.9</v>
      </c>
      <c r="G26" s="22">
        <v>22.23</v>
      </c>
      <c r="H26" s="21">
        <v>240</v>
      </c>
      <c r="I26" s="21">
        <v>42.08</v>
      </c>
      <c r="J26" s="19">
        <f t="shared" si="8"/>
        <v>47.7</v>
      </c>
      <c r="K26" s="19">
        <f t="shared" si="6"/>
        <v>52.9</v>
      </c>
      <c r="L26" s="19">
        <f t="shared" si="6"/>
        <v>22.23</v>
      </c>
      <c r="M26" s="6">
        <v>240</v>
      </c>
    </row>
    <row r="27" spans="1:13" ht="15.75" customHeight="1" x14ac:dyDescent="0.25">
      <c r="A27" s="4">
        <v>17</v>
      </c>
      <c r="B27" s="4">
        <f t="shared" si="7"/>
        <v>1</v>
      </c>
      <c r="C27" s="5">
        <f t="shared" si="5"/>
        <v>45012</v>
      </c>
      <c r="D27" s="21">
        <v>89.06</v>
      </c>
      <c r="E27" s="21">
        <v>36.6</v>
      </c>
      <c r="F27" s="21">
        <v>93.625</v>
      </c>
      <c r="G27" s="22">
        <v>23.379999999999995</v>
      </c>
      <c r="H27" s="21">
        <v>135</v>
      </c>
      <c r="I27" s="21">
        <v>89.06</v>
      </c>
      <c r="J27" s="19">
        <f t="shared" si="8"/>
        <v>36.6</v>
      </c>
      <c r="K27" s="19">
        <f t="shared" ref="K27:L90" si="9">IF(ISBLANK(F27),F$7,F27)</f>
        <v>93.625</v>
      </c>
      <c r="L27" s="19">
        <f t="shared" si="9"/>
        <v>23.379999999999995</v>
      </c>
      <c r="M27" s="6">
        <v>135</v>
      </c>
    </row>
    <row r="28" spans="1:13" ht="15.75" customHeight="1" x14ac:dyDescent="0.25">
      <c r="A28" s="4">
        <v>18</v>
      </c>
      <c r="B28" s="4">
        <f t="shared" si="7"/>
        <v>2</v>
      </c>
      <c r="C28" s="5">
        <f t="shared" si="5"/>
        <v>45013</v>
      </c>
      <c r="D28" s="21">
        <v>62.279999999999994</v>
      </c>
      <c r="E28" s="21">
        <v>39.6</v>
      </c>
      <c r="F28" s="21">
        <v>55.8</v>
      </c>
      <c r="G28" s="22">
        <v>25.619999999999997</v>
      </c>
      <c r="H28" s="21">
        <v>258</v>
      </c>
      <c r="I28" s="21">
        <v>62.279999999999994</v>
      </c>
      <c r="J28" s="19">
        <f t="shared" si="8"/>
        <v>39.6</v>
      </c>
      <c r="K28" s="19">
        <f t="shared" si="9"/>
        <v>55.8</v>
      </c>
      <c r="L28" s="19">
        <f t="shared" si="9"/>
        <v>25.619999999999997</v>
      </c>
      <c r="M28" s="6">
        <v>258</v>
      </c>
    </row>
    <row r="29" spans="1:13" ht="15.75" customHeight="1" x14ac:dyDescent="0.25">
      <c r="A29" s="4">
        <v>19</v>
      </c>
      <c r="B29" s="4">
        <f t="shared" si="7"/>
        <v>3</v>
      </c>
      <c r="C29" s="5">
        <f t="shared" si="5"/>
        <v>45014</v>
      </c>
      <c r="D29" s="21">
        <v>14.84</v>
      </c>
      <c r="E29" s="21">
        <v>20.5</v>
      </c>
      <c r="F29" s="21">
        <v>18.3</v>
      </c>
      <c r="G29" s="22">
        <v>9.8500000000000014</v>
      </c>
      <c r="H29" s="21">
        <v>127</v>
      </c>
      <c r="I29" s="21">
        <v>14.84</v>
      </c>
      <c r="J29" s="19">
        <f t="shared" si="8"/>
        <v>20.5</v>
      </c>
      <c r="K29" s="19">
        <f t="shared" si="9"/>
        <v>18.3</v>
      </c>
      <c r="L29" s="19">
        <f t="shared" si="9"/>
        <v>9.8500000000000014</v>
      </c>
      <c r="M29" s="6">
        <v>127</v>
      </c>
    </row>
    <row r="30" spans="1:13" ht="15.75" customHeight="1" x14ac:dyDescent="0.25">
      <c r="A30" s="4">
        <v>20</v>
      </c>
      <c r="B30" s="4">
        <f t="shared" si="7"/>
        <v>4</v>
      </c>
      <c r="C30" s="5">
        <f t="shared" si="5"/>
        <v>45015</v>
      </c>
      <c r="D30" s="21">
        <v>32.46</v>
      </c>
      <c r="E30" s="21">
        <v>23.9</v>
      </c>
      <c r="F30" s="21">
        <v>19.100000000000001</v>
      </c>
      <c r="G30" s="22">
        <v>19.04</v>
      </c>
      <c r="H30" s="21">
        <v>148</v>
      </c>
      <c r="I30" s="21">
        <v>32.46</v>
      </c>
      <c r="J30" s="19">
        <f t="shared" si="8"/>
        <v>23.9</v>
      </c>
      <c r="K30" s="19">
        <f t="shared" si="9"/>
        <v>19.100000000000001</v>
      </c>
      <c r="L30" s="19">
        <f t="shared" si="9"/>
        <v>19.04</v>
      </c>
      <c r="M30" s="6">
        <v>148</v>
      </c>
    </row>
    <row r="31" spans="1:13" ht="15.75" customHeight="1" x14ac:dyDescent="0.25">
      <c r="A31" s="4">
        <v>21</v>
      </c>
      <c r="B31" s="4">
        <f t="shared" si="7"/>
        <v>5</v>
      </c>
      <c r="C31" s="5">
        <f t="shared" si="5"/>
        <v>45016</v>
      </c>
      <c r="D31" s="21">
        <v>46.68</v>
      </c>
      <c r="E31" s="21">
        <v>27.7</v>
      </c>
      <c r="F31" s="21">
        <v>53.4</v>
      </c>
      <c r="G31" s="22">
        <v>14.329999999999998</v>
      </c>
      <c r="H31" s="21">
        <v>188</v>
      </c>
      <c r="I31" s="21">
        <v>46.68</v>
      </c>
      <c r="J31" s="19">
        <f t="shared" si="8"/>
        <v>27.7</v>
      </c>
      <c r="K31" s="19">
        <f t="shared" si="9"/>
        <v>53.4</v>
      </c>
      <c r="L31" s="19">
        <f t="shared" si="9"/>
        <v>14.329999999999998</v>
      </c>
      <c r="M31" s="6">
        <v>188</v>
      </c>
    </row>
    <row r="32" spans="1:13" ht="15.75" customHeight="1" x14ac:dyDescent="0.25">
      <c r="A32" s="4">
        <v>22</v>
      </c>
      <c r="B32" s="4">
        <f t="shared" si="7"/>
        <v>6</v>
      </c>
      <c r="C32" s="5">
        <f t="shared" si="5"/>
        <v>45017</v>
      </c>
      <c r="D32" s="21">
        <v>48.480000000000004</v>
      </c>
      <c r="E32" s="21">
        <v>123</v>
      </c>
      <c r="F32" s="21">
        <v>23.5</v>
      </c>
      <c r="G32" s="22">
        <v>16.89</v>
      </c>
      <c r="H32" s="21">
        <v>127</v>
      </c>
      <c r="I32" s="21">
        <v>48.480000000000004</v>
      </c>
      <c r="J32" s="19">
        <f t="shared" si="8"/>
        <v>123</v>
      </c>
      <c r="K32" s="19">
        <f t="shared" si="9"/>
        <v>23.5</v>
      </c>
      <c r="L32" s="19">
        <f t="shared" si="9"/>
        <v>16.89</v>
      </c>
      <c r="M32" s="6">
        <v>127</v>
      </c>
    </row>
    <row r="33" spans="1:13" ht="15.75" customHeight="1" x14ac:dyDescent="0.25">
      <c r="A33" s="4">
        <v>23</v>
      </c>
      <c r="B33" s="4">
        <f t="shared" si="7"/>
        <v>7</v>
      </c>
      <c r="C33" s="5">
        <f t="shared" si="5"/>
        <v>45018</v>
      </c>
      <c r="D33" s="21">
        <v>11.64</v>
      </c>
      <c r="E33" s="21">
        <v>15.9</v>
      </c>
      <c r="F33" s="21">
        <v>49.6</v>
      </c>
      <c r="G33" s="22">
        <v>9.4299999999999962</v>
      </c>
      <c r="H33" s="21"/>
      <c r="I33" s="21">
        <v>11.64</v>
      </c>
      <c r="J33" s="19">
        <f t="shared" si="8"/>
        <v>15.9</v>
      </c>
      <c r="K33" s="19">
        <f t="shared" si="9"/>
        <v>49.6</v>
      </c>
      <c r="L33" s="19">
        <f t="shared" si="9"/>
        <v>9.4299999999999962</v>
      </c>
      <c r="M33" s="6">
        <v>170.89285714285714</v>
      </c>
    </row>
    <row r="34" spans="1:13" ht="15.75" customHeight="1" x14ac:dyDescent="0.25">
      <c r="A34" s="4">
        <v>24</v>
      </c>
      <c r="B34" s="4">
        <f t="shared" si="7"/>
        <v>1</v>
      </c>
      <c r="C34" s="5">
        <f t="shared" si="5"/>
        <v>45019</v>
      </c>
      <c r="D34" s="21">
        <v>49.660000000000004</v>
      </c>
      <c r="E34" s="21">
        <v>16.899999999999999</v>
      </c>
      <c r="F34" s="21">
        <v>26.2</v>
      </c>
      <c r="G34" s="22">
        <v>20.8</v>
      </c>
      <c r="H34" s="21">
        <v>175</v>
      </c>
      <c r="I34" s="21">
        <v>49.660000000000004</v>
      </c>
      <c r="J34" s="19">
        <f t="shared" si="8"/>
        <v>16.899999999999999</v>
      </c>
      <c r="K34" s="19">
        <f t="shared" si="9"/>
        <v>26.2</v>
      </c>
      <c r="L34" s="19">
        <f t="shared" si="9"/>
        <v>20.8</v>
      </c>
      <c r="M34" s="6">
        <v>175</v>
      </c>
    </row>
    <row r="35" spans="1:13" ht="15.75" customHeight="1" x14ac:dyDescent="0.25">
      <c r="A35" s="4">
        <v>25</v>
      </c>
      <c r="B35" s="4">
        <f t="shared" si="7"/>
        <v>2</v>
      </c>
      <c r="C35" s="5">
        <f t="shared" si="5"/>
        <v>45020</v>
      </c>
      <c r="D35" s="21">
        <v>20.46</v>
      </c>
      <c r="E35" s="21">
        <v>12.6</v>
      </c>
      <c r="F35" s="21">
        <v>18.3</v>
      </c>
      <c r="G35" s="22">
        <v>5.2099999999999991</v>
      </c>
      <c r="H35" s="21">
        <v>110</v>
      </c>
      <c r="I35" s="21">
        <v>20.46</v>
      </c>
      <c r="J35" s="19">
        <f t="shared" si="8"/>
        <v>12.6</v>
      </c>
      <c r="K35" s="19">
        <f t="shared" si="9"/>
        <v>18.3</v>
      </c>
      <c r="L35" s="19">
        <f t="shared" si="9"/>
        <v>5.2099999999999991</v>
      </c>
      <c r="M35" s="6">
        <v>110</v>
      </c>
    </row>
    <row r="36" spans="1:13" ht="15.75" customHeight="1" x14ac:dyDescent="0.25">
      <c r="A36" s="4">
        <v>26</v>
      </c>
      <c r="B36" s="4">
        <f t="shared" si="7"/>
        <v>3</v>
      </c>
      <c r="C36" s="5">
        <f t="shared" si="5"/>
        <v>45021</v>
      </c>
      <c r="D36" s="21">
        <v>59.58</v>
      </c>
      <c r="E36" s="21">
        <v>3.5</v>
      </c>
      <c r="F36" s="21">
        <v>19.5</v>
      </c>
      <c r="G36" s="22">
        <v>20.239999999999998</v>
      </c>
      <c r="H36" s="21">
        <v>139</v>
      </c>
      <c r="I36" s="21">
        <v>59.58</v>
      </c>
      <c r="J36" s="19">
        <f t="shared" si="8"/>
        <v>3.5</v>
      </c>
      <c r="K36" s="19">
        <f t="shared" si="9"/>
        <v>19.5</v>
      </c>
      <c r="L36" s="19">
        <f t="shared" si="9"/>
        <v>20.239999999999998</v>
      </c>
      <c r="M36" s="6">
        <v>139</v>
      </c>
    </row>
    <row r="37" spans="1:13" ht="15.75" customHeight="1" x14ac:dyDescent="0.25">
      <c r="A37" s="4">
        <v>27</v>
      </c>
      <c r="B37" s="4">
        <f t="shared" si="7"/>
        <v>4</v>
      </c>
      <c r="C37" s="5">
        <f t="shared" si="5"/>
        <v>45022</v>
      </c>
      <c r="D37" s="21">
        <v>38.58</v>
      </c>
      <c r="E37" s="21">
        <v>29.3</v>
      </c>
      <c r="F37" s="21">
        <v>12.6</v>
      </c>
      <c r="G37" s="22">
        <v>23.900000000000002</v>
      </c>
      <c r="H37" s="21">
        <v>167</v>
      </c>
      <c r="I37" s="21">
        <v>38.58</v>
      </c>
      <c r="J37" s="19">
        <f t="shared" si="8"/>
        <v>29.3</v>
      </c>
      <c r="K37" s="19">
        <f t="shared" si="9"/>
        <v>12.6</v>
      </c>
      <c r="L37" s="19">
        <f t="shared" si="9"/>
        <v>23.900000000000002</v>
      </c>
      <c r="M37" s="6">
        <v>167</v>
      </c>
    </row>
    <row r="38" spans="1:13" ht="15.75" customHeight="1" x14ac:dyDescent="0.25">
      <c r="A38" s="4">
        <v>28</v>
      </c>
      <c r="B38" s="4">
        <f t="shared" si="7"/>
        <v>5</v>
      </c>
      <c r="C38" s="5">
        <f t="shared" si="5"/>
        <v>45023</v>
      </c>
      <c r="D38" s="21">
        <v>49.019999999999996</v>
      </c>
      <c r="E38" s="21">
        <v>16.7</v>
      </c>
      <c r="F38" s="21">
        <v>22.9</v>
      </c>
      <c r="G38" s="22">
        <v>23.2</v>
      </c>
      <c r="H38" s="21">
        <v>168</v>
      </c>
      <c r="I38" s="21">
        <v>49.019999999999996</v>
      </c>
      <c r="J38" s="19">
        <f t="shared" si="8"/>
        <v>16.7</v>
      </c>
      <c r="K38" s="19">
        <f t="shared" si="9"/>
        <v>22.9</v>
      </c>
      <c r="L38" s="19">
        <f t="shared" si="9"/>
        <v>23.2</v>
      </c>
      <c r="M38" s="6">
        <v>168</v>
      </c>
    </row>
    <row r="39" spans="1:13" ht="15.75" customHeight="1" x14ac:dyDescent="0.25">
      <c r="A39" s="4">
        <v>29</v>
      </c>
      <c r="B39" s="4">
        <f t="shared" si="7"/>
        <v>6</v>
      </c>
      <c r="C39" s="5">
        <f t="shared" si="5"/>
        <v>45024</v>
      </c>
      <c r="D39" s="21">
        <v>52.760000000000005</v>
      </c>
      <c r="E39" s="21">
        <v>27.1</v>
      </c>
      <c r="F39" s="21">
        <v>22.9</v>
      </c>
      <c r="G39" s="22">
        <v>29.270000000000007</v>
      </c>
      <c r="H39" s="21">
        <v>199</v>
      </c>
      <c r="I39" s="21">
        <v>52.760000000000005</v>
      </c>
      <c r="J39" s="19">
        <f t="shared" si="8"/>
        <v>27.1</v>
      </c>
      <c r="K39" s="19">
        <f t="shared" si="9"/>
        <v>22.9</v>
      </c>
      <c r="L39" s="19">
        <f t="shared" si="9"/>
        <v>29.270000000000007</v>
      </c>
      <c r="M39" s="6">
        <v>199</v>
      </c>
    </row>
    <row r="40" spans="1:13" ht="15.75" customHeight="1" x14ac:dyDescent="0.25">
      <c r="A40" s="4">
        <v>30</v>
      </c>
      <c r="B40" s="4">
        <f t="shared" si="7"/>
        <v>7</v>
      </c>
      <c r="C40" s="5">
        <f t="shared" si="5"/>
        <v>45025</v>
      </c>
      <c r="D40" s="21">
        <v>15.12</v>
      </c>
      <c r="E40" s="21">
        <v>16</v>
      </c>
      <c r="F40" s="21">
        <v>40.799999999999997</v>
      </c>
      <c r="G40" s="22">
        <v>18.739999999999998</v>
      </c>
      <c r="H40" s="21">
        <v>123</v>
      </c>
      <c r="I40" s="21">
        <v>15.12</v>
      </c>
      <c r="J40" s="19">
        <f t="shared" si="8"/>
        <v>16</v>
      </c>
      <c r="K40" s="19">
        <f t="shared" si="9"/>
        <v>40.799999999999997</v>
      </c>
      <c r="L40" s="19">
        <f t="shared" si="9"/>
        <v>18.739999999999998</v>
      </c>
      <c r="M40" s="6">
        <v>123</v>
      </c>
    </row>
    <row r="41" spans="1:13" ht="15.75" customHeight="1" x14ac:dyDescent="0.25">
      <c r="A41" s="4">
        <v>31</v>
      </c>
      <c r="B41" s="4">
        <f t="shared" si="7"/>
        <v>1</v>
      </c>
      <c r="C41" s="5">
        <f t="shared" si="5"/>
        <v>45026</v>
      </c>
      <c r="D41" s="21">
        <v>59.58</v>
      </c>
      <c r="E41" s="21">
        <v>28.3</v>
      </c>
      <c r="F41" s="21">
        <v>43.2</v>
      </c>
      <c r="G41" s="22">
        <v>26.159999999999997</v>
      </c>
      <c r="H41" s="21">
        <v>231</v>
      </c>
      <c r="I41" s="21">
        <v>59.58</v>
      </c>
      <c r="J41" s="19">
        <f t="shared" si="8"/>
        <v>28.3</v>
      </c>
      <c r="K41" s="19">
        <f t="shared" si="9"/>
        <v>43.2</v>
      </c>
      <c r="L41" s="19">
        <f t="shared" si="9"/>
        <v>26.159999999999997</v>
      </c>
      <c r="M41" s="6">
        <v>231</v>
      </c>
    </row>
    <row r="42" spans="1:13" ht="15.75" customHeight="1" x14ac:dyDescent="0.25">
      <c r="A42" s="4">
        <v>32</v>
      </c>
      <c r="B42" s="4">
        <f t="shared" si="7"/>
        <v>2</v>
      </c>
      <c r="C42" s="5">
        <f t="shared" si="5"/>
        <v>45027</v>
      </c>
      <c r="D42" s="21">
        <v>92.987500000000011</v>
      </c>
      <c r="E42" s="21">
        <v>17.399999999999999</v>
      </c>
      <c r="F42" s="21">
        <v>38.6</v>
      </c>
      <c r="G42" s="22">
        <v>37.253750000000011</v>
      </c>
      <c r="H42" s="21">
        <v>126</v>
      </c>
      <c r="I42" s="21">
        <v>92.987500000000011</v>
      </c>
      <c r="J42" s="19">
        <f t="shared" si="8"/>
        <v>17.399999999999999</v>
      </c>
      <c r="K42" s="19">
        <f t="shared" si="9"/>
        <v>38.6</v>
      </c>
      <c r="L42" s="19">
        <f t="shared" si="9"/>
        <v>37.253750000000011</v>
      </c>
      <c r="M42" s="6">
        <v>126</v>
      </c>
    </row>
    <row r="43" spans="1:13" ht="15.75" customHeight="1" x14ac:dyDescent="0.25">
      <c r="A43" s="4">
        <v>33</v>
      </c>
      <c r="B43" s="4">
        <f t="shared" si="7"/>
        <v>3</v>
      </c>
      <c r="C43" s="5">
        <f t="shared" si="5"/>
        <v>45028</v>
      </c>
      <c r="D43" s="21">
        <v>20.440000000000001</v>
      </c>
      <c r="E43" s="21">
        <v>1.5</v>
      </c>
      <c r="F43" s="21">
        <v>30</v>
      </c>
      <c r="G43" s="22">
        <v>18.47</v>
      </c>
      <c r="H43" s="21">
        <v>112</v>
      </c>
      <c r="I43" s="21">
        <v>20.440000000000001</v>
      </c>
      <c r="J43" s="19">
        <f t="shared" si="8"/>
        <v>1.5</v>
      </c>
      <c r="K43" s="19">
        <f t="shared" si="9"/>
        <v>30</v>
      </c>
      <c r="L43" s="19">
        <f t="shared" si="9"/>
        <v>18.47</v>
      </c>
      <c r="M43" s="6">
        <v>112</v>
      </c>
    </row>
    <row r="44" spans="1:13" ht="15.75" customHeight="1" x14ac:dyDescent="0.25">
      <c r="A44" s="4">
        <v>34</v>
      </c>
      <c r="B44" s="4">
        <f t="shared" si="7"/>
        <v>4</v>
      </c>
      <c r="C44" s="5">
        <f t="shared" si="5"/>
        <v>45029</v>
      </c>
      <c r="D44" s="21">
        <v>61.120000000000005</v>
      </c>
      <c r="E44" s="21">
        <v>20</v>
      </c>
      <c r="F44" s="21">
        <v>0.3</v>
      </c>
      <c r="G44" s="22">
        <v>36.440000000000005</v>
      </c>
      <c r="H44" s="21">
        <v>184</v>
      </c>
      <c r="I44" s="21">
        <v>61.120000000000005</v>
      </c>
      <c r="J44" s="19">
        <f t="shared" si="8"/>
        <v>20</v>
      </c>
      <c r="K44" s="19">
        <f t="shared" si="9"/>
        <v>0.3</v>
      </c>
      <c r="L44" s="19">
        <f t="shared" si="9"/>
        <v>36.440000000000005</v>
      </c>
      <c r="M44" s="6">
        <v>184</v>
      </c>
    </row>
    <row r="45" spans="1:13" ht="15.75" customHeight="1" x14ac:dyDescent="0.25">
      <c r="A45" s="4">
        <v>35</v>
      </c>
      <c r="B45" s="4">
        <f t="shared" si="7"/>
        <v>5</v>
      </c>
      <c r="C45" s="5">
        <f t="shared" si="5"/>
        <v>45030</v>
      </c>
      <c r="D45" s="21">
        <v>24.14</v>
      </c>
      <c r="E45" s="21">
        <v>1.4</v>
      </c>
      <c r="F45" s="21">
        <v>7.4</v>
      </c>
      <c r="G45" s="22">
        <v>7.3099999999999987</v>
      </c>
      <c r="H45" s="21">
        <v>91.5</v>
      </c>
      <c r="I45" s="21">
        <v>24.14</v>
      </c>
      <c r="J45" s="19">
        <f t="shared" si="8"/>
        <v>1.4</v>
      </c>
      <c r="K45" s="19">
        <f t="shared" si="9"/>
        <v>7.4</v>
      </c>
      <c r="L45" s="19">
        <f t="shared" si="9"/>
        <v>7.3099999999999987</v>
      </c>
      <c r="M45" s="6">
        <v>91.5</v>
      </c>
    </row>
    <row r="46" spans="1:13" ht="15.75" customHeight="1" x14ac:dyDescent="0.25">
      <c r="A46" s="4">
        <v>36</v>
      </c>
      <c r="B46" s="4">
        <f t="shared" si="7"/>
        <v>6</v>
      </c>
      <c r="C46" s="5">
        <f t="shared" si="5"/>
        <v>45031</v>
      </c>
      <c r="D46" s="21">
        <v>62.14</v>
      </c>
      <c r="E46" s="21">
        <v>4.0999999999999996</v>
      </c>
      <c r="F46" s="21">
        <v>8.5</v>
      </c>
      <c r="G46" s="22">
        <v>27.72</v>
      </c>
      <c r="H46" s="21">
        <v>129</v>
      </c>
      <c r="I46" s="21">
        <v>62.14</v>
      </c>
      <c r="J46" s="19">
        <f t="shared" si="8"/>
        <v>4.0999999999999996</v>
      </c>
      <c r="K46" s="19">
        <f t="shared" si="9"/>
        <v>8.5</v>
      </c>
      <c r="L46" s="19">
        <f t="shared" si="9"/>
        <v>27.72</v>
      </c>
      <c r="M46" s="6">
        <v>129</v>
      </c>
    </row>
    <row r="47" spans="1:13" ht="15.75" customHeight="1" x14ac:dyDescent="0.25">
      <c r="A47" s="4">
        <v>37</v>
      </c>
      <c r="B47" s="4">
        <f t="shared" si="7"/>
        <v>7</v>
      </c>
      <c r="C47" s="5">
        <f t="shared" si="5"/>
        <v>45032</v>
      </c>
      <c r="D47" s="21">
        <v>56.379999999999995</v>
      </c>
      <c r="E47" s="21">
        <v>43.8</v>
      </c>
      <c r="F47" s="21">
        <v>5</v>
      </c>
      <c r="G47" s="22">
        <v>46.589999999999996</v>
      </c>
      <c r="H47" s="21">
        <v>256</v>
      </c>
      <c r="I47" s="21">
        <v>56.379999999999995</v>
      </c>
      <c r="J47" s="19">
        <f t="shared" si="8"/>
        <v>43.8</v>
      </c>
      <c r="K47" s="19">
        <f t="shared" si="9"/>
        <v>5</v>
      </c>
      <c r="L47" s="19">
        <f t="shared" si="9"/>
        <v>46.589999999999996</v>
      </c>
      <c r="M47" s="6">
        <v>256</v>
      </c>
    </row>
    <row r="48" spans="1:13" ht="15.75" customHeight="1" x14ac:dyDescent="0.25">
      <c r="A48" s="4">
        <v>38</v>
      </c>
      <c r="B48" s="4">
        <f t="shared" si="7"/>
        <v>1</v>
      </c>
      <c r="C48" s="5">
        <f t="shared" si="5"/>
        <v>45033</v>
      </c>
      <c r="D48" s="21">
        <v>24.94</v>
      </c>
      <c r="E48" s="21">
        <v>49.4</v>
      </c>
      <c r="F48" s="21">
        <v>45.7</v>
      </c>
      <c r="G48" s="22">
        <v>13.89</v>
      </c>
      <c r="H48" s="21">
        <v>152</v>
      </c>
      <c r="I48" s="21">
        <v>24.94</v>
      </c>
      <c r="J48" s="19">
        <f t="shared" si="8"/>
        <v>49.4</v>
      </c>
      <c r="K48" s="19">
        <f t="shared" si="9"/>
        <v>45.7</v>
      </c>
      <c r="L48" s="19">
        <f t="shared" si="9"/>
        <v>13.89</v>
      </c>
      <c r="M48" s="6">
        <v>152</v>
      </c>
    </row>
    <row r="49" spans="1:13" ht="15.75" customHeight="1" x14ac:dyDescent="0.25">
      <c r="A49" s="4">
        <v>39</v>
      </c>
      <c r="B49" s="4">
        <f t="shared" si="7"/>
        <v>2</v>
      </c>
      <c r="C49" s="5">
        <f t="shared" si="5"/>
        <v>45034</v>
      </c>
      <c r="D49" s="21">
        <v>14.620000000000001</v>
      </c>
      <c r="E49" s="21">
        <v>26.7</v>
      </c>
      <c r="F49" s="21">
        <v>35.1</v>
      </c>
      <c r="G49" s="22">
        <v>3.6199999999999992</v>
      </c>
      <c r="H49" s="21">
        <v>114</v>
      </c>
      <c r="I49" s="21">
        <v>14.620000000000001</v>
      </c>
      <c r="J49" s="19">
        <f t="shared" si="8"/>
        <v>26.7</v>
      </c>
      <c r="K49" s="19">
        <f t="shared" si="9"/>
        <v>35.1</v>
      </c>
      <c r="L49" s="19">
        <f t="shared" si="9"/>
        <v>3.6199999999999992</v>
      </c>
      <c r="M49" s="6">
        <v>114</v>
      </c>
    </row>
    <row r="50" spans="1:13" ht="15.75" customHeight="1" x14ac:dyDescent="0.25">
      <c r="A50" s="4">
        <v>40</v>
      </c>
      <c r="B50" s="4">
        <f t="shared" si="7"/>
        <v>3</v>
      </c>
      <c r="C50" s="5">
        <f t="shared" si="5"/>
        <v>45035</v>
      </c>
      <c r="D50" s="21">
        <v>53.6</v>
      </c>
      <c r="E50" s="21">
        <v>37.700000000000003</v>
      </c>
      <c r="F50" s="21">
        <v>32</v>
      </c>
      <c r="G50" s="22">
        <v>28.850000000000005</v>
      </c>
      <c r="H50" s="21">
        <v>230</v>
      </c>
      <c r="I50" s="21">
        <v>53.6</v>
      </c>
      <c r="J50" s="19">
        <f t="shared" si="8"/>
        <v>37.700000000000003</v>
      </c>
      <c r="K50" s="19">
        <f t="shared" si="9"/>
        <v>32</v>
      </c>
      <c r="L50" s="19">
        <f t="shared" si="9"/>
        <v>28.850000000000005</v>
      </c>
      <c r="M50" s="6">
        <v>230</v>
      </c>
    </row>
    <row r="51" spans="1:13" ht="15.75" customHeight="1" x14ac:dyDescent="0.25">
      <c r="A51" s="4">
        <v>41</v>
      </c>
      <c r="B51" s="4">
        <f t="shared" si="7"/>
        <v>4</v>
      </c>
      <c r="C51" s="5">
        <f t="shared" si="5"/>
        <v>45036</v>
      </c>
      <c r="D51" s="21">
        <v>45.5</v>
      </c>
      <c r="E51" s="21">
        <v>22.3</v>
      </c>
      <c r="F51" s="21">
        <v>31.6</v>
      </c>
      <c r="G51" s="22">
        <v>18.759999999999998</v>
      </c>
      <c r="H51" s="21">
        <v>179</v>
      </c>
      <c r="I51" s="21">
        <v>45.5</v>
      </c>
      <c r="J51" s="19">
        <f t="shared" si="8"/>
        <v>22.3</v>
      </c>
      <c r="K51" s="19">
        <f t="shared" si="9"/>
        <v>31.6</v>
      </c>
      <c r="L51" s="19">
        <f t="shared" si="9"/>
        <v>18.759999999999998</v>
      </c>
      <c r="M51" s="6">
        <v>179</v>
      </c>
    </row>
    <row r="52" spans="1:13" ht="15.75" customHeight="1" x14ac:dyDescent="0.25">
      <c r="A52" s="4">
        <v>42</v>
      </c>
      <c r="B52" s="4">
        <f t="shared" si="7"/>
        <v>5</v>
      </c>
      <c r="C52" s="5">
        <f t="shared" si="5"/>
        <v>45037</v>
      </c>
      <c r="D52" s="21">
        <v>40.4</v>
      </c>
      <c r="E52" s="21">
        <v>33.4</v>
      </c>
      <c r="F52" s="21">
        <v>38.700000000000003</v>
      </c>
      <c r="G52" s="22">
        <v>18.919999999999995</v>
      </c>
      <c r="H52" s="21">
        <v>186</v>
      </c>
      <c r="I52" s="21">
        <v>40.4</v>
      </c>
      <c r="J52" s="19">
        <f t="shared" si="8"/>
        <v>33.4</v>
      </c>
      <c r="K52" s="19">
        <f t="shared" si="9"/>
        <v>38.700000000000003</v>
      </c>
      <c r="L52" s="19">
        <f t="shared" si="9"/>
        <v>18.919999999999995</v>
      </c>
      <c r="M52" s="6">
        <v>186</v>
      </c>
    </row>
    <row r="53" spans="1:13" ht="15.75" customHeight="1" x14ac:dyDescent="0.25">
      <c r="A53" s="4">
        <v>43</v>
      </c>
      <c r="B53" s="4">
        <f t="shared" si="7"/>
        <v>6</v>
      </c>
      <c r="C53" s="5">
        <f t="shared" si="5"/>
        <v>45038</v>
      </c>
      <c r="D53" s="21">
        <v>67.72</v>
      </c>
      <c r="E53" s="21">
        <v>27.7</v>
      </c>
      <c r="F53" s="21">
        <v>1.8</v>
      </c>
      <c r="G53" s="22">
        <v>42.49</v>
      </c>
      <c r="H53" s="21">
        <v>226</v>
      </c>
      <c r="I53" s="21">
        <v>67.72</v>
      </c>
      <c r="J53" s="19">
        <f t="shared" si="8"/>
        <v>27.7</v>
      </c>
      <c r="K53" s="19">
        <f t="shared" si="9"/>
        <v>1.8</v>
      </c>
      <c r="L53" s="19">
        <f t="shared" si="9"/>
        <v>42.49</v>
      </c>
      <c r="M53" s="6">
        <v>226</v>
      </c>
    </row>
    <row r="54" spans="1:13" ht="15.75" customHeight="1" x14ac:dyDescent="0.25">
      <c r="A54" s="4">
        <v>44</v>
      </c>
      <c r="B54" s="4">
        <f t="shared" si="7"/>
        <v>7</v>
      </c>
      <c r="C54" s="5">
        <f t="shared" si="5"/>
        <v>45039</v>
      </c>
      <c r="D54" s="21">
        <v>51.38</v>
      </c>
      <c r="E54" s="21">
        <v>8.4</v>
      </c>
      <c r="F54" s="21">
        <v>26.4</v>
      </c>
      <c r="G54" s="22">
        <v>14.33</v>
      </c>
      <c r="H54" s="21">
        <v>149</v>
      </c>
      <c r="I54" s="21">
        <v>51.38</v>
      </c>
      <c r="J54" s="19">
        <f t="shared" si="8"/>
        <v>8.4</v>
      </c>
      <c r="K54" s="19">
        <f t="shared" si="9"/>
        <v>26.4</v>
      </c>
      <c r="L54" s="19">
        <f t="shared" si="9"/>
        <v>14.33</v>
      </c>
      <c r="M54" s="6">
        <v>149</v>
      </c>
    </row>
    <row r="55" spans="1:13" ht="15.75" customHeight="1" x14ac:dyDescent="0.25">
      <c r="A55" s="4">
        <v>45</v>
      </c>
      <c r="B55" s="4">
        <f t="shared" si="7"/>
        <v>1</v>
      </c>
      <c r="C55" s="5">
        <f t="shared" si="5"/>
        <v>45040</v>
      </c>
      <c r="D55" s="21">
        <v>12.02</v>
      </c>
      <c r="E55" s="21">
        <v>25.7</v>
      </c>
      <c r="F55" s="21">
        <v>43.3</v>
      </c>
      <c r="G55" s="22">
        <v>18.04</v>
      </c>
      <c r="H55" s="21">
        <v>89</v>
      </c>
      <c r="I55" s="21">
        <v>12.02</v>
      </c>
      <c r="J55" s="19">
        <f t="shared" si="8"/>
        <v>25.7</v>
      </c>
      <c r="K55" s="19">
        <f t="shared" si="9"/>
        <v>43.3</v>
      </c>
      <c r="L55" s="19">
        <f t="shared" si="9"/>
        <v>18.04</v>
      </c>
      <c r="M55" s="6">
        <v>89</v>
      </c>
    </row>
    <row r="56" spans="1:13" ht="15.75" customHeight="1" x14ac:dyDescent="0.25">
      <c r="A56" s="4">
        <v>46</v>
      </c>
      <c r="B56" s="4">
        <f t="shared" si="7"/>
        <v>2</v>
      </c>
      <c r="C56" s="5">
        <f t="shared" si="5"/>
        <v>45041</v>
      </c>
      <c r="D56" s="21">
        <v>42.019999999999996</v>
      </c>
      <c r="E56" s="21">
        <v>22.5</v>
      </c>
      <c r="F56" s="21">
        <v>31.5</v>
      </c>
      <c r="G56" s="22">
        <v>16.159999999999997</v>
      </c>
      <c r="H56" s="21">
        <v>165</v>
      </c>
      <c r="I56" s="21">
        <v>42.019999999999996</v>
      </c>
      <c r="J56" s="19">
        <f t="shared" si="8"/>
        <v>22.5</v>
      </c>
      <c r="K56" s="19">
        <f t="shared" si="9"/>
        <v>31.5</v>
      </c>
      <c r="L56" s="19">
        <f t="shared" si="9"/>
        <v>16.159999999999997</v>
      </c>
      <c r="M56" s="6">
        <v>165</v>
      </c>
    </row>
    <row r="57" spans="1:13" ht="15.75" customHeight="1" x14ac:dyDescent="0.25">
      <c r="A57" s="4">
        <v>47</v>
      </c>
      <c r="B57" s="4">
        <f t="shared" si="7"/>
        <v>3</v>
      </c>
      <c r="C57" s="5">
        <f t="shared" si="5"/>
        <v>45042</v>
      </c>
      <c r="D57" s="21">
        <v>18.940000000000001</v>
      </c>
      <c r="E57" s="21">
        <v>9.9</v>
      </c>
      <c r="F57" s="21">
        <v>35.700000000000003</v>
      </c>
      <c r="G57" s="22">
        <v>19.64</v>
      </c>
      <c r="H57" s="21">
        <v>119</v>
      </c>
      <c r="I57" s="21">
        <v>18.940000000000001</v>
      </c>
      <c r="J57" s="19">
        <f t="shared" si="8"/>
        <v>9.9</v>
      </c>
      <c r="K57" s="19">
        <f t="shared" si="9"/>
        <v>35.700000000000003</v>
      </c>
      <c r="L57" s="19">
        <f t="shared" si="9"/>
        <v>19.64</v>
      </c>
      <c r="M57" s="6">
        <v>119</v>
      </c>
    </row>
    <row r="58" spans="1:13" ht="15.75" customHeight="1" x14ac:dyDescent="0.25">
      <c r="A58" s="4">
        <v>48</v>
      </c>
      <c r="B58" s="4">
        <f t="shared" si="7"/>
        <v>4</v>
      </c>
      <c r="C58" s="5">
        <f t="shared" si="5"/>
        <v>45043</v>
      </c>
      <c r="D58" s="21">
        <v>52.980000000000004</v>
      </c>
      <c r="E58" s="21">
        <v>41.5</v>
      </c>
      <c r="F58" s="21">
        <v>18.5</v>
      </c>
      <c r="G58" s="22">
        <v>37.340000000000003</v>
      </c>
      <c r="H58" s="21">
        <v>245</v>
      </c>
      <c r="I58" s="21">
        <v>52.980000000000004</v>
      </c>
      <c r="J58" s="19">
        <f t="shared" si="8"/>
        <v>41.5</v>
      </c>
      <c r="K58" s="19">
        <f t="shared" si="9"/>
        <v>18.5</v>
      </c>
      <c r="L58" s="19">
        <f t="shared" si="9"/>
        <v>37.340000000000003</v>
      </c>
      <c r="M58" s="6">
        <v>245</v>
      </c>
    </row>
    <row r="59" spans="1:13" ht="15.75" customHeight="1" x14ac:dyDescent="0.25">
      <c r="A59" s="4">
        <v>49</v>
      </c>
      <c r="B59" s="4">
        <f t="shared" si="7"/>
        <v>5</v>
      </c>
      <c r="C59" s="5">
        <f t="shared" si="5"/>
        <v>45044</v>
      </c>
      <c r="D59" s="21">
        <v>46.44</v>
      </c>
      <c r="E59" s="21">
        <v>15.8</v>
      </c>
      <c r="F59" s="21">
        <v>49.9</v>
      </c>
      <c r="G59" s="22">
        <v>10.659999999999997</v>
      </c>
      <c r="H59" s="21">
        <v>149</v>
      </c>
      <c r="I59" s="21">
        <v>46.44</v>
      </c>
      <c r="J59" s="19">
        <f t="shared" si="8"/>
        <v>15.8</v>
      </c>
      <c r="K59" s="19">
        <f t="shared" si="9"/>
        <v>49.9</v>
      </c>
      <c r="L59" s="19">
        <f t="shared" si="9"/>
        <v>10.659999999999997</v>
      </c>
      <c r="M59" s="6">
        <v>149</v>
      </c>
    </row>
    <row r="60" spans="1:13" ht="15.75" customHeight="1" x14ac:dyDescent="0.25">
      <c r="A60" s="4">
        <v>50</v>
      </c>
      <c r="B60" s="4">
        <f t="shared" si="7"/>
        <v>6</v>
      </c>
      <c r="C60" s="5">
        <f t="shared" si="5"/>
        <v>45045</v>
      </c>
      <c r="D60" s="21">
        <v>14.38</v>
      </c>
      <c r="E60" s="21">
        <v>11.7</v>
      </c>
      <c r="F60" s="21">
        <v>36.799999999999997</v>
      </c>
      <c r="G60" s="22">
        <v>17.82</v>
      </c>
      <c r="H60" s="21">
        <v>111</v>
      </c>
      <c r="I60" s="21">
        <v>14.38</v>
      </c>
      <c r="J60" s="19">
        <f t="shared" si="8"/>
        <v>11.7</v>
      </c>
      <c r="K60" s="19">
        <f t="shared" si="9"/>
        <v>36.799999999999997</v>
      </c>
      <c r="L60" s="19">
        <f t="shared" si="9"/>
        <v>17.82</v>
      </c>
      <c r="M60" s="6">
        <v>111</v>
      </c>
    </row>
    <row r="61" spans="1:13" ht="15.75" customHeight="1" x14ac:dyDescent="0.25">
      <c r="A61" s="4">
        <v>51</v>
      </c>
      <c r="B61" s="4">
        <f t="shared" si="7"/>
        <v>7</v>
      </c>
      <c r="C61" s="5">
        <f t="shared" si="5"/>
        <v>45046</v>
      </c>
      <c r="D61" s="21">
        <v>43.96</v>
      </c>
      <c r="E61" s="21">
        <v>3.1</v>
      </c>
      <c r="F61" s="21">
        <v>34.6</v>
      </c>
      <c r="G61" s="22">
        <v>7.6899999999999995</v>
      </c>
      <c r="H61" s="21">
        <v>122</v>
      </c>
      <c r="I61" s="21">
        <v>43.96</v>
      </c>
      <c r="J61" s="19">
        <f t="shared" si="8"/>
        <v>3.1</v>
      </c>
      <c r="K61" s="19">
        <f t="shared" si="9"/>
        <v>34.6</v>
      </c>
      <c r="L61" s="19">
        <f t="shared" si="9"/>
        <v>7.6899999999999995</v>
      </c>
      <c r="M61" s="6">
        <v>122</v>
      </c>
    </row>
    <row r="62" spans="1:13" ht="15.75" customHeight="1" x14ac:dyDescent="0.25">
      <c r="A62" s="4">
        <v>52</v>
      </c>
      <c r="B62" s="4">
        <f t="shared" si="7"/>
        <v>1</v>
      </c>
      <c r="C62" s="5">
        <f t="shared" si="5"/>
        <v>45047</v>
      </c>
      <c r="D62" s="21">
        <v>29.080000000000002</v>
      </c>
      <c r="E62" s="21">
        <v>9.6</v>
      </c>
      <c r="F62" s="21">
        <v>3.6</v>
      </c>
      <c r="G62" s="22">
        <v>13.4</v>
      </c>
      <c r="H62" s="21">
        <v>112</v>
      </c>
      <c r="I62" s="21">
        <v>29.080000000000002</v>
      </c>
      <c r="J62" s="19">
        <f t="shared" si="8"/>
        <v>9.6</v>
      </c>
      <c r="K62" s="19">
        <f t="shared" si="9"/>
        <v>3.6</v>
      </c>
      <c r="L62" s="19">
        <f t="shared" si="9"/>
        <v>13.4</v>
      </c>
      <c r="M62" s="6">
        <v>112</v>
      </c>
    </row>
    <row r="63" spans="1:13" ht="15.75" customHeight="1" x14ac:dyDescent="0.25">
      <c r="A63" s="4">
        <v>53</v>
      </c>
      <c r="B63" s="4">
        <f t="shared" si="7"/>
        <v>2</v>
      </c>
      <c r="C63" s="5">
        <f t="shared" si="5"/>
        <v>45048</v>
      </c>
      <c r="D63" s="21">
        <v>44.28</v>
      </c>
      <c r="E63" s="21">
        <v>41.7</v>
      </c>
      <c r="F63" s="21">
        <v>39.6</v>
      </c>
      <c r="G63" s="22">
        <v>26.65</v>
      </c>
      <c r="H63" s="21">
        <v>235</v>
      </c>
      <c r="I63" s="21">
        <v>44.28</v>
      </c>
      <c r="J63" s="19">
        <f t="shared" si="8"/>
        <v>41.7</v>
      </c>
      <c r="K63" s="19">
        <f t="shared" si="9"/>
        <v>39.6</v>
      </c>
      <c r="L63" s="19">
        <f t="shared" si="9"/>
        <v>26.65</v>
      </c>
      <c r="M63" s="6">
        <v>235</v>
      </c>
    </row>
    <row r="64" spans="1:13" ht="15.75" customHeight="1" x14ac:dyDescent="0.25">
      <c r="A64" s="4">
        <v>54</v>
      </c>
      <c r="B64" s="4">
        <f t="shared" si="7"/>
        <v>3</v>
      </c>
      <c r="C64" s="5">
        <f t="shared" si="5"/>
        <v>45049</v>
      </c>
      <c r="D64" s="21">
        <v>41.519999999999996</v>
      </c>
      <c r="E64" s="21">
        <v>46.2</v>
      </c>
      <c r="F64" s="21">
        <v>58.7</v>
      </c>
      <c r="G64" s="22">
        <v>17.879999999999995</v>
      </c>
      <c r="H64" s="21">
        <v>225</v>
      </c>
      <c r="I64" s="21">
        <v>41.519999999999996</v>
      </c>
      <c r="J64" s="19">
        <f t="shared" si="8"/>
        <v>46.2</v>
      </c>
      <c r="K64" s="19">
        <f t="shared" si="9"/>
        <v>58.7</v>
      </c>
      <c r="L64" s="19">
        <f t="shared" si="9"/>
        <v>17.879999999999995</v>
      </c>
      <c r="M64" s="6">
        <v>225</v>
      </c>
    </row>
    <row r="65" spans="1:13" ht="15.75" customHeight="1" x14ac:dyDescent="0.25">
      <c r="A65" s="4">
        <v>55</v>
      </c>
      <c r="B65" s="4">
        <f t="shared" si="7"/>
        <v>4</v>
      </c>
      <c r="C65" s="5">
        <f t="shared" si="5"/>
        <v>45050</v>
      </c>
      <c r="D65" s="21">
        <v>62.54</v>
      </c>
      <c r="E65" s="21">
        <v>28.8</v>
      </c>
      <c r="F65" s="21">
        <v>15.9</v>
      </c>
      <c r="G65" s="22">
        <v>34.31</v>
      </c>
      <c r="H65" s="21">
        <v>220</v>
      </c>
      <c r="I65" s="21">
        <v>62.54</v>
      </c>
      <c r="J65" s="19">
        <f t="shared" si="8"/>
        <v>28.8</v>
      </c>
      <c r="K65" s="19">
        <f t="shared" si="9"/>
        <v>15.9</v>
      </c>
      <c r="L65" s="19">
        <f t="shared" si="9"/>
        <v>34.31</v>
      </c>
      <c r="M65" s="6">
        <v>220</v>
      </c>
    </row>
    <row r="66" spans="1:13" ht="15.75" customHeight="1" x14ac:dyDescent="0.25">
      <c r="A66" s="4">
        <v>56</v>
      </c>
      <c r="B66" s="4">
        <f t="shared" si="7"/>
        <v>5</v>
      </c>
      <c r="C66" s="5">
        <f t="shared" si="5"/>
        <v>45051</v>
      </c>
      <c r="D66" s="21">
        <v>40.78</v>
      </c>
      <c r="E66" s="21">
        <v>49.4</v>
      </c>
      <c r="F66" s="21">
        <v>60</v>
      </c>
      <c r="G66" s="22">
        <v>20.590000000000003</v>
      </c>
      <c r="H66" s="21">
        <v>240</v>
      </c>
      <c r="I66" s="21">
        <v>40.78</v>
      </c>
      <c r="J66" s="19">
        <f t="shared" si="8"/>
        <v>49.4</v>
      </c>
      <c r="K66" s="19">
        <f t="shared" si="9"/>
        <v>60</v>
      </c>
      <c r="L66" s="19">
        <f t="shared" si="9"/>
        <v>20.590000000000003</v>
      </c>
      <c r="M66" s="6">
        <v>240</v>
      </c>
    </row>
    <row r="67" spans="1:13" ht="15.75" customHeight="1" x14ac:dyDescent="0.25">
      <c r="A67" s="4">
        <v>57</v>
      </c>
      <c r="B67" s="4">
        <f t="shared" si="7"/>
        <v>6</v>
      </c>
      <c r="C67" s="5">
        <f t="shared" si="5"/>
        <v>45052</v>
      </c>
      <c r="D67" s="21">
        <v>3.46</v>
      </c>
      <c r="E67" s="21">
        <v>28.1</v>
      </c>
      <c r="F67" s="21">
        <v>41.4</v>
      </c>
      <c r="G67" s="22">
        <v>18.220000000000002</v>
      </c>
      <c r="H67" s="21">
        <v>71</v>
      </c>
      <c r="I67" s="21">
        <v>3.46</v>
      </c>
      <c r="J67" s="19">
        <f t="shared" si="8"/>
        <v>28.1</v>
      </c>
      <c r="K67" s="19">
        <f t="shared" si="9"/>
        <v>41.4</v>
      </c>
      <c r="L67" s="19">
        <f t="shared" si="9"/>
        <v>18.220000000000002</v>
      </c>
      <c r="M67" s="6">
        <v>71</v>
      </c>
    </row>
    <row r="68" spans="1:13" ht="15.75" customHeight="1" x14ac:dyDescent="0.25">
      <c r="A68" s="4">
        <v>58</v>
      </c>
      <c r="B68" s="4">
        <f t="shared" si="7"/>
        <v>7</v>
      </c>
      <c r="C68" s="5">
        <f t="shared" si="5"/>
        <v>45053</v>
      </c>
      <c r="D68" s="21">
        <v>33.239999999999995</v>
      </c>
      <c r="E68" s="21">
        <v>19.2</v>
      </c>
      <c r="F68" s="21">
        <v>16.600000000000001</v>
      </c>
      <c r="G68" s="22">
        <v>16.579999999999998</v>
      </c>
      <c r="H68" s="21">
        <v>133</v>
      </c>
      <c r="I68" s="21">
        <v>33.239999999999995</v>
      </c>
      <c r="J68" s="19">
        <f t="shared" si="8"/>
        <v>19.2</v>
      </c>
      <c r="K68" s="19">
        <f t="shared" si="9"/>
        <v>16.600000000000001</v>
      </c>
      <c r="L68" s="19">
        <f t="shared" si="9"/>
        <v>16.579999999999998</v>
      </c>
      <c r="M68" s="6">
        <v>133</v>
      </c>
    </row>
    <row r="69" spans="1:13" ht="15.75" customHeight="1" x14ac:dyDescent="0.25">
      <c r="A69" s="4">
        <v>59</v>
      </c>
      <c r="B69" s="4">
        <f t="shared" si="7"/>
        <v>1</v>
      </c>
      <c r="C69" s="5">
        <f t="shared" si="5"/>
        <v>45054</v>
      </c>
      <c r="D69" s="21">
        <v>49.160000000000004</v>
      </c>
      <c r="E69" s="21">
        <v>49.6</v>
      </c>
      <c r="F69" s="21">
        <v>37.700000000000003</v>
      </c>
      <c r="G69" s="22">
        <v>30.8</v>
      </c>
      <c r="H69" s="21">
        <v>239</v>
      </c>
      <c r="I69" s="21">
        <v>49.160000000000004</v>
      </c>
      <c r="J69" s="19">
        <f t="shared" si="8"/>
        <v>49.6</v>
      </c>
      <c r="K69" s="19">
        <f t="shared" si="9"/>
        <v>37.700000000000003</v>
      </c>
      <c r="L69" s="19">
        <f t="shared" si="9"/>
        <v>30.8</v>
      </c>
      <c r="M69" s="6">
        <v>239</v>
      </c>
    </row>
    <row r="70" spans="1:13" ht="15.75" customHeight="1" x14ac:dyDescent="0.25">
      <c r="A70" s="4">
        <v>60</v>
      </c>
      <c r="B70" s="4">
        <f t="shared" si="7"/>
        <v>2</v>
      </c>
      <c r="C70" s="5">
        <f t="shared" si="5"/>
        <v>45055</v>
      </c>
      <c r="D70" s="21">
        <v>50.14</v>
      </c>
      <c r="E70" s="21">
        <v>29.5</v>
      </c>
      <c r="F70" s="21">
        <v>9.3000000000000007</v>
      </c>
      <c r="G70" s="22">
        <v>32.1</v>
      </c>
      <c r="H70" s="21">
        <v>186</v>
      </c>
      <c r="I70" s="21">
        <v>50.14</v>
      </c>
      <c r="J70" s="19">
        <f t="shared" si="8"/>
        <v>29.5</v>
      </c>
      <c r="K70" s="19">
        <f t="shared" si="9"/>
        <v>9.3000000000000007</v>
      </c>
      <c r="L70" s="19">
        <f t="shared" si="9"/>
        <v>32.1</v>
      </c>
      <c r="M70" s="6">
        <v>186</v>
      </c>
    </row>
    <row r="71" spans="1:13" ht="15.75" customHeight="1" x14ac:dyDescent="0.25">
      <c r="A71" s="4">
        <v>61</v>
      </c>
      <c r="B71" s="4">
        <f t="shared" si="7"/>
        <v>3</v>
      </c>
      <c r="C71" s="5">
        <f t="shared" si="5"/>
        <v>45056</v>
      </c>
      <c r="D71" s="21">
        <v>16.7</v>
      </c>
      <c r="E71" s="21">
        <v>2</v>
      </c>
      <c r="F71" s="21">
        <v>21.4</v>
      </c>
      <c r="G71" s="22">
        <v>17.79</v>
      </c>
      <c r="H71" s="21">
        <v>83</v>
      </c>
      <c r="I71" s="21">
        <v>16.7</v>
      </c>
      <c r="J71" s="19">
        <f t="shared" si="8"/>
        <v>2</v>
      </c>
      <c r="K71" s="19">
        <f t="shared" si="9"/>
        <v>21.4</v>
      </c>
      <c r="L71" s="19">
        <f t="shared" si="9"/>
        <v>17.79</v>
      </c>
      <c r="M71" s="6">
        <v>83</v>
      </c>
    </row>
    <row r="72" spans="1:13" ht="15.75" customHeight="1" x14ac:dyDescent="0.25">
      <c r="A72" s="4">
        <v>62</v>
      </c>
      <c r="B72" s="4">
        <f t="shared" si="7"/>
        <v>4</v>
      </c>
      <c r="C72" s="5">
        <f t="shared" si="5"/>
        <v>45057</v>
      </c>
      <c r="D72" s="21">
        <v>61.260000000000005</v>
      </c>
      <c r="E72" s="21">
        <v>42.7</v>
      </c>
      <c r="F72" s="21">
        <v>54.7</v>
      </c>
      <c r="G72" s="22">
        <v>25.6</v>
      </c>
      <c r="H72" s="21">
        <v>240</v>
      </c>
      <c r="I72" s="21">
        <v>61.260000000000005</v>
      </c>
      <c r="J72" s="19">
        <f t="shared" si="8"/>
        <v>42.7</v>
      </c>
      <c r="K72" s="19">
        <f t="shared" si="9"/>
        <v>54.7</v>
      </c>
      <c r="L72" s="19">
        <f t="shared" si="9"/>
        <v>25.6</v>
      </c>
      <c r="M72" s="6">
        <v>240</v>
      </c>
    </row>
    <row r="73" spans="1:13" ht="15.75" customHeight="1" x14ac:dyDescent="0.25">
      <c r="A73" s="4">
        <v>63</v>
      </c>
      <c r="B73" s="4">
        <f t="shared" si="7"/>
        <v>5</v>
      </c>
      <c r="C73" s="5">
        <f t="shared" si="5"/>
        <v>45058</v>
      </c>
      <c r="D73" s="21">
        <v>53.86</v>
      </c>
      <c r="E73" s="21">
        <v>15.5</v>
      </c>
      <c r="F73" s="21">
        <v>27.3</v>
      </c>
      <c r="G73" s="22">
        <v>20.759999999999998</v>
      </c>
      <c r="H73" s="21">
        <v>170</v>
      </c>
      <c r="I73" s="21">
        <v>53.86</v>
      </c>
      <c r="J73" s="19">
        <f t="shared" si="8"/>
        <v>15.5</v>
      </c>
      <c r="K73" s="19">
        <f t="shared" si="9"/>
        <v>27.3</v>
      </c>
      <c r="L73" s="19">
        <f t="shared" si="9"/>
        <v>20.759999999999998</v>
      </c>
      <c r="M73" s="6">
        <v>170</v>
      </c>
    </row>
    <row r="74" spans="1:13" ht="15.75" customHeight="1" x14ac:dyDescent="0.25">
      <c r="A74" s="4">
        <v>64</v>
      </c>
      <c r="B74" s="4">
        <f t="shared" si="7"/>
        <v>6</v>
      </c>
      <c r="C74" s="5">
        <f t="shared" si="5"/>
        <v>45059</v>
      </c>
      <c r="D74" s="21">
        <v>27.54</v>
      </c>
      <c r="E74" s="21">
        <v>29.6</v>
      </c>
      <c r="F74" s="21">
        <v>8.4</v>
      </c>
      <c r="G74" s="22">
        <v>21.71</v>
      </c>
      <c r="H74" s="21">
        <v>298.75</v>
      </c>
      <c r="I74" s="21">
        <v>27.54</v>
      </c>
      <c r="J74" s="19">
        <f t="shared" si="8"/>
        <v>29.6</v>
      </c>
      <c r="K74" s="19">
        <f t="shared" si="9"/>
        <v>8.4</v>
      </c>
      <c r="L74" s="19">
        <f t="shared" si="9"/>
        <v>21.71</v>
      </c>
      <c r="M74" s="6">
        <v>298.75</v>
      </c>
    </row>
    <row r="75" spans="1:13" ht="15.75" customHeight="1" x14ac:dyDescent="0.25">
      <c r="A75" s="4">
        <v>65</v>
      </c>
      <c r="B75" s="4">
        <f t="shared" si="7"/>
        <v>7</v>
      </c>
      <c r="C75" s="5">
        <f t="shared" si="5"/>
        <v>45060</v>
      </c>
      <c r="D75" s="21">
        <v>27.22</v>
      </c>
      <c r="E75" s="21">
        <v>42.8</v>
      </c>
      <c r="F75" s="21">
        <v>28.9</v>
      </c>
      <c r="G75" s="22">
        <v>22.949999999999996</v>
      </c>
      <c r="H75" s="21">
        <v>187</v>
      </c>
      <c r="I75" s="21">
        <v>27.22</v>
      </c>
      <c r="J75" s="19">
        <f t="shared" si="8"/>
        <v>42.8</v>
      </c>
      <c r="K75" s="19">
        <f t="shared" si="9"/>
        <v>28.9</v>
      </c>
      <c r="L75" s="19">
        <f t="shared" si="9"/>
        <v>22.949999999999996</v>
      </c>
      <c r="M75" s="6">
        <v>187</v>
      </c>
    </row>
    <row r="76" spans="1:13" ht="15.75" customHeight="1" x14ac:dyDescent="0.25">
      <c r="A76" s="4">
        <v>66</v>
      </c>
      <c r="B76" s="4">
        <f t="shared" ref="B76:B139" si="10">WEEKDAY(C76,2)</f>
        <v>1</v>
      </c>
      <c r="C76" s="5">
        <f t="shared" si="5"/>
        <v>45061</v>
      </c>
      <c r="D76" s="21">
        <v>21.8</v>
      </c>
      <c r="E76" s="21">
        <v>9.3000000000000007</v>
      </c>
      <c r="F76" s="21">
        <v>0.9</v>
      </c>
      <c r="G76" s="22">
        <v>11.190000000000001</v>
      </c>
      <c r="H76" s="21">
        <v>109</v>
      </c>
      <c r="I76" s="21">
        <v>21.8</v>
      </c>
      <c r="J76" s="19">
        <f t="shared" ref="J76:J139" si="11">IF(ISBLANK(E76),$E$7,E76)</f>
        <v>9.3000000000000007</v>
      </c>
      <c r="K76" s="19">
        <f t="shared" si="9"/>
        <v>0.9</v>
      </c>
      <c r="L76" s="19">
        <f t="shared" si="9"/>
        <v>11.190000000000001</v>
      </c>
      <c r="M76" s="6">
        <v>109</v>
      </c>
    </row>
    <row r="77" spans="1:13" ht="15.75" customHeight="1" x14ac:dyDescent="0.25">
      <c r="A77" s="4">
        <v>67</v>
      </c>
      <c r="B77" s="4">
        <f t="shared" si="10"/>
        <v>2</v>
      </c>
      <c r="C77" s="5">
        <f t="shared" si="5"/>
        <v>45062</v>
      </c>
      <c r="D77" s="21">
        <v>15.3</v>
      </c>
      <c r="E77" s="21">
        <v>24.6</v>
      </c>
      <c r="F77" s="21">
        <v>2.2000000000000002</v>
      </c>
      <c r="G77" s="22">
        <v>14.57</v>
      </c>
      <c r="H77" s="21">
        <v>104</v>
      </c>
      <c r="I77" s="21">
        <v>15.3</v>
      </c>
      <c r="J77" s="19">
        <f t="shared" si="11"/>
        <v>24.6</v>
      </c>
      <c r="K77" s="19">
        <f t="shared" si="9"/>
        <v>2.2000000000000002</v>
      </c>
      <c r="L77" s="19">
        <f t="shared" si="9"/>
        <v>14.57</v>
      </c>
      <c r="M77" s="6">
        <v>104</v>
      </c>
    </row>
    <row r="78" spans="1:13" ht="15.75" customHeight="1" x14ac:dyDescent="0.25">
      <c r="A78" s="4">
        <v>68</v>
      </c>
      <c r="B78" s="4">
        <f t="shared" si="10"/>
        <v>3</v>
      </c>
      <c r="C78" s="5">
        <f t="shared" si="5"/>
        <v>45063</v>
      </c>
      <c r="D78" s="21">
        <v>30.860000000000003</v>
      </c>
      <c r="E78" s="21">
        <v>14.5</v>
      </c>
      <c r="F78" s="21">
        <v>10.199999999999999</v>
      </c>
      <c r="G78" s="22">
        <v>17.100000000000001</v>
      </c>
      <c r="H78" s="21">
        <v>135</v>
      </c>
      <c r="I78" s="21">
        <v>30.860000000000003</v>
      </c>
      <c r="J78" s="19">
        <f t="shared" si="11"/>
        <v>14.5</v>
      </c>
      <c r="K78" s="19">
        <f t="shared" si="9"/>
        <v>10.199999999999999</v>
      </c>
      <c r="L78" s="19">
        <f t="shared" si="9"/>
        <v>17.100000000000001</v>
      </c>
      <c r="M78" s="6">
        <v>135</v>
      </c>
    </row>
    <row r="79" spans="1:13" ht="15.75" customHeight="1" x14ac:dyDescent="0.25">
      <c r="A79" s="4">
        <v>69</v>
      </c>
      <c r="B79" s="4">
        <f t="shared" si="10"/>
        <v>4</v>
      </c>
      <c r="C79" s="5">
        <f t="shared" si="5"/>
        <v>45064</v>
      </c>
      <c r="D79" s="21">
        <v>51.480000000000004</v>
      </c>
      <c r="E79" s="21">
        <v>27.5</v>
      </c>
      <c r="F79" s="21">
        <v>11</v>
      </c>
      <c r="G79" s="22">
        <v>33.090000000000003</v>
      </c>
      <c r="H79" s="21">
        <v>196</v>
      </c>
      <c r="I79" s="21">
        <v>51.480000000000004</v>
      </c>
      <c r="J79" s="19">
        <f t="shared" si="11"/>
        <v>27.5</v>
      </c>
      <c r="K79" s="19">
        <f t="shared" si="9"/>
        <v>11</v>
      </c>
      <c r="L79" s="19">
        <f t="shared" si="9"/>
        <v>33.090000000000003</v>
      </c>
      <c r="M79" s="6">
        <v>196</v>
      </c>
    </row>
    <row r="80" spans="1:13" ht="15.75" customHeight="1" x14ac:dyDescent="0.25">
      <c r="A80" s="4">
        <v>70</v>
      </c>
      <c r="B80" s="4">
        <f t="shared" si="10"/>
        <v>5</v>
      </c>
      <c r="C80" s="5">
        <f t="shared" si="5"/>
        <v>45065</v>
      </c>
      <c r="D80" s="21">
        <v>48.36</v>
      </c>
      <c r="E80" s="21">
        <v>43.9</v>
      </c>
      <c r="F80" s="21">
        <v>27.2</v>
      </c>
      <c r="G80" s="22">
        <v>32.749999999999993</v>
      </c>
      <c r="H80" s="21">
        <v>229</v>
      </c>
      <c r="I80" s="21">
        <v>48.36</v>
      </c>
      <c r="J80" s="19">
        <f t="shared" si="11"/>
        <v>43.9</v>
      </c>
      <c r="K80" s="19">
        <f t="shared" si="9"/>
        <v>27.2</v>
      </c>
      <c r="L80" s="19">
        <f t="shared" si="9"/>
        <v>32.749999999999993</v>
      </c>
      <c r="M80" s="6">
        <v>229</v>
      </c>
    </row>
    <row r="81" spans="1:13" ht="15.75" customHeight="1" x14ac:dyDescent="0.25">
      <c r="A81" s="4">
        <v>71</v>
      </c>
      <c r="B81" s="4">
        <f t="shared" si="10"/>
        <v>6</v>
      </c>
      <c r="C81" s="5">
        <f t="shared" si="5"/>
        <v>45066</v>
      </c>
      <c r="D81" s="21">
        <v>44.82</v>
      </c>
      <c r="E81" s="21">
        <v>30.6</v>
      </c>
      <c r="F81" s="21">
        <v>38.700000000000003</v>
      </c>
      <c r="G81" s="22">
        <v>19.729999999999997</v>
      </c>
      <c r="H81" s="21">
        <v>196</v>
      </c>
      <c r="I81" s="21">
        <v>44.82</v>
      </c>
      <c r="J81" s="19">
        <f t="shared" si="11"/>
        <v>30.6</v>
      </c>
      <c r="K81" s="19">
        <f t="shared" si="9"/>
        <v>38.700000000000003</v>
      </c>
      <c r="L81" s="19">
        <f t="shared" si="9"/>
        <v>19.729999999999997</v>
      </c>
      <c r="M81" s="6">
        <v>196</v>
      </c>
    </row>
    <row r="82" spans="1:13" ht="15.75" customHeight="1" x14ac:dyDescent="0.25">
      <c r="A82" s="4">
        <v>72</v>
      </c>
      <c r="B82" s="4">
        <f t="shared" si="10"/>
        <v>7</v>
      </c>
      <c r="C82" s="5">
        <f t="shared" si="5"/>
        <v>45067</v>
      </c>
      <c r="D82" s="21">
        <v>29.96</v>
      </c>
      <c r="E82" s="21">
        <v>14.3</v>
      </c>
      <c r="F82" s="21">
        <v>31.7</v>
      </c>
      <c r="G82" s="22">
        <v>5.4500000000000028</v>
      </c>
      <c r="H82" s="21">
        <v>129</v>
      </c>
      <c r="I82" s="21">
        <v>29.96</v>
      </c>
      <c r="J82" s="19">
        <f t="shared" si="11"/>
        <v>14.3</v>
      </c>
      <c r="K82" s="19">
        <f t="shared" si="9"/>
        <v>31.7</v>
      </c>
      <c r="L82" s="19">
        <f t="shared" si="9"/>
        <v>5.4500000000000028</v>
      </c>
      <c r="M82" s="6">
        <v>129</v>
      </c>
    </row>
    <row r="83" spans="1:13" ht="15.75" customHeight="1" x14ac:dyDescent="0.25">
      <c r="A83" s="4">
        <v>73</v>
      </c>
      <c r="B83" s="4">
        <f t="shared" si="10"/>
        <v>1</v>
      </c>
      <c r="C83" s="5">
        <f t="shared" si="5"/>
        <v>45068</v>
      </c>
      <c r="D83" s="21">
        <v>15.36</v>
      </c>
      <c r="E83" s="21">
        <v>33</v>
      </c>
      <c r="F83" s="21">
        <v>19.3</v>
      </c>
      <c r="G83" s="22">
        <v>11.459999999999999</v>
      </c>
      <c r="H83" s="21">
        <v>106</v>
      </c>
      <c r="I83" s="21">
        <v>15.36</v>
      </c>
      <c r="J83" s="19">
        <f t="shared" si="11"/>
        <v>33</v>
      </c>
      <c r="K83" s="19">
        <f t="shared" si="9"/>
        <v>19.3</v>
      </c>
      <c r="L83" s="19">
        <f t="shared" si="9"/>
        <v>11.459999999999999</v>
      </c>
      <c r="M83" s="6">
        <v>106</v>
      </c>
    </row>
    <row r="84" spans="1:13" ht="15.75" customHeight="1" x14ac:dyDescent="0.25">
      <c r="A84" s="4">
        <v>74</v>
      </c>
      <c r="B84" s="4">
        <f t="shared" si="10"/>
        <v>2</v>
      </c>
      <c r="C84" s="5">
        <f t="shared" si="5"/>
        <v>45069</v>
      </c>
      <c r="D84" s="21">
        <v>28.880000000000003</v>
      </c>
      <c r="E84" s="21">
        <v>5.7</v>
      </c>
      <c r="F84" s="21">
        <v>31.3</v>
      </c>
      <c r="G84" s="22">
        <v>3.2699999999999996</v>
      </c>
      <c r="H84" s="21">
        <v>117</v>
      </c>
      <c r="I84" s="21">
        <v>28.880000000000003</v>
      </c>
      <c r="J84" s="19">
        <f t="shared" si="11"/>
        <v>5.7</v>
      </c>
      <c r="K84" s="19">
        <f t="shared" si="9"/>
        <v>31.3</v>
      </c>
      <c r="L84" s="19">
        <f t="shared" si="9"/>
        <v>3.2699999999999996</v>
      </c>
      <c r="M84" s="6">
        <v>117</v>
      </c>
    </row>
    <row r="85" spans="1:13" ht="15.75" customHeight="1" x14ac:dyDescent="0.25">
      <c r="A85" s="4">
        <v>75</v>
      </c>
      <c r="B85" s="4">
        <f t="shared" si="10"/>
        <v>3</v>
      </c>
      <c r="C85" s="5">
        <f t="shared" si="5"/>
        <v>45070</v>
      </c>
      <c r="D85" s="21">
        <v>50.68</v>
      </c>
      <c r="E85" s="21">
        <v>0</v>
      </c>
      <c r="F85" s="21">
        <v>13.1</v>
      </c>
      <c r="G85" s="22">
        <v>28.4</v>
      </c>
      <c r="H85" s="21">
        <v>187</v>
      </c>
      <c r="I85" s="21">
        <v>50.68</v>
      </c>
      <c r="J85" s="19">
        <f t="shared" si="11"/>
        <v>0</v>
      </c>
      <c r="K85" s="19">
        <f t="shared" si="9"/>
        <v>13.1</v>
      </c>
      <c r="L85" s="19">
        <f t="shared" si="9"/>
        <v>28.4</v>
      </c>
      <c r="M85" s="6">
        <v>187</v>
      </c>
    </row>
    <row r="86" spans="1:13" ht="15.75" customHeight="1" x14ac:dyDescent="0.25">
      <c r="A86" s="4">
        <v>76</v>
      </c>
      <c r="B86" s="4">
        <f t="shared" si="10"/>
        <v>4</v>
      </c>
      <c r="C86" s="5">
        <f t="shared" si="5"/>
        <v>45071</v>
      </c>
      <c r="D86" s="21">
        <v>12.379999999999999</v>
      </c>
      <c r="E86" s="21">
        <v>43.7</v>
      </c>
      <c r="F86" s="21">
        <v>89.4</v>
      </c>
      <c r="G86" s="22">
        <v>7.7799999999999976</v>
      </c>
      <c r="H86" s="21">
        <v>105</v>
      </c>
      <c r="I86" s="21">
        <v>12.379999999999999</v>
      </c>
      <c r="J86" s="19">
        <f t="shared" si="11"/>
        <v>43.7</v>
      </c>
      <c r="K86" s="19">
        <f t="shared" si="9"/>
        <v>89.4</v>
      </c>
      <c r="L86" s="19">
        <f t="shared" si="9"/>
        <v>7.7799999999999976</v>
      </c>
      <c r="M86" s="6">
        <v>105</v>
      </c>
    </row>
    <row r="87" spans="1:13" ht="15.75" customHeight="1" x14ac:dyDescent="0.25">
      <c r="A87" s="4">
        <v>77</v>
      </c>
      <c r="B87" s="4">
        <f t="shared" si="10"/>
        <v>5</v>
      </c>
      <c r="C87" s="5">
        <f t="shared" si="5"/>
        <v>45072</v>
      </c>
      <c r="D87" s="21">
        <v>13.5</v>
      </c>
      <c r="E87" s="21">
        <v>1.6</v>
      </c>
      <c r="F87" s="21">
        <v>20.7</v>
      </c>
      <c r="G87" s="22">
        <v>15.27</v>
      </c>
      <c r="H87" s="21">
        <v>83</v>
      </c>
      <c r="I87" s="21">
        <v>13.5</v>
      </c>
      <c r="J87" s="19">
        <f t="shared" si="11"/>
        <v>1.6</v>
      </c>
      <c r="K87" s="19">
        <f t="shared" si="9"/>
        <v>20.7</v>
      </c>
      <c r="L87" s="19">
        <f t="shared" si="9"/>
        <v>15.27</v>
      </c>
      <c r="M87" s="6">
        <v>83</v>
      </c>
    </row>
    <row r="88" spans="1:13" ht="15.75" customHeight="1" x14ac:dyDescent="0.25">
      <c r="A88" s="4">
        <v>78</v>
      </c>
      <c r="B88" s="4">
        <f t="shared" si="10"/>
        <v>6</v>
      </c>
      <c r="C88" s="5">
        <f t="shared" si="5"/>
        <v>45073</v>
      </c>
      <c r="D88" s="21">
        <v>25.1</v>
      </c>
      <c r="E88" s="21">
        <v>28.5</v>
      </c>
      <c r="F88" s="21">
        <v>14.2</v>
      </c>
      <c r="G88" s="22">
        <v>20.62</v>
      </c>
      <c r="H88" s="21">
        <v>149</v>
      </c>
      <c r="I88" s="21">
        <v>25.1</v>
      </c>
      <c r="J88" s="19">
        <f t="shared" si="11"/>
        <v>28.5</v>
      </c>
      <c r="K88" s="19">
        <f t="shared" si="9"/>
        <v>14.2</v>
      </c>
      <c r="L88" s="19">
        <f t="shared" si="9"/>
        <v>20.62</v>
      </c>
      <c r="M88" s="6">
        <v>149</v>
      </c>
    </row>
    <row r="89" spans="1:13" ht="15.75" customHeight="1" x14ac:dyDescent="0.25">
      <c r="A89" s="4">
        <v>79</v>
      </c>
      <c r="B89" s="4">
        <f t="shared" si="10"/>
        <v>7</v>
      </c>
      <c r="C89" s="5">
        <f t="shared" si="5"/>
        <v>45074</v>
      </c>
      <c r="D89" s="21">
        <v>8.08</v>
      </c>
      <c r="E89" s="21">
        <v>29.9</v>
      </c>
      <c r="F89" s="21">
        <v>9.4</v>
      </c>
      <c r="G89" s="22">
        <v>11.729999999999999</v>
      </c>
      <c r="H89" s="21">
        <v>62</v>
      </c>
      <c r="I89" s="21">
        <v>8.08</v>
      </c>
      <c r="J89" s="19">
        <f t="shared" si="11"/>
        <v>29.9</v>
      </c>
      <c r="K89" s="19">
        <f t="shared" si="9"/>
        <v>9.4</v>
      </c>
      <c r="L89" s="19">
        <f t="shared" si="9"/>
        <v>11.729999999999999</v>
      </c>
      <c r="M89" s="6">
        <v>62</v>
      </c>
    </row>
    <row r="90" spans="1:13" ht="15.75" customHeight="1" x14ac:dyDescent="0.25">
      <c r="A90" s="4">
        <v>80</v>
      </c>
      <c r="B90" s="4">
        <f t="shared" si="10"/>
        <v>1</v>
      </c>
      <c r="C90" s="5">
        <f t="shared" si="5"/>
        <v>45075</v>
      </c>
      <c r="D90" s="21">
        <v>31.2</v>
      </c>
      <c r="E90" s="21">
        <v>7.7</v>
      </c>
      <c r="F90" s="21">
        <v>23.1</v>
      </c>
      <c r="G90" s="22">
        <v>6.2099999999999991</v>
      </c>
      <c r="H90" s="21">
        <v>120</v>
      </c>
      <c r="I90" s="21">
        <v>31.2</v>
      </c>
      <c r="J90" s="19">
        <f t="shared" si="11"/>
        <v>7.7</v>
      </c>
      <c r="K90" s="19">
        <f t="shared" si="9"/>
        <v>23.1</v>
      </c>
      <c r="L90" s="19">
        <f t="shared" si="9"/>
        <v>6.2099999999999991</v>
      </c>
      <c r="M90" s="6">
        <v>120</v>
      </c>
    </row>
    <row r="91" spans="1:13" ht="15.75" customHeight="1" x14ac:dyDescent="0.25">
      <c r="A91" s="4">
        <v>81</v>
      </c>
      <c r="B91" s="4">
        <f t="shared" si="10"/>
        <v>2</v>
      </c>
      <c r="C91" s="5">
        <f t="shared" si="5"/>
        <v>45076</v>
      </c>
      <c r="D91" s="21">
        <v>19.28</v>
      </c>
      <c r="E91" s="21">
        <v>26.7</v>
      </c>
      <c r="F91" s="21">
        <v>22.3</v>
      </c>
      <c r="G91" s="22">
        <v>12.070000000000002</v>
      </c>
      <c r="H91" s="21">
        <v>120</v>
      </c>
      <c r="I91" s="21">
        <v>19.28</v>
      </c>
      <c r="J91" s="19">
        <f t="shared" si="11"/>
        <v>26.7</v>
      </c>
      <c r="K91" s="19">
        <f t="shared" ref="K91:L154" si="12">IF(ISBLANK(F91),F$7,F91)</f>
        <v>22.3</v>
      </c>
      <c r="L91" s="19">
        <f t="shared" si="12"/>
        <v>12.070000000000002</v>
      </c>
      <c r="M91" s="6">
        <v>120</v>
      </c>
    </row>
    <row r="92" spans="1:13" ht="15.75" customHeight="1" x14ac:dyDescent="0.25">
      <c r="A92" s="4">
        <v>82</v>
      </c>
      <c r="B92" s="4">
        <f t="shared" si="10"/>
        <v>3</v>
      </c>
      <c r="C92" s="5">
        <f t="shared" si="5"/>
        <v>45077</v>
      </c>
      <c r="D92" s="21">
        <v>151.96</v>
      </c>
      <c r="E92" s="21">
        <v>4.0999999999999996</v>
      </c>
      <c r="F92" s="21">
        <v>36.9</v>
      </c>
      <c r="G92" s="22">
        <v>11.270000000000001</v>
      </c>
      <c r="H92" s="21">
        <v>128</v>
      </c>
      <c r="I92" s="21">
        <v>151.96</v>
      </c>
      <c r="J92" s="19">
        <f t="shared" si="11"/>
        <v>4.0999999999999996</v>
      </c>
      <c r="K92" s="19">
        <f t="shared" si="12"/>
        <v>36.9</v>
      </c>
      <c r="L92" s="19">
        <f t="shared" si="12"/>
        <v>11.270000000000001</v>
      </c>
      <c r="M92" s="6">
        <v>128</v>
      </c>
    </row>
    <row r="93" spans="1:13" ht="15.75" customHeight="1" x14ac:dyDescent="0.25">
      <c r="A93" s="4">
        <v>83</v>
      </c>
      <c r="B93" s="4">
        <f t="shared" si="10"/>
        <v>4</v>
      </c>
      <c r="C93" s="5">
        <f t="shared" si="5"/>
        <v>45078</v>
      </c>
      <c r="D93" s="21">
        <v>18.059999999999999</v>
      </c>
      <c r="E93" s="21">
        <v>20.3</v>
      </c>
      <c r="F93" s="21">
        <v>32.5</v>
      </c>
      <c r="G93" s="22">
        <v>4.68</v>
      </c>
      <c r="H93" s="21">
        <v>128</v>
      </c>
      <c r="I93" s="21">
        <v>18.059999999999999</v>
      </c>
      <c r="J93" s="19">
        <f t="shared" si="11"/>
        <v>20.3</v>
      </c>
      <c r="K93" s="19">
        <f t="shared" si="12"/>
        <v>32.5</v>
      </c>
      <c r="L93" s="19">
        <f t="shared" si="12"/>
        <v>4.68</v>
      </c>
      <c r="M93" s="6">
        <v>128</v>
      </c>
    </row>
    <row r="94" spans="1:13" ht="15.75" customHeight="1" x14ac:dyDescent="0.25">
      <c r="A94" s="4">
        <v>84</v>
      </c>
      <c r="B94" s="4">
        <f t="shared" si="10"/>
        <v>5</v>
      </c>
      <c r="C94" s="5">
        <f t="shared" si="5"/>
        <v>45079</v>
      </c>
      <c r="D94" s="21">
        <v>22.68</v>
      </c>
      <c r="E94" s="21">
        <v>44.5</v>
      </c>
      <c r="F94" s="21">
        <v>35.6</v>
      </c>
      <c r="G94" s="22">
        <v>14.849999999999998</v>
      </c>
      <c r="H94" s="21">
        <v>149</v>
      </c>
      <c r="I94" s="21">
        <v>22.68</v>
      </c>
      <c r="J94" s="19">
        <f t="shared" si="11"/>
        <v>44.5</v>
      </c>
      <c r="K94" s="19">
        <f t="shared" si="12"/>
        <v>35.6</v>
      </c>
      <c r="L94" s="19">
        <f t="shared" si="12"/>
        <v>14.849999999999998</v>
      </c>
      <c r="M94" s="6">
        <v>149</v>
      </c>
    </row>
    <row r="95" spans="1:13" ht="15.75" customHeight="1" x14ac:dyDescent="0.25">
      <c r="A95" s="4">
        <v>85</v>
      </c>
      <c r="B95" s="4">
        <f t="shared" si="10"/>
        <v>6</v>
      </c>
      <c r="C95" s="5">
        <f t="shared" si="5"/>
        <v>45080</v>
      </c>
      <c r="D95" s="21">
        <v>45.7</v>
      </c>
      <c r="E95" s="21">
        <v>43</v>
      </c>
      <c r="F95" s="21">
        <v>33.799999999999997</v>
      </c>
      <c r="G95" s="22">
        <v>29.330000000000002</v>
      </c>
      <c r="H95" s="21">
        <v>223</v>
      </c>
      <c r="I95" s="21">
        <v>45.7</v>
      </c>
      <c r="J95" s="19">
        <f t="shared" si="11"/>
        <v>43</v>
      </c>
      <c r="K95" s="19">
        <f t="shared" si="12"/>
        <v>33.799999999999997</v>
      </c>
      <c r="L95" s="19">
        <f t="shared" si="12"/>
        <v>29.330000000000002</v>
      </c>
      <c r="M95" s="6">
        <v>223</v>
      </c>
    </row>
    <row r="96" spans="1:13" ht="15.75" customHeight="1" x14ac:dyDescent="0.25">
      <c r="A96" s="4">
        <v>86</v>
      </c>
      <c r="B96" s="4">
        <f t="shared" si="10"/>
        <v>7</v>
      </c>
      <c r="C96" s="5">
        <f t="shared" si="5"/>
        <v>45081</v>
      </c>
      <c r="D96" s="21">
        <v>42.64</v>
      </c>
      <c r="E96" s="21">
        <v>18.399999999999999</v>
      </c>
      <c r="F96" s="21">
        <v>65.7</v>
      </c>
      <c r="G96" s="22">
        <v>2.2399999999999984</v>
      </c>
      <c r="H96" s="21">
        <v>159</v>
      </c>
      <c r="I96" s="21">
        <v>42.64</v>
      </c>
      <c r="J96" s="19">
        <f t="shared" si="11"/>
        <v>18.399999999999999</v>
      </c>
      <c r="K96" s="19">
        <f t="shared" si="12"/>
        <v>65.7</v>
      </c>
      <c r="L96" s="19">
        <f t="shared" si="12"/>
        <v>2.2399999999999984</v>
      </c>
      <c r="M96" s="6">
        <v>159</v>
      </c>
    </row>
    <row r="97" spans="1:13" ht="15.75" customHeight="1" x14ac:dyDescent="0.25">
      <c r="A97" s="4">
        <v>87</v>
      </c>
      <c r="B97" s="4">
        <f t="shared" si="10"/>
        <v>1</v>
      </c>
      <c r="C97" s="5">
        <f t="shared" si="5"/>
        <v>45082</v>
      </c>
      <c r="D97" s="21">
        <v>21.259999999999998</v>
      </c>
      <c r="E97" s="21">
        <v>27.5</v>
      </c>
      <c r="F97" s="21">
        <v>16</v>
      </c>
      <c r="G97" s="22">
        <v>14.979999999999999</v>
      </c>
      <c r="H97" s="21">
        <v>122</v>
      </c>
      <c r="I97" s="21">
        <v>21.259999999999998</v>
      </c>
      <c r="J97" s="19">
        <f t="shared" si="11"/>
        <v>27.5</v>
      </c>
      <c r="K97" s="19">
        <f t="shared" si="12"/>
        <v>16</v>
      </c>
      <c r="L97" s="19">
        <f t="shared" si="12"/>
        <v>14.979999999999999</v>
      </c>
      <c r="M97" s="6">
        <v>122</v>
      </c>
    </row>
    <row r="98" spans="1:13" ht="15.75" customHeight="1" x14ac:dyDescent="0.25">
      <c r="A98" s="4">
        <v>88</v>
      </c>
      <c r="B98" s="4">
        <f t="shared" si="10"/>
        <v>2</v>
      </c>
      <c r="C98" s="5">
        <f t="shared" si="5"/>
        <v>45083</v>
      </c>
      <c r="D98" s="21">
        <v>28.14</v>
      </c>
      <c r="E98" s="21">
        <v>40.6</v>
      </c>
      <c r="F98" s="21">
        <v>63.2</v>
      </c>
      <c r="G98" s="22">
        <v>6.09</v>
      </c>
      <c r="H98" s="21">
        <v>180</v>
      </c>
      <c r="I98" s="21">
        <v>28.14</v>
      </c>
      <c r="J98" s="19">
        <f t="shared" si="11"/>
        <v>40.6</v>
      </c>
      <c r="K98" s="19">
        <f t="shared" si="12"/>
        <v>63.2</v>
      </c>
      <c r="L98" s="19">
        <f t="shared" si="12"/>
        <v>6.09</v>
      </c>
      <c r="M98" s="6">
        <v>180</v>
      </c>
    </row>
    <row r="99" spans="1:13" ht="15.75" customHeight="1" x14ac:dyDescent="0.25">
      <c r="A99" s="4">
        <v>89</v>
      </c>
      <c r="B99" s="4">
        <f t="shared" si="10"/>
        <v>3</v>
      </c>
      <c r="C99" s="5">
        <f t="shared" si="5"/>
        <v>45084</v>
      </c>
      <c r="D99" s="21">
        <v>27.66</v>
      </c>
      <c r="E99" s="21">
        <v>225.5</v>
      </c>
      <c r="F99" s="21">
        <v>73.400000000000006</v>
      </c>
      <c r="G99" s="22">
        <v>12.219999999999995</v>
      </c>
      <c r="H99" s="21">
        <v>147</v>
      </c>
      <c r="I99" s="21">
        <v>27.66</v>
      </c>
      <c r="J99" s="19">
        <f t="shared" si="11"/>
        <v>225.5</v>
      </c>
      <c r="K99" s="19">
        <f t="shared" si="12"/>
        <v>73.400000000000006</v>
      </c>
      <c r="L99" s="19">
        <f t="shared" si="12"/>
        <v>12.219999999999995</v>
      </c>
      <c r="M99" s="6">
        <v>147</v>
      </c>
    </row>
    <row r="100" spans="1:13" ht="15.75" customHeight="1" x14ac:dyDescent="0.25">
      <c r="A100" s="4">
        <v>90</v>
      </c>
      <c r="B100" s="4">
        <f t="shared" si="10"/>
        <v>4</v>
      </c>
      <c r="C100" s="5">
        <f t="shared" si="5"/>
        <v>45085</v>
      </c>
      <c r="D100" s="21">
        <v>23.96</v>
      </c>
      <c r="E100" s="21">
        <v>47.8</v>
      </c>
      <c r="F100" s="21">
        <v>51.4</v>
      </c>
      <c r="G100" s="22">
        <v>14.319999999999993</v>
      </c>
      <c r="H100" s="21">
        <v>177</v>
      </c>
      <c r="I100" s="21">
        <v>23.96</v>
      </c>
      <c r="J100" s="19">
        <f t="shared" si="11"/>
        <v>47.8</v>
      </c>
      <c r="K100" s="19">
        <f t="shared" si="12"/>
        <v>51.4</v>
      </c>
      <c r="L100" s="19">
        <f t="shared" si="12"/>
        <v>14.319999999999993</v>
      </c>
      <c r="M100" s="6">
        <v>177</v>
      </c>
    </row>
    <row r="101" spans="1:13" ht="15.75" customHeight="1" x14ac:dyDescent="0.25">
      <c r="A101" s="4">
        <v>91</v>
      </c>
      <c r="B101" s="4">
        <f t="shared" si="10"/>
        <v>5</v>
      </c>
      <c r="C101" s="5">
        <f t="shared" si="5"/>
        <v>45086</v>
      </c>
      <c r="D101" s="21">
        <v>31.860000000000003</v>
      </c>
      <c r="E101" s="21">
        <v>4.9000000000000004</v>
      </c>
      <c r="F101" s="21">
        <v>9.3000000000000007</v>
      </c>
      <c r="G101" s="22">
        <v>12.160000000000002</v>
      </c>
      <c r="H101" s="21">
        <v>93</v>
      </c>
      <c r="I101" s="21">
        <v>31.860000000000003</v>
      </c>
      <c r="J101" s="19">
        <f t="shared" si="11"/>
        <v>4.9000000000000004</v>
      </c>
      <c r="K101" s="19">
        <f t="shared" si="12"/>
        <v>9.3000000000000007</v>
      </c>
      <c r="L101" s="19">
        <f t="shared" si="12"/>
        <v>12.160000000000002</v>
      </c>
      <c r="M101" s="6">
        <v>93</v>
      </c>
    </row>
    <row r="102" spans="1:13" ht="15.75" customHeight="1" x14ac:dyDescent="0.25">
      <c r="A102" s="4">
        <v>92</v>
      </c>
      <c r="B102" s="4">
        <f t="shared" si="10"/>
        <v>6</v>
      </c>
      <c r="C102" s="5">
        <f t="shared" si="5"/>
        <v>45087</v>
      </c>
      <c r="D102" s="21">
        <v>14.72</v>
      </c>
      <c r="E102" s="21">
        <v>1.5</v>
      </c>
      <c r="F102" s="21">
        <v>33</v>
      </c>
      <c r="G102" s="22">
        <v>10.41</v>
      </c>
      <c r="H102" s="21">
        <v>74</v>
      </c>
      <c r="I102" s="21">
        <v>14.72</v>
      </c>
      <c r="J102" s="19">
        <f t="shared" si="11"/>
        <v>1.5</v>
      </c>
      <c r="K102" s="19">
        <f t="shared" si="12"/>
        <v>33</v>
      </c>
      <c r="L102" s="19">
        <f t="shared" si="12"/>
        <v>10.41</v>
      </c>
      <c r="M102" s="6">
        <v>74</v>
      </c>
    </row>
    <row r="103" spans="1:13" ht="15.75" customHeight="1" x14ac:dyDescent="0.25">
      <c r="A103" s="4">
        <v>93</v>
      </c>
      <c r="B103" s="4">
        <f t="shared" si="10"/>
        <v>7</v>
      </c>
      <c r="C103" s="5">
        <f t="shared" si="5"/>
        <v>45088</v>
      </c>
      <c r="D103" s="21">
        <v>47.54</v>
      </c>
      <c r="E103" s="21">
        <v>33.5</v>
      </c>
      <c r="F103" s="21">
        <v>59</v>
      </c>
      <c r="G103" s="22">
        <v>14.919999999999995</v>
      </c>
      <c r="H103" s="21">
        <v>811</v>
      </c>
      <c r="I103" s="21">
        <v>47.54</v>
      </c>
      <c r="J103" s="19">
        <f t="shared" si="11"/>
        <v>33.5</v>
      </c>
      <c r="K103" s="19">
        <f t="shared" si="12"/>
        <v>59</v>
      </c>
      <c r="L103" s="19">
        <f t="shared" si="12"/>
        <v>14.919999999999995</v>
      </c>
      <c r="M103" s="6">
        <v>811</v>
      </c>
    </row>
    <row r="104" spans="1:13" ht="15.75" customHeight="1" x14ac:dyDescent="0.25">
      <c r="A104" s="4">
        <v>94</v>
      </c>
      <c r="B104" s="4">
        <f t="shared" si="10"/>
        <v>1</v>
      </c>
      <c r="C104" s="5">
        <f t="shared" si="5"/>
        <v>45089</v>
      </c>
      <c r="D104" s="21">
        <v>56.18</v>
      </c>
      <c r="E104" s="21">
        <v>36.5</v>
      </c>
      <c r="F104" s="21">
        <v>72.3</v>
      </c>
      <c r="G104" s="22">
        <v>14.420000000000002</v>
      </c>
      <c r="H104" s="21">
        <v>225</v>
      </c>
      <c r="I104" s="21">
        <v>56.18</v>
      </c>
      <c r="J104" s="19">
        <f t="shared" si="11"/>
        <v>36.5</v>
      </c>
      <c r="K104" s="19">
        <f t="shared" si="12"/>
        <v>72.3</v>
      </c>
      <c r="L104" s="19">
        <f t="shared" si="12"/>
        <v>14.420000000000002</v>
      </c>
      <c r="M104" s="6">
        <v>225</v>
      </c>
    </row>
    <row r="105" spans="1:13" ht="15.75" customHeight="1" x14ac:dyDescent="0.25">
      <c r="A105" s="4">
        <v>95</v>
      </c>
      <c r="B105" s="4">
        <f t="shared" si="10"/>
        <v>2</v>
      </c>
      <c r="C105" s="5">
        <f t="shared" si="5"/>
        <v>45090</v>
      </c>
      <c r="D105" s="21">
        <v>30.48</v>
      </c>
      <c r="E105" s="21">
        <v>14</v>
      </c>
      <c r="F105" s="21">
        <v>10.9</v>
      </c>
      <c r="G105" s="22">
        <v>13.380000000000003</v>
      </c>
      <c r="H105" s="21">
        <v>117</v>
      </c>
      <c r="I105" s="21">
        <v>30.48</v>
      </c>
      <c r="J105" s="19">
        <f t="shared" si="11"/>
        <v>14</v>
      </c>
      <c r="K105" s="19">
        <f t="shared" si="12"/>
        <v>10.9</v>
      </c>
      <c r="L105" s="19">
        <f t="shared" si="12"/>
        <v>13.380000000000003</v>
      </c>
      <c r="M105" s="6">
        <v>117</v>
      </c>
    </row>
    <row r="106" spans="1:13" ht="15.75" customHeight="1" x14ac:dyDescent="0.25">
      <c r="A106" s="4">
        <v>96</v>
      </c>
      <c r="B106" s="4">
        <f t="shared" si="10"/>
        <v>3</v>
      </c>
      <c r="C106" s="5">
        <f t="shared" si="5"/>
        <v>45091</v>
      </c>
      <c r="D106" s="21">
        <v>40.660000000000004</v>
      </c>
      <c r="E106" s="21">
        <v>31.6</v>
      </c>
      <c r="F106" s="21">
        <v>52.9</v>
      </c>
      <c r="G106" s="22">
        <v>10.970000000000002</v>
      </c>
      <c r="H106" s="21">
        <v>175</v>
      </c>
      <c r="I106" s="21">
        <v>40.660000000000004</v>
      </c>
      <c r="J106" s="19">
        <f t="shared" si="11"/>
        <v>31.6</v>
      </c>
      <c r="K106" s="19">
        <f t="shared" si="12"/>
        <v>52.9</v>
      </c>
      <c r="L106" s="19">
        <f t="shared" si="12"/>
        <v>10.970000000000002</v>
      </c>
      <c r="M106" s="6">
        <v>175</v>
      </c>
    </row>
    <row r="107" spans="1:13" ht="15.75" customHeight="1" x14ac:dyDescent="0.25">
      <c r="A107" s="4">
        <v>97</v>
      </c>
      <c r="B107" s="4">
        <f t="shared" si="10"/>
        <v>4</v>
      </c>
      <c r="C107" s="5">
        <f t="shared" si="5"/>
        <v>45092</v>
      </c>
      <c r="D107" s="21">
        <v>46.519999999999996</v>
      </c>
      <c r="E107" s="21">
        <v>3.5</v>
      </c>
      <c r="F107" s="21">
        <v>5.9</v>
      </c>
      <c r="G107" s="22">
        <v>19.149999999999999</v>
      </c>
      <c r="H107" s="21">
        <v>132</v>
      </c>
      <c r="I107" s="21">
        <v>46.519999999999996</v>
      </c>
      <c r="J107" s="19">
        <f t="shared" si="11"/>
        <v>3.5</v>
      </c>
      <c r="K107" s="19">
        <f t="shared" si="12"/>
        <v>5.9</v>
      </c>
      <c r="L107" s="19">
        <f t="shared" si="12"/>
        <v>19.149999999999999</v>
      </c>
      <c r="M107" s="6">
        <v>132</v>
      </c>
    </row>
    <row r="108" spans="1:13" ht="15.75" customHeight="1" x14ac:dyDescent="0.25">
      <c r="A108" s="4">
        <v>98</v>
      </c>
      <c r="B108" s="4">
        <f t="shared" si="10"/>
        <v>5</v>
      </c>
      <c r="C108" s="5">
        <f t="shared" si="5"/>
        <v>45093</v>
      </c>
      <c r="D108" s="21">
        <v>41.980000000000004</v>
      </c>
      <c r="E108" s="21">
        <v>21</v>
      </c>
      <c r="F108" s="21">
        <v>22</v>
      </c>
      <c r="G108" s="22">
        <v>20.190000000000001</v>
      </c>
      <c r="H108" s="21">
        <v>168</v>
      </c>
      <c r="I108" s="21">
        <v>41.980000000000004</v>
      </c>
      <c r="J108" s="19">
        <f t="shared" si="11"/>
        <v>21</v>
      </c>
      <c r="K108" s="19">
        <f t="shared" si="12"/>
        <v>22</v>
      </c>
      <c r="L108" s="19">
        <f t="shared" si="12"/>
        <v>20.190000000000001</v>
      </c>
      <c r="M108" s="6">
        <v>168</v>
      </c>
    </row>
    <row r="109" spans="1:13" ht="15.75" customHeight="1" x14ac:dyDescent="0.25">
      <c r="A109" s="4">
        <v>99</v>
      </c>
      <c r="B109" s="4">
        <f t="shared" si="10"/>
        <v>6</v>
      </c>
      <c r="C109" s="5">
        <f t="shared" si="5"/>
        <v>45094</v>
      </c>
      <c r="D109" s="21">
        <v>64.94</v>
      </c>
      <c r="E109" s="21">
        <v>42.3</v>
      </c>
      <c r="F109" s="21">
        <v>51.2</v>
      </c>
      <c r="G109" s="22">
        <v>29.639999999999993</v>
      </c>
      <c r="H109" s="21">
        <v>257</v>
      </c>
      <c r="I109" s="21">
        <v>64.94</v>
      </c>
      <c r="J109" s="19">
        <f t="shared" si="11"/>
        <v>42.3</v>
      </c>
      <c r="K109" s="19">
        <f t="shared" si="12"/>
        <v>51.2</v>
      </c>
      <c r="L109" s="19">
        <f t="shared" si="12"/>
        <v>29.639999999999993</v>
      </c>
      <c r="M109" s="6">
        <v>257</v>
      </c>
    </row>
    <row r="110" spans="1:13" ht="15.75" customHeight="1" x14ac:dyDescent="0.25">
      <c r="A110" s="4">
        <v>100</v>
      </c>
      <c r="B110" s="4">
        <f t="shared" si="10"/>
        <v>7</v>
      </c>
      <c r="C110" s="5">
        <f t="shared" si="5"/>
        <v>45095</v>
      </c>
      <c r="D110" s="21">
        <v>28.04</v>
      </c>
      <c r="E110" s="21">
        <v>41.7</v>
      </c>
      <c r="F110" s="21">
        <v>45.9</v>
      </c>
      <c r="G110" s="22">
        <v>16.010000000000005</v>
      </c>
      <c r="H110" s="21">
        <v>183</v>
      </c>
      <c r="I110" s="21">
        <v>28.04</v>
      </c>
      <c r="J110" s="19">
        <f t="shared" si="11"/>
        <v>41.7</v>
      </c>
      <c r="K110" s="19">
        <f t="shared" si="12"/>
        <v>45.9</v>
      </c>
      <c r="L110" s="19">
        <f t="shared" si="12"/>
        <v>16.010000000000005</v>
      </c>
      <c r="M110" s="6">
        <v>183</v>
      </c>
    </row>
    <row r="111" spans="1:13" ht="15.75" customHeight="1" x14ac:dyDescent="0.25">
      <c r="A111" s="4">
        <v>101</v>
      </c>
      <c r="B111" s="4">
        <f t="shared" si="10"/>
        <v>1</v>
      </c>
      <c r="C111" s="5">
        <f t="shared" si="5"/>
        <v>45096</v>
      </c>
      <c r="D111" s="21">
        <v>51.480000000000004</v>
      </c>
      <c r="E111" s="21">
        <v>4.3</v>
      </c>
      <c r="F111" s="21">
        <v>49.8</v>
      </c>
      <c r="G111" s="22">
        <v>4.4699999999999989</v>
      </c>
      <c r="H111" s="21">
        <v>137</v>
      </c>
      <c r="I111" s="21">
        <v>51.480000000000004</v>
      </c>
      <c r="J111" s="19">
        <f t="shared" si="11"/>
        <v>4.3</v>
      </c>
      <c r="K111" s="19">
        <f t="shared" si="12"/>
        <v>49.8</v>
      </c>
      <c r="L111" s="19">
        <f t="shared" si="12"/>
        <v>4.4699999999999989</v>
      </c>
      <c r="M111" s="6">
        <v>137</v>
      </c>
    </row>
    <row r="112" spans="1:13" ht="15.75" customHeight="1" x14ac:dyDescent="0.25">
      <c r="A112" s="4">
        <v>102</v>
      </c>
      <c r="B112" s="4">
        <f t="shared" si="10"/>
        <v>2</v>
      </c>
      <c r="C112" s="5">
        <f t="shared" si="5"/>
        <v>45097</v>
      </c>
      <c r="D112" s="21">
        <v>63.279999999999994</v>
      </c>
      <c r="E112" s="21">
        <v>36.299999999999997</v>
      </c>
      <c r="F112" s="21">
        <v>93.625</v>
      </c>
      <c r="G112" s="22">
        <v>10.339999999999989</v>
      </c>
      <c r="H112" s="21">
        <v>254</v>
      </c>
      <c r="I112" s="21">
        <v>63.279999999999994</v>
      </c>
      <c r="J112" s="19">
        <f t="shared" si="11"/>
        <v>36.299999999999997</v>
      </c>
      <c r="K112" s="19">
        <f t="shared" si="12"/>
        <v>93.625</v>
      </c>
      <c r="L112" s="19">
        <f t="shared" si="12"/>
        <v>10.339999999999989</v>
      </c>
      <c r="M112" s="6">
        <v>254</v>
      </c>
    </row>
    <row r="113" spans="1:13" ht="15.75" customHeight="1" x14ac:dyDescent="0.25">
      <c r="A113" s="4">
        <v>103</v>
      </c>
      <c r="B113" s="4">
        <f t="shared" si="10"/>
        <v>3</v>
      </c>
      <c r="C113" s="5">
        <f t="shared" si="5"/>
        <v>45098</v>
      </c>
      <c r="D113" s="21">
        <v>64.039999999999992</v>
      </c>
      <c r="E113" s="21">
        <v>10.1</v>
      </c>
      <c r="F113" s="21">
        <v>21.4</v>
      </c>
      <c r="G113" s="22">
        <v>24.509999999999998</v>
      </c>
      <c r="H113" s="21">
        <v>158</v>
      </c>
      <c r="I113" s="21">
        <v>64.039999999999992</v>
      </c>
      <c r="J113" s="19">
        <f t="shared" si="11"/>
        <v>10.1</v>
      </c>
      <c r="K113" s="19">
        <f t="shared" si="12"/>
        <v>21.4</v>
      </c>
      <c r="L113" s="19">
        <f t="shared" si="12"/>
        <v>24.509999999999998</v>
      </c>
      <c r="M113" s="6">
        <v>158</v>
      </c>
    </row>
    <row r="114" spans="1:13" ht="15.75" customHeight="1" x14ac:dyDescent="0.25">
      <c r="A114" s="4">
        <v>104</v>
      </c>
      <c r="B114" s="4">
        <f t="shared" si="10"/>
        <v>4</v>
      </c>
      <c r="C114" s="5">
        <f t="shared" si="5"/>
        <v>45099</v>
      </c>
      <c r="D114" s="21">
        <v>38.58</v>
      </c>
      <c r="E114" s="21">
        <v>17.2</v>
      </c>
      <c r="F114" s="21">
        <v>17.899999999999999</v>
      </c>
      <c r="G114" s="22">
        <v>20.23</v>
      </c>
      <c r="H114" s="21">
        <v>163</v>
      </c>
      <c r="I114" s="21">
        <v>38.58</v>
      </c>
      <c r="J114" s="19">
        <f t="shared" si="11"/>
        <v>17.2</v>
      </c>
      <c r="K114" s="19">
        <f t="shared" si="12"/>
        <v>17.899999999999999</v>
      </c>
      <c r="L114" s="19">
        <f t="shared" si="12"/>
        <v>20.23</v>
      </c>
      <c r="M114" s="6">
        <v>163</v>
      </c>
    </row>
    <row r="115" spans="1:13" ht="15.75" customHeight="1" x14ac:dyDescent="0.25">
      <c r="A115" s="4">
        <v>105</v>
      </c>
      <c r="B115" s="4">
        <f t="shared" si="10"/>
        <v>5</v>
      </c>
      <c r="C115" s="5">
        <f t="shared" si="5"/>
        <v>45100</v>
      </c>
      <c r="D115" s="21">
        <v>54.64</v>
      </c>
      <c r="E115" s="21">
        <v>34.299999999999997</v>
      </c>
      <c r="F115" s="21">
        <v>5.3</v>
      </c>
      <c r="G115" s="22">
        <v>38.85</v>
      </c>
      <c r="H115" s="21">
        <v>208</v>
      </c>
      <c r="I115" s="21">
        <v>54.64</v>
      </c>
      <c r="J115" s="19">
        <f t="shared" si="11"/>
        <v>34.299999999999997</v>
      </c>
      <c r="K115" s="19">
        <f t="shared" si="12"/>
        <v>5.3</v>
      </c>
      <c r="L115" s="19">
        <f t="shared" si="12"/>
        <v>38.85</v>
      </c>
      <c r="M115" s="6">
        <v>208</v>
      </c>
    </row>
    <row r="116" spans="1:13" ht="15.75" customHeight="1" x14ac:dyDescent="0.25">
      <c r="A116" s="4">
        <v>106</v>
      </c>
      <c r="B116" s="4">
        <f t="shared" si="10"/>
        <v>6</v>
      </c>
      <c r="C116" s="5">
        <f t="shared" si="5"/>
        <v>45101</v>
      </c>
      <c r="D116" s="21">
        <v>37.58</v>
      </c>
      <c r="E116" s="21">
        <v>46.4</v>
      </c>
      <c r="F116" s="21">
        <v>59</v>
      </c>
      <c r="G116" s="22">
        <v>13.39</v>
      </c>
      <c r="H116" s="21">
        <v>196</v>
      </c>
      <c r="I116" s="21">
        <v>37.58</v>
      </c>
      <c r="J116" s="19">
        <f t="shared" si="11"/>
        <v>46.4</v>
      </c>
      <c r="K116" s="19">
        <f t="shared" si="12"/>
        <v>59</v>
      </c>
      <c r="L116" s="19">
        <f t="shared" si="12"/>
        <v>13.39</v>
      </c>
      <c r="M116" s="6">
        <v>196</v>
      </c>
    </row>
    <row r="117" spans="1:13" ht="15.75" customHeight="1" x14ac:dyDescent="0.25">
      <c r="A117" s="4">
        <v>107</v>
      </c>
      <c r="B117" s="4">
        <f t="shared" si="10"/>
        <v>7</v>
      </c>
      <c r="C117" s="5">
        <f t="shared" si="5"/>
        <v>45102</v>
      </c>
      <c r="D117" s="21">
        <v>8</v>
      </c>
      <c r="E117" s="21">
        <v>11</v>
      </c>
      <c r="F117" s="21">
        <v>29.7</v>
      </c>
      <c r="G117" s="22">
        <v>16.119999999999997</v>
      </c>
      <c r="H117" s="21">
        <v>86</v>
      </c>
      <c r="I117" s="21">
        <v>8</v>
      </c>
      <c r="J117" s="19">
        <f t="shared" si="11"/>
        <v>11</v>
      </c>
      <c r="K117" s="19">
        <f t="shared" si="12"/>
        <v>29.7</v>
      </c>
      <c r="L117" s="19">
        <f t="shared" si="12"/>
        <v>16.119999999999997</v>
      </c>
      <c r="M117" s="6">
        <v>86</v>
      </c>
    </row>
    <row r="118" spans="1:13" ht="15.75" customHeight="1" x14ac:dyDescent="0.25">
      <c r="A118" s="4">
        <v>108</v>
      </c>
      <c r="B118" s="4">
        <f t="shared" si="10"/>
        <v>1</v>
      </c>
      <c r="C118" s="5">
        <f t="shared" si="5"/>
        <v>45103</v>
      </c>
      <c r="D118" s="21">
        <v>27.080000000000002</v>
      </c>
      <c r="E118" s="21">
        <v>0.3</v>
      </c>
      <c r="F118" s="21">
        <v>23.2</v>
      </c>
      <c r="G118" s="22">
        <v>19.910000000000004</v>
      </c>
      <c r="H118" s="21">
        <v>104</v>
      </c>
      <c r="I118" s="21">
        <v>27.080000000000002</v>
      </c>
      <c r="J118" s="19">
        <f t="shared" si="11"/>
        <v>0.3</v>
      </c>
      <c r="K118" s="19">
        <f t="shared" si="12"/>
        <v>23.2</v>
      </c>
      <c r="L118" s="19">
        <f t="shared" si="12"/>
        <v>19.910000000000004</v>
      </c>
      <c r="M118" s="6">
        <v>104</v>
      </c>
    </row>
    <row r="119" spans="1:13" ht="15.75" customHeight="1" x14ac:dyDescent="0.25">
      <c r="A119" s="4">
        <v>109</v>
      </c>
      <c r="B119" s="4">
        <f t="shared" si="10"/>
        <v>2</v>
      </c>
      <c r="C119" s="5">
        <f t="shared" si="5"/>
        <v>45104</v>
      </c>
      <c r="D119" s="21">
        <v>9.620000000000001</v>
      </c>
      <c r="E119" s="21">
        <v>0.4</v>
      </c>
      <c r="F119" s="21">
        <v>25.6</v>
      </c>
      <c r="G119" s="22">
        <v>11.269999999999998</v>
      </c>
      <c r="H119" s="21">
        <v>54</v>
      </c>
      <c r="I119" s="21">
        <v>9.620000000000001</v>
      </c>
      <c r="J119" s="19">
        <f t="shared" si="11"/>
        <v>0.4</v>
      </c>
      <c r="K119" s="19">
        <f t="shared" si="12"/>
        <v>25.6</v>
      </c>
      <c r="L119" s="19">
        <f t="shared" si="12"/>
        <v>11.269999999999998</v>
      </c>
      <c r="M119" s="6">
        <v>54</v>
      </c>
    </row>
    <row r="120" spans="1:13" ht="15.75" customHeight="1" x14ac:dyDescent="0.25">
      <c r="A120" s="4">
        <v>110</v>
      </c>
      <c r="B120" s="4">
        <f t="shared" si="10"/>
        <v>3</v>
      </c>
      <c r="C120" s="5">
        <f t="shared" si="5"/>
        <v>45105</v>
      </c>
      <c r="D120" s="21">
        <v>53.08</v>
      </c>
      <c r="E120" s="21">
        <v>26.9</v>
      </c>
      <c r="F120" s="21">
        <v>5.5</v>
      </c>
      <c r="G120" s="22">
        <v>36.789999999999992</v>
      </c>
      <c r="H120" s="21"/>
      <c r="I120" s="21">
        <v>53.08</v>
      </c>
      <c r="J120" s="19">
        <f t="shared" si="11"/>
        <v>26.9</v>
      </c>
      <c r="K120" s="19">
        <f t="shared" si="12"/>
        <v>5.5</v>
      </c>
      <c r="L120" s="19">
        <f t="shared" si="12"/>
        <v>36.789999999999992</v>
      </c>
      <c r="M120" s="6">
        <v>140.72222222222223</v>
      </c>
    </row>
    <row r="121" spans="1:13" ht="15.75" customHeight="1" x14ac:dyDescent="0.25">
      <c r="A121" s="4">
        <v>111</v>
      </c>
      <c r="B121" s="4">
        <f t="shared" si="10"/>
        <v>4</v>
      </c>
      <c r="C121" s="5">
        <f t="shared" si="5"/>
        <v>45106</v>
      </c>
      <c r="D121" s="21">
        <v>54.160000000000004</v>
      </c>
      <c r="E121" s="21">
        <v>8.1999999999999993</v>
      </c>
      <c r="F121" s="21">
        <v>56.5</v>
      </c>
      <c r="G121" s="22">
        <v>4.0799999999999983</v>
      </c>
      <c r="H121" s="21">
        <v>150</v>
      </c>
      <c r="I121" s="21">
        <v>54.160000000000004</v>
      </c>
      <c r="J121" s="19">
        <f t="shared" si="11"/>
        <v>8.1999999999999993</v>
      </c>
      <c r="K121" s="19">
        <f t="shared" si="12"/>
        <v>56.5</v>
      </c>
      <c r="L121" s="19">
        <f t="shared" si="12"/>
        <v>4.0799999999999983</v>
      </c>
      <c r="M121" s="6">
        <v>150</v>
      </c>
    </row>
    <row r="122" spans="1:13" ht="15.75" customHeight="1" x14ac:dyDescent="0.25">
      <c r="A122" s="4">
        <v>112</v>
      </c>
      <c r="B122" s="4">
        <f t="shared" si="10"/>
        <v>5</v>
      </c>
      <c r="C122" s="5">
        <f t="shared" si="5"/>
        <v>45107</v>
      </c>
      <c r="D122" s="21">
        <v>55.339999999999996</v>
      </c>
      <c r="E122" s="21">
        <v>38</v>
      </c>
      <c r="F122" s="21">
        <v>23.2</v>
      </c>
      <c r="G122" s="22">
        <v>33.89</v>
      </c>
      <c r="H122" s="21">
        <v>221</v>
      </c>
      <c r="I122" s="21">
        <v>55.339999999999996</v>
      </c>
      <c r="J122" s="19">
        <f t="shared" si="11"/>
        <v>38</v>
      </c>
      <c r="K122" s="19">
        <f t="shared" si="12"/>
        <v>23.2</v>
      </c>
      <c r="L122" s="19">
        <f t="shared" si="12"/>
        <v>33.89</v>
      </c>
      <c r="M122" s="6">
        <v>221</v>
      </c>
    </row>
    <row r="123" spans="1:13" ht="15.75" customHeight="1" x14ac:dyDescent="0.25">
      <c r="A123" s="4">
        <v>113</v>
      </c>
      <c r="B123" s="4">
        <f t="shared" si="10"/>
        <v>6</v>
      </c>
      <c r="C123" s="5">
        <f t="shared" si="5"/>
        <v>45108</v>
      </c>
      <c r="D123" s="21">
        <v>39.14</v>
      </c>
      <c r="E123" s="21">
        <v>15.4</v>
      </c>
      <c r="F123" s="21">
        <v>2.4</v>
      </c>
      <c r="G123" s="22">
        <v>24.31</v>
      </c>
      <c r="H123" s="21">
        <v>159</v>
      </c>
      <c r="I123" s="21">
        <v>39.14</v>
      </c>
      <c r="J123" s="19">
        <f t="shared" si="11"/>
        <v>15.4</v>
      </c>
      <c r="K123" s="19">
        <f t="shared" si="12"/>
        <v>2.4</v>
      </c>
      <c r="L123" s="19">
        <f t="shared" si="12"/>
        <v>24.31</v>
      </c>
      <c r="M123" s="6">
        <v>159</v>
      </c>
    </row>
    <row r="124" spans="1:13" ht="15.75" customHeight="1" x14ac:dyDescent="0.25">
      <c r="A124" s="4">
        <v>114</v>
      </c>
      <c r="B124" s="4">
        <f t="shared" si="10"/>
        <v>7</v>
      </c>
      <c r="C124" s="5">
        <f t="shared" si="5"/>
        <v>45109</v>
      </c>
      <c r="D124" s="21">
        <v>44.92</v>
      </c>
      <c r="E124" s="21">
        <v>20.6</v>
      </c>
      <c r="F124" s="21">
        <v>10.7</v>
      </c>
      <c r="G124" s="22">
        <v>26.98</v>
      </c>
      <c r="H124" s="21">
        <v>167</v>
      </c>
      <c r="I124" s="21">
        <v>44.92</v>
      </c>
      <c r="J124" s="19">
        <f t="shared" si="11"/>
        <v>20.6</v>
      </c>
      <c r="K124" s="19">
        <f t="shared" si="12"/>
        <v>10.7</v>
      </c>
      <c r="L124" s="19">
        <f t="shared" si="12"/>
        <v>26.98</v>
      </c>
      <c r="M124" s="6">
        <v>167</v>
      </c>
    </row>
    <row r="125" spans="1:13" ht="15.75" customHeight="1" x14ac:dyDescent="0.25">
      <c r="A125" s="4">
        <v>115</v>
      </c>
      <c r="B125" s="4">
        <f t="shared" si="10"/>
        <v>1</v>
      </c>
      <c r="C125" s="5">
        <f t="shared" si="5"/>
        <v>45110</v>
      </c>
      <c r="D125" s="21">
        <v>18.64</v>
      </c>
      <c r="E125" s="21">
        <v>46.8</v>
      </c>
      <c r="F125" s="21">
        <v>34.5</v>
      </c>
      <c r="G125" s="22">
        <v>17.419999999999998</v>
      </c>
      <c r="H125" s="21">
        <v>152</v>
      </c>
      <c r="I125" s="21">
        <v>18.64</v>
      </c>
      <c r="J125" s="19">
        <f t="shared" si="11"/>
        <v>46.8</v>
      </c>
      <c r="K125" s="19">
        <f t="shared" si="12"/>
        <v>34.5</v>
      </c>
      <c r="L125" s="19">
        <f t="shared" si="12"/>
        <v>17.419999999999998</v>
      </c>
      <c r="M125" s="6">
        <v>152</v>
      </c>
    </row>
    <row r="126" spans="1:13" ht="15.75" customHeight="1" x14ac:dyDescent="0.25">
      <c r="A126" s="4">
        <v>116</v>
      </c>
      <c r="B126" s="4">
        <f t="shared" si="10"/>
        <v>2</v>
      </c>
      <c r="C126" s="5">
        <f t="shared" si="5"/>
        <v>45111</v>
      </c>
      <c r="D126" s="21">
        <v>24.02</v>
      </c>
      <c r="E126" s="21">
        <v>35</v>
      </c>
      <c r="F126" s="21">
        <v>52.7</v>
      </c>
      <c r="G126" s="22">
        <v>3.9299999999999962</v>
      </c>
      <c r="H126" s="21">
        <v>133</v>
      </c>
      <c r="I126" s="21">
        <v>24.02</v>
      </c>
      <c r="J126" s="19">
        <f t="shared" si="11"/>
        <v>35</v>
      </c>
      <c r="K126" s="19">
        <f t="shared" si="12"/>
        <v>52.7</v>
      </c>
      <c r="L126" s="19">
        <f t="shared" si="12"/>
        <v>3.9299999999999962</v>
      </c>
      <c r="M126" s="6">
        <v>133</v>
      </c>
    </row>
    <row r="127" spans="1:13" ht="15.75" customHeight="1" x14ac:dyDescent="0.25">
      <c r="A127" s="4">
        <v>117</v>
      </c>
      <c r="B127" s="4">
        <f t="shared" si="10"/>
        <v>3</v>
      </c>
      <c r="C127" s="5">
        <f t="shared" si="5"/>
        <v>45112</v>
      </c>
      <c r="D127" s="21">
        <v>37.839999999999996</v>
      </c>
      <c r="E127" s="21">
        <v>14.3</v>
      </c>
      <c r="F127" s="21">
        <v>25.6</v>
      </c>
      <c r="G127" s="22">
        <v>10.829999999999998</v>
      </c>
      <c r="H127" s="21">
        <v>129</v>
      </c>
      <c r="I127" s="21">
        <v>37.839999999999996</v>
      </c>
      <c r="J127" s="19">
        <f t="shared" si="11"/>
        <v>14.3</v>
      </c>
      <c r="K127" s="19">
        <f t="shared" si="12"/>
        <v>25.6</v>
      </c>
      <c r="L127" s="19">
        <f t="shared" si="12"/>
        <v>10.829999999999998</v>
      </c>
      <c r="M127" s="6">
        <v>129</v>
      </c>
    </row>
    <row r="128" spans="1:13" ht="15.75" customHeight="1" x14ac:dyDescent="0.25">
      <c r="A128" s="4">
        <v>118</v>
      </c>
      <c r="B128" s="4">
        <f t="shared" si="10"/>
        <v>4</v>
      </c>
      <c r="C128" s="5">
        <f t="shared" si="5"/>
        <v>45113</v>
      </c>
      <c r="D128" s="21">
        <v>25.28</v>
      </c>
      <c r="E128" s="21">
        <v>0.8</v>
      </c>
      <c r="F128" s="21">
        <v>14.8</v>
      </c>
      <c r="G128" s="22">
        <v>2.12</v>
      </c>
      <c r="H128" s="21">
        <v>108</v>
      </c>
      <c r="I128" s="21">
        <v>25.28</v>
      </c>
      <c r="J128" s="19">
        <f t="shared" si="11"/>
        <v>0.8</v>
      </c>
      <c r="K128" s="19">
        <f t="shared" si="12"/>
        <v>14.8</v>
      </c>
      <c r="L128" s="19">
        <f t="shared" si="12"/>
        <v>2.12</v>
      </c>
      <c r="M128" s="6">
        <v>108</v>
      </c>
    </row>
    <row r="129" spans="1:13" ht="15.75" customHeight="1" x14ac:dyDescent="0.25">
      <c r="A129" s="4">
        <v>119</v>
      </c>
      <c r="B129" s="4">
        <f t="shared" si="10"/>
        <v>5</v>
      </c>
      <c r="C129" s="5">
        <f t="shared" si="5"/>
        <v>45114</v>
      </c>
      <c r="D129" s="21">
        <v>29.14</v>
      </c>
      <c r="E129" s="21">
        <v>36.9</v>
      </c>
      <c r="F129" s="21">
        <v>79.2</v>
      </c>
      <c r="G129" s="22">
        <v>19.339999999999996</v>
      </c>
      <c r="H129" s="21">
        <v>172</v>
      </c>
      <c r="I129" s="21">
        <v>29.14</v>
      </c>
      <c r="J129" s="19">
        <f t="shared" si="11"/>
        <v>36.9</v>
      </c>
      <c r="K129" s="19">
        <f t="shared" si="12"/>
        <v>79.2</v>
      </c>
      <c r="L129" s="19">
        <f t="shared" si="12"/>
        <v>19.339999999999996</v>
      </c>
      <c r="M129" s="6">
        <v>172</v>
      </c>
    </row>
    <row r="130" spans="1:13" ht="15.75" customHeight="1" x14ac:dyDescent="0.25">
      <c r="A130" s="4">
        <v>120</v>
      </c>
      <c r="B130" s="4">
        <f t="shared" si="10"/>
        <v>6</v>
      </c>
      <c r="C130" s="5">
        <f t="shared" si="5"/>
        <v>45115</v>
      </c>
      <c r="D130" s="21">
        <v>9.879999999999999</v>
      </c>
      <c r="E130" s="21">
        <v>16</v>
      </c>
      <c r="F130" s="21">
        <v>22.3</v>
      </c>
      <c r="G130" s="22">
        <v>1.0199999999999996</v>
      </c>
      <c r="H130" s="21">
        <v>77</v>
      </c>
      <c r="I130" s="21">
        <v>9.879999999999999</v>
      </c>
      <c r="J130" s="19">
        <f t="shared" si="11"/>
        <v>16</v>
      </c>
      <c r="K130" s="19">
        <f t="shared" si="12"/>
        <v>22.3</v>
      </c>
      <c r="L130" s="19">
        <f t="shared" si="12"/>
        <v>1.0199999999999996</v>
      </c>
      <c r="M130" s="6">
        <v>77</v>
      </c>
    </row>
    <row r="131" spans="1:13" ht="15.75" customHeight="1" x14ac:dyDescent="0.25">
      <c r="A131" s="4">
        <v>121</v>
      </c>
      <c r="B131" s="4">
        <f t="shared" si="10"/>
        <v>7</v>
      </c>
      <c r="C131" s="5">
        <f t="shared" si="5"/>
        <v>45116</v>
      </c>
      <c r="D131" s="21">
        <v>36.260000000000005</v>
      </c>
      <c r="E131" s="21">
        <v>26.8</v>
      </c>
      <c r="F131" s="21">
        <v>46.2</v>
      </c>
      <c r="G131" s="22">
        <v>9.0500000000000007</v>
      </c>
      <c r="H131" s="21">
        <v>163</v>
      </c>
      <c r="I131" s="21">
        <v>36.260000000000005</v>
      </c>
      <c r="J131" s="19">
        <f t="shared" si="11"/>
        <v>26.8</v>
      </c>
      <c r="K131" s="19">
        <f t="shared" si="12"/>
        <v>46.2</v>
      </c>
      <c r="L131" s="19">
        <f t="shared" si="12"/>
        <v>9.0500000000000007</v>
      </c>
      <c r="M131" s="6">
        <v>163</v>
      </c>
    </row>
    <row r="132" spans="1:13" ht="15.75" customHeight="1" x14ac:dyDescent="0.25">
      <c r="A132" s="4">
        <v>122</v>
      </c>
      <c r="B132" s="4">
        <f t="shared" si="10"/>
        <v>1</v>
      </c>
      <c r="C132" s="5">
        <f t="shared" si="5"/>
        <v>45117</v>
      </c>
      <c r="D132" s="21">
        <v>7.76</v>
      </c>
      <c r="E132" s="21">
        <v>21.7</v>
      </c>
      <c r="F132" s="21">
        <v>50.4</v>
      </c>
      <c r="G132" s="22">
        <v>12.57</v>
      </c>
      <c r="H132" s="21">
        <v>81</v>
      </c>
      <c r="I132" s="21">
        <v>7.76</v>
      </c>
      <c r="J132" s="19">
        <f t="shared" si="11"/>
        <v>21.7</v>
      </c>
      <c r="K132" s="19">
        <f t="shared" si="12"/>
        <v>50.4</v>
      </c>
      <c r="L132" s="19">
        <f t="shared" si="12"/>
        <v>12.57</v>
      </c>
      <c r="M132" s="6">
        <v>81</v>
      </c>
    </row>
    <row r="133" spans="1:13" ht="15.75" customHeight="1" x14ac:dyDescent="0.25">
      <c r="A133" s="4">
        <v>123</v>
      </c>
      <c r="B133" s="4">
        <f t="shared" si="10"/>
        <v>2</v>
      </c>
      <c r="C133" s="5">
        <f t="shared" si="5"/>
        <v>45118</v>
      </c>
      <c r="D133" s="21">
        <v>45.8</v>
      </c>
      <c r="E133" s="21">
        <v>2.4</v>
      </c>
      <c r="F133" s="21">
        <v>15.6</v>
      </c>
      <c r="G133" s="22">
        <v>17.36</v>
      </c>
      <c r="H133" s="21">
        <v>125</v>
      </c>
      <c r="I133" s="21">
        <v>45.8</v>
      </c>
      <c r="J133" s="19">
        <f t="shared" si="11"/>
        <v>2.4</v>
      </c>
      <c r="K133" s="19">
        <f t="shared" si="12"/>
        <v>15.6</v>
      </c>
      <c r="L133" s="19">
        <f t="shared" si="12"/>
        <v>17.36</v>
      </c>
      <c r="M133" s="6">
        <v>125</v>
      </c>
    </row>
    <row r="134" spans="1:13" ht="15.75" customHeight="1" x14ac:dyDescent="0.25">
      <c r="A134" s="4">
        <v>124</v>
      </c>
      <c r="B134" s="4">
        <f t="shared" si="10"/>
        <v>3</v>
      </c>
      <c r="C134" s="5">
        <f t="shared" si="5"/>
        <v>45119</v>
      </c>
      <c r="D134" s="21">
        <v>33.619999999999997</v>
      </c>
      <c r="E134" s="21">
        <v>34.6</v>
      </c>
      <c r="F134" s="21">
        <v>12.4</v>
      </c>
      <c r="G134" s="22">
        <v>24.65</v>
      </c>
      <c r="H134" s="21">
        <v>171</v>
      </c>
      <c r="I134" s="21">
        <v>33.619999999999997</v>
      </c>
      <c r="J134" s="19">
        <f t="shared" si="11"/>
        <v>34.6</v>
      </c>
      <c r="K134" s="19">
        <f t="shared" si="12"/>
        <v>12.4</v>
      </c>
      <c r="L134" s="19">
        <f t="shared" si="12"/>
        <v>24.65</v>
      </c>
      <c r="M134" s="6">
        <v>171</v>
      </c>
    </row>
    <row r="135" spans="1:13" ht="15.75" customHeight="1" x14ac:dyDescent="0.25">
      <c r="A135" s="4">
        <v>125</v>
      </c>
      <c r="B135" s="4">
        <f t="shared" si="10"/>
        <v>4</v>
      </c>
      <c r="C135" s="5">
        <f t="shared" si="5"/>
        <v>45120</v>
      </c>
      <c r="D135" s="21">
        <v>51.9</v>
      </c>
      <c r="E135" s="21">
        <v>32.299999999999997</v>
      </c>
      <c r="F135" s="21">
        <v>74.2</v>
      </c>
      <c r="G135" s="22">
        <v>9.419999999999991</v>
      </c>
      <c r="H135" s="21">
        <v>201</v>
      </c>
      <c r="I135" s="21">
        <v>51.9</v>
      </c>
      <c r="J135" s="19">
        <f t="shared" si="11"/>
        <v>32.299999999999997</v>
      </c>
      <c r="K135" s="19">
        <f t="shared" si="12"/>
        <v>74.2</v>
      </c>
      <c r="L135" s="19">
        <f t="shared" si="12"/>
        <v>9.419999999999991</v>
      </c>
      <c r="M135" s="6">
        <v>201</v>
      </c>
    </row>
    <row r="136" spans="1:13" ht="15.75" customHeight="1" x14ac:dyDescent="0.25">
      <c r="A136" s="4">
        <v>126</v>
      </c>
      <c r="B136" s="4">
        <f t="shared" si="10"/>
        <v>5</v>
      </c>
      <c r="C136" s="5">
        <f t="shared" si="5"/>
        <v>45121</v>
      </c>
      <c r="D136" s="21">
        <v>18.440000000000001</v>
      </c>
      <c r="E136" s="21">
        <v>11.8</v>
      </c>
      <c r="F136" s="21">
        <v>25.9</v>
      </c>
      <c r="G136" s="22">
        <v>4.2600000000000016</v>
      </c>
      <c r="H136" s="21">
        <v>126</v>
      </c>
      <c r="I136" s="21">
        <v>18.440000000000001</v>
      </c>
      <c r="J136" s="19">
        <f t="shared" si="11"/>
        <v>11.8</v>
      </c>
      <c r="K136" s="19">
        <f t="shared" si="12"/>
        <v>25.9</v>
      </c>
      <c r="L136" s="19">
        <f t="shared" si="12"/>
        <v>4.2600000000000016</v>
      </c>
      <c r="M136" s="6">
        <v>126</v>
      </c>
    </row>
    <row r="137" spans="1:13" ht="15.75" customHeight="1" x14ac:dyDescent="0.25">
      <c r="A137" s="4">
        <v>127</v>
      </c>
      <c r="B137" s="4">
        <f t="shared" si="10"/>
        <v>6</v>
      </c>
      <c r="C137" s="5">
        <f t="shared" si="5"/>
        <v>45122</v>
      </c>
      <c r="D137" s="21">
        <v>8.56</v>
      </c>
      <c r="E137" s="21">
        <v>38.9</v>
      </c>
      <c r="F137" s="21">
        <v>50.6</v>
      </c>
      <c r="G137" s="22">
        <v>19.989999999999998</v>
      </c>
      <c r="H137" s="21">
        <v>78</v>
      </c>
      <c r="I137" s="21">
        <v>8.56</v>
      </c>
      <c r="J137" s="19">
        <f t="shared" si="11"/>
        <v>38.9</v>
      </c>
      <c r="K137" s="19">
        <f t="shared" si="12"/>
        <v>50.6</v>
      </c>
      <c r="L137" s="19">
        <f t="shared" si="12"/>
        <v>19.989999999999998</v>
      </c>
      <c r="M137" s="6">
        <v>78</v>
      </c>
    </row>
    <row r="138" spans="1:13" ht="15.75" customHeight="1" x14ac:dyDescent="0.25">
      <c r="A138" s="4">
        <v>128</v>
      </c>
      <c r="B138" s="4">
        <f t="shared" si="10"/>
        <v>7</v>
      </c>
      <c r="C138" s="5">
        <f t="shared" si="5"/>
        <v>45123</v>
      </c>
      <c r="D138" s="21">
        <v>71.06</v>
      </c>
      <c r="E138" s="21"/>
      <c r="F138" s="21">
        <v>9.1999999999999993</v>
      </c>
      <c r="G138" s="22">
        <v>31.35</v>
      </c>
      <c r="H138" s="21">
        <v>92</v>
      </c>
      <c r="I138" s="21">
        <v>71.06</v>
      </c>
      <c r="J138" s="19">
        <f t="shared" si="11"/>
        <v>23.450000000000003</v>
      </c>
      <c r="K138" s="19">
        <f t="shared" si="12"/>
        <v>9.1999999999999993</v>
      </c>
      <c r="L138" s="19">
        <f t="shared" si="12"/>
        <v>31.35</v>
      </c>
      <c r="M138" s="6">
        <v>92</v>
      </c>
    </row>
    <row r="139" spans="1:13" ht="15.75" customHeight="1" x14ac:dyDescent="0.25">
      <c r="A139" s="4">
        <v>129</v>
      </c>
      <c r="B139" s="4">
        <f t="shared" si="10"/>
        <v>1</v>
      </c>
      <c r="C139" s="5">
        <f t="shared" si="5"/>
        <v>45124</v>
      </c>
      <c r="D139" s="21">
        <v>54.06</v>
      </c>
      <c r="E139" s="21">
        <v>49</v>
      </c>
      <c r="F139" s="21">
        <v>3.2</v>
      </c>
      <c r="G139" s="22">
        <v>45.25</v>
      </c>
      <c r="H139" s="21">
        <v>264</v>
      </c>
      <c r="I139" s="21">
        <v>54.06</v>
      </c>
      <c r="J139" s="19">
        <f t="shared" si="11"/>
        <v>49</v>
      </c>
      <c r="K139" s="19">
        <f t="shared" si="12"/>
        <v>3.2</v>
      </c>
      <c r="L139" s="19">
        <f t="shared" si="12"/>
        <v>45.25</v>
      </c>
      <c r="M139" s="6">
        <v>264</v>
      </c>
    </row>
    <row r="140" spans="1:13" ht="15.75" customHeight="1" x14ac:dyDescent="0.25">
      <c r="A140" s="4">
        <v>130</v>
      </c>
      <c r="B140" s="4">
        <f t="shared" ref="B140:B203" si="13">WEEKDAY(C140,2)</f>
        <v>2</v>
      </c>
      <c r="C140" s="5">
        <f t="shared" si="5"/>
        <v>45125</v>
      </c>
      <c r="D140" s="21">
        <v>18.920000000000002</v>
      </c>
      <c r="E140" s="21">
        <v>12</v>
      </c>
      <c r="F140" s="21">
        <v>43.1</v>
      </c>
      <c r="G140" s="22">
        <v>14.719999999999999</v>
      </c>
      <c r="H140" s="21">
        <v>116</v>
      </c>
      <c r="I140" s="21">
        <v>18.920000000000002</v>
      </c>
      <c r="J140" s="19">
        <f t="shared" ref="J140:J203" si="14">IF(ISBLANK(E140),$E$7,E140)</f>
        <v>12</v>
      </c>
      <c r="K140" s="19">
        <f t="shared" si="12"/>
        <v>43.1</v>
      </c>
      <c r="L140" s="19">
        <f t="shared" si="12"/>
        <v>14.719999999999999</v>
      </c>
      <c r="M140" s="6">
        <v>116</v>
      </c>
    </row>
    <row r="141" spans="1:13" ht="15.75" customHeight="1" x14ac:dyDescent="0.25">
      <c r="A141" s="4">
        <v>131</v>
      </c>
      <c r="B141" s="4">
        <f t="shared" si="13"/>
        <v>3</v>
      </c>
      <c r="C141" s="5">
        <f t="shared" si="5"/>
        <v>45126</v>
      </c>
      <c r="D141" s="21">
        <v>6</v>
      </c>
      <c r="E141" s="21">
        <v>39.6</v>
      </c>
      <c r="F141" s="21">
        <v>8.6999999999999993</v>
      </c>
      <c r="G141" s="22">
        <v>111</v>
      </c>
      <c r="H141" s="21">
        <v>28</v>
      </c>
      <c r="I141" s="21">
        <v>6</v>
      </c>
      <c r="J141" s="19">
        <f t="shared" si="14"/>
        <v>39.6</v>
      </c>
      <c r="K141" s="19">
        <f t="shared" si="12"/>
        <v>8.6999999999999993</v>
      </c>
      <c r="L141" s="19">
        <f t="shared" si="12"/>
        <v>111</v>
      </c>
      <c r="M141" s="6">
        <v>28</v>
      </c>
    </row>
    <row r="142" spans="1:13" ht="15.75" customHeight="1" x14ac:dyDescent="0.25">
      <c r="A142" s="4">
        <v>132</v>
      </c>
      <c r="B142" s="4">
        <f t="shared" si="13"/>
        <v>4</v>
      </c>
      <c r="C142" s="5">
        <f t="shared" si="5"/>
        <v>45127</v>
      </c>
      <c r="D142" s="21">
        <v>55.04</v>
      </c>
      <c r="E142" s="21">
        <v>2.9</v>
      </c>
      <c r="F142" s="21">
        <v>43</v>
      </c>
      <c r="G142" s="22">
        <v>10.77</v>
      </c>
      <c r="H142" s="21">
        <v>147</v>
      </c>
      <c r="I142" s="21">
        <v>55.04</v>
      </c>
      <c r="J142" s="19">
        <f t="shared" si="14"/>
        <v>2.9</v>
      </c>
      <c r="K142" s="19">
        <f t="shared" si="12"/>
        <v>43</v>
      </c>
      <c r="L142" s="19">
        <f t="shared" si="12"/>
        <v>10.77</v>
      </c>
      <c r="M142" s="6">
        <v>147</v>
      </c>
    </row>
    <row r="143" spans="1:13" ht="15.75" customHeight="1" x14ac:dyDescent="0.25">
      <c r="A143" s="4">
        <v>133</v>
      </c>
      <c r="B143" s="4">
        <f t="shared" si="13"/>
        <v>5</v>
      </c>
      <c r="C143" s="5">
        <f t="shared" si="5"/>
        <v>45128</v>
      </c>
      <c r="D143" s="21">
        <v>5.68</v>
      </c>
      <c r="E143" s="21">
        <v>27.2</v>
      </c>
      <c r="F143" s="21">
        <v>2.1</v>
      </c>
      <c r="G143" s="22">
        <v>13.6</v>
      </c>
      <c r="H143" s="21">
        <v>71</v>
      </c>
      <c r="I143" s="21">
        <v>5.68</v>
      </c>
      <c r="J143" s="19">
        <f t="shared" si="14"/>
        <v>27.2</v>
      </c>
      <c r="K143" s="19">
        <f t="shared" si="12"/>
        <v>2.1</v>
      </c>
      <c r="L143" s="19">
        <f t="shared" si="12"/>
        <v>13.6</v>
      </c>
      <c r="M143" s="6">
        <v>71</v>
      </c>
    </row>
    <row r="144" spans="1:13" ht="15.75" customHeight="1" x14ac:dyDescent="0.25">
      <c r="A144" s="4">
        <v>134</v>
      </c>
      <c r="B144" s="4">
        <f t="shared" si="13"/>
        <v>6</v>
      </c>
      <c r="C144" s="5">
        <f t="shared" si="5"/>
        <v>45129</v>
      </c>
      <c r="D144" s="21">
        <v>45.96</v>
      </c>
      <c r="E144" s="21">
        <v>33.5</v>
      </c>
      <c r="F144" s="21">
        <v>45.1</v>
      </c>
      <c r="G144" s="22">
        <v>20.69</v>
      </c>
      <c r="H144" s="21"/>
      <c r="I144" s="21">
        <v>45.96</v>
      </c>
      <c r="J144" s="19">
        <f t="shared" si="14"/>
        <v>33.5</v>
      </c>
      <c r="K144" s="19">
        <f t="shared" si="12"/>
        <v>45.1</v>
      </c>
      <c r="L144" s="19">
        <f t="shared" si="12"/>
        <v>20.69</v>
      </c>
      <c r="M144" s="6">
        <v>164.45535714285714</v>
      </c>
    </row>
    <row r="145" spans="1:13" ht="15.75" customHeight="1" x14ac:dyDescent="0.25">
      <c r="A145" s="4">
        <v>135</v>
      </c>
      <c r="B145" s="4">
        <f t="shared" si="13"/>
        <v>7</v>
      </c>
      <c r="C145" s="5">
        <f t="shared" si="5"/>
        <v>45130</v>
      </c>
      <c r="D145" s="21">
        <v>14.379999999999999</v>
      </c>
      <c r="E145" s="21">
        <v>38.6</v>
      </c>
      <c r="F145" s="21">
        <v>65.599999999999994</v>
      </c>
      <c r="G145" s="22">
        <v>16.750000000000004</v>
      </c>
      <c r="H145" s="21">
        <v>124</v>
      </c>
      <c r="I145" s="21">
        <v>14.379999999999999</v>
      </c>
      <c r="J145" s="19">
        <f t="shared" si="14"/>
        <v>38.6</v>
      </c>
      <c r="K145" s="19">
        <f t="shared" si="12"/>
        <v>65.599999999999994</v>
      </c>
      <c r="L145" s="19">
        <f t="shared" si="12"/>
        <v>16.750000000000004</v>
      </c>
      <c r="M145" s="6">
        <v>124</v>
      </c>
    </row>
    <row r="146" spans="1:13" ht="15.75" customHeight="1" x14ac:dyDescent="0.25">
      <c r="A146" s="4">
        <v>136</v>
      </c>
      <c r="B146" s="4">
        <f t="shared" si="13"/>
        <v>1</v>
      </c>
      <c r="C146" s="5">
        <f t="shared" si="5"/>
        <v>45131</v>
      </c>
      <c r="D146" s="21">
        <v>14.66</v>
      </c>
      <c r="E146" s="21">
        <v>47</v>
      </c>
      <c r="F146" s="21">
        <v>8.5</v>
      </c>
      <c r="G146" s="22">
        <v>24.93</v>
      </c>
      <c r="H146" s="21">
        <v>124</v>
      </c>
      <c r="I146" s="21">
        <v>14.66</v>
      </c>
      <c r="J146" s="19">
        <f t="shared" si="14"/>
        <v>47</v>
      </c>
      <c r="K146" s="19">
        <f t="shared" si="12"/>
        <v>8.5</v>
      </c>
      <c r="L146" s="19">
        <f t="shared" si="12"/>
        <v>24.93</v>
      </c>
      <c r="M146" s="6">
        <v>124</v>
      </c>
    </row>
    <row r="147" spans="1:13" ht="15.75" customHeight="1" x14ac:dyDescent="0.25">
      <c r="A147" s="4">
        <v>137</v>
      </c>
      <c r="B147" s="4">
        <f t="shared" si="13"/>
        <v>2</v>
      </c>
      <c r="C147" s="5">
        <f t="shared" si="5"/>
        <v>45132</v>
      </c>
      <c r="D147" s="21">
        <v>10.120000000000001</v>
      </c>
      <c r="E147" s="21">
        <v>39</v>
      </c>
      <c r="F147" s="21">
        <v>9.3000000000000007</v>
      </c>
      <c r="G147" s="22">
        <v>18.339999999999996</v>
      </c>
      <c r="H147" s="21">
        <v>98</v>
      </c>
      <c r="I147" s="21">
        <v>10.120000000000001</v>
      </c>
      <c r="J147" s="19">
        <f t="shared" si="14"/>
        <v>39</v>
      </c>
      <c r="K147" s="19">
        <f t="shared" si="12"/>
        <v>9.3000000000000007</v>
      </c>
      <c r="L147" s="19">
        <f t="shared" si="12"/>
        <v>18.339999999999996</v>
      </c>
      <c r="M147" s="6">
        <v>98</v>
      </c>
    </row>
    <row r="148" spans="1:13" ht="15.75" customHeight="1" x14ac:dyDescent="0.25">
      <c r="A148" s="4">
        <v>138</v>
      </c>
      <c r="B148" s="4">
        <f t="shared" si="13"/>
        <v>3</v>
      </c>
      <c r="C148" s="5">
        <f t="shared" si="5"/>
        <v>45133</v>
      </c>
      <c r="D148" s="21">
        <v>58.739999999999995</v>
      </c>
      <c r="E148" s="21">
        <v>28.9</v>
      </c>
      <c r="F148" s="21">
        <v>59.7</v>
      </c>
      <c r="G148" s="22">
        <v>17.939999999999991</v>
      </c>
      <c r="H148" s="21">
        <v>210</v>
      </c>
      <c r="I148" s="21">
        <v>58.739999999999995</v>
      </c>
      <c r="J148" s="19">
        <f t="shared" si="14"/>
        <v>28.9</v>
      </c>
      <c r="K148" s="19">
        <f t="shared" si="12"/>
        <v>59.7</v>
      </c>
      <c r="L148" s="19">
        <f t="shared" si="12"/>
        <v>17.939999999999991</v>
      </c>
      <c r="M148" s="6">
        <v>210</v>
      </c>
    </row>
    <row r="149" spans="1:13" ht="15.75" customHeight="1" x14ac:dyDescent="0.25">
      <c r="A149" s="4">
        <v>139</v>
      </c>
      <c r="B149" s="4">
        <f t="shared" si="13"/>
        <v>4</v>
      </c>
      <c r="C149" s="5">
        <f t="shared" si="5"/>
        <v>45134</v>
      </c>
      <c r="D149" s="21">
        <v>9.6</v>
      </c>
      <c r="E149" s="21">
        <v>25.9</v>
      </c>
      <c r="F149" s="21">
        <v>20.5</v>
      </c>
      <c r="G149" s="22">
        <v>9.0499999999999989</v>
      </c>
      <c r="H149" s="21">
        <v>109</v>
      </c>
      <c r="I149" s="21">
        <v>9.6</v>
      </c>
      <c r="J149" s="19">
        <f t="shared" si="14"/>
        <v>25.9</v>
      </c>
      <c r="K149" s="19">
        <f t="shared" si="12"/>
        <v>20.5</v>
      </c>
      <c r="L149" s="19">
        <f t="shared" si="12"/>
        <v>9.0499999999999989</v>
      </c>
      <c r="M149" s="6">
        <v>109</v>
      </c>
    </row>
    <row r="150" spans="1:13" ht="15.75" customHeight="1" x14ac:dyDescent="0.25">
      <c r="A150" s="4">
        <v>140</v>
      </c>
      <c r="B150" s="4">
        <f t="shared" si="13"/>
        <v>5</v>
      </c>
      <c r="C150" s="5">
        <f t="shared" si="5"/>
        <v>45135</v>
      </c>
      <c r="D150" s="21">
        <v>196.98</v>
      </c>
      <c r="E150" s="21">
        <v>43.9</v>
      </c>
      <c r="F150" s="21">
        <v>1.7</v>
      </c>
      <c r="G150" s="22">
        <v>39.76</v>
      </c>
      <c r="H150" s="21">
        <v>227</v>
      </c>
      <c r="I150" s="21">
        <v>196.98</v>
      </c>
      <c r="J150" s="19">
        <f t="shared" si="14"/>
        <v>43.9</v>
      </c>
      <c r="K150" s="19">
        <f t="shared" si="12"/>
        <v>1.7</v>
      </c>
      <c r="L150" s="19">
        <f t="shared" si="12"/>
        <v>39.76</v>
      </c>
      <c r="M150" s="6">
        <v>227</v>
      </c>
    </row>
    <row r="151" spans="1:13" ht="15.75" customHeight="1" x14ac:dyDescent="0.25">
      <c r="A151" s="4">
        <v>141</v>
      </c>
      <c r="B151" s="4">
        <f t="shared" si="13"/>
        <v>6</v>
      </c>
      <c r="C151" s="5">
        <f t="shared" si="5"/>
        <v>45136</v>
      </c>
      <c r="D151" s="21"/>
      <c r="E151" s="21">
        <v>17</v>
      </c>
      <c r="F151" s="21">
        <v>12.9</v>
      </c>
      <c r="G151" s="22">
        <v>10.68</v>
      </c>
      <c r="H151" s="21">
        <v>113</v>
      </c>
      <c r="I151" s="21">
        <v>20.910000000000004</v>
      </c>
      <c r="J151" s="19">
        <f t="shared" si="14"/>
        <v>17</v>
      </c>
      <c r="K151" s="19">
        <f t="shared" si="12"/>
        <v>12.9</v>
      </c>
      <c r="L151" s="19">
        <f t="shared" si="12"/>
        <v>10.68</v>
      </c>
      <c r="M151" s="6">
        <v>113</v>
      </c>
    </row>
    <row r="152" spans="1:13" ht="15.75" customHeight="1" x14ac:dyDescent="0.25">
      <c r="A152" s="4">
        <v>142</v>
      </c>
      <c r="B152" s="4">
        <f t="shared" si="13"/>
        <v>7</v>
      </c>
      <c r="C152" s="5">
        <f t="shared" si="5"/>
        <v>45137</v>
      </c>
      <c r="D152" s="21"/>
      <c r="E152" s="21">
        <v>35.4</v>
      </c>
      <c r="F152" s="21">
        <v>75.599999999999994</v>
      </c>
      <c r="G152" s="22">
        <v>6.8299999999999947</v>
      </c>
      <c r="H152" s="21">
        <v>207</v>
      </c>
      <c r="I152" s="21">
        <v>49.443333333333328</v>
      </c>
      <c r="J152" s="19">
        <f t="shared" si="14"/>
        <v>35.4</v>
      </c>
      <c r="K152" s="19">
        <f t="shared" si="12"/>
        <v>75.599999999999994</v>
      </c>
      <c r="L152" s="19">
        <f t="shared" si="12"/>
        <v>6.8299999999999947</v>
      </c>
      <c r="M152" s="6">
        <v>207</v>
      </c>
    </row>
    <row r="153" spans="1:13" ht="15.75" customHeight="1" x14ac:dyDescent="0.25">
      <c r="A153" s="4">
        <v>143</v>
      </c>
      <c r="B153" s="4">
        <f t="shared" si="13"/>
        <v>1</v>
      </c>
      <c r="C153" s="5">
        <f t="shared" si="5"/>
        <v>45138</v>
      </c>
      <c r="D153" s="21">
        <v>50.1</v>
      </c>
      <c r="E153" s="21">
        <v>33.200000000000003</v>
      </c>
      <c r="F153" s="21">
        <v>37.9</v>
      </c>
      <c r="G153" s="22">
        <v>23.490000000000006</v>
      </c>
      <c r="H153" s="21">
        <v>218</v>
      </c>
      <c r="I153" s="21">
        <v>50.1</v>
      </c>
      <c r="J153" s="19">
        <f t="shared" si="14"/>
        <v>33.200000000000003</v>
      </c>
      <c r="K153" s="19">
        <f t="shared" si="12"/>
        <v>37.9</v>
      </c>
      <c r="L153" s="19">
        <f t="shared" si="12"/>
        <v>23.490000000000006</v>
      </c>
      <c r="M153" s="6">
        <v>218</v>
      </c>
    </row>
    <row r="154" spans="1:13" ht="15.75" customHeight="1" x14ac:dyDescent="0.25">
      <c r="A154" s="4">
        <v>144</v>
      </c>
      <c r="B154" s="4">
        <f t="shared" si="13"/>
        <v>2</v>
      </c>
      <c r="C154" s="5">
        <f t="shared" si="5"/>
        <v>45139</v>
      </c>
      <c r="D154" s="21">
        <v>28.919999999999998</v>
      </c>
      <c r="E154" s="21">
        <v>5.7</v>
      </c>
      <c r="F154" s="21">
        <v>34.4</v>
      </c>
      <c r="G154" s="22">
        <v>19.549999999999997</v>
      </c>
      <c r="H154" s="21"/>
      <c r="I154" s="21">
        <v>28.919999999999998</v>
      </c>
      <c r="J154" s="19">
        <f t="shared" si="14"/>
        <v>5.7</v>
      </c>
      <c r="K154" s="19">
        <f t="shared" si="12"/>
        <v>34.4</v>
      </c>
      <c r="L154" s="19">
        <f t="shared" si="12"/>
        <v>19.549999999999997</v>
      </c>
      <c r="M154" s="6">
        <v>144.14285714285714</v>
      </c>
    </row>
    <row r="155" spans="1:13" ht="15.75" customHeight="1" x14ac:dyDescent="0.25">
      <c r="A155" s="4">
        <v>145</v>
      </c>
      <c r="B155" s="4">
        <f t="shared" si="13"/>
        <v>3</v>
      </c>
      <c r="C155" s="5">
        <f t="shared" si="5"/>
        <v>45140</v>
      </c>
      <c r="D155" s="21">
        <v>29.240000000000002</v>
      </c>
      <c r="E155" s="21">
        <v>14.8</v>
      </c>
      <c r="F155" s="21">
        <v>38.9</v>
      </c>
      <c r="G155" s="22">
        <v>1.4600000000000026</v>
      </c>
      <c r="H155" s="21">
        <v>127</v>
      </c>
      <c r="I155" s="21">
        <v>29.240000000000002</v>
      </c>
      <c r="J155" s="19">
        <f t="shared" si="14"/>
        <v>14.8</v>
      </c>
      <c r="K155" s="19">
        <f t="shared" ref="K155:L210" si="15">IF(ISBLANK(F155),F$7,F155)</f>
        <v>38.9</v>
      </c>
      <c r="L155" s="19">
        <f t="shared" si="15"/>
        <v>1.4600000000000026</v>
      </c>
      <c r="M155" s="6">
        <v>127</v>
      </c>
    </row>
    <row r="156" spans="1:13" ht="15.75" customHeight="1" x14ac:dyDescent="0.25">
      <c r="A156" s="4">
        <v>146</v>
      </c>
      <c r="B156" s="4">
        <f t="shared" si="13"/>
        <v>4</v>
      </c>
      <c r="C156" s="5">
        <f t="shared" si="5"/>
        <v>45141</v>
      </c>
      <c r="D156" s="21">
        <v>31.060000000000002</v>
      </c>
      <c r="E156" s="21">
        <v>1.9</v>
      </c>
      <c r="F156" s="21">
        <v>9</v>
      </c>
      <c r="G156" s="22">
        <v>11.38</v>
      </c>
      <c r="H156" s="21">
        <v>123</v>
      </c>
      <c r="I156" s="21">
        <v>31.060000000000002</v>
      </c>
      <c r="J156" s="19">
        <f t="shared" si="14"/>
        <v>1.9</v>
      </c>
      <c r="K156" s="19">
        <f t="shared" si="15"/>
        <v>9</v>
      </c>
      <c r="L156" s="19">
        <f t="shared" si="15"/>
        <v>11.38</v>
      </c>
      <c r="M156" s="6">
        <v>123</v>
      </c>
    </row>
    <row r="157" spans="1:13" ht="15.75" customHeight="1" x14ac:dyDescent="0.25">
      <c r="A157" s="4">
        <v>147</v>
      </c>
      <c r="B157" s="4">
        <f t="shared" si="13"/>
        <v>5</v>
      </c>
      <c r="C157" s="5">
        <f t="shared" si="5"/>
        <v>45142</v>
      </c>
      <c r="D157" s="21">
        <v>55.019999999999996</v>
      </c>
      <c r="E157" s="21">
        <v>7.3</v>
      </c>
      <c r="F157" s="21">
        <v>8.6999999999999993</v>
      </c>
      <c r="G157" s="22">
        <v>24.179999999999996</v>
      </c>
      <c r="H157" s="21">
        <v>142</v>
      </c>
      <c r="I157" s="21">
        <v>55.019999999999996</v>
      </c>
      <c r="J157" s="19">
        <f t="shared" si="14"/>
        <v>7.3</v>
      </c>
      <c r="K157" s="19">
        <f t="shared" si="15"/>
        <v>8.6999999999999993</v>
      </c>
      <c r="L157" s="19">
        <f t="shared" si="15"/>
        <v>24.179999999999996</v>
      </c>
      <c r="M157" s="6">
        <v>142</v>
      </c>
    </row>
    <row r="158" spans="1:13" ht="15.75" customHeight="1" x14ac:dyDescent="0.25">
      <c r="A158" s="4">
        <v>148</v>
      </c>
      <c r="B158" s="4">
        <f t="shared" si="13"/>
        <v>6</v>
      </c>
      <c r="C158" s="5">
        <f t="shared" si="5"/>
        <v>45143</v>
      </c>
      <c r="D158" s="21">
        <v>50.64</v>
      </c>
      <c r="E158" s="21">
        <v>49</v>
      </c>
      <c r="F158" s="21">
        <v>44.3</v>
      </c>
      <c r="G158" s="22">
        <v>31.1</v>
      </c>
      <c r="H158" s="21">
        <v>265</v>
      </c>
      <c r="I158" s="21">
        <v>50.64</v>
      </c>
      <c r="J158" s="19">
        <f t="shared" si="14"/>
        <v>49</v>
      </c>
      <c r="K158" s="19">
        <f t="shared" si="15"/>
        <v>44.3</v>
      </c>
      <c r="L158" s="19">
        <f t="shared" si="15"/>
        <v>31.1</v>
      </c>
      <c r="M158" s="6">
        <v>265</v>
      </c>
    </row>
    <row r="159" spans="1:13" ht="15.75" customHeight="1" x14ac:dyDescent="0.25">
      <c r="A159" s="4">
        <v>149</v>
      </c>
      <c r="B159" s="4">
        <f t="shared" si="13"/>
        <v>7</v>
      </c>
      <c r="C159" s="5">
        <f t="shared" si="5"/>
        <v>45144</v>
      </c>
      <c r="D159" s="21">
        <v>15.6</v>
      </c>
      <c r="E159" s="21">
        <v>40.299999999999997</v>
      </c>
      <c r="F159" s="21">
        <v>11.9</v>
      </c>
      <c r="G159" s="22">
        <v>19.189999999999998</v>
      </c>
      <c r="H159" s="21">
        <v>110</v>
      </c>
      <c r="I159" s="21">
        <v>15.6</v>
      </c>
      <c r="J159" s="19">
        <f t="shared" si="14"/>
        <v>40.299999999999997</v>
      </c>
      <c r="K159" s="19">
        <f t="shared" si="15"/>
        <v>11.9</v>
      </c>
      <c r="L159" s="19">
        <f t="shared" si="15"/>
        <v>19.189999999999998</v>
      </c>
      <c r="M159" s="6">
        <v>110</v>
      </c>
    </row>
    <row r="160" spans="1:13" ht="15.75" customHeight="1" x14ac:dyDescent="0.25">
      <c r="A160" s="4">
        <v>150</v>
      </c>
      <c r="B160" s="4">
        <f t="shared" si="13"/>
        <v>1</v>
      </c>
      <c r="C160" s="5">
        <f t="shared" si="5"/>
        <v>45145</v>
      </c>
      <c r="D160" s="21">
        <v>164</v>
      </c>
      <c r="E160" s="21">
        <v>25.8</v>
      </c>
      <c r="F160" s="21">
        <v>20.6</v>
      </c>
      <c r="G160" s="22">
        <v>9.1300000000000008</v>
      </c>
      <c r="H160" s="21">
        <v>118</v>
      </c>
      <c r="I160" s="21">
        <v>164</v>
      </c>
      <c r="J160" s="19">
        <f t="shared" si="14"/>
        <v>25.8</v>
      </c>
      <c r="K160" s="19">
        <f t="shared" si="15"/>
        <v>20.6</v>
      </c>
      <c r="L160" s="19">
        <f t="shared" si="15"/>
        <v>9.1300000000000008</v>
      </c>
      <c r="M160" s="6">
        <v>118</v>
      </c>
    </row>
    <row r="161" spans="1:13" ht="15.75" customHeight="1" x14ac:dyDescent="0.25">
      <c r="A161" s="4">
        <v>151</v>
      </c>
      <c r="B161" s="4">
        <f t="shared" si="13"/>
        <v>2</v>
      </c>
      <c r="C161" s="5">
        <f t="shared" si="5"/>
        <v>45146</v>
      </c>
      <c r="D161" s="21">
        <v>66.14</v>
      </c>
      <c r="E161" s="21">
        <v>13.9</v>
      </c>
      <c r="F161" s="21">
        <v>37</v>
      </c>
      <c r="G161" s="22">
        <v>20.220000000000002</v>
      </c>
      <c r="H161" s="21">
        <v>166</v>
      </c>
      <c r="I161" s="21">
        <v>66.14</v>
      </c>
      <c r="J161" s="19">
        <f t="shared" si="14"/>
        <v>13.9</v>
      </c>
      <c r="K161" s="19">
        <f t="shared" si="15"/>
        <v>37</v>
      </c>
      <c r="L161" s="19">
        <f t="shared" si="15"/>
        <v>20.220000000000002</v>
      </c>
      <c r="M161" s="6">
        <v>166</v>
      </c>
    </row>
    <row r="162" spans="1:13" ht="15.75" customHeight="1" x14ac:dyDescent="0.25">
      <c r="A162" s="4">
        <v>152</v>
      </c>
      <c r="B162" s="4">
        <f t="shared" si="13"/>
        <v>3</v>
      </c>
      <c r="C162" s="5">
        <f t="shared" si="5"/>
        <v>45147</v>
      </c>
      <c r="D162" s="21">
        <v>31.2</v>
      </c>
      <c r="E162" s="21">
        <v>8.4</v>
      </c>
      <c r="F162" s="21">
        <v>48.7</v>
      </c>
      <c r="G162" s="22">
        <v>16.819999999999997</v>
      </c>
      <c r="H162" s="21">
        <v>125</v>
      </c>
      <c r="I162" s="21">
        <v>31.2</v>
      </c>
      <c r="J162" s="19">
        <f t="shared" si="14"/>
        <v>8.4</v>
      </c>
      <c r="K162" s="19">
        <f t="shared" si="15"/>
        <v>48.7</v>
      </c>
      <c r="L162" s="19">
        <f t="shared" si="15"/>
        <v>16.819999999999997</v>
      </c>
      <c r="M162" s="6">
        <v>125</v>
      </c>
    </row>
    <row r="163" spans="1:13" ht="15.75" customHeight="1" x14ac:dyDescent="0.25">
      <c r="A163" s="4">
        <v>153</v>
      </c>
      <c r="B163" s="4">
        <f t="shared" si="13"/>
        <v>4</v>
      </c>
      <c r="C163" s="5">
        <f t="shared" si="5"/>
        <v>45148</v>
      </c>
      <c r="D163" s="21">
        <v>40.519999999999996</v>
      </c>
      <c r="E163" s="21">
        <v>23.3</v>
      </c>
      <c r="F163" s="21">
        <v>14.2</v>
      </c>
      <c r="G163" s="22">
        <v>25.729999999999997</v>
      </c>
      <c r="H163" s="21">
        <v>169</v>
      </c>
      <c r="I163" s="21">
        <v>40.519999999999996</v>
      </c>
      <c r="J163" s="19">
        <f t="shared" si="14"/>
        <v>23.3</v>
      </c>
      <c r="K163" s="19">
        <f t="shared" si="15"/>
        <v>14.2</v>
      </c>
      <c r="L163" s="19">
        <f t="shared" si="15"/>
        <v>25.729999999999997</v>
      </c>
      <c r="M163" s="6">
        <v>169</v>
      </c>
    </row>
    <row r="164" spans="1:13" ht="15.75" customHeight="1" x14ac:dyDescent="0.25">
      <c r="A164" s="4">
        <v>154</v>
      </c>
      <c r="B164" s="4">
        <f t="shared" si="13"/>
        <v>5</v>
      </c>
      <c r="C164" s="5">
        <f t="shared" si="5"/>
        <v>45149</v>
      </c>
      <c r="D164" s="21">
        <v>37.260000000000005</v>
      </c>
      <c r="E164" s="21">
        <v>39.700000000000003</v>
      </c>
      <c r="F164" s="21">
        <v>37.700000000000003</v>
      </c>
      <c r="G164" s="22">
        <v>21.900000000000002</v>
      </c>
      <c r="H164" s="21">
        <v>208</v>
      </c>
      <c r="I164" s="21">
        <v>37.260000000000005</v>
      </c>
      <c r="J164" s="19">
        <f t="shared" si="14"/>
        <v>39.700000000000003</v>
      </c>
      <c r="K164" s="19">
        <f t="shared" si="15"/>
        <v>37.700000000000003</v>
      </c>
      <c r="L164" s="19">
        <f t="shared" si="15"/>
        <v>21.900000000000002</v>
      </c>
      <c r="M164" s="6">
        <v>208</v>
      </c>
    </row>
    <row r="165" spans="1:13" ht="15.75" customHeight="1" x14ac:dyDescent="0.25">
      <c r="A165" s="4">
        <v>155</v>
      </c>
      <c r="B165" s="4">
        <f t="shared" si="13"/>
        <v>6</v>
      </c>
      <c r="C165" s="5">
        <f t="shared" si="5"/>
        <v>45150</v>
      </c>
      <c r="D165" s="21">
        <v>43.56</v>
      </c>
      <c r="E165" s="21">
        <v>21.1</v>
      </c>
      <c r="F165" s="21">
        <v>9.5</v>
      </c>
      <c r="G165" s="22">
        <v>25.53</v>
      </c>
      <c r="H165" s="21">
        <v>166</v>
      </c>
      <c r="I165" s="21">
        <v>43.56</v>
      </c>
      <c r="J165" s="19">
        <f t="shared" si="14"/>
        <v>21.1</v>
      </c>
      <c r="K165" s="19">
        <f t="shared" si="15"/>
        <v>9.5</v>
      </c>
      <c r="L165" s="19">
        <f t="shared" si="15"/>
        <v>25.53</v>
      </c>
      <c r="M165" s="6">
        <v>166</v>
      </c>
    </row>
    <row r="166" spans="1:13" ht="15.75" customHeight="1" x14ac:dyDescent="0.25">
      <c r="A166" s="4">
        <v>156</v>
      </c>
      <c r="B166" s="4">
        <f t="shared" si="13"/>
        <v>7</v>
      </c>
      <c r="C166" s="5">
        <f t="shared" si="5"/>
        <v>45151</v>
      </c>
      <c r="D166" s="21">
        <v>9.82</v>
      </c>
      <c r="E166" s="21">
        <v>11.6</v>
      </c>
      <c r="F166" s="21">
        <v>5.7</v>
      </c>
      <c r="G166" s="22">
        <v>92</v>
      </c>
      <c r="H166" s="21">
        <v>35</v>
      </c>
      <c r="I166" s="21">
        <v>9.82</v>
      </c>
      <c r="J166" s="19">
        <f t="shared" si="14"/>
        <v>11.6</v>
      </c>
      <c r="K166" s="19">
        <f t="shared" si="15"/>
        <v>5.7</v>
      </c>
      <c r="L166" s="19">
        <f t="shared" si="15"/>
        <v>92</v>
      </c>
      <c r="M166" s="6">
        <v>35</v>
      </c>
    </row>
    <row r="167" spans="1:13" ht="15.75" customHeight="1" x14ac:dyDescent="0.25">
      <c r="A167" s="4">
        <v>157</v>
      </c>
      <c r="B167" s="4">
        <f t="shared" si="13"/>
        <v>1</v>
      </c>
      <c r="C167" s="5">
        <f t="shared" si="5"/>
        <v>45152</v>
      </c>
      <c r="D167" s="21">
        <v>25.78</v>
      </c>
      <c r="E167" s="21">
        <v>43.5</v>
      </c>
      <c r="F167" s="21">
        <v>50.5</v>
      </c>
      <c r="G167" s="22">
        <v>10.939999999999998</v>
      </c>
      <c r="H167" s="21">
        <v>173</v>
      </c>
      <c r="I167" s="21">
        <v>25.78</v>
      </c>
      <c r="J167" s="19">
        <f t="shared" si="14"/>
        <v>43.5</v>
      </c>
      <c r="K167" s="19">
        <f t="shared" si="15"/>
        <v>50.5</v>
      </c>
      <c r="L167" s="19">
        <f t="shared" si="15"/>
        <v>10.939999999999998</v>
      </c>
      <c r="M167" s="6">
        <v>173</v>
      </c>
    </row>
    <row r="168" spans="1:13" ht="15.75" customHeight="1" x14ac:dyDescent="0.25">
      <c r="A168" s="4">
        <v>158</v>
      </c>
      <c r="B168" s="4">
        <f t="shared" si="13"/>
        <v>2</v>
      </c>
      <c r="C168" s="5">
        <f t="shared" si="5"/>
        <v>45153</v>
      </c>
      <c r="D168" s="21">
        <v>39.96</v>
      </c>
      <c r="E168" s="21">
        <v>1.3</v>
      </c>
      <c r="F168" s="21">
        <v>24.3</v>
      </c>
      <c r="G168" s="22">
        <v>5.91</v>
      </c>
      <c r="H168" s="21">
        <v>111</v>
      </c>
      <c r="I168" s="21">
        <v>39.96</v>
      </c>
      <c r="J168" s="19">
        <f t="shared" si="14"/>
        <v>1.3</v>
      </c>
      <c r="K168" s="19">
        <f t="shared" si="15"/>
        <v>24.3</v>
      </c>
      <c r="L168" s="19">
        <f t="shared" si="15"/>
        <v>5.91</v>
      </c>
      <c r="M168" s="6">
        <v>111</v>
      </c>
    </row>
    <row r="169" spans="1:13" ht="15.75" customHeight="1" x14ac:dyDescent="0.25">
      <c r="A169" s="4">
        <v>159</v>
      </c>
      <c r="B169" s="4">
        <f t="shared" si="13"/>
        <v>3</v>
      </c>
      <c r="C169" s="5">
        <f t="shared" si="5"/>
        <v>45154</v>
      </c>
      <c r="D169" s="21">
        <v>12.34</v>
      </c>
      <c r="E169" s="21">
        <v>36.9</v>
      </c>
      <c r="F169" s="21">
        <v>45.2</v>
      </c>
      <c r="G169" s="22">
        <v>1.5399999999999956</v>
      </c>
      <c r="H169" s="21">
        <v>85</v>
      </c>
      <c r="I169" s="21">
        <v>12.34</v>
      </c>
      <c r="J169" s="19">
        <f t="shared" si="14"/>
        <v>36.9</v>
      </c>
      <c r="K169" s="19">
        <f t="shared" si="15"/>
        <v>45.2</v>
      </c>
      <c r="L169" s="19">
        <f t="shared" si="15"/>
        <v>1.5399999999999956</v>
      </c>
      <c r="M169" s="6">
        <v>85</v>
      </c>
    </row>
    <row r="170" spans="1:13" ht="15.75" customHeight="1" x14ac:dyDescent="0.25">
      <c r="A170" s="4">
        <v>160</v>
      </c>
      <c r="B170" s="4">
        <f t="shared" si="13"/>
        <v>4</v>
      </c>
      <c r="C170" s="5">
        <f t="shared" si="5"/>
        <v>45155</v>
      </c>
      <c r="D170" s="21">
        <v>32.339999999999996</v>
      </c>
      <c r="E170" s="21">
        <v>18.399999999999999</v>
      </c>
      <c r="F170" s="21">
        <v>34.6</v>
      </c>
      <c r="G170" s="22">
        <v>8.5299999999999958</v>
      </c>
      <c r="H170" s="21">
        <v>138</v>
      </c>
      <c r="I170" s="21">
        <v>32.339999999999996</v>
      </c>
      <c r="J170" s="19">
        <f t="shared" si="14"/>
        <v>18.399999999999999</v>
      </c>
      <c r="K170" s="19">
        <f t="shared" si="15"/>
        <v>34.6</v>
      </c>
      <c r="L170" s="19">
        <f t="shared" si="15"/>
        <v>8.5299999999999958</v>
      </c>
      <c r="M170" s="6">
        <v>138</v>
      </c>
    </row>
    <row r="171" spans="1:13" ht="15.75" customHeight="1" x14ac:dyDescent="0.25">
      <c r="A171" s="4">
        <v>161</v>
      </c>
      <c r="B171" s="4">
        <f t="shared" si="13"/>
        <v>5</v>
      </c>
      <c r="C171" s="5">
        <f t="shared" si="5"/>
        <v>45156</v>
      </c>
      <c r="D171" s="21">
        <v>44.5</v>
      </c>
      <c r="E171" s="21">
        <v>18.100000000000001</v>
      </c>
      <c r="F171" s="21">
        <v>30.7</v>
      </c>
      <c r="G171" s="22">
        <v>14.02</v>
      </c>
      <c r="H171" s="21">
        <v>159</v>
      </c>
      <c r="I171" s="21">
        <v>44.5</v>
      </c>
      <c r="J171" s="19">
        <f t="shared" si="14"/>
        <v>18.100000000000001</v>
      </c>
      <c r="K171" s="19">
        <f t="shared" si="15"/>
        <v>30.7</v>
      </c>
      <c r="L171" s="19">
        <f t="shared" si="15"/>
        <v>14.02</v>
      </c>
      <c r="M171" s="6">
        <v>159</v>
      </c>
    </row>
    <row r="172" spans="1:13" ht="15.75" customHeight="1" x14ac:dyDescent="0.25">
      <c r="A172" s="4">
        <v>162</v>
      </c>
      <c r="B172" s="4">
        <f t="shared" si="13"/>
        <v>6</v>
      </c>
      <c r="C172" s="5">
        <f t="shared" si="5"/>
        <v>45157</v>
      </c>
      <c r="D172" s="21">
        <v>19.14</v>
      </c>
      <c r="E172" s="21">
        <v>35.799999999999997</v>
      </c>
      <c r="F172" s="21">
        <v>49.3</v>
      </c>
      <c r="G172" s="22">
        <v>6.75</v>
      </c>
      <c r="H172" s="21">
        <v>151</v>
      </c>
      <c r="I172" s="21">
        <v>19.14</v>
      </c>
      <c r="J172" s="19">
        <f t="shared" si="14"/>
        <v>35.799999999999997</v>
      </c>
      <c r="K172" s="19">
        <f t="shared" si="15"/>
        <v>49.3</v>
      </c>
      <c r="L172" s="19">
        <f t="shared" si="15"/>
        <v>6.75</v>
      </c>
      <c r="M172" s="6">
        <v>151</v>
      </c>
    </row>
    <row r="173" spans="1:13" ht="15.75" customHeight="1" x14ac:dyDescent="0.25">
      <c r="A173" s="4">
        <v>163</v>
      </c>
      <c r="B173" s="4">
        <f t="shared" si="13"/>
        <v>7</v>
      </c>
      <c r="C173" s="5">
        <f t="shared" si="5"/>
        <v>45158</v>
      </c>
      <c r="D173" s="21">
        <v>42.68</v>
      </c>
      <c r="E173" s="21"/>
      <c r="F173" s="21"/>
      <c r="G173" s="22">
        <v>17.649999999999999</v>
      </c>
      <c r="H173" s="21">
        <v>168</v>
      </c>
      <c r="I173" s="21">
        <v>42.68</v>
      </c>
      <c r="J173" s="19">
        <f t="shared" si="14"/>
        <v>23.450000000000003</v>
      </c>
      <c r="K173" s="19">
        <f t="shared" si="15"/>
        <v>25.9</v>
      </c>
      <c r="L173" s="19">
        <f t="shared" si="15"/>
        <v>17.649999999999999</v>
      </c>
      <c r="M173" s="6">
        <v>168</v>
      </c>
    </row>
    <row r="174" spans="1:13" ht="15.75" customHeight="1" x14ac:dyDescent="0.25">
      <c r="A174" s="4">
        <v>164</v>
      </c>
      <c r="B174" s="4">
        <f t="shared" si="13"/>
        <v>1</v>
      </c>
      <c r="C174" s="5">
        <f t="shared" si="5"/>
        <v>45159</v>
      </c>
      <c r="D174" s="21">
        <v>33.700000000000003</v>
      </c>
      <c r="E174" s="21">
        <v>36.799999999999997</v>
      </c>
      <c r="F174" s="21">
        <v>7.4</v>
      </c>
      <c r="G174" s="22">
        <v>31.79</v>
      </c>
      <c r="H174" s="21">
        <v>193</v>
      </c>
      <c r="I174" s="21">
        <v>33.700000000000003</v>
      </c>
      <c r="J174" s="19">
        <f t="shared" si="14"/>
        <v>36.799999999999997</v>
      </c>
      <c r="K174" s="19">
        <f t="shared" si="15"/>
        <v>7.4</v>
      </c>
      <c r="L174" s="19">
        <f t="shared" si="15"/>
        <v>31.79</v>
      </c>
      <c r="M174" s="6">
        <v>193</v>
      </c>
    </row>
    <row r="175" spans="1:13" ht="15.75" customHeight="1" x14ac:dyDescent="0.25">
      <c r="A175" s="4">
        <v>165</v>
      </c>
      <c r="B175" s="4">
        <f t="shared" si="13"/>
        <v>2</v>
      </c>
      <c r="C175" s="5">
        <f t="shared" si="5"/>
        <v>45160</v>
      </c>
      <c r="D175" s="21">
        <v>28.44</v>
      </c>
      <c r="E175" s="21">
        <v>14.7</v>
      </c>
      <c r="F175" s="21">
        <v>5.4</v>
      </c>
      <c r="G175" s="22">
        <v>16.91</v>
      </c>
      <c r="H175" s="21">
        <v>132</v>
      </c>
      <c r="I175" s="21">
        <v>28.44</v>
      </c>
      <c r="J175" s="19">
        <f t="shared" si="14"/>
        <v>14.7</v>
      </c>
      <c r="K175" s="19">
        <f t="shared" si="15"/>
        <v>5.4</v>
      </c>
      <c r="L175" s="19">
        <f t="shared" si="15"/>
        <v>16.91</v>
      </c>
      <c r="M175" s="6">
        <v>132</v>
      </c>
    </row>
    <row r="176" spans="1:13" ht="15.75" customHeight="1" x14ac:dyDescent="0.25">
      <c r="A176" s="4">
        <v>166</v>
      </c>
      <c r="B176" s="4">
        <f t="shared" si="13"/>
        <v>3</v>
      </c>
      <c r="C176" s="5">
        <f t="shared" si="5"/>
        <v>45161</v>
      </c>
      <c r="D176" s="21">
        <v>56.9</v>
      </c>
      <c r="E176" s="21">
        <v>3.4</v>
      </c>
      <c r="F176" s="21">
        <v>84.8</v>
      </c>
      <c r="G176" s="22">
        <v>11.229999999999997</v>
      </c>
      <c r="H176" s="21">
        <v>131</v>
      </c>
      <c r="I176" s="21">
        <v>56.9</v>
      </c>
      <c r="J176" s="19">
        <f t="shared" si="14"/>
        <v>3.4</v>
      </c>
      <c r="K176" s="19">
        <f t="shared" si="15"/>
        <v>84.8</v>
      </c>
      <c r="L176" s="19">
        <f t="shared" si="15"/>
        <v>11.229999999999997</v>
      </c>
      <c r="M176" s="6">
        <v>131</v>
      </c>
    </row>
    <row r="177" spans="1:13" ht="15.75" customHeight="1" x14ac:dyDescent="0.25">
      <c r="A177" s="4">
        <v>167</v>
      </c>
      <c r="B177" s="4">
        <f t="shared" si="13"/>
        <v>4</v>
      </c>
      <c r="C177" s="5">
        <f t="shared" si="5"/>
        <v>45162</v>
      </c>
      <c r="D177" s="21">
        <v>11.58</v>
      </c>
      <c r="E177" s="21">
        <v>37.6</v>
      </c>
      <c r="F177" s="21">
        <v>21.6</v>
      </c>
      <c r="G177" s="22">
        <v>11.95</v>
      </c>
      <c r="H177" s="21">
        <v>90</v>
      </c>
      <c r="I177" s="21">
        <v>11.58</v>
      </c>
      <c r="J177" s="19">
        <f t="shared" si="14"/>
        <v>37.6</v>
      </c>
      <c r="K177" s="19">
        <f t="shared" si="15"/>
        <v>21.6</v>
      </c>
      <c r="L177" s="19">
        <f t="shared" si="15"/>
        <v>11.95</v>
      </c>
      <c r="M177" s="6">
        <v>90</v>
      </c>
    </row>
    <row r="178" spans="1:13" ht="15.75" customHeight="1" x14ac:dyDescent="0.25">
      <c r="A178" s="4">
        <v>168</v>
      </c>
      <c r="B178" s="4">
        <f t="shared" si="13"/>
        <v>5</v>
      </c>
      <c r="C178" s="5">
        <f t="shared" si="5"/>
        <v>45163</v>
      </c>
      <c r="D178" s="21">
        <v>48.36</v>
      </c>
      <c r="E178" s="21">
        <v>5.2</v>
      </c>
      <c r="F178" s="21">
        <v>19.399999999999999</v>
      </c>
      <c r="G178" s="22">
        <v>15.520000000000001</v>
      </c>
      <c r="H178" s="21">
        <v>129</v>
      </c>
      <c r="I178" s="21">
        <v>48.36</v>
      </c>
      <c r="J178" s="19">
        <f t="shared" si="14"/>
        <v>5.2</v>
      </c>
      <c r="K178" s="19">
        <f t="shared" si="15"/>
        <v>19.399999999999999</v>
      </c>
      <c r="L178" s="19">
        <f t="shared" si="15"/>
        <v>15.520000000000001</v>
      </c>
      <c r="M178" s="6">
        <v>129</v>
      </c>
    </row>
    <row r="179" spans="1:13" ht="15.75" customHeight="1" x14ac:dyDescent="0.25">
      <c r="A179" s="4">
        <v>169</v>
      </c>
      <c r="B179" s="4">
        <f t="shared" si="13"/>
        <v>6</v>
      </c>
      <c r="C179" s="5">
        <f t="shared" si="5"/>
        <v>45164</v>
      </c>
      <c r="D179" s="21">
        <v>45.08</v>
      </c>
      <c r="E179" s="21">
        <v>23.6</v>
      </c>
      <c r="F179" s="21">
        <v>57.6</v>
      </c>
      <c r="G179" s="22">
        <v>10.3</v>
      </c>
      <c r="H179" s="21">
        <v>185</v>
      </c>
      <c r="I179" s="21">
        <v>45.08</v>
      </c>
      <c r="J179" s="19">
        <f t="shared" si="14"/>
        <v>23.6</v>
      </c>
      <c r="K179" s="19">
        <f t="shared" si="15"/>
        <v>57.6</v>
      </c>
      <c r="L179" s="19">
        <f t="shared" si="15"/>
        <v>10.3</v>
      </c>
      <c r="M179" s="6">
        <v>185</v>
      </c>
    </row>
    <row r="180" spans="1:13" ht="15.75" customHeight="1" x14ac:dyDescent="0.25">
      <c r="A180" s="4">
        <v>170</v>
      </c>
      <c r="B180" s="4">
        <f t="shared" si="13"/>
        <v>7</v>
      </c>
      <c r="C180" s="5">
        <f t="shared" si="5"/>
        <v>45165</v>
      </c>
      <c r="D180" s="21">
        <v>60.86</v>
      </c>
      <c r="E180" s="21">
        <v>10.6</v>
      </c>
      <c r="F180" s="21">
        <v>6.4</v>
      </c>
      <c r="G180" s="22">
        <v>31.169999999999995</v>
      </c>
      <c r="H180" s="21">
        <v>162</v>
      </c>
      <c r="I180" s="21">
        <v>60.86</v>
      </c>
      <c r="J180" s="19">
        <f t="shared" si="14"/>
        <v>10.6</v>
      </c>
      <c r="K180" s="19">
        <f t="shared" si="15"/>
        <v>6.4</v>
      </c>
      <c r="L180" s="19">
        <f t="shared" si="15"/>
        <v>31.169999999999995</v>
      </c>
      <c r="M180" s="6">
        <v>162</v>
      </c>
    </row>
    <row r="181" spans="1:13" ht="15.75" customHeight="1" x14ac:dyDescent="0.25">
      <c r="A181" s="4">
        <v>171</v>
      </c>
      <c r="B181" s="4">
        <f t="shared" si="13"/>
        <v>1</v>
      </c>
      <c r="C181" s="5">
        <f t="shared" si="5"/>
        <v>45166</v>
      </c>
      <c r="D181" s="21">
        <v>12</v>
      </c>
      <c r="E181" s="21">
        <v>11.6</v>
      </c>
      <c r="F181" s="21">
        <v>18.399999999999999</v>
      </c>
      <c r="G181" s="22">
        <v>3.4400000000000013</v>
      </c>
      <c r="H181" s="21">
        <v>90</v>
      </c>
      <c r="I181" s="21">
        <v>12</v>
      </c>
      <c r="J181" s="19">
        <f t="shared" si="14"/>
        <v>11.6</v>
      </c>
      <c r="K181" s="19">
        <f t="shared" si="15"/>
        <v>18.399999999999999</v>
      </c>
      <c r="L181" s="19">
        <f t="shared" si="15"/>
        <v>3.4400000000000013</v>
      </c>
      <c r="M181" s="6">
        <v>90</v>
      </c>
    </row>
    <row r="182" spans="1:13" ht="15.75" customHeight="1" x14ac:dyDescent="0.25">
      <c r="A182" s="4">
        <v>172</v>
      </c>
      <c r="B182" s="4">
        <f t="shared" si="13"/>
        <v>2</v>
      </c>
      <c r="C182" s="5">
        <f t="shared" si="5"/>
        <v>45167</v>
      </c>
      <c r="D182" s="21">
        <v>42.9</v>
      </c>
      <c r="E182" s="21">
        <v>20.9</v>
      </c>
      <c r="F182" s="21">
        <v>47.4</v>
      </c>
      <c r="G182" s="22">
        <v>7.9399999999999977</v>
      </c>
      <c r="H182" s="21">
        <v>163</v>
      </c>
      <c r="I182" s="21">
        <v>42.9</v>
      </c>
      <c r="J182" s="19">
        <f t="shared" si="14"/>
        <v>20.9</v>
      </c>
      <c r="K182" s="19">
        <f t="shared" si="15"/>
        <v>47.4</v>
      </c>
      <c r="L182" s="19">
        <f t="shared" si="15"/>
        <v>7.9399999999999977</v>
      </c>
      <c r="M182" s="6">
        <v>163</v>
      </c>
    </row>
    <row r="183" spans="1:13" ht="15.75" customHeight="1" x14ac:dyDescent="0.25">
      <c r="A183" s="4">
        <v>173</v>
      </c>
      <c r="B183" s="4">
        <f t="shared" si="13"/>
        <v>3</v>
      </c>
      <c r="C183" s="5">
        <f t="shared" si="5"/>
        <v>45168</v>
      </c>
      <c r="D183" s="21">
        <v>9.92</v>
      </c>
      <c r="E183" s="21">
        <v>20.100000000000001</v>
      </c>
      <c r="F183" s="21">
        <v>17</v>
      </c>
      <c r="G183" s="22">
        <v>5.2100000000000009</v>
      </c>
      <c r="H183" s="21">
        <v>93</v>
      </c>
      <c r="I183" s="21">
        <v>9.92</v>
      </c>
      <c r="J183" s="19">
        <f t="shared" si="14"/>
        <v>20.100000000000001</v>
      </c>
      <c r="K183" s="19">
        <f t="shared" si="15"/>
        <v>17</v>
      </c>
      <c r="L183" s="19">
        <f t="shared" si="15"/>
        <v>5.2100000000000009</v>
      </c>
      <c r="M183" s="6">
        <v>93</v>
      </c>
    </row>
    <row r="184" spans="1:13" ht="15.75" customHeight="1" x14ac:dyDescent="0.25">
      <c r="A184" s="4">
        <v>174</v>
      </c>
      <c r="B184" s="4">
        <f t="shared" si="13"/>
        <v>4</v>
      </c>
      <c r="C184" s="5">
        <f t="shared" si="5"/>
        <v>45169</v>
      </c>
      <c r="D184" s="21">
        <v>36.68</v>
      </c>
      <c r="E184" s="21">
        <v>7.1</v>
      </c>
      <c r="F184" s="21">
        <v>12.8</v>
      </c>
      <c r="G184" s="22">
        <v>15.27</v>
      </c>
      <c r="H184" s="21">
        <v>129</v>
      </c>
      <c r="I184" s="21">
        <v>36.68</v>
      </c>
      <c r="J184" s="19">
        <f t="shared" si="14"/>
        <v>7.1</v>
      </c>
      <c r="K184" s="19">
        <f t="shared" si="15"/>
        <v>12.8</v>
      </c>
      <c r="L184" s="19">
        <f t="shared" si="15"/>
        <v>15.27</v>
      </c>
      <c r="M184" s="6">
        <v>129</v>
      </c>
    </row>
    <row r="185" spans="1:13" ht="15.75" customHeight="1" x14ac:dyDescent="0.25">
      <c r="A185" s="4">
        <v>175</v>
      </c>
      <c r="B185" s="4">
        <f t="shared" si="13"/>
        <v>5</v>
      </c>
      <c r="C185" s="5">
        <f t="shared" si="5"/>
        <v>45170</v>
      </c>
      <c r="D185" s="21">
        <v>53.480000000000004</v>
      </c>
      <c r="E185" s="21">
        <v>3.4</v>
      </c>
      <c r="F185" s="21">
        <v>13.1</v>
      </c>
      <c r="G185" s="22">
        <v>18.700000000000003</v>
      </c>
      <c r="H185" s="21">
        <v>127</v>
      </c>
      <c r="I185" s="21">
        <v>53.480000000000004</v>
      </c>
      <c r="J185" s="19">
        <f t="shared" si="14"/>
        <v>3.4</v>
      </c>
      <c r="K185" s="19">
        <f t="shared" si="15"/>
        <v>13.1</v>
      </c>
      <c r="L185" s="19">
        <f t="shared" si="15"/>
        <v>18.700000000000003</v>
      </c>
      <c r="M185" s="6">
        <v>127</v>
      </c>
    </row>
    <row r="186" spans="1:13" ht="15.75" customHeight="1" x14ac:dyDescent="0.25">
      <c r="A186" s="4">
        <v>176</v>
      </c>
      <c r="B186" s="4">
        <f t="shared" si="13"/>
        <v>6</v>
      </c>
      <c r="C186" s="5">
        <f t="shared" si="5"/>
        <v>45171</v>
      </c>
      <c r="D186" s="21">
        <v>64.38</v>
      </c>
      <c r="E186" s="21">
        <v>48.9</v>
      </c>
      <c r="F186" s="21">
        <v>41.8</v>
      </c>
      <c r="G186" s="22">
        <v>35.42</v>
      </c>
      <c r="H186" s="21">
        <v>271</v>
      </c>
      <c r="I186" s="21">
        <v>64.38</v>
      </c>
      <c r="J186" s="19">
        <f t="shared" si="14"/>
        <v>48.9</v>
      </c>
      <c r="K186" s="19">
        <f t="shared" si="15"/>
        <v>41.8</v>
      </c>
      <c r="L186" s="19">
        <f t="shared" si="15"/>
        <v>35.42</v>
      </c>
      <c r="M186" s="6">
        <v>271</v>
      </c>
    </row>
    <row r="187" spans="1:13" ht="15.75" customHeight="1" x14ac:dyDescent="0.25">
      <c r="A187" s="4">
        <v>177</v>
      </c>
      <c r="B187" s="4">
        <f t="shared" si="13"/>
        <v>7</v>
      </c>
      <c r="C187" s="5">
        <f t="shared" si="5"/>
        <v>45172</v>
      </c>
      <c r="D187" s="21">
        <v>58.68</v>
      </c>
      <c r="E187" s="21">
        <v>30.2</v>
      </c>
      <c r="F187" s="21">
        <v>20.3</v>
      </c>
      <c r="G187" s="22">
        <v>31.819999999999997</v>
      </c>
      <c r="H187" s="21">
        <v>216</v>
      </c>
      <c r="I187" s="21">
        <v>58.68</v>
      </c>
      <c r="J187" s="19">
        <f t="shared" si="14"/>
        <v>30.2</v>
      </c>
      <c r="K187" s="19">
        <f t="shared" si="15"/>
        <v>20.3</v>
      </c>
      <c r="L187" s="19">
        <f t="shared" si="15"/>
        <v>31.819999999999997</v>
      </c>
      <c r="M187" s="6">
        <v>216</v>
      </c>
    </row>
    <row r="188" spans="1:13" ht="15.75" customHeight="1" x14ac:dyDescent="0.25">
      <c r="A188" s="4">
        <v>178</v>
      </c>
      <c r="B188" s="4">
        <f t="shared" si="13"/>
        <v>1</v>
      </c>
      <c r="C188" s="5">
        <f t="shared" si="5"/>
        <v>45173</v>
      </c>
      <c r="D188" s="21">
        <v>40.04</v>
      </c>
      <c r="E188" s="21">
        <v>7.8</v>
      </c>
      <c r="F188" s="21">
        <v>35.200000000000003</v>
      </c>
      <c r="G188" s="22">
        <v>95</v>
      </c>
      <c r="H188" s="21">
        <v>131</v>
      </c>
      <c r="I188" s="21">
        <v>40.04</v>
      </c>
      <c r="J188" s="19">
        <f t="shared" si="14"/>
        <v>7.8</v>
      </c>
      <c r="K188" s="19">
        <f t="shared" si="15"/>
        <v>35.200000000000003</v>
      </c>
      <c r="L188" s="19">
        <f t="shared" si="15"/>
        <v>95</v>
      </c>
      <c r="M188" s="6">
        <v>131</v>
      </c>
    </row>
    <row r="189" spans="1:13" ht="15.75" customHeight="1" x14ac:dyDescent="0.25">
      <c r="A189" s="4">
        <v>179</v>
      </c>
      <c r="B189" s="4">
        <f t="shared" si="13"/>
        <v>2</v>
      </c>
      <c r="C189" s="5">
        <f t="shared" si="5"/>
        <v>45174</v>
      </c>
      <c r="D189" s="21">
        <v>63.339999999999996</v>
      </c>
      <c r="E189" s="21">
        <v>2.2999999999999998</v>
      </c>
      <c r="F189" s="21">
        <v>23.7</v>
      </c>
      <c r="G189" s="22">
        <v>19.339999999999996</v>
      </c>
      <c r="H189" s="21">
        <v>131</v>
      </c>
      <c r="I189" s="21">
        <v>63.339999999999996</v>
      </c>
      <c r="J189" s="19">
        <f t="shared" si="14"/>
        <v>2.2999999999999998</v>
      </c>
      <c r="K189" s="19">
        <f t="shared" si="15"/>
        <v>23.7</v>
      </c>
      <c r="L189" s="19">
        <f t="shared" si="15"/>
        <v>19.339999999999996</v>
      </c>
      <c r="M189" s="6">
        <v>131</v>
      </c>
    </row>
    <row r="190" spans="1:13" ht="15.75" customHeight="1" x14ac:dyDescent="0.25">
      <c r="A190" s="4">
        <v>180</v>
      </c>
      <c r="B190" s="4">
        <f t="shared" si="13"/>
        <v>3</v>
      </c>
      <c r="C190" s="5">
        <f t="shared" si="5"/>
        <v>45175</v>
      </c>
      <c r="D190" s="21">
        <v>41.12</v>
      </c>
      <c r="E190" s="21">
        <v>10</v>
      </c>
      <c r="F190" s="21">
        <v>17.600000000000001</v>
      </c>
      <c r="G190" s="22">
        <v>14.519999999999998</v>
      </c>
      <c r="H190" s="21">
        <v>135</v>
      </c>
      <c r="I190" s="21">
        <v>41.12</v>
      </c>
      <c r="J190" s="19">
        <f t="shared" si="14"/>
        <v>10</v>
      </c>
      <c r="K190" s="19">
        <f t="shared" si="15"/>
        <v>17.600000000000001</v>
      </c>
      <c r="L190" s="19">
        <f t="shared" si="15"/>
        <v>14.519999999999998</v>
      </c>
      <c r="M190" s="6">
        <v>135</v>
      </c>
    </row>
    <row r="191" spans="1:13" ht="15.75" customHeight="1" x14ac:dyDescent="0.25">
      <c r="A191" s="4">
        <v>181</v>
      </c>
      <c r="B191" s="4">
        <f t="shared" si="13"/>
        <v>4</v>
      </c>
      <c r="C191" s="5">
        <f t="shared" si="5"/>
        <v>45176</v>
      </c>
      <c r="D191" s="21">
        <v>36.32</v>
      </c>
      <c r="E191" s="21">
        <v>2.6</v>
      </c>
      <c r="F191" s="21">
        <v>8.3000000000000007</v>
      </c>
      <c r="G191" s="22">
        <v>13.64</v>
      </c>
      <c r="H191" s="21">
        <v>108</v>
      </c>
      <c r="I191" s="21">
        <v>36.32</v>
      </c>
      <c r="J191" s="19">
        <f t="shared" si="14"/>
        <v>2.6</v>
      </c>
      <c r="K191" s="19">
        <f t="shared" si="15"/>
        <v>8.3000000000000007</v>
      </c>
      <c r="L191" s="19">
        <f t="shared" si="15"/>
        <v>13.64</v>
      </c>
      <c r="M191" s="6">
        <v>108</v>
      </c>
    </row>
    <row r="192" spans="1:13" ht="15.75" customHeight="1" x14ac:dyDescent="0.25">
      <c r="A192" s="4">
        <v>182</v>
      </c>
      <c r="B192" s="4">
        <f t="shared" si="13"/>
        <v>5</v>
      </c>
      <c r="C192" s="5">
        <f t="shared" si="5"/>
        <v>45177</v>
      </c>
      <c r="D192" s="21">
        <v>52.7</v>
      </c>
      <c r="E192" s="21">
        <v>5.4</v>
      </c>
      <c r="F192" s="21">
        <v>27.4</v>
      </c>
      <c r="G192" s="22">
        <v>13.59</v>
      </c>
      <c r="H192" s="21">
        <v>124</v>
      </c>
      <c r="I192" s="21">
        <v>52.7</v>
      </c>
      <c r="J192" s="19">
        <f t="shared" si="14"/>
        <v>5.4</v>
      </c>
      <c r="K192" s="19">
        <f t="shared" si="15"/>
        <v>27.4</v>
      </c>
      <c r="L192" s="19">
        <f t="shared" si="15"/>
        <v>13.59</v>
      </c>
      <c r="M192" s="6">
        <v>124</v>
      </c>
    </row>
    <row r="193" spans="1:13" ht="15.75" customHeight="1" x14ac:dyDescent="0.25">
      <c r="A193" s="4">
        <v>183</v>
      </c>
      <c r="B193" s="4">
        <f t="shared" si="13"/>
        <v>6</v>
      </c>
      <c r="C193" s="5">
        <f t="shared" si="5"/>
        <v>45178</v>
      </c>
      <c r="D193" s="21">
        <v>18.240000000000002</v>
      </c>
      <c r="E193" s="21">
        <v>5.7</v>
      </c>
      <c r="F193" s="21">
        <v>29.7</v>
      </c>
      <c r="G193" s="22">
        <v>16.59</v>
      </c>
      <c r="H193" s="21">
        <v>105</v>
      </c>
      <c r="I193" s="21">
        <v>18.240000000000002</v>
      </c>
      <c r="J193" s="19">
        <f t="shared" si="14"/>
        <v>5.7</v>
      </c>
      <c r="K193" s="19">
        <f t="shared" si="15"/>
        <v>29.7</v>
      </c>
      <c r="L193" s="19">
        <f t="shared" si="15"/>
        <v>16.59</v>
      </c>
      <c r="M193" s="6">
        <v>105</v>
      </c>
    </row>
    <row r="194" spans="1:13" ht="15.75" customHeight="1" x14ac:dyDescent="0.25">
      <c r="A194" s="4">
        <v>184</v>
      </c>
      <c r="B194" s="4">
        <f t="shared" si="13"/>
        <v>7</v>
      </c>
      <c r="C194" s="5">
        <f t="shared" si="5"/>
        <v>45179</v>
      </c>
      <c r="D194" s="21">
        <v>65.52000000000001</v>
      </c>
      <c r="E194" s="21">
        <v>43</v>
      </c>
      <c r="F194" s="21">
        <v>71.8</v>
      </c>
      <c r="G194" s="22">
        <v>21.540000000000006</v>
      </c>
      <c r="H194" s="21">
        <v>272</v>
      </c>
      <c r="I194" s="21">
        <v>65.52000000000001</v>
      </c>
      <c r="J194" s="19">
        <f t="shared" si="14"/>
        <v>43</v>
      </c>
      <c r="K194" s="19">
        <f t="shared" si="15"/>
        <v>71.8</v>
      </c>
      <c r="L194" s="19">
        <f t="shared" si="15"/>
        <v>21.540000000000006</v>
      </c>
      <c r="M194" s="6">
        <v>272</v>
      </c>
    </row>
    <row r="195" spans="1:13" ht="15.75" customHeight="1" x14ac:dyDescent="0.25">
      <c r="A195" s="4">
        <v>185</v>
      </c>
      <c r="B195" s="4">
        <f t="shared" si="13"/>
        <v>1</v>
      </c>
      <c r="C195" s="5">
        <f t="shared" si="5"/>
        <v>45180</v>
      </c>
      <c r="D195" s="21">
        <v>58.760000000000005</v>
      </c>
      <c r="E195" s="21">
        <v>21.3</v>
      </c>
      <c r="F195" s="21">
        <v>30</v>
      </c>
      <c r="G195" s="22">
        <v>24.03</v>
      </c>
      <c r="H195" s="21">
        <v>188</v>
      </c>
      <c r="I195" s="21">
        <v>58.760000000000005</v>
      </c>
      <c r="J195" s="19">
        <f t="shared" si="14"/>
        <v>21.3</v>
      </c>
      <c r="K195" s="19">
        <f t="shared" si="15"/>
        <v>30</v>
      </c>
      <c r="L195" s="19">
        <f t="shared" si="15"/>
        <v>24.03</v>
      </c>
      <c r="M195" s="6">
        <v>188</v>
      </c>
    </row>
    <row r="196" spans="1:13" ht="15.75" customHeight="1" x14ac:dyDescent="0.25">
      <c r="A196" s="4">
        <v>186</v>
      </c>
      <c r="B196" s="4">
        <f t="shared" si="13"/>
        <v>2</v>
      </c>
      <c r="C196" s="5">
        <f t="shared" si="5"/>
        <v>45181</v>
      </c>
      <c r="D196" s="21">
        <v>46</v>
      </c>
      <c r="E196" s="21">
        <v>45.1</v>
      </c>
      <c r="F196" s="21">
        <v>19.600000000000001</v>
      </c>
      <c r="G196" s="22">
        <v>35.209999999999994</v>
      </c>
      <c r="H196" s="21">
        <v>228</v>
      </c>
      <c r="I196" s="21">
        <v>46</v>
      </c>
      <c r="J196" s="19">
        <f t="shared" si="14"/>
        <v>45.1</v>
      </c>
      <c r="K196" s="19">
        <f t="shared" si="15"/>
        <v>19.600000000000001</v>
      </c>
      <c r="L196" s="19">
        <f t="shared" si="15"/>
        <v>35.209999999999994</v>
      </c>
      <c r="M196" s="6">
        <v>228</v>
      </c>
    </row>
    <row r="197" spans="1:13" ht="15.75" customHeight="1" x14ac:dyDescent="0.25">
      <c r="A197" s="4">
        <v>187</v>
      </c>
      <c r="B197" s="4">
        <f t="shared" si="13"/>
        <v>3</v>
      </c>
      <c r="C197" s="5">
        <f t="shared" si="5"/>
        <v>45182</v>
      </c>
      <c r="D197" s="21">
        <v>35.9</v>
      </c>
      <c r="E197" s="21">
        <v>2.1</v>
      </c>
      <c r="F197" s="21">
        <v>26.6</v>
      </c>
      <c r="G197" s="22">
        <v>4.3599999999999994</v>
      </c>
      <c r="H197" s="21">
        <v>108</v>
      </c>
      <c r="I197" s="21">
        <v>35.9</v>
      </c>
      <c r="J197" s="19">
        <f t="shared" si="14"/>
        <v>2.1</v>
      </c>
      <c r="K197" s="19">
        <f t="shared" si="15"/>
        <v>26.6</v>
      </c>
      <c r="L197" s="19">
        <f t="shared" si="15"/>
        <v>4.3599999999999994</v>
      </c>
      <c r="M197" s="6">
        <v>108</v>
      </c>
    </row>
    <row r="198" spans="1:13" ht="15.75" customHeight="1" x14ac:dyDescent="0.25">
      <c r="A198" s="4">
        <v>188</v>
      </c>
      <c r="B198" s="4">
        <f t="shared" si="13"/>
        <v>4</v>
      </c>
      <c r="C198" s="5">
        <f t="shared" si="5"/>
        <v>45183</v>
      </c>
      <c r="D198" s="21">
        <v>41.22</v>
      </c>
      <c r="E198" s="21">
        <v>28.7</v>
      </c>
      <c r="F198" s="21">
        <v>18.2</v>
      </c>
      <c r="G198" s="22">
        <v>26.18</v>
      </c>
      <c r="H198" s="21">
        <v>186</v>
      </c>
      <c r="I198" s="21">
        <v>41.22</v>
      </c>
      <c r="J198" s="19">
        <f t="shared" si="14"/>
        <v>28.7</v>
      </c>
      <c r="K198" s="19">
        <f t="shared" si="15"/>
        <v>18.2</v>
      </c>
      <c r="L198" s="19">
        <f t="shared" si="15"/>
        <v>26.18</v>
      </c>
      <c r="M198" s="6">
        <v>186</v>
      </c>
    </row>
    <row r="199" spans="1:13" ht="15.75" customHeight="1" x14ac:dyDescent="0.25">
      <c r="A199" s="4">
        <v>189</v>
      </c>
      <c r="B199" s="4">
        <f t="shared" si="13"/>
        <v>5</v>
      </c>
      <c r="C199" s="5">
        <f t="shared" si="5"/>
        <v>45184</v>
      </c>
      <c r="D199" s="21">
        <v>59.2</v>
      </c>
      <c r="E199" s="21">
        <v>13.9</v>
      </c>
      <c r="F199" s="21">
        <v>3.7</v>
      </c>
      <c r="G199" s="22">
        <v>34.070000000000007</v>
      </c>
      <c r="H199" s="21">
        <v>167</v>
      </c>
      <c r="I199" s="21">
        <v>59.2</v>
      </c>
      <c r="J199" s="19">
        <f t="shared" si="14"/>
        <v>13.9</v>
      </c>
      <c r="K199" s="19">
        <f t="shared" si="15"/>
        <v>3.7</v>
      </c>
      <c r="L199" s="19">
        <f t="shared" si="15"/>
        <v>34.070000000000007</v>
      </c>
      <c r="M199" s="6">
        <v>167</v>
      </c>
    </row>
    <row r="200" spans="1:13" ht="15.75" customHeight="1" x14ac:dyDescent="0.25">
      <c r="A200" s="4">
        <v>190</v>
      </c>
      <c r="B200" s="4">
        <f t="shared" si="13"/>
        <v>6</v>
      </c>
      <c r="C200" s="5">
        <f t="shared" si="5"/>
        <v>45185</v>
      </c>
      <c r="D200" s="21">
        <v>6.74</v>
      </c>
      <c r="E200" s="21">
        <v>12.1</v>
      </c>
      <c r="F200" s="21">
        <v>23.4</v>
      </c>
      <c r="G200" s="22">
        <v>18.560000000000002</v>
      </c>
      <c r="H200" s="21">
        <v>83</v>
      </c>
      <c r="I200" s="21">
        <v>6.74</v>
      </c>
      <c r="J200" s="19">
        <f t="shared" si="14"/>
        <v>12.1</v>
      </c>
      <c r="K200" s="19">
        <f t="shared" si="15"/>
        <v>23.4</v>
      </c>
      <c r="L200" s="19">
        <f t="shared" si="15"/>
        <v>18.560000000000002</v>
      </c>
      <c r="M200" s="6">
        <v>83</v>
      </c>
    </row>
    <row r="201" spans="1:13" ht="15.75" customHeight="1" x14ac:dyDescent="0.25">
      <c r="A201" s="4">
        <v>191</v>
      </c>
      <c r="B201" s="4">
        <f t="shared" si="13"/>
        <v>7</v>
      </c>
      <c r="C201" s="5">
        <f t="shared" si="5"/>
        <v>45186</v>
      </c>
      <c r="D201" s="21">
        <v>15.9</v>
      </c>
      <c r="E201" s="21">
        <v>41.1</v>
      </c>
      <c r="F201" s="21">
        <v>5.8</v>
      </c>
      <c r="G201" s="22">
        <v>22.18</v>
      </c>
      <c r="H201" s="21">
        <v>114</v>
      </c>
      <c r="I201" s="21">
        <v>15.9</v>
      </c>
      <c r="J201" s="19">
        <f t="shared" si="14"/>
        <v>41.1</v>
      </c>
      <c r="K201" s="19">
        <f t="shared" si="15"/>
        <v>5.8</v>
      </c>
      <c r="L201" s="19">
        <f t="shared" si="15"/>
        <v>22.18</v>
      </c>
      <c r="M201" s="6">
        <v>114</v>
      </c>
    </row>
    <row r="202" spans="1:13" ht="15.75" customHeight="1" x14ac:dyDescent="0.25">
      <c r="A202" s="4">
        <v>192</v>
      </c>
      <c r="B202" s="4">
        <f t="shared" si="13"/>
        <v>1</v>
      </c>
      <c r="C202" s="5">
        <f t="shared" si="5"/>
        <v>45187</v>
      </c>
      <c r="D202" s="21">
        <v>21.1</v>
      </c>
      <c r="E202" s="21">
        <v>10.8</v>
      </c>
      <c r="F202" s="21">
        <v>6</v>
      </c>
      <c r="G202" s="22">
        <v>10.549999999999999</v>
      </c>
      <c r="H202" s="21">
        <v>116</v>
      </c>
      <c r="I202" s="21">
        <v>21.1</v>
      </c>
      <c r="J202" s="19">
        <f t="shared" si="14"/>
        <v>10.8</v>
      </c>
      <c r="K202" s="19">
        <f t="shared" si="15"/>
        <v>6</v>
      </c>
      <c r="L202" s="19">
        <f t="shared" si="15"/>
        <v>10.549999999999999</v>
      </c>
      <c r="M202" s="6">
        <v>116</v>
      </c>
    </row>
    <row r="203" spans="1:13" ht="15.75" customHeight="1" x14ac:dyDescent="0.25">
      <c r="A203" s="4">
        <v>193</v>
      </c>
      <c r="B203" s="4">
        <f t="shared" si="13"/>
        <v>2</v>
      </c>
      <c r="C203" s="5">
        <f t="shared" si="5"/>
        <v>45188</v>
      </c>
      <c r="D203" s="21">
        <v>12.44</v>
      </c>
      <c r="E203" s="21">
        <v>4.0999999999999996</v>
      </c>
      <c r="F203" s="21">
        <v>31.6</v>
      </c>
      <c r="G203" s="22">
        <v>11.129999999999999</v>
      </c>
      <c r="H203" s="21">
        <v>62</v>
      </c>
      <c r="I203" s="21">
        <v>12.44</v>
      </c>
      <c r="J203" s="19">
        <f t="shared" si="14"/>
        <v>4.0999999999999996</v>
      </c>
      <c r="K203" s="19">
        <f t="shared" si="15"/>
        <v>31.6</v>
      </c>
      <c r="L203" s="19">
        <f t="shared" si="15"/>
        <v>11.129999999999999</v>
      </c>
      <c r="M203" s="6">
        <v>62</v>
      </c>
    </row>
    <row r="204" spans="1:13" ht="15.75" customHeight="1" x14ac:dyDescent="0.25">
      <c r="A204" s="4">
        <v>194</v>
      </c>
      <c r="B204" s="4">
        <f t="shared" ref="B204:B210" si="16">WEEKDAY(C204,2)</f>
        <v>3</v>
      </c>
      <c r="C204" s="5">
        <f t="shared" si="5"/>
        <v>45189</v>
      </c>
      <c r="D204" s="21">
        <v>41.36</v>
      </c>
      <c r="E204" s="21">
        <v>42</v>
      </c>
      <c r="F204" s="21">
        <v>3.6</v>
      </c>
      <c r="G204" s="22">
        <v>36.24</v>
      </c>
      <c r="H204" s="21">
        <v>204</v>
      </c>
      <c r="I204" s="21">
        <v>41.36</v>
      </c>
      <c r="J204" s="19">
        <f t="shared" ref="J204:J210" si="17">IF(ISBLANK(E204),$E$7,E204)</f>
        <v>42</v>
      </c>
      <c r="K204" s="19">
        <f t="shared" si="15"/>
        <v>3.6</v>
      </c>
      <c r="L204" s="19">
        <f t="shared" si="15"/>
        <v>36.24</v>
      </c>
      <c r="M204" s="6">
        <v>204</v>
      </c>
    </row>
    <row r="205" spans="1:13" ht="15.75" customHeight="1" x14ac:dyDescent="0.25">
      <c r="A205" s="4">
        <v>195</v>
      </c>
      <c r="B205" s="4">
        <f t="shared" si="16"/>
        <v>4</v>
      </c>
      <c r="C205" s="5">
        <f t="shared" si="5"/>
        <v>45190</v>
      </c>
      <c r="D205" s="21">
        <v>32.94</v>
      </c>
      <c r="E205" s="21">
        <v>35.6</v>
      </c>
      <c r="F205" s="21">
        <v>6</v>
      </c>
      <c r="G205" s="22"/>
      <c r="H205" s="21">
        <v>184</v>
      </c>
      <c r="I205" s="21">
        <v>32.94</v>
      </c>
      <c r="J205" s="19">
        <f t="shared" si="17"/>
        <v>35.6</v>
      </c>
      <c r="K205" s="19">
        <f t="shared" si="15"/>
        <v>6</v>
      </c>
      <c r="L205" s="19">
        <f t="shared" si="15"/>
        <v>17.100000000000001</v>
      </c>
      <c r="M205" s="6">
        <v>184</v>
      </c>
    </row>
    <row r="206" spans="1:13" ht="15.75" customHeight="1" x14ac:dyDescent="0.25">
      <c r="A206" s="4">
        <v>196</v>
      </c>
      <c r="B206" s="4">
        <f t="shared" si="16"/>
        <v>5</v>
      </c>
      <c r="C206" s="5">
        <f t="shared" si="5"/>
        <v>45191</v>
      </c>
      <c r="D206" s="21">
        <v>14.64</v>
      </c>
      <c r="E206" s="21">
        <v>3.7</v>
      </c>
      <c r="F206" s="21">
        <v>13.8</v>
      </c>
      <c r="G206" s="22">
        <v>0.14999999999999947</v>
      </c>
      <c r="H206" s="21">
        <v>91</v>
      </c>
      <c r="I206" s="21">
        <v>14.64</v>
      </c>
      <c r="J206" s="19">
        <f t="shared" si="17"/>
        <v>3.7</v>
      </c>
      <c r="K206" s="19">
        <f t="shared" si="15"/>
        <v>13.8</v>
      </c>
      <c r="L206" s="19">
        <f t="shared" si="15"/>
        <v>0.14999999999999947</v>
      </c>
      <c r="M206" s="6">
        <v>91</v>
      </c>
    </row>
    <row r="207" spans="1:13" ht="15.75" customHeight="1" x14ac:dyDescent="0.25">
      <c r="A207" s="4">
        <v>197</v>
      </c>
      <c r="B207" s="4">
        <f t="shared" si="16"/>
        <v>6</v>
      </c>
      <c r="C207" s="5">
        <f t="shared" si="5"/>
        <v>45192</v>
      </c>
      <c r="D207" s="21">
        <v>27.84</v>
      </c>
      <c r="E207" s="21">
        <v>4.9000000000000004</v>
      </c>
      <c r="F207" s="21">
        <v>8.1</v>
      </c>
      <c r="G207" s="22">
        <v>8.6300000000000008</v>
      </c>
      <c r="H207" s="21">
        <v>116</v>
      </c>
      <c r="I207" s="21">
        <v>27.84</v>
      </c>
      <c r="J207" s="19">
        <f t="shared" si="17"/>
        <v>4.9000000000000004</v>
      </c>
      <c r="K207" s="19">
        <f t="shared" si="15"/>
        <v>8.1</v>
      </c>
      <c r="L207" s="19">
        <f t="shared" si="15"/>
        <v>8.6300000000000008</v>
      </c>
      <c r="M207" s="6">
        <v>116</v>
      </c>
    </row>
    <row r="208" spans="1:13" ht="15.75" customHeight="1" x14ac:dyDescent="0.25">
      <c r="A208" s="4">
        <v>198</v>
      </c>
      <c r="B208" s="4">
        <f t="shared" si="16"/>
        <v>7</v>
      </c>
      <c r="C208" s="5">
        <f t="shared" si="5"/>
        <v>45193</v>
      </c>
      <c r="D208" s="21">
        <v>44.4</v>
      </c>
      <c r="E208" s="21">
        <v>9.3000000000000007</v>
      </c>
      <c r="F208" s="21">
        <v>6.4</v>
      </c>
      <c r="G208" s="22">
        <v>19.79</v>
      </c>
      <c r="H208" s="21">
        <v>139</v>
      </c>
      <c r="I208" s="21">
        <v>44.4</v>
      </c>
      <c r="J208" s="19">
        <f t="shared" si="17"/>
        <v>9.3000000000000007</v>
      </c>
      <c r="K208" s="19">
        <f t="shared" si="15"/>
        <v>6.4</v>
      </c>
      <c r="L208" s="19">
        <f t="shared" si="15"/>
        <v>19.79</v>
      </c>
      <c r="M208" s="6">
        <v>139</v>
      </c>
    </row>
    <row r="209" spans="1:13" ht="15.75" customHeight="1" x14ac:dyDescent="0.25">
      <c r="A209" s="4">
        <v>199</v>
      </c>
      <c r="B209" s="4">
        <f t="shared" si="16"/>
        <v>1</v>
      </c>
      <c r="C209" s="5">
        <f t="shared" si="5"/>
        <v>45194</v>
      </c>
      <c r="D209" s="21">
        <v>57.720000000000006</v>
      </c>
      <c r="E209" s="21">
        <v>42</v>
      </c>
      <c r="F209" s="21">
        <v>66.2</v>
      </c>
      <c r="G209" s="22">
        <v>22.879999999999995</v>
      </c>
      <c r="H209" s="21">
        <v>235.5</v>
      </c>
      <c r="I209" s="21">
        <v>57.720000000000006</v>
      </c>
      <c r="J209" s="19">
        <f t="shared" si="17"/>
        <v>42</v>
      </c>
      <c r="K209" s="19">
        <f t="shared" si="15"/>
        <v>66.2</v>
      </c>
      <c r="L209" s="19">
        <f t="shared" si="15"/>
        <v>22.879999999999995</v>
      </c>
      <c r="M209" s="6">
        <v>235.5</v>
      </c>
    </row>
    <row r="210" spans="1:13" ht="15.75" customHeight="1" x14ac:dyDescent="0.25">
      <c r="A210" s="4">
        <v>200</v>
      </c>
      <c r="B210" s="4">
        <f t="shared" si="16"/>
        <v>2</v>
      </c>
      <c r="C210" s="5">
        <v>45195</v>
      </c>
      <c r="D210" s="21">
        <v>52.42</v>
      </c>
      <c r="E210" s="21">
        <v>8.6</v>
      </c>
      <c r="F210" s="21">
        <v>8.6999999999999993</v>
      </c>
      <c r="G210" s="22">
        <v>1</v>
      </c>
      <c r="H210" s="21">
        <v>139</v>
      </c>
      <c r="I210" s="21">
        <v>52.42</v>
      </c>
      <c r="J210" s="19">
        <f t="shared" si="17"/>
        <v>8.6</v>
      </c>
      <c r="K210" s="19">
        <f t="shared" si="15"/>
        <v>8.6999999999999993</v>
      </c>
      <c r="L210" s="19">
        <f t="shared" si="15"/>
        <v>1</v>
      </c>
      <c r="M210" s="6">
        <v>139</v>
      </c>
    </row>
    <row r="211" spans="1:13" ht="15.75" customHeight="1" x14ac:dyDescent="0.25"/>
    <row r="212" spans="1:13" ht="15.75" customHeight="1" x14ac:dyDescent="0.25"/>
    <row r="213" spans="1:13" ht="15.75" customHeight="1" x14ac:dyDescent="0.25"/>
    <row r="214" spans="1:13" ht="15.75" customHeight="1" x14ac:dyDescent="0.25"/>
    <row r="215" spans="1:13" ht="15.75" customHeight="1" x14ac:dyDescent="0.25"/>
    <row r="216" spans="1:13" ht="15.75" customHeight="1" x14ac:dyDescent="0.25"/>
    <row r="217" spans="1:13" ht="15.75" customHeight="1" x14ac:dyDescent="0.25"/>
    <row r="218" spans="1:13" ht="15.75" customHeight="1" x14ac:dyDescent="0.25"/>
    <row r="219" spans="1:13" ht="15.75" customHeight="1" x14ac:dyDescent="0.25"/>
    <row r="220" spans="1:13" ht="15.75" customHeight="1" x14ac:dyDescent="0.25"/>
    <row r="221" spans="1:13" ht="15.75" customHeight="1" x14ac:dyDescent="0.25"/>
    <row r="222" spans="1:13" ht="15.75" customHeight="1" x14ac:dyDescent="0.25"/>
    <row r="223" spans="1:13" ht="15.75" customHeight="1" x14ac:dyDescent="0.25"/>
    <row r="224" spans="1:1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autoFilter ref="C10:M10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A3C3-810D-4220-A93A-4B716EBF3A1D}">
  <dimension ref="A3:M213"/>
  <sheetViews>
    <sheetView topLeftCell="A7" workbookViewId="0">
      <selection activeCell="C14" sqref="C14"/>
    </sheetView>
  </sheetViews>
  <sheetFormatPr defaultRowHeight="15.75" x14ac:dyDescent="0.25"/>
  <cols>
    <col min="1" max="1" width="6.625" bestFit="1" customWidth="1"/>
    <col min="2" max="2" width="13" bestFit="1" customWidth="1"/>
    <col min="3" max="3" width="12" customWidth="1"/>
    <col min="4" max="4" width="14" bestFit="1" customWidth="1"/>
    <col min="5" max="5" width="9.375" bestFit="1" customWidth="1"/>
    <col min="6" max="6" width="13.5" bestFit="1" customWidth="1"/>
    <col min="7" max="7" width="11" bestFit="1" customWidth="1"/>
    <col min="8" max="8" width="11.875" bestFit="1" customWidth="1"/>
  </cols>
  <sheetData>
    <row r="3" spans="1:13" x14ac:dyDescent="0.25">
      <c r="C3" s="30" t="s">
        <v>30</v>
      </c>
      <c r="D3">
        <f>D6+1.5*D5</f>
        <v>96.342500000000001</v>
      </c>
      <c r="E3">
        <f t="shared" ref="E3:H3" si="0">E6+1.5*E5</f>
        <v>76.637500000000017</v>
      </c>
      <c r="F3">
        <f t="shared" si="0"/>
        <v>93.625</v>
      </c>
      <c r="G3">
        <f t="shared" si="0"/>
        <v>41.462499999999999</v>
      </c>
      <c r="H3">
        <f t="shared" si="0"/>
        <v>291.75</v>
      </c>
    </row>
    <row r="4" spans="1:13" x14ac:dyDescent="0.25">
      <c r="C4" s="30" t="s">
        <v>29</v>
      </c>
      <c r="D4">
        <f>D7-1.5*D5</f>
        <v>-25.077499999999997</v>
      </c>
      <c r="E4">
        <f t="shared" ref="E4:H4" si="1">E7-1.5*E5</f>
        <v>-29.862500000000008</v>
      </c>
      <c r="F4">
        <f t="shared" si="1"/>
        <v>-35.775000000000006</v>
      </c>
      <c r="G4">
        <f t="shared" si="1"/>
        <v>-6.9974999999999987</v>
      </c>
      <c r="H4">
        <f t="shared" si="1"/>
        <v>9.75</v>
      </c>
    </row>
    <row r="5" spans="1:13" x14ac:dyDescent="0.25">
      <c r="C5" s="30" t="s">
        <v>28</v>
      </c>
      <c r="D5" s="33">
        <f>D6-D7</f>
        <v>30.355</v>
      </c>
      <c r="E5" s="33">
        <f t="shared" ref="E5:H5" si="2">E6-E7</f>
        <v>26.625000000000004</v>
      </c>
      <c r="F5" s="33">
        <f t="shared" si="2"/>
        <v>32.35</v>
      </c>
      <c r="G5" s="33">
        <f t="shared" si="2"/>
        <v>12.114999999999998</v>
      </c>
      <c r="H5" s="33">
        <f t="shared" si="2"/>
        <v>70.5</v>
      </c>
      <c r="I5" s="33"/>
      <c r="J5" s="33"/>
      <c r="K5" s="33"/>
      <c r="L5" s="33"/>
      <c r="M5" s="33"/>
    </row>
    <row r="6" spans="1:13" x14ac:dyDescent="0.25">
      <c r="C6" s="30" t="s">
        <v>27</v>
      </c>
      <c r="D6" s="33">
        <f>QUARTILE(D13:D212,3)</f>
        <v>50.81</v>
      </c>
      <c r="E6" s="33">
        <f t="shared" ref="E6:H6" si="3">QUARTILE(E13:E212,3)</f>
        <v>36.700000000000003</v>
      </c>
      <c r="F6" s="33">
        <f t="shared" si="3"/>
        <v>45.1</v>
      </c>
      <c r="G6" s="33">
        <f t="shared" si="3"/>
        <v>23.29</v>
      </c>
      <c r="H6" s="33">
        <f t="shared" si="3"/>
        <v>186</v>
      </c>
      <c r="I6" s="33"/>
      <c r="J6" s="33"/>
      <c r="K6" s="33"/>
      <c r="L6" s="33"/>
      <c r="M6" s="33"/>
    </row>
    <row r="7" spans="1:13" x14ac:dyDescent="0.25">
      <c r="C7" s="30" t="s">
        <v>26</v>
      </c>
      <c r="D7" s="33">
        <f>QUARTILE(D14:D213,1)</f>
        <v>20.455000000000002</v>
      </c>
      <c r="E7" s="33">
        <f t="shared" ref="E7:H7" si="4">QUARTILE(E14:E213,1)</f>
        <v>10.074999999999999</v>
      </c>
      <c r="F7" s="33">
        <f t="shared" si="4"/>
        <v>12.75</v>
      </c>
      <c r="G7" s="33">
        <f t="shared" si="4"/>
        <v>11.175000000000001</v>
      </c>
      <c r="H7" s="33">
        <f t="shared" si="4"/>
        <v>115.5</v>
      </c>
      <c r="I7" s="33"/>
      <c r="J7" s="33"/>
      <c r="K7" s="33"/>
      <c r="L7" s="33"/>
      <c r="M7" s="33"/>
    </row>
    <row r="8" spans="1:13" x14ac:dyDescent="0.25">
      <c r="C8" s="30" t="s">
        <v>20</v>
      </c>
      <c r="D8" s="34">
        <f>CORREL(D14:D213,$D$14:$D$213)</f>
        <v>1</v>
      </c>
      <c r="E8" s="34">
        <f t="shared" ref="E8:H8" si="5">CORREL(E14:E213,$D$14:$D$213)</f>
        <v>2.5632280403316207E-2</v>
      </c>
      <c r="F8" s="34">
        <f t="shared" si="5"/>
        <v>2.863630696418526E-2</v>
      </c>
      <c r="G8" s="34">
        <f t="shared" si="5"/>
        <v>0.20988157846114452</v>
      </c>
      <c r="H8" s="34">
        <f t="shared" si="5"/>
        <v>0.38936888774877626</v>
      </c>
      <c r="I8" s="34"/>
      <c r="J8" s="34"/>
      <c r="K8" s="34"/>
      <c r="L8" s="34"/>
      <c r="M8" s="34"/>
    </row>
    <row r="9" spans="1:13" x14ac:dyDescent="0.25">
      <c r="C9" s="30" t="s">
        <v>19</v>
      </c>
      <c r="D9" s="29">
        <f>_xlfn.STDEV.S(D14:D213)</f>
        <v>24.472754266676009</v>
      </c>
      <c r="E9" s="29">
        <f t="shared" ref="E9:H9" si="6">_xlfn.STDEV.S(E14:E213)</f>
        <v>21.714193647909049</v>
      </c>
      <c r="F9" s="29">
        <f t="shared" si="6"/>
        <v>21.316570775705863</v>
      </c>
      <c r="G9" s="29">
        <f t="shared" si="6"/>
        <v>13.816372043669128</v>
      </c>
      <c r="H9" s="29">
        <f t="shared" si="6"/>
        <v>69.91959193140886</v>
      </c>
      <c r="I9" s="29"/>
      <c r="J9" s="29"/>
      <c r="K9" s="29"/>
      <c r="L9" s="29"/>
      <c r="M9" s="29"/>
    </row>
    <row r="10" spans="1:13" x14ac:dyDescent="0.25">
      <c r="C10" s="30" t="s">
        <v>25</v>
      </c>
      <c r="D10" s="35">
        <f>MEDIAN(D14:D213)</f>
        <v>38.209999999999994</v>
      </c>
      <c r="E10" s="35">
        <f t="shared" ref="E10:H10" si="7">MEDIAN(E14:E213)</f>
        <v>23.450000000000003</v>
      </c>
      <c r="F10" s="35">
        <f t="shared" si="7"/>
        <v>25.9</v>
      </c>
      <c r="G10" s="35">
        <f t="shared" si="7"/>
        <v>17.100000000000001</v>
      </c>
      <c r="H10" s="35">
        <f t="shared" si="7"/>
        <v>139.86111111111111</v>
      </c>
      <c r="I10" s="35"/>
      <c r="J10" s="35"/>
      <c r="K10" s="35"/>
      <c r="L10" s="35"/>
      <c r="M10" s="35"/>
    </row>
    <row r="11" spans="1:13" x14ac:dyDescent="0.25">
      <c r="C11" s="30" t="s">
        <v>18</v>
      </c>
      <c r="D11" s="35">
        <f>AVERAGE(D14:D213)</f>
        <v>38.122404166666655</v>
      </c>
      <c r="E11" s="35">
        <f t="shared" ref="E11:H11" si="8">AVERAGE(E14:E213)</f>
        <v>24.874500000000026</v>
      </c>
      <c r="F11" s="35">
        <f t="shared" si="8"/>
        <v>30.417250000000003</v>
      </c>
      <c r="G11" s="35">
        <f t="shared" si="8"/>
        <v>18.869768749999992</v>
      </c>
      <c r="H11" s="35">
        <f t="shared" si="8"/>
        <v>154.14731646825396</v>
      </c>
      <c r="I11" s="35"/>
      <c r="J11" s="35"/>
      <c r="K11" s="35"/>
      <c r="L11" s="35"/>
      <c r="M11" s="35"/>
    </row>
    <row r="12" spans="1:13" x14ac:dyDescent="0.25">
      <c r="C12" s="30" t="s">
        <v>17</v>
      </c>
      <c r="D12" s="36">
        <f>200-COUNT(D14:D213)</f>
        <v>0</v>
      </c>
      <c r="E12" s="36">
        <f t="shared" ref="E12:H12" si="9">200-COUNT(E14:E213)</f>
        <v>0</v>
      </c>
      <c r="F12" s="36">
        <f t="shared" si="9"/>
        <v>0</v>
      </c>
      <c r="G12" s="36">
        <f t="shared" si="9"/>
        <v>0</v>
      </c>
      <c r="H12" s="36">
        <f t="shared" si="9"/>
        <v>0</v>
      </c>
      <c r="I12" s="36"/>
      <c r="J12" s="36"/>
      <c r="K12" s="36"/>
      <c r="L12" s="36"/>
      <c r="M12" s="36"/>
    </row>
    <row r="13" spans="1:13" x14ac:dyDescent="0.25">
      <c r="A13" s="28" t="s">
        <v>0</v>
      </c>
      <c r="B13" s="28" t="s">
        <v>21</v>
      </c>
      <c r="C13" s="28" t="s">
        <v>1</v>
      </c>
      <c r="D13" s="31" t="s">
        <v>2</v>
      </c>
      <c r="E13" s="31" t="s">
        <v>3</v>
      </c>
      <c r="F13" s="31" t="s">
        <v>4</v>
      </c>
      <c r="G13" s="31" t="s">
        <v>16</v>
      </c>
      <c r="H13" s="32" t="s">
        <v>5</v>
      </c>
      <c r="I13" s="37" t="s">
        <v>2</v>
      </c>
      <c r="J13" s="37" t="s">
        <v>3</v>
      </c>
      <c r="K13" s="37" t="s">
        <v>4</v>
      </c>
      <c r="L13" s="37" t="s">
        <v>16</v>
      </c>
      <c r="M13" s="38" t="s">
        <v>5</v>
      </c>
    </row>
    <row r="14" spans="1:13" x14ac:dyDescent="0.25">
      <c r="A14" s="29">
        <v>1</v>
      </c>
      <c r="B14" s="29">
        <v>6</v>
      </c>
      <c r="C14" s="29">
        <v>44996</v>
      </c>
      <c r="D14" s="36">
        <v>47.54</v>
      </c>
      <c r="E14" s="36">
        <v>33.5</v>
      </c>
      <c r="F14" s="36">
        <v>59</v>
      </c>
      <c r="G14" s="36">
        <v>14.919999999999995</v>
      </c>
      <c r="H14" s="39">
        <v>811</v>
      </c>
      <c r="I14" s="36">
        <f>IF(D14&gt;D$3,D$3,D14)</f>
        <v>47.54</v>
      </c>
      <c r="J14" s="36">
        <f>IF(E14&gt;E$3,E$3,E14)</f>
        <v>33.5</v>
      </c>
      <c r="K14" s="36">
        <f t="shared" ref="K14:M29" si="10">IF(F14&gt;F$3,F$3,F14)</f>
        <v>59</v>
      </c>
      <c r="L14" s="36">
        <f t="shared" si="10"/>
        <v>14.919999999999995</v>
      </c>
      <c r="M14" s="36">
        <f t="shared" si="10"/>
        <v>291.75</v>
      </c>
    </row>
    <row r="15" spans="1:13" x14ac:dyDescent="0.25">
      <c r="A15" s="29">
        <v>2</v>
      </c>
      <c r="B15" s="29">
        <v>7</v>
      </c>
      <c r="C15" s="29">
        <v>44997</v>
      </c>
      <c r="D15" s="36">
        <v>27.54</v>
      </c>
      <c r="E15" s="36">
        <v>29.6</v>
      </c>
      <c r="F15" s="36">
        <v>8.4</v>
      </c>
      <c r="G15" s="36">
        <v>21.71</v>
      </c>
      <c r="H15" s="39">
        <v>298.75</v>
      </c>
      <c r="I15" s="36">
        <f t="shared" ref="I15:I78" si="11">IF(D15&gt;D$3,D$3,D15)</f>
        <v>27.54</v>
      </c>
      <c r="J15" s="36">
        <f t="shared" ref="J15:M78" si="12">IF(E15&gt;E$3,E$3,E15)</f>
        <v>29.6</v>
      </c>
      <c r="K15" s="36">
        <f t="shared" si="10"/>
        <v>8.4</v>
      </c>
      <c r="L15" s="36">
        <f t="shared" si="10"/>
        <v>21.71</v>
      </c>
      <c r="M15" s="36">
        <f t="shared" si="10"/>
        <v>291.75</v>
      </c>
    </row>
    <row r="16" spans="1:13" x14ac:dyDescent="0.25">
      <c r="A16" s="29">
        <v>3</v>
      </c>
      <c r="B16" s="29">
        <v>1</v>
      </c>
      <c r="C16" s="29">
        <v>44998</v>
      </c>
      <c r="D16" s="36">
        <v>65.52000000000001</v>
      </c>
      <c r="E16" s="36">
        <v>43</v>
      </c>
      <c r="F16" s="36">
        <v>71.8</v>
      </c>
      <c r="G16" s="36">
        <v>21.540000000000006</v>
      </c>
      <c r="H16" s="36">
        <v>272</v>
      </c>
      <c r="I16" s="36">
        <f t="shared" si="11"/>
        <v>65.52000000000001</v>
      </c>
      <c r="J16" s="36">
        <f t="shared" si="12"/>
        <v>43</v>
      </c>
      <c r="K16" s="36">
        <f t="shared" si="10"/>
        <v>71.8</v>
      </c>
      <c r="L16" s="36">
        <f t="shared" si="10"/>
        <v>21.540000000000006</v>
      </c>
      <c r="M16" s="36">
        <f t="shared" si="10"/>
        <v>272</v>
      </c>
    </row>
    <row r="17" spans="1:13" x14ac:dyDescent="0.25">
      <c r="A17" s="29">
        <v>4</v>
      </c>
      <c r="B17" s="29">
        <v>2</v>
      </c>
      <c r="C17" s="29">
        <v>44999</v>
      </c>
      <c r="D17" s="36">
        <v>64.38</v>
      </c>
      <c r="E17" s="36">
        <v>48.9</v>
      </c>
      <c r="F17" s="36">
        <v>41.8</v>
      </c>
      <c r="G17" s="36">
        <v>35.42</v>
      </c>
      <c r="H17" s="36">
        <v>271</v>
      </c>
      <c r="I17" s="36">
        <f t="shared" si="11"/>
        <v>64.38</v>
      </c>
      <c r="J17" s="36">
        <f t="shared" si="12"/>
        <v>48.9</v>
      </c>
      <c r="K17" s="36">
        <f t="shared" si="10"/>
        <v>41.8</v>
      </c>
      <c r="L17" s="36">
        <f t="shared" si="10"/>
        <v>35.42</v>
      </c>
      <c r="M17" s="36">
        <f t="shared" si="10"/>
        <v>271</v>
      </c>
    </row>
    <row r="18" spans="1:13" x14ac:dyDescent="0.25">
      <c r="A18" s="29">
        <v>5</v>
      </c>
      <c r="B18" s="29">
        <v>3</v>
      </c>
      <c r="C18" s="29">
        <v>45000</v>
      </c>
      <c r="D18" s="36">
        <v>50.64</v>
      </c>
      <c r="E18" s="36">
        <v>49</v>
      </c>
      <c r="F18" s="36">
        <v>44.3</v>
      </c>
      <c r="G18" s="36">
        <v>31.1</v>
      </c>
      <c r="H18" s="36">
        <v>265</v>
      </c>
      <c r="I18" s="36">
        <f t="shared" si="11"/>
        <v>50.64</v>
      </c>
      <c r="J18" s="36">
        <f t="shared" si="12"/>
        <v>49</v>
      </c>
      <c r="K18" s="36">
        <f t="shared" si="10"/>
        <v>44.3</v>
      </c>
      <c r="L18" s="36">
        <f t="shared" si="10"/>
        <v>31.1</v>
      </c>
      <c r="M18" s="36">
        <f t="shared" si="10"/>
        <v>265</v>
      </c>
    </row>
    <row r="19" spans="1:13" x14ac:dyDescent="0.25">
      <c r="A19" s="29">
        <v>6</v>
      </c>
      <c r="B19" s="29">
        <v>4</v>
      </c>
      <c r="C19" s="29">
        <v>45001</v>
      </c>
      <c r="D19" s="36">
        <v>54.06</v>
      </c>
      <c r="E19" s="36">
        <v>49</v>
      </c>
      <c r="F19" s="36">
        <v>3.2</v>
      </c>
      <c r="G19" s="39">
        <v>45.25</v>
      </c>
      <c r="H19" s="36">
        <v>264</v>
      </c>
      <c r="I19" s="36">
        <f t="shared" si="11"/>
        <v>54.06</v>
      </c>
      <c r="J19" s="36">
        <f t="shared" si="12"/>
        <v>49</v>
      </c>
      <c r="K19" s="36">
        <f t="shared" si="10"/>
        <v>3.2</v>
      </c>
      <c r="L19" s="36">
        <f t="shared" si="10"/>
        <v>41.462499999999999</v>
      </c>
      <c r="M19" s="36">
        <f t="shared" si="10"/>
        <v>264</v>
      </c>
    </row>
    <row r="20" spans="1:13" x14ac:dyDescent="0.25">
      <c r="A20" s="29">
        <v>7</v>
      </c>
      <c r="B20" s="29">
        <v>5</v>
      </c>
      <c r="C20" s="29">
        <v>45002</v>
      </c>
      <c r="D20" s="36">
        <v>62.279999999999994</v>
      </c>
      <c r="E20" s="36">
        <v>39.6</v>
      </c>
      <c r="F20" s="36">
        <v>55.8</v>
      </c>
      <c r="G20" s="36">
        <v>25.619999999999997</v>
      </c>
      <c r="H20" s="36">
        <v>258</v>
      </c>
      <c r="I20" s="36">
        <f t="shared" si="11"/>
        <v>62.279999999999994</v>
      </c>
      <c r="J20" s="36">
        <f t="shared" si="12"/>
        <v>39.6</v>
      </c>
      <c r="K20" s="36">
        <f t="shared" si="10"/>
        <v>55.8</v>
      </c>
      <c r="L20" s="36">
        <f t="shared" si="10"/>
        <v>25.619999999999997</v>
      </c>
      <c r="M20" s="36">
        <f t="shared" si="10"/>
        <v>258</v>
      </c>
    </row>
    <row r="21" spans="1:13" x14ac:dyDescent="0.25">
      <c r="A21" s="29">
        <v>8</v>
      </c>
      <c r="B21" s="29">
        <v>6</v>
      </c>
      <c r="C21" s="29">
        <v>45003</v>
      </c>
      <c r="D21" s="36">
        <v>64.94</v>
      </c>
      <c r="E21" s="36">
        <v>42.3</v>
      </c>
      <c r="F21" s="36">
        <v>51.2</v>
      </c>
      <c r="G21" s="36">
        <v>29.639999999999993</v>
      </c>
      <c r="H21" s="36">
        <v>257</v>
      </c>
      <c r="I21" s="36">
        <f t="shared" si="11"/>
        <v>64.94</v>
      </c>
      <c r="J21" s="36">
        <f t="shared" si="12"/>
        <v>42.3</v>
      </c>
      <c r="K21" s="36">
        <f t="shared" si="10"/>
        <v>51.2</v>
      </c>
      <c r="L21" s="36">
        <f t="shared" si="10"/>
        <v>29.639999999999993</v>
      </c>
      <c r="M21" s="36">
        <f t="shared" si="10"/>
        <v>257</v>
      </c>
    </row>
    <row r="22" spans="1:13" x14ac:dyDescent="0.25">
      <c r="A22" s="29">
        <v>9</v>
      </c>
      <c r="B22" s="29">
        <v>7</v>
      </c>
      <c r="C22" s="29">
        <v>45004</v>
      </c>
      <c r="D22" s="36">
        <v>56.379999999999995</v>
      </c>
      <c r="E22" s="36">
        <v>43.8</v>
      </c>
      <c r="F22" s="36">
        <v>5</v>
      </c>
      <c r="G22" s="39">
        <v>46.589999999999996</v>
      </c>
      <c r="H22" s="36">
        <v>256</v>
      </c>
      <c r="I22" s="36">
        <f t="shared" si="11"/>
        <v>56.379999999999995</v>
      </c>
      <c r="J22" s="36">
        <f t="shared" si="12"/>
        <v>43.8</v>
      </c>
      <c r="K22" s="36">
        <f t="shared" si="10"/>
        <v>5</v>
      </c>
      <c r="L22" s="36">
        <f t="shared" si="10"/>
        <v>41.462499999999999</v>
      </c>
      <c r="M22" s="36">
        <f t="shared" si="10"/>
        <v>256</v>
      </c>
    </row>
    <row r="23" spans="1:13" x14ac:dyDescent="0.25">
      <c r="A23" s="29">
        <v>10</v>
      </c>
      <c r="B23" s="29">
        <v>1</v>
      </c>
      <c r="C23" s="29">
        <v>45005</v>
      </c>
      <c r="D23" s="36">
        <v>63.279999999999994</v>
      </c>
      <c r="E23" s="36">
        <v>36.299999999999997</v>
      </c>
      <c r="F23" s="36">
        <v>93.625</v>
      </c>
      <c r="G23" s="36">
        <v>10.339999999999989</v>
      </c>
      <c r="H23" s="36">
        <v>254</v>
      </c>
      <c r="I23" s="36">
        <f t="shared" si="11"/>
        <v>63.279999999999994</v>
      </c>
      <c r="J23" s="36">
        <f t="shared" si="12"/>
        <v>36.299999999999997</v>
      </c>
      <c r="K23" s="36">
        <f t="shared" si="10"/>
        <v>93.625</v>
      </c>
      <c r="L23" s="36">
        <f t="shared" si="10"/>
        <v>10.339999999999989</v>
      </c>
      <c r="M23" s="36">
        <f t="shared" si="10"/>
        <v>254</v>
      </c>
    </row>
    <row r="24" spans="1:13" x14ac:dyDescent="0.25">
      <c r="A24" s="29">
        <v>11</v>
      </c>
      <c r="B24" s="29">
        <v>2</v>
      </c>
      <c r="C24" s="29">
        <v>45006</v>
      </c>
      <c r="D24" s="36">
        <v>52.980000000000004</v>
      </c>
      <c r="E24" s="36">
        <v>41.5</v>
      </c>
      <c r="F24" s="36">
        <v>18.5</v>
      </c>
      <c r="G24" s="36">
        <v>37.340000000000003</v>
      </c>
      <c r="H24" s="36">
        <v>245</v>
      </c>
      <c r="I24" s="36">
        <f t="shared" si="11"/>
        <v>52.980000000000004</v>
      </c>
      <c r="J24" s="36">
        <f t="shared" si="12"/>
        <v>41.5</v>
      </c>
      <c r="K24" s="36">
        <f t="shared" si="10"/>
        <v>18.5</v>
      </c>
      <c r="L24" s="36">
        <f t="shared" si="10"/>
        <v>37.340000000000003</v>
      </c>
      <c r="M24" s="36">
        <f t="shared" si="10"/>
        <v>245</v>
      </c>
    </row>
    <row r="25" spans="1:13" x14ac:dyDescent="0.25">
      <c r="A25" s="29">
        <v>12</v>
      </c>
      <c r="B25" s="29">
        <v>3</v>
      </c>
      <c r="C25" s="29">
        <v>45007</v>
      </c>
      <c r="D25" s="36">
        <v>61.260000000000005</v>
      </c>
      <c r="E25" s="36">
        <v>42.7</v>
      </c>
      <c r="F25" s="36">
        <v>54.7</v>
      </c>
      <c r="G25" s="36">
        <v>25.6</v>
      </c>
      <c r="H25" s="36">
        <v>240</v>
      </c>
      <c r="I25" s="36">
        <f t="shared" si="11"/>
        <v>61.260000000000005</v>
      </c>
      <c r="J25" s="36">
        <f t="shared" si="12"/>
        <v>42.7</v>
      </c>
      <c r="K25" s="36">
        <f t="shared" si="10"/>
        <v>54.7</v>
      </c>
      <c r="L25" s="36">
        <f t="shared" si="10"/>
        <v>25.6</v>
      </c>
      <c r="M25" s="36">
        <f t="shared" si="10"/>
        <v>240</v>
      </c>
    </row>
    <row r="26" spans="1:13" x14ac:dyDescent="0.25">
      <c r="A26" s="29">
        <v>13</v>
      </c>
      <c r="B26" s="29">
        <v>4</v>
      </c>
      <c r="C26" s="29">
        <v>45008</v>
      </c>
      <c r="D26" s="36">
        <v>42.08</v>
      </c>
      <c r="E26" s="36">
        <v>47.7</v>
      </c>
      <c r="F26" s="36">
        <v>52.9</v>
      </c>
      <c r="G26" s="36">
        <v>22.23</v>
      </c>
      <c r="H26" s="36">
        <v>240</v>
      </c>
      <c r="I26" s="36">
        <f t="shared" si="11"/>
        <v>42.08</v>
      </c>
      <c r="J26" s="36">
        <f t="shared" si="12"/>
        <v>47.7</v>
      </c>
      <c r="K26" s="36">
        <f t="shared" si="10"/>
        <v>52.9</v>
      </c>
      <c r="L26" s="36">
        <f t="shared" si="10"/>
        <v>22.23</v>
      </c>
      <c r="M26" s="36">
        <f t="shared" si="10"/>
        <v>240</v>
      </c>
    </row>
    <row r="27" spans="1:13" x14ac:dyDescent="0.25">
      <c r="A27" s="29">
        <v>14</v>
      </c>
      <c r="B27" s="29">
        <v>5</v>
      </c>
      <c r="C27" s="29">
        <v>45009</v>
      </c>
      <c r="D27" s="36">
        <v>40.78</v>
      </c>
      <c r="E27" s="36">
        <v>49.4</v>
      </c>
      <c r="F27" s="36">
        <v>60</v>
      </c>
      <c r="G27" s="36">
        <v>20.590000000000003</v>
      </c>
      <c r="H27" s="36">
        <v>240</v>
      </c>
      <c r="I27" s="36">
        <f t="shared" si="11"/>
        <v>40.78</v>
      </c>
      <c r="J27" s="36">
        <f t="shared" si="12"/>
        <v>49.4</v>
      </c>
      <c r="K27" s="36">
        <f t="shared" si="10"/>
        <v>60</v>
      </c>
      <c r="L27" s="36">
        <f t="shared" si="10"/>
        <v>20.590000000000003</v>
      </c>
      <c r="M27" s="36">
        <f t="shared" si="10"/>
        <v>240</v>
      </c>
    </row>
    <row r="28" spans="1:13" x14ac:dyDescent="0.25">
      <c r="A28" s="29">
        <v>15</v>
      </c>
      <c r="B28" s="29">
        <v>6</v>
      </c>
      <c r="C28" s="29">
        <v>45010</v>
      </c>
      <c r="D28" s="36">
        <v>49.160000000000004</v>
      </c>
      <c r="E28" s="36">
        <v>49.6</v>
      </c>
      <c r="F28" s="36">
        <v>37.700000000000003</v>
      </c>
      <c r="G28" s="36">
        <v>30.8</v>
      </c>
      <c r="H28" s="36">
        <v>239</v>
      </c>
      <c r="I28" s="36">
        <f t="shared" si="11"/>
        <v>49.160000000000004</v>
      </c>
      <c r="J28" s="36">
        <f t="shared" si="12"/>
        <v>49.6</v>
      </c>
      <c r="K28" s="36">
        <f t="shared" si="10"/>
        <v>37.700000000000003</v>
      </c>
      <c r="L28" s="36">
        <f t="shared" si="10"/>
        <v>30.8</v>
      </c>
      <c r="M28" s="36">
        <f t="shared" si="10"/>
        <v>239</v>
      </c>
    </row>
    <row r="29" spans="1:13" x14ac:dyDescent="0.25">
      <c r="A29" s="29">
        <v>16</v>
      </c>
      <c r="B29" s="29">
        <v>7</v>
      </c>
      <c r="C29" s="29">
        <v>45011</v>
      </c>
      <c r="D29" s="36">
        <v>56.02</v>
      </c>
      <c r="E29" s="36">
        <v>37.799999999999997</v>
      </c>
      <c r="F29" s="36">
        <v>69.2</v>
      </c>
      <c r="G29" s="36">
        <v>14.23</v>
      </c>
      <c r="H29" s="36">
        <v>236</v>
      </c>
      <c r="I29" s="36">
        <f t="shared" si="11"/>
        <v>56.02</v>
      </c>
      <c r="J29" s="36">
        <f t="shared" si="12"/>
        <v>37.799999999999997</v>
      </c>
      <c r="K29" s="36">
        <f t="shared" si="10"/>
        <v>69.2</v>
      </c>
      <c r="L29" s="36">
        <f t="shared" si="10"/>
        <v>14.23</v>
      </c>
      <c r="M29" s="36">
        <f t="shared" si="10"/>
        <v>236</v>
      </c>
    </row>
    <row r="30" spans="1:13" x14ac:dyDescent="0.25">
      <c r="A30" s="29">
        <v>17</v>
      </c>
      <c r="B30" s="29">
        <v>1</v>
      </c>
      <c r="C30" s="29">
        <v>45012</v>
      </c>
      <c r="D30" s="36">
        <v>57.720000000000006</v>
      </c>
      <c r="E30" s="36">
        <v>42</v>
      </c>
      <c r="F30" s="36">
        <v>66.2</v>
      </c>
      <c r="G30" s="36">
        <v>22.879999999999995</v>
      </c>
      <c r="H30" s="36">
        <v>235.5</v>
      </c>
      <c r="I30" s="36">
        <f t="shared" si="11"/>
        <v>57.720000000000006</v>
      </c>
      <c r="J30" s="36">
        <f t="shared" si="12"/>
        <v>42</v>
      </c>
      <c r="K30" s="36">
        <f t="shared" si="12"/>
        <v>66.2</v>
      </c>
      <c r="L30" s="36">
        <f t="shared" si="12"/>
        <v>22.879999999999995</v>
      </c>
      <c r="M30" s="36">
        <f t="shared" si="12"/>
        <v>235.5</v>
      </c>
    </row>
    <row r="31" spans="1:13" x14ac:dyDescent="0.25">
      <c r="A31" s="29">
        <v>18</v>
      </c>
      <c r="B31" s="29">
        <v>2</v>
      </c>
      <c r="C31" s="29">
        <v>45013</v>
      </c>
      <c r="D31" s="36">
        <v>44.28</v>
      </c>
      <c r="E31" s="36">
        <v>41.7</v>
      </c>
      <c r="F31" s="36">
        <v>39.6</v>
      </c>
      <c r="G31" s="36">
        <v>26.65</v>
      </c>
      <c r="H31" s="36">
        <v>235</v>
      </c>
      <c r="I31" s="36">
        <f t="shared" si="11"/>
        <v>44.28</v>
      </c>
      <c r="J31" s="36">
        <f t="shared" si="12"/>
        <v>41.7</v>
      </c>
      <c r="K31" s="36">
        <f t="shared" si="12"/>
        <v>39.6</v>
      </c>
      <c r="L31" s="36">
        <f t="shared" si="12"/>
        <v>26.65</v>
      </c>
      <c r="M31" s="36">
        <f t="shared" si="12"/>
        <v>235</v>
      </c>
    </row>
    <row r="32" spans="1:13" x14ac:dyDescent="0.25">
      <c r="A32" s="29">
        <v>19</v>
      </c>
      <c r="B32" s="29">
        <v>3</v>
      </c>
      <c r="C32" s="29">
        <v>45014</v>
      </c>
      <c r="D32" s="36">
        <v>59.58</v>
      </c>
      <c r="E32" s="36">
        <v>28.3</v>
      </c>
      <c r="F32" s="36">
        <v>43.2</v>
      </c>
      <c r="G32" s="36">
        <v>26.159999999999997</v>
      </c>
      <c r="H32" s="36">
        <v>231</v>
      </c>
      <c r="I32" s="36">
        <f t="shared" si="11"/>
        <v>59.58</v>
      </c>
      <c r="J32" s="36">
        <f t="shared" si="12"/>
        <v>28.3</v>
      </c>
      <c r="K32" s="36">
        <f t="shared" si="12"/>
        <v>43.2</v>
      </c>
      <c r="L32" s="36">
        <f t="shared" si="12"/>
        <v>26.159999999999997</v>
      </c>
      <c r="M32" s="36">
        <f t="shared" si="12"/>
        <v>231</v>
      </c>
    </row>
    <row r="33" spans="1:13" x14ac:dyDescent="0.25">
      <c r="A33" s="29">
        <v>20</v>
      </c>
      <c r="B33" s="29">
        <v>4</v>
      </c>
      <c r="C33" s="29">
        <v>45015</v>
      </c>
      <c r="D33" s="36">
        <v>53.6</v>
      </c>
      <c r="E33" s="36">
        <v>37.700000000000003</v>
      </c>
      <c r="F33" s="36">
        <v>32</v>
      </c>
      <c r="G33" s="36">
        <v>28.850000000000005</v>
      </c>
      <c r="H33" s="36">
        <v>230</v>
      </c>
      <c r="I33" s="36">
        <f t="shared" si="11"/>
        <v>53.6</v>
      </c>
      <c r="J33" s="36">
        <f t="shared" si="12"/>
        <v>37.700000000000003</v>
      </c>
      <c r="K33" s="36">
        <f t="shared" si="12"/>
        <v>32</v>
      </c>
      <c r="L33" s="36">
        <f t="shared" si="12"/>
        <v>28.850000000000005</v>
      </c>
      <c r="M33" s="36">
        <f t="shared" si="12"/>
        <v>230</v>
      </c>
    </row>
    <row r="34" spans="1:13" x14ac:dyDescent="0.25">
      <c r="A34" s="29">
        <v>21</v>
      </c>
      <c r="B34" s="29">
        <v>5</v>
      </c>
      <c r="C34" s="29">
        <v>45016</v>
      </c>
      <c r="D34" s="36">
        <v>48.36</v>
      </c>
      <c r="E34" s="36">
        <v>43.9</v>
      </c>
      <c r="F34" s="36">
        <v>27.2</v>
      </c>
      <c r="G34" s="36">
        <v>32.749999999999993</v>
      </c>
      <c r="H34" s="36">
        <v>229</v>
      </c>
      <c r="I34" s="36">
        <f t="shared" si="11"/>
        <v>48.36</v>
      </c>
      <c r="J34" s="36">
        <f t="shared" si="12"/>
        <v>43.9</v>
      </c>
      <c r="K34" s="36">
        <f t="shared" si="12"/>
        <v>27.2</v>
      </c>
      <c r="L34" s="36">
        <f t="shared" si="12"/>
        <v>32.749999999999993</v>
      </c>
      <c r="M34" s="36">
        <f t="shared" si="12"/>
        <v>229</v>
      </c>
    </row>
    <row r="35" spans="1:13" x14ac:dyDescent="0.25">
      <c r="A35" s="29">
        <v>22</v>
      </c>
      <c r="B35" s="29">
        <v>6</v>
      </c>
      <c r="C35" s="29">
        <v>45017</v>
      </c>
      <c r="D35" s="36">
        <v>46</v>
      </c>
      <c r="E35" s="36">
        <v>45.1</v>
      </c>
      <c r="F35" s="36">
        <v>19.600000000000001</v>
      </c>
      <c r="G35" s="36">
        <v>35.209999999999994</v>
      </c>
      <c r="H35" s="36">
        <v>228</v>
      </c>
      <c r="I35" s="36">
        <f t="shared" si="11"/>
        <v>46</v>
      </c>
      <c r="J35" s="36">
        <f t="shared" si="12"/>
        <v>45.1</v>
      </c>
      <c r="K35" s="36">
        <f t="shared" si="12"/>
        <v>19.600000000000001</v>
      </c>
      <c r="L35" s="36">
        <f t="shared" si="12"/>
        <v>35.209999999999994</v>
      </c>
      <c r="M35" s="36">
        <f t="shared" si="12"/>
        <v>228</v>
      </c>
    </row>
    <row r="36" spans="1:13" x14ac:dyDescent="0.25">
      <c r="A36" s="29">
        <v>23</v>
      </c>
      <c r="B36" s="29">
        <v>7</v>
      </c>
      <c r="C36" s="29">
        <v>45018</v>
      </c>
      <c r="D36" s="39">
        <v>196.98</v>
      </c>
      <c r="E36" s="36">
        <v>43.9</v>
      </c>
      <c r="F36" s="36">
        <v>1.7</v>
      </c>
      <c r="G36" s="36">
        <v>39.76</v>
      </c>
      <c r="H36" s="36">
        <v>227</v>
      </c>
      <c r="I36" s="36">
        <f t="shared" si="11"/>
        <v>96.342500000000001</v>
      </c>
      <c r="J36" s="36">
        <f t="shared" si="12"/>
        <v>43.9</v>
      </c>
      <c r="K36" s="36">
        <f t="shared" si="12"/>
        <v>1.7</v>
      </c>
      <c r="L36" s="36">
        <f t="shared" si="12"/>
        <v>39.76</v>
      </c>
      <c r="M36" s="36">
        <f t="shared" si="12"/>
        <v>227</v>
      </c>
    </row>
    <row r="37" spans="1:13" x14ac:dyDescent="0.25">
      <c r="A37" s="29">
        <v>24</v>
      </c>
      <c r="B37" s="29">
        <v>1</v>
      </c>
      <c r="C37" s="29">
        <v>45019</v>
      </c>
      <c r="D37" s="36">
        <v>67.72</v>
      </c>
      <c r="E37" s="36">
        <v>27.7</v>
      </c>
      <c r="F37" s="36">
        <v>1.8</v>
      </c>
      <c r="G37" s="39">
        <v>42.49</v>
      </c>
      <c r="H37" s="36">
        <v>226</v>
      </c>
      <c r="I37" s="36">
        <f t="shared" si="11"/>
        <v>67.72</v>
      </c>
      <c r="J37" s="36">
        <f t="shared" si="12"/>
        <v>27.7</v>
      </c>
      <c r="K37" s="36">
        <f t="shared" si="12"/>
        <v>1.8</v>
      </c>
      <c r="L37" s="36">
        <f t="shared" si="12"/>
        <v>41.462499999999999</v>
      </c>
      <c r="M37" s="36">
        <f t="shared" si="12"/>
        <v>226</v>
      </c>
    </row>
    <row r="38" spans="1:13" x14ac:dyDescent="0.25">
      <c r="A38" s="29">
        <v>25</v>
      </c>
      <c r="B38" s="29">
        <v>2</v>
      </c>
      <c r="C38" s="29">
        <v>45020</v>
      </c>
      <c r="D38" s="36">
        <v>41.519999999999996</v>
      </c>
      <c r="E38" s="36">
        <v>46.2</v>
      </c>
      <c r="F38" s="36">
        <v>58.7</v>
      </c>
      <c r="G38" s="36">
        <v>17.879999999999995</v>
      </c>
      <c r="H38" s="36">
        <v>225</v>
      </c>
      <c r="I38" s="36">
        <f t="shared" si="11"/>
        <v>41.519999999999996</v>
      </c>
      <c r="J38" s="36">
        <f t="shared" si="12"/>
        <v>46.2</v>
      </c>
      <c r="K38" s="36">
        <f t="shared" si="12"/>
        <v>58.7</v>
      </c>
      <c r="L38" s="36">
        <f t="shared" si="12"/>
        <v>17.879999999999995</v>
      </c>
      <c r="M38" s="36">
        <f t="shared" si="12"/>
        <v>225</v>
      </c>
    </row>
    <row r="39" spans="1:13" x14ac:dyDescent="0.25">
      <c r="A39" s="29">
        <v>26</v>
      </c>
      <c r="B39" s="29">
        <v>3</v>
      </c>
      <c r="C39" s="29">
        <v>45021</v>
      </c>
      <c r="D39" s="36">
        <v>56.18</v>
      </c>
      <c r="E39" s="36">
        <v>36.5</v>
      </c>
      <c r="F39" s="36">
        <v>72.3</v>
      </c>
      <c r="G39" s="36">
        <v>14.420000000000002</v>
      </c>
      <c r="H39" s="36">
        <v>225</v>
      </c>
      <c r="I39" s="36">
        <f t="shared" si="11"/>
        <v>56.18</v>
      </c>
      <c r="J39" s="36">
        <f t="shared" si="12"/>
        <v>36.5</v>
      </c>
      <c r="K39" s="36">
        <f t="shared" si="12"/>
        <v>72.3</v>
      </c>
      <c r="L39" s="36">
        <f t="shared" si="12"/>
        <v>14.420000000000002</v>
      </c>
      <c r="M39" s="36">
        <f t="shared" si="12"/>
        <v>225</v>
      </c>
    </row>
    <row r="40" spans="1:13" x14ac:dyDescent="0.25">
      <c r="A40" s="29">
        <v>27</v>
      </c>
      <c r="B40" s="29">
        <v>4</v>
      </c>
      <c r="C40" s="29">
        <v>45022</v>
      </c>
      <c r="D40" s="36">
        <v>45.7</v>
      </c>
      <c r="E40" s="36">
        <v>43</v>
      </c>
      <c r="F40" s="36">
        <v>33.799999999999997</v>
      </c>
      <c r="G40" s="36">
        <v>29.330000000000002</v>
      </c>
      <c r="H40" s="36">
        <v>223</v>
      </c>
      <c r="I40" s="36">
        <f t="shared" si="11"/>
        <v>45.7</v>
      </c>
      <c r="J40" s="36">
        <f t="shared" si="12"/>
        <v>43</v>
      </c>
      <c r="K40" s="36">
        <f t="shared" si="12"/>
        <v>33.799999999999997</v>
      </c>
      <c r="L40" s="36">
        <f t="shared" si="12"/>
        <v>29.330000000000002</v>
      </c>
      <c r="M40" s="36">
        <f t="shared" si="12"/>
        <v>223</v>
      </c>
    </row>
    <row r="41" spans="1:13" x14ac:dyDescent="0.25">
      <c r="A41" s="29">
        <v>28</v>
      </c>
      <c r="B41" s="29">
        <v>5</v>
      </c>
      <c r="C41" s="29">
        <v>45023</v>
      </c>
      <c r="D41" s="36">
        <v>55.339999999999996</v>
      </c>
      <c r="E41" s="36">
        <v>38</v>
      </c>
      <c r="F41" s="36">
        <v>23.2</v>
      </c>
      <c r="G41" s="36">
        <v>33.89</v>
      </c>
      <c r="H41" s="36">
        <v>221</v>
      </c>
      <c r="I41" s="36">
        <f t="shared" si="11"/>
        <v>55.339999999999996</v>
      </c>
      <c r="J41" s="36">
        <f t="shared" si="12"/>
        <v>38</v>
      </c>
      <c r="K41" s="36">
        <f t="shared" si="12"/>
        <v>23.2</v>
      </c>
      <c r="L41" s="36">
        <f t="shared" si="12"/>
        <v>33.89</v>
      </c>
      <c r="M41" s="36">
        <f t="shared" si="12"/>
        <v>221</v>
      </c>
    </row>
    <row r="42" spans="1:13" x14ac:dyDescent="0.25">
      <c r="A42" s="29">
        <v>29</v>
      </c>
      <c r="B42" s="29">
        <v>6</v>
      </c>
      <c r="C42" s="29">
        <v>45024</v>
      </c>
      <c r="D42" s="36">
        <v>62.54</v>
      </c>
      <c r="E42" s="36">
        <v>28.8</v>
      </c>
      <c r="F42" s="36">
        <v>15.9</v>
      </c>
      <c r="G42" s="36">
        <v>34.31</v>
      </c>
      <c r="H42" s="36">
        <v>220</v>
      </c>
      <c r="I42" s="36">
        <f t="shared" si="11"/>
        <v>62.54</v>
      </c>
      <c r="J42" s="36">
        <f t="shared" si="12"/>
        <v>28.8</v>
      </c>
      <c r="K42" s="36">
        <f t="shared" si="12"/>
        <v>15.9</v>
      </c>
      <c r="L42" s="36">
        <f t="shared" si="12"/>
        <v>34.31</v>
      </c>
      <c r="M42" s="36">
        <f t="shared" si="12"/>
        <v>220</v>
      </c>
    </row>
    <row r="43" spans="1:13" x14ac:dyDescent="0.25">
      <c r="A43" s="29">
        <v>30</v>
      </c>
      <c r="B43" s="29">
        <v>7</v>
      </c>
      <c r="C43" s="29">
        <v>45025</v>
      </c>
      <c r="D43" s="36">
        <v>50.1</v>
      </c>
      <c r="E43" s="36">
        <v>33.200000000000003</v>
      </c>
      <c r="F43" s="36">
        <v>37.9</v>
      </c>
      <c r="G43" s="36">
        <v>23.490000000000006</v>
      </c>
      <c r="H43" s="36">
        <v>218</v>
      </c>
      <c r="I43" s="36">
        <f t="shared" si="11"/>
        <v>50.1</v>
      </c>
      <c r="J43" s="36">
        <f t="shared" si="12"/>
        <v>33.200000000000003</v>
      </c>
      <c r="K43" s="36">
        <f t="shared" si="12"/>
        <v>37.9</v>
      </c>
      <c r="L43" s="36">
        <f t="shared" si="12"/>
        <v>23.490000000000006</v>
      </c>
      <c r="M43" s="36">
        <f t="shared" si="12"/>
        <v>218</v>
      </c>
    </row>
    <row r="44" spans="1:13" x14ac:dyDescent="0.25">
      <c r="A44" s="29">
        <v>31</v>
      </c>
      <c r="B44" s="29">
        <v>1</v>
      </c>
      <c r="C44" s="29">
        <v>45026</v>
      </c>
      <c r="D44" s="36">
        <v>58.68</v>
      </c>
      <c r="E44" s="36">
        <v>30.2</v>
      </c>
      <c r="F44" s="36">
        <v>20.3</v>
      </c>
      <c r="G44" s="36">
        <v>31.819999999999997</v>
      </c>
      <c r="H44" s="36">
        <v>216</v>
      </c>
      <c r="I44" s="36">
        <f t="shared" si="11"/>
        <v>58.68</v>
      </c>
      <c r="J44" s="36">
        <f t="shared" si="12"/>
        <v>30.2</v>
      </c>
      <c r="K44" s="36">
        <f t="shared" si="12"/>
        <v>20.3</v>
      </c>
      <c r="L44" s="36">
        <f t="shared" si="12"/>
        <v>31.819999999999997</v>
      </c>
      <c r="M44" s="36">
        <f t="shared" si="12"/>
        <v>216</v>
      </c>
    </row>
    <row r="45" spans="1:13" x14ac:dyDescent="0.25">
      <c r="A45" s="29">
        <v>32</v>
      </c>
      <c r="B45" s="29">
        <v>2</v>
      </c>
      <c r="C45" s="29">
        <v>45027</v>
      </c>
      <c r="D45" s="36">
        <v>58.739999999999995</v>
      </c>
      <c r="E45" s="36">
        <v>28.9</v>
      </c>
      <c r="F45" s="36">
        <v>59.7</v>
      </c>
      <c r="G45" s="36">
        <v>17.939999999999991</v>
      </c>
      <c r="H45" s="36">
        <v>210</v>
      </c>
      <c r="I45" s="36">
        <f t="shared" si="11"/>
        <v>58.739999999999995</v>
      </c>
      <c r="J45" s="36">
        <f t="shared" si="12"/>
        <v>28.9</v>
      </c>
      <c r="K45" s="36">
        <f t="shared" si="12"/>
        <v>59.7</v>
      </c>
      <c r="L45" s="36">
        <f t="shared" si="12"/>
        <v>17.939999999999991</v>
      </c>
      <c r="M45" s="36">
        <f t="shared" si="12"/>
        <v>210</v>
      </c>
    </row>
    <row r="46" spans="1:13" x14ac:dyDescent="0.25">
      <c r="A46" s="29">
        <v>33</v>
      </c>
      <c r="B46" s="29">
        <v>3</v>
      </c>
      <c r="C46" s="29">
        <v>45028</v>
      </c>
      <c r="D46" s="36">
        <v>54.64</v>
      </c>
      <c r="E46" s="36">
        <v>34.299999999999997</v>
      </c>
      <c r="F46" s="36">
        <v>5.3</v>
      </c>
      <c r="G46" s="36">
        <v>38.85</v>
      </c>
      <c r="H46" s="36">
        <v>208</v>
      </c>
      <c r="I46" s="36">
        <f t="shared" si="11"/>
        <v>54.64</v>
      </c>
      <c r="J46" s="36">
        <f t="shared" si="12"/>
        <v>34.299999999999997</v>
      </c>
      <c r="K46" s="36">
        <f t="shared" si="12"/>
        <v>5.3</v>
      </c>
      <c r="L46" s="36">
        <f t="shared" si="12"/>
        <v>38.85</v>
      </c>
      <c r="M46" s="36">
        <f t="shared" si="12"/>
        <v>208</v>
      </c>
    </row>
    <row r="47" spans="1:13" x14ac:dyDescent="0.25">
      <c r="A47" s="29">
        <v>34</v>
      </c>
      <c r="B47" s="29">
        <v>4</v>
      </c>
      <c r="C47" s="29">
        <v>45029</v>
      </c>
      <c r="D47" s="36">
        <v>37.260000000000005</v>
      </c>
      <c r="E47" s="36">
        <v>39.700000000000003</v>
      </c>
      <c r="F47" s="36">
        <v>37.700000000000003</v>
      </c>
      <c r="G47" s="36">
        <v>21.900000000000002</v>
      </c>
      <c r="H47" s="36">
        <v>208</v>
      </c>
      <c r="I47" s="36">
        <f t="shared" si="11"/>
        <v>37.260000000000005</v>
      </c>
      <c r="J47" s="36">
        <f t="shared" si="12"/>
        <v>39.700000000000003</v>
      </c>
      <c r="K47" s="36">
        <f t="shared" si="12"/>
        <v>37.700000000000003</v>
      </c>
      <c r="L47" s="36">
        <f t="shared" si="12"/>
        <v>21.900000000000002</v>
      </c>
      <c r="M47" s="36">
        <f t="shared" si="12"/>
        <v>208</v>
      </c>
    </row>
    <row r="48" spans="1:13" x14ac:dyDescent="0.25">
      <c r="A48" s="29">
        <v>35</v>
      </c>
      <c r="B48" s="29">
        <v>5</v>
      </c>
      <c r="C48" s="29">
        <v>45030</v>
      </c>
      <c r="D48" s="36">
        <v>49.443333333333328</v>
      </c>
      <c r="E48" s="36">
        <v>35.4</v>
      </c>
      <c r="F48" s="36">
        <v>75.599999999999994</v>
      </c>
      <c r="G48" s="36">
        <v>6.8299999999999947</v>
      </c>
      <c r="H48" s="36">
        <v>207</v>
      </c>
      <c r="I48" s="36">
        <f t="shared" si="11"/>
        <v>49.443333333333328</v>
      </c>
      <c r="J48" s="36">
        <f t="shared" si="12"/>
        <v>35.4</v>
      </c>
      <c r="K48" s="36">
        <f t="shared" si="12"/>
        <v>75.599999999999994</v>
      </c>
      <c r="L48" s="36">
        <f t="shared" si="12"/>
        <v>6.8299999999999947</v>
      </c>
      <c r="M48" s="36">
        <f t="shared" si="12"/>
        <v>207</v>
      </c>
    </row>
    <row r="49" spans="1:13" x14ac:dyDescent="0.25">
      <c r="A49" s="29">
        <v>36</v>
      </c>
      <c r="B49" s="29">
        <v>6</v>
      </c>
      <c r="C49" s="29">
        <v>45031</v>
      </c>
      <c r="D49" s="36">
        <v>41.36</v>
      </c>
      <c r="E49" s="36">
        <v>42</v>
      </c>
      <c r="F49" s="36">
        <v>3.6</v>
      </c>
      <c r="G49" s="36">
        <v>36.24</v>
      </c>
      <c r="H49" s="36">
        <v>204</v>
      </c>
      <c r="I49" s="36">
        <f t="shared" si="11"/>
        <v>41.36</v>
      </c>
      <c r="J49" s="36">
        <f t="shared" si="12"/>
        <v>42</v>
      </c>
      <c r="K49" s="36">
        <f t="shared" si="12"/>
        <v>3.6</v>
      </c>
      <c r="L49" s="36">
        <f t="shared" si="12"/>
        <v>36.24</v>
      </c>
      <c r="M49" s="36">
        <f t="shared" si="12"/>
        <v>204</v>
      </c>
    </row>
    <row r="50" spans="1:13" x14ac:dyDescent="0.25">
      <c r="A50" s="29">
        <v>37</v>
      </c>
      <c r="B50" s="29">
        <v>7</v>
      </c>
      <c r="C50" s="29">
        <v>45032</v>
      </c>
      <c r="D50" s="36">
        <v>51.9</v>
      </c>
      <c r="E50" s="36">
        <v>32.299999999999997</v>
      </c>
      <c r="F50" s="36">
        <v>74.2</v>
      </c>
      <c r="G50" s="36">
        <v>9.419999999999991</v>
      </c>
      <c r="H50" s="36">
        <v>201</v>
      </c>
      <c r="I50" s="36">
        <f t="shared" si="11"/>
        <v>51.9</v>
      </c>
      <c r="J50" s="36">
        <f t="shared" si="12"/>
        <v>32.299999999999997</v>
      </c>
      <c r="K50" s="36">
        <f t="shared" si="12"/>
        <v>74.2</v>
      </c>
      <c r="L50" s="36">
        <f t="shared" si="12"/>
        <v>9.419999999999991</v>
      </c>
      <c r="M50" s="36">
        <f t="shared" si="12"/>
        <v>201</v>
      </c>
    </row>
    <row r="51" spans="1:13" x14ac:dyDescent="0.25">
      <c r="A51" s="29">
        <v>38</v>
      </c>
      <c r="B51" s="29">
        <v>1</v>
      </c>
      <c r="C51" s="29">
        <v>45033</v>
      </c>
      <c r="D51" s="36">
        <v>52.760000000000005</v>
      </c>
      <c r="E51" s="36">
        <v>27.1</v>
      </c>
      <c r="F51" s="36">
        <v>22.9</v>
      </c>
      <c r="G51" s="36">
        <v>29.270000000000007</v>
      </c>
      <c r="H51" s="36">
        <v>199</v>
      </c>
      <c r="I51" s="36">
        <f t="shared" si="11"/>
        <v>52.760000000000005</v>
      </c>
      <c r="J51" s="36">
        <f t="shared" si="12"/>
        <v>27.1</v>
      </c>
      <c r="K51" s="36">
        <f t="shared" si="12"/>
        <v>22.9</v>
      </c>
      <c r="L51" s="36">
        <f t="shared" si="12"/>
        <v>29.270000000000007</v>
      </c>
      <c r="M51" s="36">
        <f t="shared" si="12"/>
        <v>199</v>
      </c>
    </row>
    <row r="52" spans="1:13" x14ac:dyDescent="0.25">
      <c r="A52" s="29">
        <v>39</v>
      </c>
      <c r="B52" s="29">
        <v>2</v>
      </c>
      <c r="C52" s="29">
        <v>45034</v>
      </c>
      <c r="D52" s="36">
        <v>31.3</v>
      </c>
      <c r="E52" s="36">
        <v>41.3</v>
      </c>
      <c r="F52" s="36">
        <v>58.5</v>
      </c>
      <c r="G52" s="36">
        <v>12.399999999999995</v>
      </c>
      <c r="H52" s="36">
        <v>197</v>
      </c>
      <c r="I52" s="36">
        <f t="shared" si="11"/>
        <v>31.3</v>
      </c>
      <c r="J52" s="36">
        <f t="shared" si="12"/>
        <v>41.3</v>
      </c>
      <c r="K52" s="36">
        <f t="shared" si="12"/>
        <v>58.5</v>
      </c>
      <c r="L52" s="36">
        <f t="shared" si="12"/>
        <v>12.399999999999995</v>
      </c>
      <c r="M52" s="36">
        <f t="shared" si="12"/>
        <v>197</v>
      </c>
    </row>
    <row r="53" spans="1:13" x14ac:dyDescent="0.25">
      <c r="A53" s="29">
        <v>40</v>
      </c>
      <c r="B53" s="29">
        <v>3</v>
      </c>
      <c r="C53" s="29">
        <v>45035</v>
      </c>
      <c r="D53" s="36">
        <v>51.480000000000004</v>
      </c>
      <c r="E53" s="36">
        <v>27.5</v>
      </c>
      <c r="F53" s="36">
        <v>11</v>
      </c>
      <c r="G53" s="36">
        <v>33.090000000000003</v>
      </c>
      <c r="H53" s="36">
        <v>196</v>
      </c>
      <c r="I53" s="36">
        <f t="shared" si="11"/>
        <v>51.480000000000004</v>
      </c>
      <c r="J53" s="36">
        <f t="shared" si="12"/>
        <v>27.5</v>
      </c>
      <c r="K53" s="36">
        <f t="shared" si="12"/>
        <v>11</v>
      </c>
      <c r="L53" s="36">
        <f t="shared" si="12"/>
        <v>33.090000000000003</v>
      </c>
      <c r="M53" s="36">
        <f t="shared" si="12"/>
        <v>196</v>
      </c>
    </row>
    <row r="54" spans="1:13" x14ac:dyDescent="0.25">
      <c r="A54" s="29">
        <v>41</v>
      </c>
      <c r="B54" s="29">
        <v>4</v>
      </c>
      <c r="C54" s="29">
        <v>45036</v>
      </c>
      <c r="D54" s="36">
        <v>44.82</v>
      </c>
      <c r="E54" s="36">
        <v>30.6</v>
      </c>
      <c r="F54" s="36">
        <v>38.700000000000003</v>
      </c>
      <c r="G54" s="36">
        <v>19.729999999999997</v>
      </c>
      <c r="H54" s="36">
        <v>196</v>
      </c>
      <c r="I54" s="36">
        <f t="shared" si="11"/>
        <v>44.82</v>
      </c>
      <c r="J54" s="36">
        <f t="shared" si="12"/>
        <v>30.6</v>
      </c>
      <c r="K54" s="36">
        <f t="shared" si="12"/>
        <v>38.700000000000003</v>
      </c>
      <c r="L54" s="36">
        <f t="shared" si="12"/>
        <v>19.729999999999997</v>
      </c>
      <c r="M54" s="36">
        <f t="shared" si="12"/>
        <v>196</v>
      </c>
    </row>
    <row r="55" spans="1:13" x14ac:dyDescent="0.25">
      <c r="A55" s="29">
        <v>42</v>
      </c>
      <c r="B55" s="29">
        <v>5</v>
      </c>
      <c r="C55" s="29">
        <v>45037</v>
      </c>
      <c r="D55" s="36">
        <v>37.58</v>
      </c>
      <c r="E55" s="36">
        <v>46.4</v>
      </c>
      <c r="F55" s="36">
        <v>59</v>
      </c>
      <c r="G55" s="36">
        <v>13.39</v>
      </c>
      <c r="H55" s="36">
        <v>196</v>
      </c>
      <c r="I55" s="36">
        <f t="shared" si="11"/>
        <v>37.58</v>
      </c>
      <c r="J55" s="36">
        <f t="shared" si="12"/>
        <v>46.4</v>
      </c>
      <c r="K55" s="36">
        <f t="shared" si="12"/>
        <v>59</v>
      </c>
      <c r="L55" s="36">
        <f t="shared" si="12"/>
        <v>13.39</v>
      </c>
      <c r="M55" s="36">
        <f t="shared" si="12"/>
        <v>196</v>
      </c>
    </row>
    <row r="56" spans="1:13" x14ac:dyDescent="0.25">
      <c r="A56" s="29">
        <v>43</v>
      </c>
      <c r="B56" s="29">
        <v>6</v>
      </c>
      <c r="C56" s="29">
        <v>45038</v>
      </c>
      <c r="D56" s="36">
        <v>33.700000000000003</v>
      </c>
      <c r="E56" s="36">
        <v>36.799999999999997</v>
      </c>
      <c r="F56" s="36">
        <v>7.4</v>
      </c>
      <c r="G56" s="36">
        <v>31.79</v>
      </c>
      <c r="H56" s="36">
        <v>193</v>
      </c>
      <c r="I56" s="36">
        <f t="shared" si="11"/>
        <v>33.700000000000003</v>
      </c>
      <c r="J56" s="36">
        <f t="shared" si="12"/>
        <v>36.799999999999997</v>
      </c>
      <c r="K56" s="36">
        <f t="shared" si="12"/>
        <v>7.4</v>
      </c>
      <c r="L56" s="36">
        <f t="shared" si="12"/>
        <v>31.79</v>
      </c>
      <c r="M56" s="36">
        <f t="shared" si="12"/>
        <v>193</v>
      </c>
    </row>
    <row r="57" spans="1:13" x14ac:dyDescent="0.25">
      <c r="A57" s="29">
        <v>44</v>
      </c>
      <c r="B57" s="29">
        <v>7</v>
      </c>
      <c r="C57" s="29">
        <v>45039</v>
      </c>
      <c r="D57" s="36">
        <v>44.82</v>
      </c>
      <c r="E57" s="36">
        <v>32.9</v>
      </c>
      <c r="F57" s="36">
        <v>46</v>
      </c>
      <c r="G57" s="36">
        <v>18.459999999999997</v>
      </c>
      <c r="H57" s="36">
        <v>191</v>
      </c>
      <c r="I57" s="36">
        <f t="shared" si="11"/>
        <v>44.82</v>
      </c>
      <c r="J57" s="36">
        <f t="shared" si="12"/>
        <v>32.9</v>
      </c>
      <c r="K57" s="36">
        <f t="shared" si="12"/>
        <v>46</v>
      </c>
      <c r="L57" s="36">
        <f t="shared" si="12"/>
        <v>18.459999999999997</v>
      </c>
      <c r="M57" s="36">
        <f t="shared" si="12"/>
        <v>191</v>
      </c>
    </row>
    <row r="58" spans="1:13" x14ac:dyDescent="0.25">
      <c r="A58" s="29">
        <v>45</v>
      </c>
      <c r="B58" s="29">
        <v>1</v>
      </c>
      <c r="C58" s="29">
        <v>45040</v>
      </c>
      <c r="D58" s="36">
        <v>58.760000000000005</v>
      </c>
      <c r="E58" s="36">
        <v>21.3</v>
      </c>
      <c r="F58" s="36">
        <v>30</v>
      </c>
      <c r="G58" s="36">
        <v>24.03</v>
      </c>
      <c r="H58" s="36">
        <v>188</v>
      </c>
      <c r="I58" s="36">
        <f t="shared" si="11"/>
        <v>58.760000000000005</v>
      </c>
      <c r="J58" s="36">
        <f t="shared" si="12"/>
        <v>21.3</v>
      </c>
      <c r="K58" s="36">
        <f t="shared" si="12"/>
        <v>30</v>
      </c>
      <c r="L58" s="36">
        <f t="shared" si="12"/>
        <v>24.03</v>
      </c>
      <c r="M58" s="36">
        <f t="shared" si="12"/>
        <v>188</v>
      </c>
    </row>
    <row r="59" spans="1:13" x14ac:dyDescent="0.25">
      <c r="A59" s="29">
        <v>46</v>
      </c>
      <c r="B59" s="29">
        <v>2</v>
      </c>
      <c r="C59" s="29">
        <v>45041</v>
      </c>
      <c r="D59" s="36">
        <v>46.68</v>
      </c>
      <c r="E59" s="36">
        <v>27.7</v>
      </c>
      <c r="F59" s="36">
        <v>53.4</v>
      </c>
      <c r="G59" s="36">
        <v>14.329999999999998</v>
      </c>
      <c r="H59" s="36">
        <v>188</v>
      </c>
      <c r="I59" s="36">
        <f t="shared" si="11"/>
        <v>46.68</v>
      </c>
      <c r="J59" s="36">
        <f t="shared" si="12"/>
        <v>27.7</v>
      </c>
      <c r="K59" s="36">
        <f t="shared" si="12"/>
        <v>53.4</v>
      </c>
      <c r="L59" s="36">
        <f t="shared" si="12"/>
        <v>14.329999999999998</v>
      </c>
      <c r="M59" s="36">
        <f t="shared" si="12"/>
        <v>188</v>
      </c>
    </row>
    <row r="60" spans="1:13" x14ac:dyDescent="0.25">
      <c r="A60" s="29">
        <v>47</v>
      </c>
      <c r="B60" s="29">
        <v>3</v>
      </c>
      <c r="C60" s="29">
        <v>45042</v>
      </c>
      <c r="D60" s="36">
        <v>50.68</v>
      </c>
      <c r="E60" s="36">
        <v>0</v>
      </c>
      <c r="F60" s="36">
        <v>13.1</v>
      </c>
      <c r="G60" s="36">
        <v>28.4</v>
      </c>
      <c r="H60" s="36">
        <v>187</v>
      </c>
      <c r="I60" s="36">
        <f t="shared" si="11"/>
        <v>50.68</v>
      </c>
      <c r="J60" s="36">
        <f t="shared" si="12"/>
        <v>0</v>
      </c>
      <c r="K60" s="36">
        <f t="shared" si="12"/>
        <v>13.1</v>
      </c>
      <c r="L60" s="36">
        <f t="shared" si="12"/>
        <v>28.4</v>
      </c>
      <c r="M60" s="36">
        <f t="shared" si="12"/>
        <v>187</v>
      </c>
    </row>
    <row r="61" spans="1:13" x14ac:dyDescent="0.25">
      <c r="A61" s="29">
        <v>48</v>
      </c>
      <c r="B61" s="29">
        <v>4</v>
      </c>
      <c r="C61" s="29">
        <v>45043</v>
      </c>
      <c r="D61" s="36">
        <v>27.22</v>
      </c>
      <c r="E61" s="36">
        <v>42.8</v>
      </c>
      <c r="F61" s="36">
        <v>28.9</v>
      </c>
      <c r="G61" s="36">
        <v>22.949999999999996</v>
      </c>
      <c r="H61" s="36">
        <v>187</v>
      </c>
      <c r="I61" s="36">
        <f t="shared" si="11"/>
        <v>27.22</v>
      </c>
      <c r="J61" s="36">
        <f t="shared" si="12"/>
        <v>42.8</v>
      </c>
      <c r="K61" s="36">
        <f t="shared" si="12"/>
        <v>28.9</v>
      </c>
      <c r="L61" s="36">
        <f t="shared" si="12"/>
        <v>22.949999999999996</v>
      </c>
      <c r="M61" s="36">
        <f t="shared" si="12"/>
        <v>187</v>
      </c>
    </row>
    <row r="62" spans="1:13" x14ac:dyDescent="0.25">
      <c r="A62" s="29">
        <v>49</v>
      </c>
      <c r="B62" s="29">
        <v>5</v>
      </c>
      <c r="C62" s="29">
        <v>45044</v>
      </c>
      <c r="D62" s="36">
        <v>50.14</v>
      </c>
      <c r="E62" s="36">
        <v>29.5</v>
      </c>
      <c r="F62" s="36">
        <v>9.3000000000000007</v>
      </c>
      <c r="G62" s="36">
        <v>32.1</v>
      </c>
      <c r="H62" s="36">
        <v>186</v>
      </c>
      <c r="I62" s="36">
        <f t="shared" si="11"/>
        <v>50.14</v>
      </c>
      <c r="J62" s="36">
        <f t="shared" si="12"/>
        <v>29.5</v>
      </c>
      <c r="K62" s="36">
        <f t="shared" si="12"/>
        <v>9.3000000000000007</v>
      </c>
      <c r="L62" s="36">
        <f t="shared" si="12"/>
        <v>32.1</v>
      </c>
      <c r="M62" s="36">
        <f t="shared" si="12"/>
        <v>186</v>
      </c>
    </row>
    <row r="63" spans="1:13" x14ac:dyDescent="0.25">
      <c r="A63" s="29">
        <v>50</v>
      </c>
      <c r="B63" s="29">
        <v>6</v>
      </c>
      <c r="C63" s="29">
        <v>45045</v>
      </c>
      <c r="D63" s="36">
        <v>41.22</v>
      </c>
      <c r="E63" s="36">
        <v>28.7</v>
      </c>
      <c r="F63" s="36">
        <v>18.2</v>
      </c>
      <c r="G63" s="36">
        <v>26.18</v>
      </c>
      <c r="H63" s="36">
        <v>186</v>
      </c>
      <c r="I63" s="36">
        <f t="shared" si="11"/>
        <v>41.22</v>
      </c>
      <c r="J63" s="36">
        <f t="shared" si="12"/>
        <v>28.7</v>
      </c>
      <c r="K63" s="36">
        <f t="shared" si="12"/>
        <v>18.2</v>
      </c>
      <c r="L63" s="36">
        <f t="shared" si="12"/>
        <v>26.18</v>
      </c>
      <c r="M63" s="36">
        <f t="shared" si="12"/>
        <v>186</v>
      </c>
    </row>
    <row r="64" spans="1:13" x14ac:dyDescent="0.25">
      <c r="A64" s="29">
        <v>51</v>
      </c>
      <c r="B64" s="29">
        <v>7</v>
      </c>
      <c r="C64" s="29">
        <v>45046</v>
      </c>
      <c r="D64" s="36">
        <v>40.4</v>
      </c>
      <c r="E64" s="36">
        <v>33.4</v>
      </c>
      <c r="F64" s="36">
        <v>38.700000000000003</v>
      </c>
      <c r="G64" s="36">
        <v>18.919999999999995</v>
      </c>
      <c r="H64" s="36">
        <v>186</v>
      </c>
      <c r="I64" s="36">
        <f t="shared" si="11"/>
        <v>40.4</v>
      </c>
      <c r="J64" s="36">
        <f t="shared" si="12"/>
        <v>33.4</v>
      </c>
      <c r="K64" s="36">
        <f t="shared" si="12"/>
        <v>38.700000000000003</v>
      </c>
      <c r="L64" s="36">
        <f t="shared" si="12"/>
        <v>18.919999999999995</v>
      </c>
      <c r="M64" s="36">
        <f t="shared" si="12"/>
        <v>186</v>
      </c>
    </row>
    <row r="65" spans="1:13" x14ac:dyDescent="0.25">
      <c r="A65" s="29">
        <v>52</v>
      </c>
      <c r="B65" s="29">
        <v>1</v>
      </c>
      <c r="C65" s="29">
        <v>45047</v>
      </c>
      <c r="D65" s="36">
        <v>45.08</v>
      </c>
      <c r="E65" s="36">
        <v>23.6</v>
      </c>
      <c r="F65" s="36">
        <v>57.6</v>
      </c>
      <c r="G65" s="36">
        <v>10.3</v>
      </c>
      <c r="H65" s="36">
        <v>185</v>
      </c>
      <c r="I65" s="36">
        <f t="shared" si="11"/>
        <v>45.08</v>
      </c>
      <c r="J65" s="36">
        <f t="shared" si="12"/>
        <v>23.6</v>
      </c>
      <c r="K65" s="36">
        <f t="shared" si="12"/>
        <v>57.6</v>
      </c>
      <c r="L65" s="36">
        <f t="shared" si="12"/>
        <v>10.3</v>
      </c>
      <c r="M65" s="36">
        <f t="shared" si="12"/>
        <v>185</v>
      </c>
    </row>
    <row r="66" spans="1:13" x14ac:dyDescent="0.25">
      <c r="A66" s="29">
        <v>53</v>
      </c>
      <c r="B66" s="29">
        <v>2</v>
      </c>
      <c r="C66" s="29">
        <v>45048</v>
      </c>
      <c r="D66" s="36">
        <v>61.120000000000005</v>
      </c>
      <c r="E66" s="36">
        <v>20</v>
      </c>
      <c r="F66" s="36">
        <v>0.3</v>
      </c>
      <c r="G66" s="36">
        <v>36.440000000000005</v>
      </c>
      <c r="H66" s="36">
        <v>184</v>
      </c>
      <c r="I66" s="36">
        <f t="shared" si="11"/>
        <v>61.120000000000005</v>
      </c>
      <c r="J66" s="36">
        <f t="shared" si="12"/>
        <v>20</v>
      </c>
      <c r="K66" s="36">
        <f t="shared" si="12"/>
        <v>0.3</v>
      </c>
      <c r="L66" s="36">
        <f t="shared" si="12"/>
        <v>36.440000000000005</v>
      </c>
      <c r="M66" s="36">
        <f t="shared" si="12"/>
        <v>184</v>
      </c>
    </row>
    <row r="67" spans="1:13" x14ac:dyDescent="0.25">
      <c r="A67" s="29">
        <v>54</v>
      </c>
      <c r="B67" s="29">
        <v>3</v>
      </c>
      <c r="C67" s="29">
        <v>45049</v>
      </c>
      <c r="D67" s="36">
        <v>32.94</v>
      </c>
      <c r="E67" s="36">
        <v>35.6</v>
      </c>
      <c r="F67" s="36">
        <v>6</v>
      </c>
      <c r="G67" s="36">
        <v>17.100000000000001</v>
      </c>
      <c r="H67" s="36">
        <v>184</v>
      </c>
      <c r="I67" s="36">
        <f t="shared" si="11"/>
        <v>32.94</v>
      </c>
      <c r="J67" s="36">
        <f t="shared" si="12"/>
        <v>35.6</v>
      </c>
      <c r="K67" s="36">
        <f t="shared" si="12"/>
        <v>6</v>
      </c>
      <c r="L67" s="36">
        <f t="shared" si="12"/>
        <v>17.100000000000001</v>
      </c>
      <c r="M67" s="36">
        <f t="shared" si="12"/>
        <v>184</v>
      </c>
    </row>
    <row r="68" spans="1:13" x14ac:dyDescent="0.25">
      <c r="A68" s="29">
        <v>55</v>
      </c>
      <c r="B68" s="29">
        <v>4</v>
      </c>
      <c r="C68" s="29">
        <v>45050</v>
      </c>
      <c r="D68" s="36">
        <v>28.04</v>
      </c>
      <c r="E68" s="36">
        <v>41.7</v>
      </c>
      <c r="F68" s="36">
        <v>45.9</v>
      </c>
      <c r="G68" s="36">
        <v>16.010000000000005</v>
      </c>
      <c r="H68" s="36">
        <v>183</v>
      </c>
      <c r="I68" s="36">
        <f t="shared" si="11"/>
        <v>28.04</v>
      </c>
      <c r="J68" s="36">
        <f t="shared" si="12"/>
        <v>41.7</v>
      </c>
      <c r="K68" s="36">
        <f t="shared" si="12"/>
        <v>45.9</v>
      </c>
      <c r="L68" s="36">
        <f t="shared" si="12"/>
        <v>16.010000000000005</v>
      </c>
      <c r="M68" s="36">
        <f t="shared" si="12"/>
        <v>183</v>
      </c>
    </row>
    <row r="69" spans="1:13" x14ac:dyDescent="0.25">
      <c r="A69" s="29">
        <v>56</v>
      </c>
      <c r="B69" s="29">
        <v>5</v>
      </c>
      <c r="C69" s="29">
        <v>45051</v>
      </c>
      <c r="D69" s="36">
        <v>28.14</v>
      </c>
      <c r="E69" s="36">
        <v>40.6</v>
      </c>
      <c r="F69" s="36">
        <v>63.2</v>
      </c>
      <c r="G69" s="36">
        <v>6.09</v>
      </c>
      <c r="H69" s="36">
        <v>180</v>
      </c>
      <c r="I69" s="36">
        <f t="shared" si="11"/>
        <v>28.14</v>
      </c>
      <c r="J69" s="36">
        <f t="shared" si="12"/>
        <v>40.6</v>
      </c>
      <c r="K69" s="36">
        <f t="shared" si="12"/>
        <v>63.2</v>
      </c>
      <c r="L69" s="36">
        <f t="shared" si="12"/>
        <v>6.09</v>
      </c>
      <c r="M69" s="36">
        <f t="shared" si="12"/>
        <v>180</v>
      </c>
    </row>
    <row r="70" spans="1:13" x14ac:dyDescent="0.25">
      <c r="A70" s="29">
        <v>57</v>
      </c>
      <c r="B70" s="29">
        <v>6</v>
      </c>
      <c r="C70" s="29">
        <v>45052</v>
      </c>
      <c r="D70" s="36">
        <v>45.5</v>
      </c>
      <c r="E70" s="36">
        <v>22.3</v>
      </c>
      <c r="F70" s="36">
        <v>31.6</v>
      </c>
      <c r="G70" s="36">
        <v>18.759999999999998</v>
      </c>
      <c r="H70" s="36">
        <v>179</v>
      </c>
      <c r="I70" s="36">
        <f t="shared" si="11"/>
        <v>45.5</v>
      </c>
      <c r="J70" s="36">
        <f t="shared" si="12"/>
        <v>22.3</v>
      </c>
      <c r="K70" s="36">
        <f t="shared" si="12"/>
        <v>31.6</v>
      </c>
      <c r="L70" s="36">
        <f t="shared" si="12"/>
        <v>18.759999999999998</v>
      </c>
      <c r="M70" s="36">
        <f t="shared" si="12"/>
        <v>179</v>
      </c>
    </row>
    <row r="71" spans="1:13" x14ac:dyDescent="0.25">
      <c r="A71" s="29">
        <v>58</v>
      </c>
      <c r="B71" s="29">
        <v>7</v>
      </c>
      <c r="C71" s="29">
        <v>45053</v>
      </c>
      <c r="D71" s="36">
        <v>23.96</v>
      </c>
      <c r="E71" s="36">
        <v>47.8</v>
      </c>
      <c r="F71" s="36">
        <v>51.4</v>
      </c>
      <c r="G71" s="36">
        <v>14.319999999999993</v>
      </c>
      <c r="H71" s="36">
        <v>177</v>
      </c>
      <c r="I71" s="36">
        <f t="shared" si="11"/>
        <v>23.96</v>
      </c>
      <c r="J71" s="36">
        <f t="shared" si="12"/>
        <v>47.8</v>
      </c>
      <c r="K71" s="36">
        <f t="shared" si="12"/>
        <v>51.4</v>
      </c>
      <c r="L71" s="36">
        <f t="shared" si="12"/>
        <v>14.319999999999993</v>
      </c>
      <c r="M71" s="36">
        <f t="shared" si="12"/>
        <v>177</v>
      </c>
    </row>
    <row r="72" spans="1:13" x14ac:dyDescent="0.25">
      <c r="A72" s="29">
        <v>59</v>
      </c>
      <c r="B72" s="29">
        <v>1</v>
      </c>
      <c r="C72" s="29">
        <v>45054</v>
      </c>
      <c r="D72" s="36">
        <v>49.660000000000004</v>
      </c>
      <c r="E72" s="36">
        <v>16.899999999999999</v>
      </c>
      <c r="F72" s="36">
        <v>26.2</v>
      </c>
      <c r="G72" s="36">
        <v>20.8</v>
      </c>
      <c r="H72" s="36">
        <v>175</v>
      </c>
      <c r="I72" s="36">
        <f t="shared" si="11"/>
        <v>49.660000000000004</v>
      </c>
      <c r="J72" s="36">
        <f t="shared" si="12"/>
        <v>16.899999999999999</v>
      </c>
      <c r="K72" s="36">
        <f t="shared" si="12"/>
        <v>26.2</v>
      </c>
      <c r="L72" s="36">
        <f t="shared" si="12"/>
        <v>20.8</v>
      </c>
      <c r="M72" s="36">
        <f t="shared" si="12"/>
        <v>175</v>
      </c>
    </row>
    <row r="73" spans="1:13" x14ac:dyDescent="0.25">
      <c r="A73" s="29">
        <v>60</v>
      </c>
      <c r="B73" s="29">
        <v>2</v>
      </c>
      <c r="C73" s="29">
        <v>45055</v>
      </c>
      <c r="D73" s="36">
        <v>40.660000000000004</v>
      </c>
      <c r="E73" s="36">
        <v>31.6</v>
      </c>
      <c r="F73" s="36">
        <v>52.9</v>
      </c>
      <c r="G73" s="36">
        <v>10.970000000000002</v>
      </c>
      <c r="H73" s="36">
        <v>175</v>
      </c>
      <c r="I73" s="36">
        <f t="shared" si="11"/>
        <v>40.660000000000004</v>
      </c>
      <c r="J73" s="36">
        <f t="shared" si="12"/>
        <v>31.6</v>
      </c>
      <c r="K73" s="36">
        <f t="shared" si="12"/>
        <v>52.9</v>
      </c>
      <c r="L73" s="36">
        <f t="shared" si="12"/>
        <v>10.970000000000002</v>
      </c>
      <c r="M73" s="36">
        <f t="shared" si="12"/>
        <v>175</v>
      </c>
    </row>
    <row r="74" spans="1:13" x14ac:dyDescent="0.25">
      <c r="A74" s="29">
        <v>61</v>
      </c>
      <c r="B74" s="29">
        <v>3</v>
      </c>
      <c r="C74" s="29">
        <v>45056</v>
      </c>
      <c r="D74" s="36">
        <v>25.78</v>
      </c>
      <c r="E74" s="36">
        <v>43.5</v>
      </c>
      <c r="F74" s="36">
        <v>50.5</v>
      </c>
      <c r="G74" s="36">
        <v>10.939999999999998</v>
      </c>
      <c r="H74" s="36">
        <v>173</v>
      </c>
      <c r="I74" s="36">
        <f t="shared" si="11"/>
        <v>25.78</v>
      </c>
      <c r="J74" s="36">
        <f t="shared" si="12"/>
        <v>43.5</v>
      </c>
      <c r="K74" s="36">
        <f t="shared" si="12"/>
        <v>50.5</v>
      </c>
      <c r="L74" s="36">
        <f t="shared" si="12"/>
        <v>10.939999999999998</v>
      </c>
      <c r="M74" s="36">
        <f t="shared" si="12"/>
        <v>173</v>
      </c>
    </row>
    <row r="75" spans="1:13" x14ac:dyDescent="0.25">
      <c r="A75" s="29">
        <v>62</v>
      </c>
      <c r="B75" s="29">
        <v>4</v>
      </c>
      <c r="C75" s="29">
        <v>45057</v>
      </c>
      <c r="D75" s="36">
        <v>29.14</v>
      </c>
      <c r="E75" s="36">
        <v>36.9</v>
      </c>
      <c r="F75" s="36">
        <v>79.2</v>
      </c>
      <c r="G75" s="36">
        <v>19.339999999999996</v>
      </c>
      <c r="H75" s="36">
        <v>172</v>
      </c>
      <c r="I75" s="36">
        <f t="shared" si="11"/>
        <v>29.14</v>
      </c>
      <c r="J75" s="36">
        <f t="shared" si="12"/>
        <v>36.9</v>
      </c>
      <c r="K75" s="36">
        <f t="shared" si="12"/>
        <v>79.2</v>
      </c>
      <c r="L75" s="36">
        <f t="shared" si="12"/>
        <v>19.339999999999996</v>
      </c>
      <c r="M75" s="36">
        <f t="shared" si="12"/>
        <v>172</v>
      </c>
    </row>
    <row r="76" spans="1:13" x14ac:dyDescent="0.25">
      <c r="A76" s="29">
        <v>63</v>
      </c>
      <c r="B76" s="29">
        <v>5</v>
      </c>
      <c r="C76" s="29">
        <v>45058</v>
      </c>
      <c r="D76" s="36">
        <v>33.619999999999997</v>
      </c>
      <c r="E76" s="36">
        <v>34.6</v>
      </c>
      <c r="F76" s="36">
        <v>12.4</v>
      </c>
      <c r="G76" s="36">
        <v>24.65</v>
      </c>
      <c r="H76" s="36">
        <v>171</v>
      </c>
      <c r="I76" s="36">
        <f t="shared" si="11"/>
        <v>33.619999999999997</v>
      </c>
      <c r="J76" s="36">
        <f t="shared" si="12"/>
        <v>34.6</v>
      </c>
      <c r="K76" s="36">
        <f t="shared" si="12"/>
        <v>12.4</v>
      </c>
      <c r="L76" s="36">
        <f t="shared" si="12"/>
        <v>24.65</v>
      </c>
      <c r="M76" s="36">
        <f t="shared" si="12"/>
        <v>171</v>
      </c>
    </row>
    <row r="77" spans="1:13" x14ac:dyDescent="0.25">
      <c r="A77" s="29">
        <v>64</v>
      </c>
      <c r="B77" s="29">
        <v>6</v>
      </c>
      <c r="C77" s="29">
        <v>45059</v>
      </c>
      <c r="D77" s="36">
        <v>11.64</v>
      </c>
      <c r="E77" s="36">
        <v>15.9</v>
      </c>
      <c r="F77" s="36">
        <v>49.6</v>
      </c>
      <c r="G77" s="36">
        <v>9.4299999999999962</v>
      </c>
      <c r="H77" s="36">
        <v>170.89285714285714</v>
      </c>
      <c r="I77" s="36">
        <f t="shared" si="11"/>
        <v>11.64</v>
      </c>
      <c r="J77" s="36">
        <f t="shared" si="12"/>
        <v>15.9</v>
      </c>
      <c r="K77" s="36">
        <f t="shared" si="12"/>
        <v>49.6</v>
      </c>
      <c r="L77" s="36">
        <f t="shared" si="12"/>
        <v>9.4299999999999962</v>
      </c>
      <c r="M77" s="36">
        <f t="shared" si="12"/>
        <v>170.89285714285714</v>
      </c>
    </row>
    <row r="78" spans="1:13" x14ac:dyDescent="0.25">
      <c r="A78" s="29">
        <v>65</v>
      </c>
      <c r="B78" s="29">
        <v>7</v>
      </c>
      <c r="C78" s="29">
        <v>45060</v>
      </c>
      <c r="D78" s="36">
        <v>53.86</v>
      </c>
      <c r="E78" s="36">
        <v>15.5</v>
      </c>
      <c r="F78" s="36">
        <v>27.3</v>
      </c>
      <c r="G78" s="36">
        <v>20.759999999999998</v>
      </c>
      <c r="H78" s="36">
        <v>170</v>
      </c>
      <c r="I78" s="36">
        <f t="shared" si="11"/>
        <v>53.86</v>
      </c>
      <c r="J78" s="36">
        <f t="shared" si="12"/>
        <v>15.5</v>
      </c>
      <c r="K78" s="36">
        <f t="shared" si="12"/>
        <v>27.3</v>
      </c>
      <c r="L78" s="36">
        <f t="shared" si="12"/>
        <v>20.759999999999998</v>
      </c>
      <c r="M78" s="36">
        <f t="shared" si="12"/>
        <v>170</v>
      </c>
    </row>
    <row r="79" spans="1:13" x14ac:dyDescent="0.25">
      <c r="A79" s="29">
        <v>66</v>
      </c>
      <c r="B79" s="29">
        <v>1</v>
      </c>
      <c r="C79" s="29">
        <v>45061</v>
      </c>
      <c r="D79" s="36">
        <v>40.519999999999996</v>
      </c>
      <c r="E79" s="36">
        <v>23.3</v>
      </c>
      <c r="F79" s="36">
        <v>14.2</v>
      </c>
      <c r="G79" s="36">
        <v>25.729999999999997</v>
      </c>
      <c r="H79" s="36">
        <v>169</v>
      </c>
      <c r="I79" s="36">
        <f t="shared" ref="I79:I142" si="13">IF(D79&gt;D$3,D$3,D79)</f>
        <v>40.519999999999996</v>
      </c>
      <c r="J79" s="36">
        <f t="shared" ref="J79:M142" si="14">IF(E79&gt;E$3,E$3,E79)</f>
        <v>23.3</v>
      </c>
      <c r="K79" s="36">
        <f t="shared" si="14"/>
        <v>14.2</v>
      </c>
      <c r="L79" s="36">
        <f t="shared" si="14"/>
        <v>25.729999999999997</v>
      </c>
      <c r="M79" s="36">
        <f t="shared" si="14"/>
        <v>169</v>
      </c>
    </row>
    <row r="80" spans="1:13" x14ac:dyDescent="0.25">
      <c r="A80" s="29">
        <v>67</v>
      </c>
      <c r="B80" s="29">
        <v>2</v>
      </c>
      <c r="C80" s="29">
        <v>45062</v>
      </c>
      <c r="D80" s="36">
        <v>49.019999999999996</v>
      </c>
      <c r="E80" s="36">
        <v>16.7</v>
      </c>
      <c r="F80" s="36">
        <v>22.9</v>
      </c>
      <c r="G80" s="36">
        <v>23.2</v>
      </c>
      <c r="H80" s="36">
        <v>168</v>
      </c>
      <c r="I80" s="36">
        <f t="shared" si="13"/>
        <v>49.019999999999996</v>
      </c>
      <c r="J80" s="36">
        <f t="shared" si="14"/>
        <v>16.7</v>
      </c>
      <c r="K80" s="36">
        <f t="shared" si="14"/>
        <v>22.9</v>
      </c>
      <c r="L80" s="36">
        <f t="shared" si="14"/>
        <v>23.2</v>
      </c>
      <c r="M80" s="36">
        <f t="shared" si="14"/>
        <v>168</v>
      </c>
    </row>
    <row r="81" spans="1:13" x14ac:dyDescent="0.25">
      <c r="A81" s="29">
        <v>68</v>
      </c>
      <c r="B81" s="29">
        <v>3</v>
      </c>
      <c r="C81" s="29">
        <v>45063</v>
      </c>
      <c r="D81" s="36">
        <v>41.980000000000004</v>
      </c>
      <c r="E81" s="36">
        <v>21</v>
      </c>
      <c r="F81" s="36">
        <v>22</v>
      </c>
      <c r="G81" s="36">
        <v>20.190000000000001</v>
      </c>
      <c r="H81" s="36">
        <v>168</v>
      </c>
      <c r="I81" s="36">
        <f t="shared" si="13"/>
        <v>41.980000000000004</v>
      </c>
      <c r="J81" s="36">
        <f t="shared" si="14"/>
        <v>21</v>
      </c>
      <c r="K81" s="36">
        <f t="shared" si="14"/>
        <v>22</v>
      </c>
      <c r="L81" s="36">
        <f t="shared" si="14"/>
        <v>20.190000000000001</v>
      </c>
      <c r="M81" s="36">
        <f t="shared" si="14"/>
        <v>168</v>
      </c>
    </row>
    <row r="82" spans="1:13" x14ac:dyDescent="0.25">
      <c r="A82" s="29">
        <v>69</v>
      </c>
      <c r="B82" s="29">
        <v>4</v>
      </c>
      <c r="C82" s="29">
        <v>45064</v>
      </c>
      <c r="D82" s="36">
        <v>42.68</v>
      </c>
      <c r="E82" s="36">
        <v>23.450000000000003</v>
      </c>
      <c r="F82" s="36">
        <v>25.9</v>
      </c>
      <c r="G82" s="36">
        <v>17.649999999999999</v>
      </c>
      <c r="H82" s="36">
        <v>168</v>
      </c>
      <c r="I82" s="36">
        <f t="shared" si="13"/>
        <v>42.68</v>
      </c>
      <c r="J82" s="36">
        <f t="shared" si="14"/>
        <v>23.450000000000003</v>
      </c>
      <c r="K82" s="36">
        <f t="shared" si="14"/>
        <v>25.9</v>
      </c>
      <c r="L82" s="36">
        <f t="shared" si="14"/>
        <v>17.649999999999999</v>
      </c>
      <c r="M82" s="36">
        <f t="shared" si="14"/>
        <v>168</v>
      </c>
    </row>
    <row r="83" spans="1:13" x14ac:dyDescent="0.25">
      <c r="A83" s="29">
        <v>70</v>
      </c>
      <c r="B83" s="29">
        <v>5</v>
      </c>
      <c r="C83" s="29">
        <v>45065</v>
      </c>
      <c r="D83" s="36">
        <v>59.2</v>
      </c>
      <c r="E83" s="36">
        <v>13.9</v>
      </c>
      <c r="F83" s="36">
        <v>3.7</v>
      </c>
      <c r="G83" s="36">
        <v>34.070000000000007</v>
      </c>
      <c r="H83" s="36">
        <v>167</v>
      </c>
      <c r="I83" s="36">
        <f t="shared" si="13"/>
        <v>59.2</v>
      </c>
      <c r="J83" s="36">
        <f t="shared" si="14"/>
        <v>13.9</v>
      </c>
      <c r="K83" s="36">
        <f t="shared" si="14"/>
        <v>3.7</v>
      </c>
      <c r="L83" s="36">
        <f t="shared" si="14"/>
        <v>34.070000000000007</v>
      </c>
      <c r="M83" s="36">
        <f t="shared" si="14"/>
        <v>167</v>
      </c>
    </row>
    <row r="84" spans="1:13" x14ac:dyDescent="0.25">
      <c r="A84" s="29">
        <v>71</v>
      </c>
      <c r="B84" s="29">
        <v>6</v>
      </c>
      <c r="C84" s="29">
        <v>45066</v>
      </c>
      <c r="D84" s="36">
        <v>44.92</v>
      </c>
      <c r="E84" s="36">
        <v>20.6</v>
      </c>
      <c r="F84" s="36">
        <v>10.7</v>
      </c>
      <c r="G84" s="36">
        <v>26.98</v>
      </c>
      <c r="H84" s="36">
        <v>167</v>
      </c>
      <c r="I84" s="36">
        <f t="shared" si="13"/>
        <v>44.92</v>
      </c>
      <c r="J84" s="36">
        <f t="shared" si="14"/>
        <v>20.6</v>
      </c>
      <c r="K84" s="36">
        <f t="shared" si="14"/>
        <v>10.7</v>
      </c>
      <c r="L84" s="36">
        <f t="shared" si="14"/>
        <v>26.98</v>
      </c>
      <c r="M84" s="36">
        <f t="shared" si="14"/>
        <v>167</v>
      </c>
    </row>
    <row r="85" spans="1:13" x14ac:dyDescent="0.25">
      <c r="A85" s="29">
        <v>72</v>
      </c>
      <c r="B85" s="29">
        <v>7</v>
      </c>
      <c r="C85" s="29">
        <v>45067</v>
      </c>
      <c r="D85" s="36">
        <v>38.58</v>
      </c>
      <c r="E85" s="36">
        <v>29.3</v>
      </c>
      <c r="F85" s="36">
        <v>12.6</v>
      </c>
      <c r="G85" s="36">
        <v>23.900000000000002</v>
      </c>
      <c r="H85" s="36">
        <v>167</v>
      </c>
      <c r="I85" s="36">
        <f t="shared" si="13"/>
        <v>38.58</v>
      </c>
      <c r="J85" s="36">
        <f t="shared" si="14"/>
        <v>29.3</v>
      </c>
      <c r="K85" s="36">
        <f t="shared" si="14"/>
        <v>12.6</v>
      </c>
      <c r="L85" s="36">
        <f t="shared" si="14"/>
        <v>23.900000000000002</v>
      </c>
      <c r="M85" s="36">
        <f t="shared" si="14"/>
        <v>167</v>
      </c>
    </row>
    <row r="86" spans="1:13" x14ac:dyDescent="0.25">
      <c r="A86" s="29">
        <v>73</v>
      </c>
      <c r="B86" s="29">
        <v>1</v>
      </c>
      <c r="C86" s="29">
        <v>45068</v>
      </c>
      <c r="D86" s="36">
        <v>43.56</v>
      </c>
      <c r="E86" s="36">
        <v>21.1</v>
      </c>
      <c r="F86" s="36">
        <v>9.5</v>
      </c>
      <c r="G86" s="36">
        <v>25.53</v>
      </c>
      <c r="H86" s="36">
        <v>166</v>
      </c>
      <c r="I86" s="36">
        <f t="shared" si="13"/>
        <v>43.56</v>
      </c>
      <c r="J86" s="36">
        <f t="shared" si="14"/>
        <v>21.1</v>
      </c>
      <c r="K86" s="36">
        <f t="shared" si="14"/>
        <v>9.5</v>
      </c>
      <c r="L86" s="36">
        <f t="shared" si="14"/>
        <v>25.53</v>
      </c>
      <c r="M86" s="36">
        <f t="shared" si="14"/>
        <v>166</v>
      </c>
    </row>
    <row r="87" spans="1:13" x14ac:dyDescent="0.25">
      <c r="A87" s="29">
        <v>74</v>
      </c>
      <c r="B87" s="29">
        <v>2</v>
      </c>
      <c r="C87" s="29">
        <v>45069</v>
      </c>
      <c r="D87" s="36">
        <v>66.14</v>
      </c>
      <c r="E87" s="36">
        <v>13.9</v>
      </c>
      <c r="F87" s="36">
        <v>37</v>
      </c>
      <c r="G87" s="36">
        <v>20.220000000000002</v>
      </c>
      <c r="H87" s="36">
        <v>166</v>
      </c>
      <c r="I87" s="36">
        <f t="shared" si="13"/>
        <v>66.14</v>
      </c>
      <c r="J87" s="36">
        <f t="shared" si="14"/>
        <v>13.9</v>
      </c>
      <c r="K87" s="36">
        <f t="shared" si="14"/>
        <v>37</v>
      </c>
      <c r="L87" s="36">
        <f t="shared" si="14"/>
        <v>20.220000000000002</v>
      </c>
      <c r="M87" s="36">
        <f t="shared" si="14"/>
        <v>166</v>
      </c>
    </row>
    <row r="88" spans="1:13" x14ac:dyDescent="0.25">
      <c r="A88" s="29">
        <v>75</v>
      </c>
      <c r="B88" s="29">
        <v>3</v>
      </c>
      <c r="C88" s="29">
        <v>45070</v>
      </c>
      <c r="D88" s="36">
        <v>42.019999999999996</v>
      </c>
      <c r="E88" s="36">
        <v>22.5</v>
      </c>
      <c r="F88" s="36">
        <v>31.5</v>
      </c>
      <c r="G88" s="36">
        <v>16.159999999999997</v>
      </c>
      <c r="H88" s="36">
        <v>165</v>
      </c>
      <c r="I88" s="36">
        <f t="shared" si="13"/>
        <v>42.019999999999996</v>
      </c>
      <c r="J88" s="36">
        <f t="shared" si="14"/>
        <v>22.5</v>
      </c>
      <c r="K88" s="36">
        <f t="shared" si="14"/>
        <v>31.5</v>
      </c>
      <c r="L88" s="36">
        <f t="shared" si="14"/>
        <v>16.159999999999997</v>
      </c>
      <c r="M88" s="36">
        <f t="shared" si="14"/>
        <v>165</v>
      </c>
    </row>
    <row r="89" spans="1:13" x14ac:dyDescent="0.25">
      <c r="A89" s="29">
        <v>76</v>
      </c>
      <c r="B89" s="29">
        <v>4</v>
      </c>
      <c r="C89" s="29">
        <v>45071</v>
      </c>
      <c r="D89" s="36">
        <v>45.96</v>
      </c>
      <c r="E89" s="36">
        <v>33.5</v>
      </c>
      <c r="F89" s="36">
        <v>45.1</v>
      </c>
      <c r="G89" s="36">
        <v>20.69</v>
      </c>
      <c r="H89" s="36">
        <v>164.45535714285714</v>
      </c>
      <c r="I89" s="36">
        <f t="shared" si="13"/>
        <v>45.96</v>
      </c>
      <c r="J89" s="36">
        <f t="shared" si="14"/>
        <v>33.5</v>
      </c>
      <c r="K89" s="36">
        <f t="shared" si="14"/>
        <v>45.1</v>
      </c>
      <c r="L89" s="36">
        <f t="shared" si="14"/>
        <v>20.69</v>
      </c>
      <c r="M89" s="36">
        <f t="shared" si="14"/>
        <v>164.45535714285714</v>
      </c>
    </row>
    <row r="90" spans="1:13" x14ac:dyDescent="0.25">
      <c r="A90" s="29">
        <v>77</v>
      </c>
      <c r="B90" s="29">
        <v>5</v>
      </c>
      <c r="C90" s="29">
        <v>45072</v>
      </c>
      <c r="D90" s="36">
        <v>38.58</v>
      </c>
      <c r="E90" s="36">
        <v>17.2</v>
      </c>
      <c r="F90" s="36">
        <v>17.899999999999999</v>
      </c>
      <c r="G90" s="36">
        <v>20.23</v>
      </c>
      <c r="H90" s="36">
        <v>163</v>
      </c>
      <c r="I90" s="36">
        <f t="shared" si="13"/>
        <v>38.58</v>
      </c>
      <c r="J90" s="36">
        <f t="shared" si="14"/>
        <v>17.2</v>
      </c>
      <c r="K90" s="36">
        <f t="shared" si="14"/>
        <v>17.899999999999999</v>
      </c>
      <c r="L90" s="36">
        <f t="shared" si="14"/>
        <v>20.23</v>
      </c>
      <c r="M90" s="36">
        <f t="shared" si="14"/>
        <v>163</v>
      </c>
    </row>
    <row r="91" spans="1:13" x14ac:dyDescent="0.25">
      <c r="A91" s="29">
        <v>78</v>
      </c>
      <c r="B91" s="29">
        <v>6</v>
      </c>
      <c r="C91" s="29">
        <v>45073</v>
      </c>
      <c r="D91" s="36">
        <v>36.260000000000005</v>
      </c>
      <c r="E91" s="36">
        <v>26.8</v>
      </c>
      <c r="F91" s="36">
        <v>46.2</v>
      </c>
      <c r="G91" s="36">
        <v>9.0500000000000007</v>
      </c>
      <c r="H91" s="36">
        <v>163</v>
      </c>
      <c r="I91" s="36">
        <f t="shared" si="13"/>
        <v>36.260000000000005</v>
      </c>
      <c r="J91" s="36">
        <f t="shared" si="14"/>
        <v>26.8</v>
      </c>
      <c r="K91" s="36">
        <f t="shared" si="14"/>
        <v>46.2</v>
      </c>
      <c r="L91" s="36">
        <f t="shared" si="14"/>
        <v>9.0500000000000007</v>
      </c>
      <c r="M91" s="36">
        <f t="shared" si="14"/>
        <v>163</v>
      </c>
    </row>
    <row r="92" spans="1:13" x14ac:dyDescent="0.25">
      <c r="A92" s="29">
        <v>79</v>
      </c>
      <c r="B92" s="29">
        <v>7</v>
      </c>
      <c r="C92" s="29">
        <v>45074</v>
      </c>
      <c r="D92" s="36">
        <v>42.9</v>
      </c>
      <c r="E92" s="36">
        <v>20.9</v>
      </c>
      <c r="F92" s="36">
        <v>47.4</v>
      </c>
      <c r="G92" s="36">
        <v>7.9399999999999977</v>
      </c>
      <c r="H92" s="36">
        <v>163</v>
      </c>
      <c r="I92" s="36">
        <f t="shared" si="13"/>
        <v>42.9</v>
      </c>
      <c r="J92" s="36">
        <f t="shared" si="14"/>
        <v>20.9</v>
      </c>
      <c r="K92" s="36">
        <f t="shared" si="14"/>
        <v>47.4</v>
      </c>
      <c r="L92" s="36">
        <f t="shared" si="14"/>
        <v>7.9399999999999977</v>
      </c>
      <c r="M92" s="36">
        <f t="shared" si="14"/>
        <v>163</v>
      </c>
    </row>
    <row r="93" spans="1:13" x14ac:dyDescent="0.25">
      <c r="A93" s="29">
        <v>80</v>
      </c>
      <c r="B93" s="29">
        <v>1</v>
      </c>
      <c r="C93" s="29">
        <v>45075</v>
      </c>
      <c r="D93" s="36">
        <v>60.86</v>
      </c>
      <c r="E93" s="36">
        <v>10.6</v>
      </c>
      <c r="F93" s="36">
        <v>6.4</v>
      </c>
      <c r="G93" s="36">
        <v>31.169999999999995</v>
      </c>
      <c r="H93" s="36">
        <v>162</v>
      </c>
      <c r="I93" s="36">
        <f t="shared" si="13"/>
        <v>60.86</v>
      </c>
      <c r="J93" s="36">
        <f t="shared" si="14"/>
        <v>10.6</v>
      </c>
      <c r="K93" s="36">
        <f t="shared" si="14"/>
        <v>6.4</v>
      </c>
      <c r="L93" s="36">
        <f t="shared" si="14"/>
        <v>31.169999999999995</v>
      </c>
      <c r="M93" s="36">
        <f t="shared" si="14"/>
        <v>162</v>
      </c>
    </row>
    <row r="94" spans="1:13" x14ac:dyDescent="0.25">
      <c r="A94" s="29">
        <v>81</v>
      </c>
      <c r="B94" s="29">
        <v>2</v>
      </c>
      <c r="C94" s="29">
        <v>45076</v>
      </c>
      <c r="D94" s="36">
        <v>39.14</v>
      </c>
      <c r="E94" s="36">
        <v>15.4</v>
      </c>
      <c r="F94" s="36">
        <v>2.4</v>
      </c>
      <c r="G94" s="36">
        <v>24.31</v>
      </c>
      <c r="H94" s="36">
        <v>159</v>
      </c>
      <c r="I94" s="36">
        <f t="shared" si="13"/>
        <v>39.14</v>
      </c>
      <c r="J94" s="36">
        <f t="shared" si="14"/>
        <v>15.4</v>
      </c>
      <c r="K94" s="36">
        <f t="shared" si="14"/>
        <v>2.4</v>
      </c>
      <c r="L94" s="36">
        <f t="shared" si="14"/>
        <v>24.31</v>
      </c>
      <c r="M94" s="36">
        <f t="shared" si="14"/>
        <v>159</v>
      </c>
    </row>
    <row r="95" spans="1:13" x14ac:dyDescent="0.25">
      <c r="A95" s="29">
        <v>82</v>
      </c>
      <c r="B95" s="29">
        <v>3</v>
      </c>
      <c r="C95" s="29">
        <v>45077</v>
      </c>
      <c r="D95" s="36">
        <v>44.5</v>
      </c>
      <c r="E95" s="36">
        <v>18.100000000000001</v>
      </c>
      <c r="F95" s="36">
        <v>30.7</v>
      </c>
      <c r="G95" s="36">
        <v>14.02</v>
      </c>
      <c r="H95" s="36">
        <v>159</v>
      </c>
      <c r="I95" s="36">
        <f t="shared" si="13"/>
        <v>44.5</v>
      </c>
      <c r="J95" s="36">
        <f t="shared" si="14"/>
        <v>18.100000000000001</v>
      </c>
      <c r="K95" s="36">
        <f t="shared" si="14"/>
        <v>30.7</v>
      </c>
      <c r="L95" s="36">
        <f t="shared" si="14"/>
        <v>14.02</v>
      </c>
      <c r="M95" s="36">
        <f t="shared" si="14"/>
        <v>159</v>
      </c>
    </row>
    <row r="96" spans="1:13" x14ac:dyDescent="0.25">
      <c r="A96" s="29">
        <v>83</v>
      </c>
      <c r="B96" s="29">
        <v>4</v>
      </c>
      <c r="C96" s="29">
        <v>45078</v>
      </c>
      <c r="D96" s="36">
        <v>42.64</v>
      </c>
      <c r="E96" s="36">
        <v>18.399999999999999</v>
      </c>
      <c r="F96" s="36">
        <v>65.7</v>
      </c>
      <c r="G96" s="36">
        <v>2.2399999999999984</v>
      </c>
      <c r="H96" s="36">
        <v>159</v>
      </c>
      <c r="I96" s="36">
        <f t="shared" si="13"/>
        <v>42.64</v>
      </c>
      <c r="J96" s="36">
        <f t="shared" si="14"/>
        <v>18.399999999999999</v>
      </c>
      <c r="K96" s="36">
        <f t="shared" si="14"/>
        <v>65.7</v>
      </c>
      <c r="L96" s="36">
        <f t="shared" si="14"/>
        <v>2.2399999999999984</v>
      </c>
      <c r="M96" s="36">
        <f t="shared" si="14"/>
        <v>159</v>
      </c>
    </row>
    <row r="97" spans="1:13" x14ac:dyDescent="0.25">
      <c r="A97" s="29">
        <v>84</v>
      </c>
      <c r="B97" s="29">
        <v>5</v>
      </c>
      <c r="C97" s="29">
        <v>45079</v>
      </c>
      <c r="D97" s="36">
        <v>64.039999999999992</v>
      </c>
      <c r="E97" s="36">
        <v>10.1</v>
      </c>
      <c r="F97" s="36">
        <v>21.4</v>
      </c>
      <c r="G97" s="36">
        <v>24.509999999999998</v>
      </c>
      <c r="H97" s="36">
        <v>158</v>
      </c>
      <c r="I97" s="36">
        <f t="shared" si="13"/>
        <v>64.039999999999992</v>
      </c>
      <c r="J97" s="36">
        <f t="shared" si="14"/>
        <v>10.1</v>
      </c>
      <c r="K97" s="36">
        <f t="shared" si="14"/>
        <v>21.4</v>
      </c>
      <c r="L97" s="36">
        <f t="shared" si="14"/>
        <v>24.509999999999998</v>
      </c>
      <c r="M97" s="36">
        <f t="shared" si="14"/>
        <v>158</v>
      </c>
    </row>
    <row r="98" spans="1:13" x14ac:dyDescent="0.25">
      <c r="A98" s="29">
        <v>85</v>
      </c>
      <c r="B98" s="29">
        <v>6</v>
      </c>
      <c r="C98" s="29">
        <v>45080</v>
      </c>
      <c r="D98" s="36">
        <v>18.64</v>
      </c>
      <c r="E98" s="36">
        <v>46.8</v>
      </c>
      <c r="F98" s="36">
        <v>34.5</v>
      </c>
      <c r="G98" s="36">
        <v>17.419999999999998</v>
      </c>
      <c r="H98" s="36">
        <v>152</v>
      </c>
      <c r="I98" s="36">
        <f t="shared" si="13"/>
        <v>18.64</v>
      </c>
      <c r="J98" s="36">
        <f t="shared" si="14"/>
        <v>46.8</v>
      </c>
      <c r="K98" s="36">
        <f t="shared" si="14"/>
        <v>34.5</v>
      </c>
      <c r="L98" s="36">
        <f t="shared" si="14"/>
        <v>17.419999999999998</v>
      </c>
      <c r="M98" s="36">
        <f t="shared" si="14"/>
        <v>152</v>
      </c>
    </row>
    <row r="99" spans="1:13" x14ac:dyDescent="0.25">
      <c r="A99" s="29">
        <v>86</v>
      </c>
      <c r="B99" s="29">
        <v>7</v>
      </c>
      <c r="C99" s="29">
        <v>45081</v>
      </c>
      <c r="D99" s="36">
        <v>31.04</v>
      </c>
      <c r="E99" s="36">
        <v>19.600000000000001</v>
      </c>
      <c r="F99" s="36">
        <v>11.6</v>
      </c>
      <c r="G99" s="36">
        <v>17.18</v>
      </c>
      <c r="H99" s="36">
        <v>152</v>
      </c>
      <c r="I99" s="36">
        <f t="shared" si="13"/>
        <v>31.04</v>
      </c>
      <c r="J99" s="36">
        <f t="shared" si="14"/>
        <v>19.600000000000001</v>
      </c>
      <c r="K99" s="36">
        <f t="shared" si="14"/>
        <v>11.6</v>
      </c>
      <c r="L99" s="36">
        <f t="shared" si="14"/>
        <v>17.18</v>
      </c>
      <c r="M99" s="36">
        <f t="shared" si="14"/>
        <v>152</v>
      </c>
    </row>
    <row r="100" spans="1:13" x14ac:dyDescent="0.25">
      <c r="A100" s="29">
        <v>87</v>
      </c>
      <c r="B100" s="29">
        <v>1</v>
      </c>
      <c r="C100" s="29">
        <v>45082</v>
      </c>
      <c r="D100" s="36">
        <v>24.94</v>
      </c>
      <c r="E100" s="36">
        <v>49.4</v>
      </c>
      <c r="F100" s="36">
        <v>45.7</v>
      </c>
      <c r="G100" s="36">
        <v>13.89</v>
      </c>
      <c r="H100" s="36">
        <v>152</v>
      </c>
      <c r="I100" s="36">
        <f t="shared" si="13"/>
        <v>24.94</v>
      </c>
      <c r="J100" s="36">
        <f t="shared" si="14"/>
        <v>49.4</v>
      </c>
      <c r="K100" s="36">
        <f t="shared" si="14"/>
        <v>45.7</v>
      </c>
      <c r="L100" s="36">
        <f t="shared" si="14"/>
        <v>13.89</v>
      </c>
      <c r="M100" s="36">
        <f t="shared" si="14"/>
        <v>152</v>
      </c>
    </row>
    <row r="101" spans="1:13" x14ac:dyDescent="0.25">
      <c r="A101" s="29">
        <v>88</v>
      </c>
      <c r="B101" s="29">
        <v>2</v>
      </c>
      <c r="C101" s="29">
        <v>45083</v>
      </c>
      <c r="D101" s="36">
        <v>50.94</v>
      </c>
      <c r="E101" s="36">
        <v>24</v>
      </c>
      <c r="F101" s="36">
        <v>4</v>
      </c>
      <c r="G101" s="36">
        <v>31.869999999999997</v>
      </c>
      <c r="H101" s="36">
        <v>151.5</v>
      </c>
      <c r="I101" s="36">
        <f t="shared" si="13"/>
        <v>50.94</v>
      </c>
      <c r="J101" s="36">
        <f t="shared" si="14"/>
        <v>24</v>
      </c>
      <c r="K101" s="36">
        <f t="shared" si="14"/>
        <v>4</v>
      </c>
      <c r="L101" s="36">
        <f t="shared" si="14"/>
        <v>31.869999999999997</v>
      </c>
      <c r="M101" s="36">
        <f t="shared" si="14"/>
        <v>151.5</v>
      </c>
    </row>
    <row r="102" spans="1:13" x14ac:dyDescent="0.25">
      <c r="A102" s="29">
        <v>89</v>
      </c>
      <c r="B102" s="29">
        <v>3</v>
      </c>
      <c r="C102" s="29">
        <v>45084</v>
      </c>
      <c r="D102" s="36">
        <v>19.14</v>
      </c>
      <c r="E102" s="36">
        <v>35.799999999999997</v>
      </c>
      <c r="F102" s="36">
        <v>49.3</v>
      </c>
      <c r="G102" s="36">
        <v>6.75</v>
      </c>
      <c r="H102" s="36">
        <v>151</v>
      </c>
      <c r="I102" s="36">
        <f t="shared" si="13"/>
        <v>19.14</v>
      </c>
      <c r="J102" s="36">
        <f t="shared" si="14"/>
        <v>35.799999999999997</v>
      </c>
      <c r="K102" s="36">
        <f t="shared" si="14"/>
        <v>49.3</v>
      </c>
      <c r="L102" s="36">
        <f t="shared" si="14"/>
        <v>6.75</v>
      </c>
      <c r="M102" s="36">
        <f t="shared" si="14"/>
        <v>151</v>
      </c>
    </row>
    <row r="103" spans="1:13" x14ac:dyDescent="0.25">
      <c r="A103" s="29">
        <v>90</v>
      </c>
      <c r="B103" s="29">
        <v>4</v>
      </c>
      <c r="C103" s="29">
        <v>45085</v>
      </c>
      <c r="D103" s="36">
        <v>54.160000000000004</v>
      </c>
      <c r="E103" s="36">
        <v>8.1999999999999993</v>
      </c>
      <c r="F103" s="36">
        <v>56.5</v>
      </c>
      <c r="G103" s="36">
        <v>4.0799999999999983</v>
      </c>
      <c r="H103" s="36">
        <v>150</v>
      </c>
      <c r="I103" s="36">
        <f t="shared" si="13"/>
        <v>54.160000000000004</v>
      </c>
      <c r="J103" s="36">
        <f t="shared" si="14"/>
        <v>8.1999999999999993</v>
      </c>
      <c r="K103" s="36">
        <f t="shared" si="14"/>
        <v>56.5</v>
      </c>
      <c r="L103" s="36">
        <f t="shared" si="14"/>
        <v>4.0799999999999983</v>
      </c>
      <c r="M103" s="36">
        <f t="shared" si="14"/>
        <v>150</v>
      </c>
    </row>
    <row r="104" spans="1:13" x14ac:dyDescent="0.25">
      <c r="A104" s="29">
        <v>91</v>
      </c>
      <c r="B104" s="29">
        <v>5</v>
      </c>
      <c r="C104" s="29">
        <v>45086</v>
      </c>
      <c r="D104" s="36">
        <v>25.1</v>
      </c>
      <c r="E104" s="36">
        <v>28.5</v>
      </c>
      <c r="F104" s="36">
        <v>14.2</v>
      </c>
      <c r="G104" s="36">
        <v>20.62</v>
      </c>
      <c r="H104" s="36">
        <v>149</v>
      </c>
      <c r="I104" s="36">
        <f t="shared" si="13"/>
        <v>25.1</v>
      </c>
      <c r="J104" s="36">
        <f t="shared" si="14"/>
        <v>28.5</v>
      </c>
      <c r="K104" s="36">
        <f t="shared" si="14"/>
        <v>14.2</v>
      </c>
      <c r="L104" s="36">
        <f t="shared" si="14"/>
        <v>20.62</v>
      </c>
      <c r="M104" s="36">
        <f t="shared" si="14"/>
        <v>149</v>
      </c>
    </row>
    <row r="105" spans="1:13" x14ac:dyDescent="0.25">
      <c r="A105" s="29">
        <v>92</v>
      </c>
      <c r="B105" s="29">
        <v>6</v>
      </c>
      <c r="C105" s="29">
        <v>45087</v>
      </c>
      <c r="D105" s="36">
        <v>22.68</v>
      </c>
      <c r="E105" s="36">
        <v>44.5</v>
      </c>
      <c r="F105" s="36">
        <v>35.6</v>
      </c>
      <c r="G105" s="36">
        <v>14.849999999999998</v>
      </c>
      <c r="H105" s="36">
        <v>149</v>
      </c>
      <c r="I105" s="36">
        <f t="shared" si="13"/>
        <v>22.68</v>
      </c>
      <c r="J105" s="36">
        <f t="shared" si="14"/>
        <v>44.5</v>
      </c>
      <c r="K105" s="36">
        <f t="shared" si="14"/>
        <v>35.6</v>
      </c>
      <c r="L105" s="36">
        <f t="shared" si="14"/>
        <v>14.849999999999998</v>
      </c>
      <c r="M105" s="36">
        <f t="shared" si="14"/>
        <v>149</v>
      </c>
    </row>
    <row r="106" spans="1:13" x14ac:dyDescent="0.25">
      <c r="A106" s="29">
        <v>93</v>
      </c>
      <c r="B106" s="29">
        <v>7</v>
      </c>
      <c r="C106" s="29">
        <v>45088</v>
      </c>
      <c r="D106" s="36">
        <v>51.38</v>
      </c>
      <c r="E106" s="36">
        <v>8.4</v>
      </c>
      <c r="F106" s="36">
        <v>26.4</v>
      </c>
      <c r="G106" s="36">
        <v>14.33</v>
      </c>
      <c r="H106" s="36">
        <v>149</v>
      </c>
      <c r="I106" s="36">
        <f t="shared" si="13"/>
        <v>51.38</v>
      </c>
      <c r="J106" s="36">
        <f t="shared" si="14"/>
        <v>8.4</v>
      </c>
      <c r="K106" s="36">
        <f t="shared" si="14"/>
        <v>26.4</v>
      </c>
      <c r="L106" s="36">
        <f t="shared" si="14"/>
        <v>14.33</v>
      </c>
      <c r="M106" s="36">
        <f t="shared" si="14"/>
        <v>149</v>
      </c>
    </row>
    <row r="107" spans="1:13" x14ac:dyDescent="0.25">
      <c r="A107" s="29">
        <v>94</v>
      </c>
      <c r="B107" s="29">
        <v>1</v>
      </c>
      <c r="C107" s="29">
        <v>45089</v>
      </c>
      <c r="D107" s="36">
        <v>46.44</v>
      </c>
      <c r="E107" s="36">
        <v>15.8</v>
      </c>
      <c r="F107" s="36">
        <v>49.9</v>
      </c>
      <c r="G107" s="36">
        <v>10.659999999999997</v>
      </c>
      <c r="H107" s="36">
        <v>149</v>
      </c>
      <c r="I107" s="36">
        <f t="shared" si="13"/>
        <v>46.44</v>
      </c>
      <c r="J107" s="36">
        <f t="shared" si="14"/>
        <v>15.8</v>
      </c>
      <c r="K107" s="36">
        <f t="shared" si="14"/>
        <v>49.9</v>
      </c>
      <c r="L107" s="36">
        <f t="shared" si="14"/>
        <v>10.659999999999997</v>
      </c>
      <c r="M107" s="36">
        <f t="shared" si="14"/>
        <v>149</v>
      </c>
    </row>
    <row r="108" spans="1:13" x14ac:dyDescent="0.25">
      <c r="A108" s="29">
        <v>95</v>
      </c>
      <c r="B108" s="29">
        <v>2</v>
      </c>
      <c r="C108" s="29">
        <v>45090</v>
      </c>
      <c r="D108" s="36">
        <v>32.46</v>
      </c>
      <c r="E108" s="36">
        <v>23.9</v>
      </c>
      <c r="F108" s="36">
        <v>19.100000000000001</v>
      </c>
      <c r="G108" s="36">
        <v>19.04</v>
      </c>
      <c r="H108" s="36">
        <v>148</v>
      </c>
      <c r="I108" s="36">
        <f t="shared" si="13"/>
        <v>32.46</v>
      </c>
      <c r="J108" s="36">
        <f t="shared" si="14"/>
        <v>23.9</v>
      </c>
      <c r="K108" s="36">
        <f t="shared" si="14"/>
        <v>19.100000000000001</v>
      </c>
      <c r="L108" s="36">
        <f t="shared" si="14"/>
        <v>19.04</v>
      </c>
      <c r="M108" s="36">
        <f t="shared" si="14"/>
        <v>148</v>
      </c>
    </row>
    <row r="109" spans="1:13" x14ac:dyDescent="0.25">
      <c r="A109" s="29">
        <v>96</v>
      </c>
      <c r="B109" s="29">
        <v>3</v>
      </c>
      <c r="C109" s="29">
        <v>45091</v>
      </c>
      <c r="D109" s="36">
        <v>27.66</v>
      </c>
      <c r="E109" s="39">
        <v>225.5</v>
      </c>
      <c r="F109" s="36">
        <v>73.400000000000006</v>
      </c>
      <c r="G109" s="36">
        <v>12.219999999999995</v>
      </c>
      <c r="H109" s="36">
        <v>147</v>
      </c>
      <c r="I109" s="36">
        <f t="shared" si="13"/>
        <v>27.66</v>
      </c>
      <c r="J109" s="36">
        <f t="shared" si="14"/>
        <v>76.637500000000017</v>
      </c>
      <c r="K109" s="36">
        <f t="shared" si="14"/>
        <v>73.400000000000006</v>
      </c>
      <c r="L109" s="36">
        <f t="shared" si="14"/>
        <v>12.219999999999995</v>
      </c>
      <c r="M109" s="36">
        <f t="shared" si="14"/>
        <v>147</v>
      </c>
    </row>
    <row r="110" spans="1:13" x14ac:dyDescent="0.25">
      <c r="A110" s="29">
        <v>97</v>
      </c>
      <c r="B110" s="29">
        <v>4</v>
      </c>
      <c r="C110" s="29">
        <v>45092</v>
      </c>
      <c r="D110" s="36">
        <v>55.04</v>
      </c>
      <c r="E110" s="36">
        <v>2.9</v>
      </c>
      <c r="F110" s="36">
        <v>43</v>
      </c>
      <c r="G110" s="36">
        <v>10.77</v>
      </c>
      <c r="H110" s="36">
        <v>147</v>
      </c>
      <c r="I110" s="36">
        <f t="shared" si="13"/>
        <v>55.04</v>
      </c>
      <c r="J110" s="36">
        <f t="shared" si="14"/>
        <v>2.9</v>
      </c>
      <c r="K110" s="36">
        <f t="shared" si="14"/>
        <v>43</v>
      </c>
      <c r="L110" s="36">
        <f t="shared" si="14"/>
        <v>10.77</v>
      </c>
      <c r="M110" s="36">
        <f t="shared" si="14"/>
        <v>147</v>
      </c>
    </row>
    <row r="111" spans="1:13" x14ac:dyDescent="0.25">
      <c r="A111" s="29">
        <v>98</v>
      </c>
      <c r="B111" s="29">
        <v>5</v>
      </c>
      <c r="C111" s="29">
        <v>45093</v>
      </c>
      <c r="D111" s="36">
        <v>28.919999999999998</v>
      </c>
      <c r="E111" s="36">
        <v>5.7</v>
      </c>
      <c r="F111" s="36">
        <v>34.4</v>
      </c>
      <c r="G111" s="36">
        <v>19.549999999999997</v>
      </c>
      <c r="H111" s="36">
        <v>144.14285714285714</v>
      </c>
      <c r="I111" s="36">
        <f t="shared" si="13"/>
        <v>28.919999999999998</v>
      </c>
      <c r="J111" s="36">
        <f t="shared" si="14"/>
        <v>5.7</v>
      </c>
      <c r="K111" s="36">
        <f t="shared" si="14"/>
        <v>34.4</v>
      </c>
      <c r="L111" s="36">
        <f t="shared" si="14"/>
        <v>19.549999999999997</v>
      </c>
      <c r="M111" s="36">
        <f t="shared" si="14"/>
        <v>144.14285714285714</v>
      </c>
    </row>
    <row r="112" spans="1:13" x14ac:dyDescent="0.25">
      <c r="A112" s="29">
        <v>99</v>
      </c>
      <c r="B112" s="29">
        <v>6</v>
      </c>
      <c r="C112" s="29">
        <v>45094</v>
      </c>
      <c r="D112" s="36">
        <v>55.019999999999996</v>
      </c>
      <c r="E112" s="36">
        <v>7.3</v>
      </c>
      <c r="F112" s="36">
        <v>8.6999999999999993</v>
      </c>
      <c r="G112" s="36">
        <v>24.179999999999996</v>
      </c>
      <c r="H112" s="36">
        <v>142</v>
      </c>
      <c r="I112" s="36">
        <f t="shared" si="13"/>
        <v>55.019999999999996</v>
      </c>
      <c r="J112" s="36">
        <f t="shared" si="14"/>
        <v>7.3</v>
      </c>
      <c r="K112" s="36">
        <f t="shared" si="14"/>
        <v>8.6999999999999993</v>
      </c>
      <c r="L112" s="36">
        <f t="shared" si="14"/>
        <v>24.179999999999996</v>
      </c>
      <c r="M112" s="36">
        <f t="shared" si="14"/>
        <v>142</v>
      </c>
    </row>
    <row r="113" spans="1:13" x14ac:dyDescent="0.25">
      <c r="A113" s="29">
        <v>100</v>
      </c>
      <c r="B113" s="29">
        <v>7</v>
      </c>
      <c r="C113" s="29">
        <v>45095</v>
      </c>
      <c r="D113" s="36">
        <v>53.08</v>
      </c>
      <c r="E113" s="36">
        <v>26.9</v>
      </c>
      <c r="F113" s="36">
        <v>5.5</v>
      </c>
      <c r="G113" s="36">
        <v>36.789999999999992</v>
      </c>
      <c r="H113" s="36">
        <v>140.72222222222223</v>
      </c>
      <c r="I113" s="36">
        <f t="shared" si="13"/>
        <v>53.08</v>
      </c>
      <c r="J113" s="36">
        <f t="shared" si="14"/>
        <v>26.9</v>
      </c>
      <c r="K113" s="36">
        <f t="shared" si="14"/>
        <v>5.5</v>
      </c>
      <c r="L113" s="36">
        <f t="shared" si="14"/>
        <v>36.789999999999992</v>
      </c>
      <c r="M113" s="36">
        <f t="shared" si="14"/>
        <v>140.72222222222223</v>
      </c>
    </row>
    <row r="114" spans="1:13" x14ac:dyDescent="0.25">
      <c r="A114" s="29">
        <v>101</v>
      </c>
      <c r="B114" s="29">
        <v>1</v>
      </c>
      <c r="C114" s="29">
        <v>45096</v>
      </c>
      <c r="D114" s="36">
        <v>59.58</v>
      </c>
      <c r="E114" s="36">
        <v>3.5</v>
      </c>
      <c r="F114" s="36">
        <v>19.5</v>
      </c>
      <c r="G114" s="36">
        <v>20.239999999999998</v>
      </c>
      <c r="H114" s="36">
        <v>139</v>
      </c>
      <c r="I114" s="36">
        <f t="shared" si="13"/>
        <v>59.58</v>
      </c>
      <c r="J114" s="36">
        <f t="shared" si="14"/>
        <v>3.5</v>
      </c>
      <c r="K114" s="36">
        <f t="shared" si="14"/>
        <v>19.5</v>
      </c>
      <c r="L114" s="36">
        <f t="shared" si="14"/>
        <v>20.239999999999998</v>
      </c>
      <c r="M114" s="36">
        <f t="shared" si="14"/>
        <v>139</v>
      </c>
    </row>
    <row r="115" spans="1:13" x14ac:dyDescent="0.25">
      <c r="A115" s="29">
        <v>102</v>
      </c>
      <c r="B115" s="29">
        <v>2</v>
      </c>
      <c r="C115" s="29">
        <v>45097</v>
      </c>
      <c r="D115" s="36">
        <v>44.4</v>
      </c>
      <c r="E115" s="36">
        <v>9.3000000000000007</v>
      </c>
      <c r="F115" s="36">
        <v>6.4</v>
      </c>
      <c r="G115" s="36">
        <v>19.79</v>
      </c>
      <c r="H115" s="36">
        <v>139</v>
      </c>
      <c r="I115" s="36">
        <f t="shared" si="13"/>
        <v>44.4</v>
      </c>
      <c r="J115" s="36">
        <f t="shared" si="14"/>
        <v>9.3000000000000007</v>
      </c>
      <c r="K115" s="36">
        <f t="shared" si="14"/>
        <v>6.4</v>
      </c>
      <c r="L115" s="36">
        <f t="shared" si="14"/>
        <v>19.79</v>
      </c>
      <c r="M115" s="36">
        <f t="shared" si="14"/>
        <v>139</v>
      </c>
    </row>
    <row r="116" spans="1:13" x14ac:dyDescent="0.25">
      <c r="A116" s="29">
        <v>103</v>
      </c>
      <c r="B116" s="29">
        <v>3</v>
      </c>
      <c r="C116" s="29">
        <v>45098</v>
      </c>
      <c r="D116" s="36">
        <v>52.42</v>
      </c>
      <c r="E116" s="36">
        <v>8.6</v>
      </c>
      <c r="F116" s="36">
        <v>8.6999999999999993</v>
      </c>
      <c r="G116" s="36">
        <v>1</v>
      </c>
      <c r="H116" s="36">
        <v>139</v>
      </c>
      <c r="I116" s="36">
        <f t="shared" si="13"/>
        <v>52.42</v>
      </c>
      <c r="J116" s="36">
        <f t="shared" si="14"/>
        <v>8.6</v>
      </c>
      <c r="K116" s="36">
        <f t="shared" si="14"/>
        <v>8.6999999999999993</v>
      </c>
      <c r="L116" s="36">
        <f t="shared" si="14"/>
        <v>1</v>
      </c>
      <c r="M116" s="36">
        <f t="shared" si="14"/>
        <v>139</v>
      </c>
    </row>
    <row r="117" spans="1:13" x14ac:dyDescent="0.25">
      <c r="A117" s="29">
        <v>104</v>
      </c>
      <c r="B117" s="29">
        <v>4</v>
      </c>
      <c r="C117" s="29">
        <v>45099</v>
      </c>
      <c r="D117" s="36">
        <v>32.339999999999996</v>
      </c>
      <c r="E117" s="36">
        <v>18.399999999999999</v>
      </c>
      <c r="F117" s="36">
        <v>34.6</v>
      </c>
      <c r="G117" s="36">
        <v>8.5299999999999958</v>
      </c>
      <c r="H117" s="36">
        <v>138</v>
      </c>
      <c r="I117" s="36">
        <f t="shared" si="13"/>
        <v>32.339999999999996</v>
      </c>
      <c r="J117" s="36">
        <f t="shared" si="14"/>
        <v>18.399999999999999</v>
      </c>
      <c r="K117" s="36">
        <f t="shared" si="14"/>
        <v>34.6</v>
      </c>
      <c r="L117" s="36">
        <f t="shared" si="14"/>
        <v>8.5299999999999958</v>
      </c>
      <c r="M117" s="36">
        <f t="shared" si="14"/>
        <v>138</v>
      </c>
    </row>
    <row r="118" spans="1:13" x14ac:dyDescent="0.25">
      <c r="A118" s="29">
        <v>105</v>
      </c>
      <c r="B118" s="29">
        <v>5</v>
      </c>
      <c r="C118" s="29">
        <v>45100</v>
      </c>
      <c r="D118" s="36">
        <v>51.480000000000004</v>
      </c>
      <c r="E118" s="36">
        <v>4.3</v>
      </c>
      <c r="F118" s="36">
        <v>49.8</v>
      </c>
      <c r="G118" s="36">
        <v>4.4699999999999989</v>
      </c>
      <c r="H118" s="36">
        <v>137</v>
      </c>
      <c r="I118" s="36">
        <f t="shared" si="13"/>
        <v>51.480000000000004</v>
      </c>
      <c r="J118" s="36">
        <f t="shared" si="14"/>
        <v>4.3</v>
      </c>
      <c r="K118" s="36">
        <f t="shared" si="14"/>
        <v>49.8</v>
      </c>
      <c r="L118" s="36">
        <f t="shared" si="14"/>
        <v>4.4699999999999989</v>
      </c>
      <c r="M118" s="36">
        <f t="shared" si="14"/>
        <v>137</v>
      </c>
    </row>
    <row r="119" spans="1:13" x14ac:dyDescent="0.25">
      <c r="A119" s="29">
        <v>106</v>
      </c>
      <c r="B119" s="29">
        <v>6</v>
      </c>
      <c r="C119" s="29">
        <v>45101</v>
      </c>
      <c r="D119" s="36">
        <v>46.160000000000004</v>
      </c>
      <c r="E119" s="36">
        <v>10.8</v>
      </c>
      <c r="F119" s="36">
        <v>58.4</v>
      </c>
      <c r="G119" s="36">
        <v>0.12000000000000455</v>
      </c>
      <c r="H119" s="36">
        <v>137</v>
      </c>
      <c r="I119" s="36">
        <f t="shared" si="13"/>
        <v>46.160000000000004</v>
      </c>
      <c r="J119" s="36">
        <f t="shared" si="14"/>
        <v>10.8</v>
      </c>
      <c r="K119" s="36">
        <f t="shared" si="14"/>
        <v>58.4</v>
      </c>
      <c r="L119" s="36">
        <f t="shared" si="14"/>
        <v>0.12000000000000455</v>
      </c>
      <c r="M119" s="36">
        <f t="shared" si="14"/>
        <v>137</v>
      </c>
    </row>
    <row r="120" spans="1:13" x14ac:dyDescent="0.25">
      <c r="A120" s="29">
        <v>107</v>
      </c>
      <c r="B120" s="29">
        <v>7</v>
      </c>
      <c r="C120" s="29">
        <v>45102</v>
      </c>
      <c r="D120" s="36">
        <v>89.06</v>
      </c>
      <c r="E120" s="36">
        <v>36.6</v>
      </c>
      <c r="F120" s="36">
        <v>93.625</v>
      </c>
      <c r="G120" s="36">
        <v>23.379999999999995</v>
      </c>
      <c r="H120" s="36">
        <v>135</v>
      </c>
      <c r="I120" s="36">
        <f t="shared" si="13"/>
        <v>89.06</v>
      </c>
      <c r="J120" s="36">
        <f t="shared" si="14"/>
        <v>36.6</v>
      </c>
      <c r="K120" s="36">
        <f t="shared" si="14"/>
        <v>93.625</v>
      </c>
      <c r="L120" s="36">
        <f t="shared" si="14"/>
        <v>23.379999999999995</v>
      </c>
      <c r="M120" s="36">
        <f t="shared" si="14"/>
        <v>135</v>
      </c>
    </row>
    <row r="121" spans="1:13" x14ac:dyDescent="0.25">
      <c r="A121" s="29">
        <v>108</v>
      </c>
      <c r="B121" s="29">
        <v>1</v>
      </c>
      <c r="C121" s="29">
        <v>45103</v>
      </c>
      <c r="D121" s="36">
        <v>30.860000000000003</v>
      </c>
      <c r="E121" s="36">
        <v>14.5</v>
      </c>
      <c r="F121" s="36">
        <v>10.199999999999999</v>
      </c>
      <c r="G121" s="36">
        <v>17.100000000000001</v>
      </c>
      <c r="H121" s="36">
        <v>135</v>
      </c>
      <c r="I121" s="36">
        <f t="shared" si="13"/>
        <v>30.860000000000003</v>
      </c>
      <c r="J121" s="36">
        <f t="shared" si="14"/>
        <v>14.5</v>
      </c>
      <c r="K121" s="36">
        <f t="shared" si="14"/>
        <v>10.199999999999999</v>
      </c>
      <c r="L121" s="36">
        <f t="shared" si="14"/>
        <v>17.100000000000001</v>
      </c>
      <c r="M121" s="36">
        <f t="shared" si="14"/>
        <v>135</v>
      </c>
    </row>
    <row r="122" spans="1:13" x14ac:dyDescent="0.25">
      <c r="A122" s="29">
        <v>109</v>
      </c>
      <c r="B122" s="29">
        <v>2</v>
      </c>
      <c r="C122" s="29">
        <v>45104</v>
      </c>
      <c r="D122" s="36">
        <v>41.12</v>
      </c>
      <c r="E122" s="36">
        <v>10</v>
      </c>
      <c r="F122" s="36">
        <v>17.600000000000001</v>
      </c>
      <c r="G122" s="36">
        <v>14.519999999999998</v>
      </c>
      <c r="H122" s="36">
        <v>135</v>
      </c>
      <c r="I122" s="36">
        <f t="shared" si="13"/>
        <v>41.12</v>
      </c>
      <c r="J122" s="36">
        <f t="shared" si="14"/>
        <v>10</v>
      </c>
      <c r="K122" s="36">
        <f t="shared" si="14"/>
        <v>17.600000000000001</v>
      </c>
      <c r="L122" s="36">
        <f t="shared" si="14"/>
        <v>14.519999999999998</v>
      </c>
      <c r="M122" s="36">
        <f t="shared" si="14"/>
        <v>135</v>
      </c>
    </row>
    <row r="123" spans="1:13" x14ac:dyDescent="0.25">
      <c r="A123" s="29">
        <v>110</v>
      </c>
      <c r="B123" s="29">
        <v>3</v>
      </c>
      <c r="C123" s="29">
        <v>45105</v>
      </c>
      <c r="D123" s="36">
        <v>33.239999999999995</v>
      </c>
      <c r="E123" s="36">
        <v>19.2</v>
      </c>
      <c r="F123" s="36">
        <v>16.600000000000001</v>
      </c>
      <c r="G123" s="36">
        <v>16.579999999999998</v>
      </c>
      <c r="H123" s="36">
        <v>133</v>
      </c>
      <c r="I123" s="36">
        <f t="shared" si="13"/>
        <v>33.239999999999995</v>
      </c>
      <c r="J123" s="36">
        <f t="shared" si="14"/>
        <v>19.2</v>
      </c>
      <c r="K123" s="36">
        <f t="shared" si="14"/>
        <v>16.600000000000001</v>
      </c>
      <c r="L123" s="36">
        <f t="shared" si="14"/>
        <v>16.579999999999998</v>
      </c>
      <c r="M123" s="36">
        <f t="shared" si="14"/>
        <v>133</v>
      </c>
    </row>
    <row r="124" spans="1:13" x14ac:dyDescent="0.25">
      <c r="A124" s="29">
        <v>111</v>
      </c>
      <c r="B124" s="29">
        <v>4</v>
      </c>
      <c r="C124" s="29">
        <v>45106</v>
      </c>
      <c r="D124" s="36">
        <v>24.02</v>
      </c>
      <c r="E124" s="36">
        <v>35</v>
      </c>
      <c r="F124" s="36">
        <v>52.7</v>
      </c>
      <c r="G124" s="36">
        <v>3.9299999999999962</v>
      </c>
      <c r="H124" s="36">
        <v>133</v>
      </c>
      <c r="I124" s="36">
        <f t="shared" si="13"/>
        <v>24.02</v>
      </c>
      <c r="J124" s="36">
        <f t="shared" si="14"/>
        <v>35</v>
      </c>
      <c r="K124" s="36">
        <f t="shared" si="14"/>
        <v>52.7</v>
      </c>
      <c r="L124" s="36">
        <f t="shared" si="14"/>
        <v>3.9299999999999962</v>
      </c>
      <c r="M124" s="36">
        <f t="shared" si="14"/>
        <v>133</v>
      </c>
    </row>
    <row r="125" spans="1:13" x14ac:dyDescent="0.25">
      <c r="A125" s="29">
        <v>112</v>
      </c>
      <c r="B125" s="29">
        <v>5</v>
      </c>
      <c r="C125" s="29">
        <v>45107</v>
      </c>
      <c r="D125" s="36">
        <v>46.519999999999996</v>
      </c>
      <c r="E125" s="36">
        <v>3.5</v>
      </c>
      <c r="F125" s="36">
        <v>5.9</v>
      </c>
      <c r="G125" s="36">
        <v>19.149999999999999</v>
      </c>
      <c r="H125" s="36">
        <v>132</v>
      </c>
      <c r="I125" s="36">
        <f t="shared" si="13"/>
        <v>46.519999999999996</v>
      </c>
      <c r="J125" s="36">
        <f t="shared" si="14"/>
        <v>3.5</v>
      </c>
      <c r="K125" s="36">
        <f t="shared" si="14"/>
        <v>5.9</v>
      </c>
      <c r="L125" s="36">
        <f t="shared" si="14"/>
        <v>19.149999999999999</v>
      </c>
      <c r="M125" s="36">
        <f t="shared" si="14"/>
        <v>132</v>
      </c>
    </row>
    <row r="126" spans="1:13" x14ac:dyDescent="0.25">
      <c r="A126" s="29">
        <v>113</v>
      </c>
      <c r="B126" s="29">
        <v>6</v>
      </c>
      <c r="C126" s="29">
        <v>45108</v>
      </c>
      <c r="D126" s="36">
        <v>28.44</v>
      </c>
      <c r="E126" s="36">
        <v>14.7</v>
      </c>
      <c r="F126" s="36">
        <v>5.4</v>
      </c>
      <c r="G126" s="36">
        <v>16.91</v>
      </c>
      <c r="H126" s="36">
        <v>132</v>
      </c>
      <c r="I126" s="36">
        <f t="shared" si="13"/>
        <v>28.44</v>
      </c>
      <c r="J126" s="36">
        <f t="shared" si="14"/>
        <v>14.7</v>
      </c>
      <c r="K126" s="36">
        <f t="shared" si="14"/>
        <v>5.4</v>
      </c>
      <c r="L126" s="36">
        <f t="shared" si="14"/>
        <v>16.91</v>
      </c>
      <c r="M126" s="36">
        <f t="shared" si="14"/>
        <v>132</v>
      </c>
    </row>
    <row r="127" spans="1:13" x14ac:dyDescent="0.25">
      <c r="A127" s="29">
        <v>114</v>
      </c>
      <c r="B127" s="29">
        <v>7</v>
      </c>
      <c r="C127" s="29">
        <v>45109</v>
      </c>
      <c r="D127" s="36">
        <v>40.04</v>
      </c>
      <c r="E127" s="36">
        <v>7.8</v>
      </c>
      <c r="F127" s="36">
        <v>35.200000000000003</v>
      </c>
      <c r="G127" s="39">
        <v>95</v>
      </c>
      <c r="H127" s="36">
        <v>131</v>
      </c>
      <c r="I127" s="36">
        <f t="shared" si="13"/>
        <v>40.04</v>
      </c>
      <c r="J127" s="36">
        <f t="shared" si="14"/>
        <v>7.8</v>
      </c>
      <c r="K127" s="36">
        <f t="shared" si="14"/>
        <v>35.200000000000003</v>
      </c>
      <c r="L127" s="36">
        <f t="shared" si="14"/>
        <v>41.462499999999999</v>
      </c>
      <c r="M127" s="36">
        <f t="shared" si="14"/>
        <v>131</v>
      </c>
    </row>
    <row r="128" spans="1:13" x14ac:dyDescent="0.25">
      <c r="A128" s="29">
        <v>115</v>
      </c>
      <c r="B128" s="29">
        <v>1</v>
      </c>
      <c r="C128" s="29">
        <v>45110</v>
      </c>
      <c r="D128" s="36">
        <v>63.339999999999996</v>
      </c>
      <c r="E128" s="36">
        <v>2.2999999999999998</v>
      </c>
      <c r="F128" s="36">
        <v>23.7</v>
      </c>
      <c r="G128" s="36">
        <v>19.339999999999996</v>
      </c>
      <c r="H128" s="36">
        <v>131</v>
      </c>
      <c r="I128" s="36">
        <f t="shared" si="13"/>
        <v>63.339999999999996</v>
      </c>
      <c r="J128" s="36">
        <f t="shared" si="14"/>
        <v>2.2999999999999998</v>
      </c>
      <c r="K128" s="36">
        <f t="shared" si="14"/>
        <v>23.7</v>
      </c>
      <c r="L128" s="36">
        <f t="shared" si="14"/>
        <v>19.339999999999996</v>
      </c>
      <c r="M128" s="36">
        <f t="shared" si="14"/>
        <v>131</v>
      </c>
    </row>
    <row r="129" spans="1:13" x14ac:dyDescent="0.25">
      <c r="A129" s="29">
        <v>116</v>
      </c>
      <c r="B129" s="29">
        <v>2</v>
      </c>
      <c r="C129" s="29">
        <v>45111</v>
      </c>
      <c r="D129" s="36">
        <v>56.9</v>
      </c>
      <c r="E129" s="36">
        <v>3.4</v>
      </c>
      <c r="F129" s="36">
        <v>84.8</v>
      </c>
      <c r="G129" s="36">
        <v>11.229999999999997</v>
      </c>
      <c r="H129" s="36">
        <v>131</v>
      </c>
      <c r="I129" s="36">
        <f t="shared" si="13"/>
        <v>56.9</v>
      </c>
      <c r="J129" s="36">
        <f t="shared" si="14"/>
        <v>3.4</v>
      </c>
      <c r="K129" s="36">
        <f t="shared" si="14"/>
        <v>84.8</v>
      </c>
      <c r="L129" s="36">
        <f t="shared" si="14"/>
        <v>11.229999999999997</v>
      </c>
      <c r="M129" s="36">
        <f t="shared" si="14"/>
        <v>131</v>
      </c>
    </row>
    <row r="130" spans="1:13" x14ac:dyDescent="0.25">
      <c r="A130" s="29">
        <v>117</v>
      </c>
      <c r="B130" s="29">
        <v>3</v>
      </c>
      <c r="C130" s="29">
        <v>45112</v>
      </c>
      <c r="D130" s="36">
        <v>62.14</v>
      </c>
      <c r="E130" s="36">
        <v>4.0999999999999996</v>
      </c>
      <c r="F130" s="36">
        <v>8.5</v>
      </c>
      <c r="G130" s="36">
        <v>27.72</v>
      </c>
      <c r="H130" s="36">
        <v>129</v>
      </c>
      <c r="I130" s="36">
        <f t="shared" si="13"/>
        <v>62.14</v>
      </c>
      <c r="J130" s="36">
        <f t="shared" si="14"/>
        <v>4.0999999999999996</v>
      </c>
      <c r="K130" s="36">
        <f t="shared" si="14"/>
        <v>8.5</v>
      </c>
      <c r="L130" s="36">
        <f t="shared" si="14"/>
        <v>27.72</v>
      </c>
      <c r="M130" s="36">
        <f t="shared" si="14"/>
        <v>129</v>
      </c>
    </row>
    <row r="131" spans="1:13" x14ac:dyDescent="0.25">
      <c r="A131" s="29">
        <v>118</v>
      </c>
      <c r="B131" s="29">
        <v>4</v>
      </c>
      <c r="C131" s="29">
        <v>45113</v>
      </c>
      <c r="D131" s="36">
        <v>48.36</v>
      </c>
      <c r="E131" s="36">
        <v>5.2</v>
      </c>
      <c r="F131" s="36">
        <v>19.399999999999999</v>
      </c>
      <c r="G131" s="36">
        <v>15.520000000000001</v>
      </c>
      <c r="H131" s="36">
        <v>129</v>
      </c>
      <c r="I131" s="36">
        <f t="shared" si="13"/>
        <v>48.36</v>
      </c>
      <c r="J131" s="36">
        <f t="shared" si="14"/>
        <v>5.2</v>
      </c>
      <c r="K131" s="36">
        <f t="shared" si="14"/>
        <v>19.399999999999999</v>
      </c>
      <c r="L131" s="36">
        <f t="shared" si="14"/>
        <v>15.520000000000001</v>
      </c>
      <c r="M131" s="36">
        <f t="shared" si="14"/>
        <v>129</v>
      </c>
    </row>
    <row r="132" spans="1:13" x14ac:dyDescent="0.25">
      <c r="A132" s="29">
        <v>119</v>
      </c>
      <c r="B132" s="29">
        <v>5</v>
      </c>
      <c r="C132" s="29">
        <v>45114</v>
      </c>
      <c r="D132" s="36">
        <v>36.68</v>
      </c>
      <c r="E132" s="36">
        <v>7.1</v>
      </c>
      <c r="F132" s="36">
        <v>12.8</v>
      </c>
      <c r="G132" s="36">
        <v>15.27</v>
      </c>
      <c r="H132" s="36">
        <v>129</v>
      </c>
      <c r="I132" s="36">
        <f t="shared" si="13"/>
        <v>36.68</v>
      </c>
      <c r="J132" s="36">
        <f t="shared" si="14"/>
        <v>7.1</v>
      </c>
      <c r="K132" s="36">
        <f t="shared" si="14"/>
        <v>12.8</v>
      </c>
      <c r="L132" s="36">
        <f t="shared" si="14"/>
        <v>15.27</v>
      </c>
      <c r="M132" s="36">
        <f t="shared" si="14"/>
        <v>129</v>
      </c>
    </row>
    <row r="133" spans="1:13" x14ac:dyDescent="0.25">
      <c r="A133" s="29">
        <v>120</v>
      </c>
      <c r="B133" s="29">
        <v>6</v>
      </c>
      <c r="C133" s="29">
        <v>45115</v>
      </c>
      <c r="D133" s="36">
        <v>37.839999999999996</v>
      </c>
      <c r="E133" s="36">
        <v>14.3</v>
      </c>
      <c r="F133" s="36">
        <v>25.6</v>
      </c>
      <c r="G133" s="36">
        <v>10.829999999999998</v>
      </c>
      <c r="H133" s="36">
        <v>129</v>
      </c>
      <c r="I133" s="36">
        <f t="shared" si="13"/>
        <v>37.839999999999996</v>
      </c>
      <c r="J133" s="36">
        <f t="shared" si="14"/>
        <v>14.3</v>
      </c>
      <c r="K133" s="36">
        <f t="shared" si="14"/>
        <v>25.6</v>
      </c>
      <c r="L133" s="36">
        <f t="shared" si="14"/>
        <v>10.829999999999998</v>
      </c>
      <c r="M133" s="36">
        <f t="shared" si="14"/>
        <v>129</v>
      </c>
    </row>
    <row r="134" spans="1:13" x14ac:dyDescent="0.25">
      <c r="A134" s="29">
        <v>121</v>
      </c>
      <c r="B134" s="29">
        <v>7</v>
      </c>
      <c r="C134" s="29">
        <v>45116</v>
      </c>
      <c r="D134" s="36">
        <v>29.96</v>
      </c>
      <c r="E134" s="36">
        <v>14.3</v>
      </c>
      <c r="F134" s="36">
        <v>31.7</v>
      </c>
      <c r="G134" s="36">
        <v>5.4500000000000028</v>
      </c>
      <c r="H134" s="36">
        <v>129</v>
      </c>
      <c r="I134" s="36">
        <f t="shared" si="13"/>
        <v>29.96</v>
      </c>
      <c r="J134" s="36">
        <f t="shared" si="14"/>
        <v>14.3</v>
      </c>
      <c r="K134" s="36">
        <f t="shared" si="14"/>
        <v>31.7</v>
      </c>
      <c r="L134" s="36">
        <f t="shared" si="14"/>
        <v>5.4500000000000028</v>
      </c>
      <c r="M134" s="36">
        <f t="shared" si="14"/>
        <v>129</v>
      </c>
    </row>
    <row r="135" spans="1:13" x14ac:dyDescent="0.25">
      <c r="A135" s="29">
        <v>122</v>
      </c>
      <c r="B135" s="29">
        <v>1</v>
      </c>
      <c r="C135" s="29">
        <v>45117</v>
      </c>
      <c r="D135" s="39">
        <v>151.96</v>
      </c>
      <c r="E135" s="36">
        <v>4.0999999999999996</v>
      </c>
      <c r="F135" s="36">
        <v>36.9</v>
      </c>
      <c r="G135" s="36">
        <v>11.270000000000001</v>
      </c>
      <c r="H135" s="36">
        <v>128</v>
      </c>
      <c r="I135" s="36">
        <f t="shared" si="13"/>
        <v>96.342500000000001</v>
      </c>
      <c r="J135" s="36">
        <f t="shared" si="14"/>
        <v>4.0999999999999996</v>
      </c>
      <c r="K135" s="36">
        <f t="shared" si="14"/>
        <v>36.9</v>
      </c>
      <c r="L135" s="36">
        <f t="shared" si="14"/>
        <v>11.270000000000001</v>
      </c>
      <c r="M135" s="36">
        <f t="shared" si="14"/>
        <v>128</v>
      </c>
    </row>
    <row r="136" spans="1:13" x14ac:dyDescent="0.25">
      <c r="A136" s="29">
        <v>123</v>
      </c>
      <c r="B136" s="29">
        <v>2</v>
      </c>
      <c r="C136" s="29">
        <v>45118</v>
      </c>
      <c r="D136" s="36">
        <v>18.059999999999999</v>
      </c>
      <c r="E136" s="36">
        <v>20.3</v>
      </c>
      <c r="F136" s="36">
        <v>32.5</v>
      </c>
      <c r="G136" s="36">
        <v>4.68</v>
      </c>
      <c r="H136" s="36">
        <v>128</v>
      </c>
      <c r="I136" s="36">
        <f t="shared" si="13"/>
        <v>18.059999999999999</v>
      </c>
      <c r="J136" s="36">
        <f t="shared" si="14"/>
        <v>20.3</v>
      </c>
      <c r="K136" s="36">
        <f t="shared" si="14"/>
        <v>32.5</v>
      </c>
      <c r="L136" s="36">
        <f t="shared" si="14"/>
        <v>4.68</v>
      </c>
      <c r="M136" s="36">
        <f t="shared" si="14"/>
        <v>128</v>
      </c>
    </row>
    <row r="137" spans="1:13" x14ac:dyDescent="0.25">
      <c r="A137" s="29">
        <v>124</v>
      </c>
      <c r="B137" s="29">
        <v>3</v>
      </c>
      <c r="C137" s="29">
        <v>45119</v>
      </c>
      <c r="D137" s="36">
        <v>53.480000000000004</v>
      </c>
      <c r="E137" s="36">
        <v>3.4</v>
      </c>
      <c r="F137" s="36">
        <v>13.1</v>
      </c>
      <c r="G137" s="36">
        <v>18.700000000000003</v>
      </c>
      <c r="H137" s="36">
        <v>127</v>
      </c>
      <c r="I137" s="36">
        <f t="shared" si="13"/>
        <v>53.480000000000004</v>
      </c>
      <c r="J137" s="36">
        <f t="shared" si="14"/>
        <v>3.4</v>
      </c>
      <c r="K137" s="36">
        <f t="shared" si="14"/>
        <v>13.1</v>
      </c>
      <c r="L137" s="36">
        <f t="shared" si="14"/>
        <v>18.700000000000003</v>
      </c>
      <c r="M137" s="36">
        <f t="shared" si="14"/>
        <v>127</v>
      </c>
    </row>
    <row r="138" spans="1:13" x14ac:dyDescent="0.25">
      <c r="A138" s="29">
        <v>125</v>
      </c>
      <c r="B138" s="29">
        <v>4</v>
      </c>
      <c r="C138" s="29">
        <v>45120</v>
      </c>
      <c r="D138" s="36">
        <v>48.480000000000004</v>
      </c>
      <c r="E138" s="39">
        <v>123</v>
      </c>
      <c r="F138" s="36">
        <v>23.5</v>
      </c>
      <c r="G138" s="36">
        <v>16.89</v>
      </c>
      <c r="H138" s="36">
        <v>127</v>
      </c>
      <c r="I138" s="36">
        <f t="shared" si="13"/>
        <v>48.480000000000004</v>
      </c>
      <c r="J138" s="36">
        <f t="shared" si="14"/>
        <v>76.637500000000017</v>
      </c>
      <c r="K138" s="36">
        <f t="shared" si="14"/>
        <v>23.5</v>
      </c>
      <c r="L138" s="36">
        <f t="shared" si="14"/>
        <v>16.89</v>
      </c>
      <c r="M138" s="36">
        <f t="shared" si="14"/>
        <v>127</v>
      </c>
    </row>
    <row r="139" spans="1:13" x14ac:dyDescent="0.25">
      <c r="A139" s="29">
        <v>126</v>
      </c>
      <c r="B139" s="29">
        <v>5</v>
      </c>
      <c r="C139" s="29">
        <v>45121</v>
      </c>
      <c r="D139" s="36">
        <v>14.84</v>
      </c>
      <c r="E139" s="36">
        <v>20.5</v>
      </c>
      <c r="F139" s="36">
        <v>18.3</v>
      </c>
      <c r="G139" s="36">
        <v>9.8500000000000014</v>
      </c>
      <c r="H139" s="36">
        <v>127</v>
      </c>
      <c r="I139" s="36">
        <f t="shared" si="13"/>
        <v>14.84</v>
      </c>
      <c r="J139" s="36">
        <f t="shared" si="14"/>
        <v>20.5</v>
      </c>
      <c r="K139" s="36">
        <f t="shared" si="14"/>
        <v>18.3</v>
      </c>
      <c r="L139" s="36">
        <f t="shared" si="14"/>
        <v>9.8500000000000014</v>
      </c>
      <c r="M139" s="36">
        <f t="shared" si="14"/>
        <v>127</v>
      </c>
    </row>
    <row r="140" spans="1:13" x14ac:dyDescent="0.25">
      <c r="A140" s="29">
        <v>127</v>
      </c>
      <c r="B140" s="29">
        <v>6</v>
      </c>
      <c r="C140" s="29">
        <v>45122</v>
      </c>
      <c r="D140" s="36">
        <v>29.240000000000002</v>
      </c>
      <c r="E140" s="36">
        <v>14.8</v>
      </c>
      <c r="F140" s="36">
        <v>38.9</v>
      </c>
      <c r="G140" s="36">
        <v>1.4600000000000026</v>
      </c>
      <c r="H140" s="36">
        <v>127</v>
      </c>
      <c r="I140" s="36">
        <f t="shared" si="13"/>
        <v>29.240000000000002</v>
      </c>
      <c r="J140" s="36">
        <f t="shared" si="14"/>
        <v>14.8</v>
      </c>
      <c r="K140" s="36">
        <f t="shared" si="14"/>
        <v>38.9</v>
      </c>
      <c r="L140" s="36">
        <f t="shared" si="14"/>
        <v>1.4600000000000026</v>
      </c>
      <c r="M140" s="36">
        <f t="shared" si="14"/>
        <v>127</v>
      </c>
    </row>
    <row r="141" spans="1:13" x14ac:dyDescent="0.25">
      <c r="A141" s="29">
        <v>128</v>
      </c>
      <c r="B141" s="29">
        <v>7</v>
      </c>
      <c r="C141" s="29">
        <v>45123</v>
      </c>
      <c r="D141" s="36">
        <v>92.987500000000011</v>
      </c>
      <c r="E141" s="36">
        <v>17.399999999999999</v>
      </c>
      <c r="F141" s="36">
        <v>38.6</v>
      </c>
      <c r="G141" s="36">
        <v>37.253750000000011</v>
      </c>
      <c r="H141" s="36">
        <v>126</v>
      </c>
      <c r="I141" s="36">
        <f t="shared" si="13"/>
        <v>92.987500000000011</v>
      </c>
      <c r="J141" s="36">
        <f t="shared" si="14"/>
        <v>17.399999999999999</v>
      </c>
      <c r="K141" s="36">
        <f t="shared" si="14"/>
        <v>38.6</v>
      </c>
      <c r="L141" s="36">
        <f t="shared" si="14"/>
        <v>37.253750000000011</v>
      </c>
      <c r="M141" s="36">
        <f t="shared" si="14"/>
        <v>126</v>
      </c>
    </row>
    <row r="142" spans="1:13" x14ac:dyDescent="0.25">
      <c r="A142" s="29">
        <v>129</v>
      </c>
      <c r="B142" s="29">
        <v>1</v>
      </c>
      <c r="C142" s="29">
        <v>45124</v>
      </c>
      <c r="D142" s="36">
        <v>18.440000000000001</v>
      </c>
      <c r="E142" s="36">
        <v>11.8</v>
      </c>
      <c r="F142" s="36">
        <v>25.9</v>
      </c>
      <c r="G142" s="36">
        <v>4.2600000000000016</v>
      </c>
      <c r="H142" s="36">
        <v>126</v>
      </c>
      <c r="I142" s="36">
        <f t="shared" si="13"/>
        <v>18.440000000000001</v>
      </c>
      <c r="J142" s="36">
        <f t="shared" si="14"/>
        <v>11.8</v>
      </c>
      <c r="K142" s="36">
        <f t="shared" si="14"/>
        <v>25.9</v>
      </c>
      <c r="L142" s="36">
        <f t="shared" si="14"/>
        <v>4.2600000000000016</v>
      </c>
      <c r="M142" s="36">
        <f t="shared" ref="M142:M205" si="15">IF(H142&gt;H$3,H$3,H142)</f>
        <v>126</v>
      </c>
    </row>
    <row r="143" spans="1:13" x14ac:dyDescent="0.25">
      <c r="A143" s="29">
        <v>130</v>
      </c>
      <c r="B143" s="29">
        <v>2</v>
      </c>
      <c r="C143" s="29">
        <v>45125</v>
      </c>
      <c r="D143" s="36">
        <v>45.8</v>
      </c>
      <c r="E143" s="36">
        <v>2.4</v>
      </c>
      <c r="F143" s="36">
        <v>15.6</v>
      </c>
      <c r="G143" s="36">
        <v>17.36</v>
      </c>
      <c r="H143" s="36">
        <v>125</v>
      </c>
      <c r="I143" s="36">
        <f t="shared" ref="I143:I206" si="16">IF(D143&gt;D$3,D$3,D143)</f>
        <v>45.8</v>
      </c>
      <c r="J143" s="36">
        <f t="shared" ref="J143:M206" si="17">IF(E143&gt;E$3,E$3,E143)</f>
        <v>2.4</v>
      </c>
      <c r="K143" s="36">
        <f t="shared" si="17"/>
        <v>15.6</v>
      </c>
      <c r="L143" s="36">
        <f t="shared" si="17"/>
        <v>17.36</v>
      </c>
      <c r="M143" s="36">
        <f t="shared" si="15"/>
        <v>125</v>
      </c>
    </row>
    <row r="144" spans="1:13" x14ac:dyDescent="0.25">
      <c r="A144" s="29">
        <v>131</v>
      </c>
      <c r="B144" s="29">
        <v>3</v>
      </c>
      <c r="C144" s="29">
        <v>45126</v>
      </c>
      <c r="D144" s="36">
        <v>31.2</v>
      </c>
      <c r="E144" s="36">
        <v>8.4</v>
      </c>
      <c r="F144" s="36">
        <v>48.7</v>
      </c>
      <c r="G144" s="36">
        <v>16.819999999999997</v>
      </c>
      <c r="H144" s="36">
        <v>125</v>
      </c>
      <c r="I144" s="36">
        <f t="shared" si="16"/>
        <v>31.2</v>
      </c>
      <c r="J144" s="36">
        <f t="shared" si="17"/>
        <v>8.4</v>
      </c>
      <c r="K144" s="36">
        <f t="shared" si="17"/>
        <v>48.7</v>
      </c>
      <c r="L144" s="36">
        <f t="shared" si="17"/>
        <v>16.819999999999997</v>
      </c>
      <c r="M144" s="36">
        <f t="shared" si="15"/>
        <v>125</v>
      </c>
    </row>
    <row r="145" spans="1:13" x14ac:dyDescent="0.25">
      <c r="A145" s="29">
        <v>132</v>
      </c>
      <c r="B145" s="29">
        <v>4</v>
      </c>
      <c r="C145" s="29">
        <v>45127</v>
      </c>
      <c r="D145" s="36">
        <v>14.66</v>
      </c>
      <c r="E145" s="36">
        <v>47</v>
      </c>
      <c r="F145" s="36">
        <v>8.5</v>
      </c>
      <c r="G145" s="36">
        <v>24.93</v>
      </c>
      <c r="H145" s="36">
        <v>124</v>
      </c>
      <c r="I145" s="36">
        <f t="shared" si="16"/>
        <v>14.66</v>
      </c>
      <c r="J145" s="36">
        <f t="shared" si="17"/>
        <v>47</v>
      </c>
      <c r="K145" s="36">
        <f t="shared" si="17"/>
        <v>8.5</v>
      </c>
      <c r="L145" s="36">
        <f t="shared" si="17"/>
        <v>24.93</v>
      </c>
      <c r="M145" s="36">
        <f t="shared" si="15"/>
        <v>124</v>
      </c>
    </row>
    <row r="146" spans="1:13" x14ac:dyDescent="0.25">
      <c r="A146" s="29">
        <v>133</v>
      </c>
      <c r="B146" s="29">
        <v>5</v>
      </c>
      <c r="C146" s="29">
        <v>45128</v>
      </c>
      <c r="D146" s="36">
        <v>14.379999999999999</v>
      </c>
      <c r="E146" s="36">
        <v>38.6</v>
      </c>
      <c r="F146" s="36">
        <v>65.599999999999994</v>
      </c>
      <c r="G146" s="36">
        <v>16.750000000000004</v>
      </c>
      <c r="H146" s="36">
        <v>124</v>
      </c>
      <c r="I146" s="36">
        <f t="shared" si="16"/>
        <v>14.379999999999999</v>
      </c>
      <c r="J146" s="36">
        <f t="shared" si="17"/>
        <v>38.6</v>
      </c>
      <c r="K146" s="36">
        <f t="shared" si="17"/>
        <v>65.599999999999994</v>
      </c>
      <c r="L146" s="36">
        <f t="shared" si="17"/>
        <v>16.750000000000004</v>
      </c>
      <c r="M146" s="36">
        <f t="shared" si="15"/>
        <v>124</v>
      </c>
    </row>
    <row r="147" spans="1:13" x14ac:dyDescent="0.25">
      <c r="A147" s="29">
        <v>134</v>
      </c>
      <c r="B147" s="29">
        <v>6</v>
      </c>
      <c r="C147" s="29">
        <v>45129</v>
      </c>
      <c r="D147" s="36">
        <v>52.7</v>
      </c>
      <c r="E147" s="36">
        <v>5.4</v>
      </c>
      <c r="F147" s="36">
        <v>27.4</v>
      </c>
      <c r="G147" s="36">
        <v>13.59</v>
      </c>
      <c r="H147" s="36">
        <v>124</v>
      </c>
      <c r="I147" s="36">
        <f t="shared" si="16"/>
        <v>52.7</v>
      </c>
      <c r="J147" s="36">
        <f t="shared" si="17"/>
        <v>5.4</v>
      </c>
      <c r="K147" s="36">
        <f t="shared" si="17"/>
        <v>27.4</v>
      </c>
      <c r="L147" s="36">
        <f t="shared" si="17"/>
        <v>13.59</v>
      </c>
      <c r="M147" s="36">
        <f t="shared" si="15"/>
        <v>124</v>
      </c>
    </row>
    <row r="148" spans="1:13" x14ac:dyDescent="0.25">
      <c r="A148" s="29">
        <v>135</v>
      </c>
      <c r="B148" s="29">
        <v>7</v>
      </c>
      <c r="C148" s="29">
        <v>45130</v>
      </c>
      <c r="D148" s="36">
        <v>15.12</v>
      </c>
      <c r="E148" s="36">
        <v>16</v>
      </c>
      <c r="F148" s="36">
        <v>40.799999999999997</v>
      </c>
      <c r="G148" s="36">
        <v>18.739999999999998</v>
      </c>
      <c r="H148" s="36">
        <v>123</v>
      </c>
      <c r="I148" s="36">
        <f t="shared" si="16"/>
        <v>15.12</v>
      </c>
      <c r="J148" s="36">
        <f t="shared" si="17"/>
        <v>16</v>
      </c>
      <c r="K148" s="36">
        <f t="shared" si="17"/>
        <v>40.799999999999997</v>
      </c>
      <c r="L148" s="36">
        <f t="shared" si="17"/>
        <v>18.739999999999998</v>
      </c>
      <c r="M148" s="36">
        <f t="shared" si="15"/>
        <v>123</v>
      </c>
    </row>
    <row r="149" spans="1:13" x14ac:dyDescent="0.25">
      <c r="A149" s="29">
        <v>136</v>
      </c>
      <c r="B149" s="29">
        <v>1</v>
      </c>
      <c r="C149" s="29">
        <v>45131</v>
      </c>
      <c r="D149" s="36">
        <v>13.5</v>
      </c>
      <c r="E149" s="36">
        <v>32.799999999999997</v>
      </c>
      <c r="F149" s="36">
        <v>23.5</v>
      </c>
      <c r="G149" s="36">
        <v>12.749999999999998</v>
      </c>
      <c r="H149" s="36">
        <v>123</v>
      </c>
      <c r="I149" s="36">
        <f t="shared" si="16"/>
        <v>13.5</v>
      </c>
      <c r="J149" s="36">
        <f t="shared" si="17"/>
        <v>32.799999999999997</v>
      </c>
      <c r="K149" s="36">
        <f t="shared" si="17"/>
        <v>23.5</v>
      </c>
      <c r="L149" s="36">
        <f t="shared" si="17"/>
        <v>12.749999999999998</v>
      </c>
      <c r="M149" s="36">
        <f t="shared" si="15"/>
        <v>123</v>
      </c>
    </row>
    <row r="150" spans="1:13" x14ac:dyDescent="0.25">
      <c r="A150" s="29">
        <v>137</v>
      </c>
      <c r="B150" s="29">
        <v>2</v>
      </c>
      <c r="C150" s="29">
        <v>45132</v>
      </c>
      <c r="D150" s="36">
        <v>31.060000000000002</v>
      </c>
      <c r="E150" s="36">
        <v>1.9</v>
      </c>
      <c r="F150" s="36">
        <v>9</v>
      </c>
      <c r="G150" s="36">
        <v>11.38</v>
      </c>
      <c r="H150" s="36">
        <v>123</v>
      </c>
      <c r="I150" s="36">
        <f t="shared" si="16"/>
        <v>31.060000000000002</v>
      </c>
      <c r="J150" s="36">
        <f t="shared" si="17"/>
        <v>1.9</v>
      </c>
      <c r="K150" s="36">
        <f t="shared" si="17"/>
        <v>9</v>
      </c>
      <c r="L150" s="36">
        <f t="shared" si="17"/>
        <v>11.38</v>
      </c>
      <c r="M150" s="36">
        <f t="shared" si="15"/>
        <v>123</v>
      </c>
    </row>
    <row r="151" spans="1:13" x14ac:dyDescent="0.25">
      <c r="A151" s="29">
        <v>138</v>
      </c>
      <c r="B151" s="29">
        <v>3</v>
      </c>
      <c r="C151" s="29">
        <v>45133</v>
      </c>
      <c r="D151" s="36">
        <v>21.259999999999998</v>
      </c>
      <c r="E151" s="36">
        <v>27.5</v>
      </c>
      <c r="F151" s="36">
        <v>16</v>
      </c>
      <c r="G151" s="36">
        <v>14.979999999999999</v>
      </c>
      <c r="H151" s="36">
        <v>122</v>
      </c>
      <c r="I151" s="36">
        <f t="shared" si="16"/>
        <v>21.259999999999998</v>
      </c>
      <c r="J151" s="36">
        <f t="shared" si="17"/>
        <v>27.5</v>
      </c>
      <c r="K151" s="36">
        <f t="shared" si="17"/>
        <v>16</v>
      </c>
      <c r="L151" s="36">
        <f t="shared" si="17"/>
        <v>14.979999999999999</v>
      </c>
      <c r="M151" s="36">
        <f t="shared" si="15"/>
        <v>122</v>
      </c>
    </row>
    <row r="152" spans="1:13" x14ac:dyDescent="0.25">
      <c r="A152" s="29">
        <v>139</v>
      </c>
      <c r="B152" s="29">
        <v>4</v>
      </c>
      <c r="C152" s="29">
        <v>45134</v>
      </c>
      <c r="D152" s="36">
        <v>43.96</v>
      </c>
      <c r="E152" s="36">
        <v>3.1</v>
      </c>
      <c r="F152" s="36">
        <v>34.6</v>
      </c>
      <c r="G152" s="36">
        <v>7.6899999999999995</v>
      </c>
      <c r="H152" s="36">
        <v>122</v>
      </c>
      <c r="I152" s="36">
        <f t="shared" si="16"/>
        <v>43.96</v>
      </c>
      <c r="J152" s="36">
        <f t="shared" si="17"/>
        <v>3.1</v>
      </c>
      <c r="K152" s="36">
        <f t="shared" si="17"/>
        <v>34.6</v>
      </c>
      <c r="L152" s="36">
        <f t="shared" si="17"/>
        <v>7.6899999999999995</v>
      </c>
      <c r="M152" s="36">
        <f t="shared" si="15"/>
        <v>122</v>
      </c>
    </row>
    <row r="153" spans="1:13" x14ac:dyDescent="0.25">
      <c r="A153" s="29">
        <v>140</v>
      </c>
      <c r="B153" s="29">
        <v>5</v>
      </c>
      <c r="C153" s="29">
        <v>45135</v>
      </c>
      <c r="D153" s="36">
        <v>10.9</v>
      </c>
      <c r="E153" s="36">
        <v>39.299999999999997</v>
      </c>
      <c r="F153" s="36">
        <v>45.1</v>
      </c>
      <c r="G153" s="36">
        <v>6.0599999999999952</v>
      </c>
      <c r="H153" s="36">
        <v>122</v>
      </c>
      <c r="I153" s="36">
        <f t="shared" si="16"/>
        <v>10.9</v>
      </c>
      <c r="J153" s="36">
        <f t="shared" si="17"/>
        <v>39.299999999999997</v>
      </c>
      <c r="K153" s="36">
        <f t="shared" si="17"/>
        <v>45.1</v>
      </c>
      <c r="L153" s="36">
        <f t="shared" si="17"/>
        <v>6.0599999999999952</v>
      </c>
      <c r="M153" s="36">
        <f t="shared" si="15"/>
        <v>122</v>
      </c>
    </row>
    <row r="154" spans="1:13" x14ac:dyDescent="0.25">
      <c r="A154" s="29">
        <v>141</v>
      </c>
      <c r="B154" s="29">
        <v>6</v>
      </c>
      <c r="C154" s="29">
        <v>45136</v>
      </c>
      <c r="D154" s="36">
        <v>19.28</v>
      </c>
      <c r="E154" s="36">
        <v>26.7</v>
      </c>
      <c r="F154" s="36">
        <v>22.3</v>
      </c>
      <c r="G154" s="36">
        <v>12.070000000000002</v>
      </c>
      <c r="H154" s="36">
        <v>120</v>
      </c>
      <c r="I154" s="36">
        <f t="shared" si="16"/>
        <v>19.28</v>
      </c>
      <c r="J154" s="36">
        <f t="shared" si="17"/>
        <v>26.7</v>
      </c>
      <c r="K154" s="36">
        <f t="shared" si="17"/>
        <v>22.3</v>
      </c>
      <c r="L154" s="36">
        <f t="shared" si="17"/>
        <v>12.070000000000002</v>
      </c>
      <c r="M154" s="36">
        <f t="shared" si="15"/>
        <v>120</v>
      </c>
    </row>
    <row r="155" spans="1:13" x14ac:dyDescent="0.25">
      <c r="A155" s="29">
        <v>142</v>
      </c>
      <c r="B155" s="29">
        <v>7</v>
      </c>
      <c r="C155" s="29">
        <v>45137</v>
      </c>
      <c r="D155" s="36">
        <v>31.2</v>
      </c>
      <c r="E155" s="36">
        <v>7.7</v>
      </c>
      <c r="F155" s="36">
        <v>23.1</v>
      </c>
      <c r="G155" s="36">
        <v>6.2099999999999991</v>
      </c>
      <c r="H155" s="36">
        <v>120</v>
      </c>
      <c r="I155" s="36">
        <f t="shared" si="16"/>
        <v>31.2</v>
      </c>
      <c r="J155" s="36">
        <f t="shared" si="17"/>
        <v>7.7</v>
      </c>
      <c r="K155" s="36">
        <f t="shared" si="17"/>
        <v>23.1</v>
      </c>
      <c r="L155" s="36">
        <f t="shared" si="17"/>
        <v>6.2099999999999991</v>
      </c>
      <c r="M155" s="36">
        <f t="shared" si="15"/>
        <v>120</v>
      </c>
    </row>
    <row r="156" spans="1:13" x14ac:dyDescent="0.25">
      <c r="A156" s="29">
        <v>143</v>
      </c>
      <c r="B156" s="29">
        <v>1</v>
      </c>
      <c r="C156" s="29">
        <v>45138</v>
      </c>
      <c r="D156" s="36">
        <v>18.940000000000001</v>
      </c>
      <c r="E156" s="36">
        <v>9.9</v>
      </c>
      <c r="F156" s="36">
        <v>35.700000000000003</v>
      </c>
      <c r="G156" s="36">
        <v>19.64</v>
      </c>
      <c r="H156" s="36">
        <v>119</v>
      </c>
      <c r="I156" s="36">
        <f t="shared" si="16"/>
        <v>18.940000000000001</v>
      </c>
      <c r="J156" s="36">
        <f t="shared" si="17"/>
        <v>9.9</v>
      </c>
      <c r="K156" s="36">
        <f t="shared" si="17"/>
        <v>35.700000000000003</v>
      </c>
      <c r="L156" s="36">
        <f t="shared" si="17"/>
        <v>19.64</v>
      </c>
      <c r="M156" s="36">
        <f t="shared" si="15"/>
        <v>119</v>
      </c>
    </row>
    <row r="157" spans="1:13" x14ac:dyDescent="0.25">
      <c r="A157" s="29">
        <v>144</v>
      </c>
      <c r="B157" s="29">
        <v>2</v>
      </c>
      <c r="C157" s="29">
        <v>45139</v>
      </c>
      <c r="D157" s="36">
        <v>40.96</v>
      </c>
      <c r="E157" s="36">
        <v>2.6</v>
      </c>
      <c r="F157" s="36">
        <v>21.2</v>
      </c>
      <c r="G157" s="36">
        <v>12.8</v>
      </c>
      <c r="H157" s="36">
        <v>119</v>
      </c>
      <c r="I157" s="36">
        <f t="shared" si="16"/>
        <v>40.96</v>
      </c>
      <c r="J157" s="36">
        <f t="shared" si="17"/>
        <v>2.6</v>
      </c>
      <c r="K157" s="36">
        <f t="shared" si="17"/>
        <v>21.2</v>
      </c>
      <c r="L157" s="36">
        <f t="shared" si="17"/>
        <v>12.8</v>
      </c>
      <c r="M157" s="36">
        <f t="shared" si="15"/>
        <v>119</v>
      </c>
    </row>
    <row r="158" spans="1:13" x14ac:dyDescent="0.25">
      <c r="A158" s="29">
        <v>145</v>
      </c>
      <c r="B158" s="29">
        <v>3</v>
      </c>
      <c r="C158" s="29">
        <v>45140</v>
      </c>
      <c r="D158" s="39">
        <v>164</v>
      </c>
      <c r="E158" s="36">
        <v>25.8</v>
      </c>
      <c r="F158" s="36">
        <v>20.6</v>
      </c>
      <c r="G158" s="36">
        <v>9.1300000000000008</v>
      </c>
      <c r="H158" s="36">
        <v>118</v>
      </c>
      <c r="I158" s="36">
        <f t="shared" si="16"/>
        <v>96.342500000000001</v>
      </c>
      <c r="J158" s="36">
        <f t="shared" si="17"/>
        <v>25.8</v>
      </c>
      <c r="K158" s="36">
        <f t="shared" si="17"/>
        <v>20.6</v>
      </c>
      <c r="L158" s="36">
        <f t="shared" si="17"/>
        <v>9.1300000000000008</v>
      </c>
      <c r="M158" s="36">
        <f t="shared" si="15"/>
        <v>118</v>
      </c>
    </row>
    <row r="159" spans="1:13" x14ac:dyDescent="0.25">
      <c r="A159" s="29">
        <v>146</v>
      </c>
      <c r="B159" s="29">
        <v>4</v>
      </c>
      <c r="C159" s="29">
        <v>45141</v>
      </c>
      <c r="D159" s="36">
        <v>30.48</v>
      </c>
      <c r="E159" s="36">
        <v>14</v>
      </c>
      <c r="F159" s="36">
        <v>10.9</v>
      </c>
      <c r="G159" s="36">
        <v>13.380000000000003</v>
      </c>
      <c r="H159" s="36">
        <v>117</v>
      </c>
      <c r="I159" s="36">
        <f t="shared" si="16"/>
        <v>30.48</v>
      </c>
      <c r="J159" s="36">
        <f t="shared" si="17"/>
        <v>14</v>
      </c>
      <c r="K159" s="36">
        <f t="shared" si="17"/>
        <v>10.9</v>
      </c>
      <c r="L159" s="36">
        <f t="shared" si="17"/>
        <v>13.380000000000003</v>
      </c>
      <c r="M159" s="36">
        <f t="shared" si="15"/>
        <v>117</v>
      </c>
    </row>
    <row r="160" spans="1:13" x14ac:dyDescent="0.25">
      <c r="A160" s="29">
        <v>147</v>
      </c>
      <c r="B160" s="29">
        <v>5</v>
      </c>
      <c r="C160" s="29">
        <v>45142</v>
      </c>
      <c r="D160" s="36">
        <v>28.880000000000003</v>
      </c>
      <c r="E160" s="36">
        <v>5.7</v>
      </c>
      <c r="F160" s="36">
        <v>31.3</v>
      </c>
      <c r="G160" s="36">
        <v>3.2699999999999996</v>
      </c>
      <c r="H160" s="36">
        <v>117</v>
      </c>
      <c r="I160" s="36">
        <f t="shared" si="16"/>
        <v>28.880000000000003</v>
      </c>
      <c r="J160" s="36">
        <f t="shared" si="17"/>
        <v>5.7</v>
      </c>
      <c r="K160" s="36">
        <f t="shared" si="17"/>
        <v>31.3</v>
      </c>
      <c r="L160" s="36">
        <f t="shared" si="17"/>
        <v>3.2699999999999996</v>
      </c>
      <c r="M160" s="36">
        <f t="shared" si="15"/>
        <v>117</v>
      </c>
    </row>
    <row r="161" spans="1:13" x14ac:dyDescent="0.25">
      <c r="A161" s="29">
        <v>148</v>
      </c>
      <c r="B161" s="29">
        <v>6</v>
      </c>
      <c r="C161" s="29">
        <v>45143</v>
      </c>
      <c r="D161" s="36">
        <v>18.920000000000002</v>
      </c>
      <c r="E161" s="36">
        <v>12</v>
      </c>
      <c r="F161" s="36">
        <v>43.1</v>
      </c>
      <c r="G161" s="36">
        <v>14.719999999999999</v>
      </c>
      <c r="H161" s="36">
        <v>116</v>
      </c>
      <c r="I161" s="36">
        <f t="shared" si="16"/>
        <v>18.920000000000002</v>
      </c>
      <c r="J161" s="36">
        <f t="shared" si="17"/>
        <v>12</v>
      </c>
      <c r="K161" s="36">
        <f t="shared" si="17"/>
        <v>43.1</v>
      </c>
      <c r="L161" s="36">
        <f t="shared" si="17"/>
        <v>14.719999999999999</v>
      </c>
      <c r="M161" s="36">
        <f t="shared" si="15"/>
        <v>116</v>
      </c>
    </row>
    <row r="162" spans="1:13" x14ac:dyDescent="0.25">
      <c r="A162" s="29">
        <v>149</v>
      </c>
      <c r="B162" s="29">
        <v>7</v>
      </c>
      <c r="C162" s="29">
        <v>45144</v>
      </c>
      <c r="D162" s="36">
        <v>21.1</v>
      </c>
      <c r="E162" s="36">
        <v>10.8</v>
      </c>
      <c r="F162" s="36">
        <v>6</v>
      </c>
      <c r="G162" s="36">
        <v>10.549999999999999</v>
      </c>
      <c r="H162" s="36">
        <v>116</v>
      </c>
      <c r="I162" s="36">
        <f t="shared" si="16"/>
        <v>21.1</v>
      </c>
      <c r="J162" s="36">
        <f t="shared" si="17"/>
        <v>10.8</v>
      </c>
      <c r="K162" s="36">
        <f t="shared" si="17"/>
        <v>6</v>
      </c>
      <c r="L162" s="36">
        <f t="shared" si="17"/>
        <v>10.549999999999999</v>
      </c>
      <c r="M162" s="36">
        <f t="shared" si="15"/>
        <v>116</v>
      </c>
    </row>
    <row r="163" spans="1:13" x14ac:dyDescent="0.25">
      <c r="A163" s="29">
        <v>150</v>
      </c>
      <c r="B163" s="29">
        <v>1</v>
      </c>
      <c r="C163" s="29">
        <v>45145</v>
      </c>
      <c r="D163" s="36">
        <v>27.84</v>
      </c>
      <c r="E163" s="36">
        <v>4.9000000000000004</v>
      </c>
      <c r="F163" s="36">
        <v>8.1</v>
      </c>
      <c r="G163" s="36">
        <v>8.6300000000000008</v>
      </c>
      <c r="H163" s="36">
        <v>116</v>
      </c>
      <c r="I163" s="36">
        <f t="shared" si="16"/>
        <v>27.84</v>
      </c>
      <c r="J163" s="36">
        <f t="shared" si="17"/>
        <v>4.9000000000000004</v>
      </c>
      <c r="K163" s="36">
        <f t="shared" si="17"/>
        <v>8.1</v>
      </c>
      <c r="L163" s="36">
        <f t="shared" si="17"/>
        <v>8.6300000000000008</v>
      </c>
      <c r="M163" s="36">
        <f t="shared" si="15"/>
        <v>116</v>
      </c>
    </row>
    <row r="164" spans="1:13" x14ac:dyDescent="0.25">
      <c r="A164" s="29">
        <v>151</v>
      </c>
      <c r="B164" s="29">
        <v>2</v>
      </c>
      <c r="C164" s="29">
        <v>45146</v>
      </c>
      <c r="D164" s="36">
        <v>15.9</v>
      </c>
      <c r="E164" s="36">
        <v>41.1</v>
      </c>
      <c r="F164" s="36">
        <v>5.8</v>
      </c>
      <c r="G164" s="36">
        <v>22.18</v>
      </c>
      <c r="H164" s="36">
        <v>114</v>
      </c>
      <c r="I164" s="36">
        <f t="shared" si="16"/>
        <v>15.9</v>
      </c>
      <c r="J164" s="36">
        <f t="shared" si="17"/>
        <v>41.1</v>
      </c>
      <c r="K164" s="36">
        <f t="shared" si="17"/>
        <v>5.8</v>
      </c>
      <c r="L164" s="36">
        <f t="shared" si="17"/>
        <v>22.18</v>
      </c>
      <c r="M164" s="36">
        <f t="shared" si="15"/>
        <v>114</v>
      </c>
    </row>
    <row r="165" spans="1:13" x14ac:dyDescent="0.25">
      <c r="A165" s="29">
        <v>152</v>
      </c>
      <c r="B165" s="29">
        <v>3</v>
      </c>
      <c r="C165" s="29">
        <v>45147</v>
      </c>
      <c r="D165" s="36">
        <v>14.620000000000001</v>
      </c>
      <c r="E165" s="36">
        <v>26.7</v>
      </c>
      <c r="F165" s="36">
        <v>35.1</v>
      </c>
      <c r="G165" s="36">
        <v>3.6199999999999992</v>
      </c>
      <c r="H165" s="36">
        <v>114</v>
      </c>
      <c r="I165" s="36">
        <f t="shared" si="16"/>
        <v>14.620000000000001</v>
      </c>
      <c r="J165" s="36">
        <f t="shared" si="17"/>
        <v>26.7</v>
      </c>
      <c r="K165" s="36">
        <f t="shared" si="17"/>
        <v>35.1</v>
      </c>
      <c r="L165" s="36">
        <f t="shared" si="17"/>
        <v>3.6199999999999992</v>
      </c>
      <c r="M165" s="36">
        <f t="shared" si="15"/>
        <v>114</v>
      </c>
    </row>
    <row r="166" spans="1:13" x14ac:dyDescent="0.25">
      <c r="A166" s="29">
        <v>153</v>
      </c>
      <c r="B166" s="29">
        <v>4</v>
      </c>
      <c r="C166" s="29">
        <v>45148</v>
      </c>
      <c r="D166" s="36">
        <v>26.5</v>
      </c>
      <c r="E166" s="36">
        <v>7.6</v>
      </c>
      <c r="F166" s="36">
        <v>7.2</v>
      </c>
      <c r="G166" s="36">
        <v>17.100000000000001</v>
      </c>
      <c r="H166" s="36">
        <v>113</v>
      </c>
      <c r="I166" s="36">
        <f t="shared" si="16"/>
        <v>26.5</v>
      </c>
      <c r="J166" s="36">
        <f t="shared" si="17"/>
        <v>7.6</v>
      </c>
      <c r="K166" s="36">
        <f t="shared" si="17"/>
        <v>7.2</v>
      </c>
      <c r="L166" s="36">
        <f t="shared" si="17"/>
        <v>17.100000000000001</v>
      </c>
      <c r="M166" s="36">
        <f t="shared" si="15"/>
        <v>113</v>
      </c>
    </row>
    <row r="167" spans="1:13" x14ac:dyDescent="0.25">
      <c r="A167" s="29">
        <v>154</v>
      </c>
      <c r="B167" s="29">
        <v>5</v>
      </c>
      <c r="C167" s="29">
        <v>45149</v>
      </c>
      <c r="D167" s="36">
        <v>20.910000000000004</v>
      </c>
      <c r="E167" s="36">
        <v>17</v>
      </c>
      <c r="F167" s="36">
        <v>12.9</v>
      </c>
      <c r="G167" s="36">
        <v>10.68</v>
      </c>
      <c r="H167" s="36">
        <v>113</v>
      </c>
      <c r="I167" s="36">
        <f t="shared" si="16"/>
        <v>20.910000000000004</v>
      </c>
      <c r="J167" s="36">
        <f t="shared" si="17"/>
        <v>17</v>
      </c>
      <c r="K167" s="36">
        <f t="shared" si="17"/>
        <v>12.9</v>
      </c>
      <c r="L167" s="36">
        <f t="shared" si="17"/>
        <v>10.68</v>
      </c>
      <c r="M167" s="36">
        <f t="shared" si="15"/>
        <v>113</v>
      </c>
    </row>
    <row r="168" spans="1:13" x14ac:dyDescent="0.25">
      <c r="A168" s="29">
        <v>155</v>
      </c>
      <c r="B168" s="29">
        <v>6</v>
      </c>
      <c r="C168" s="29">
        <v>45150</v>
      </c>
      <c r="D168" s="36">
        <v>20.440000000000001</v>
      </c>
      <c r="E168" s="36">
        <v>1.5</v>
      </c>
      <c r="F168" s="36">
        <v>30</v>
      </c>
      <c r="G168" s="36">
        <v>18.47</v>
      </c>
      <c r="H168" s="36">
        <v>112</v>
      </c>
      <c r="I168" s="36">
        <f t="shared" si="16"/>
        <v>20.440000000000001</v>
      </c>
      <c r="J168" s="36">
        <f t="shared" si="17"/>
        <v>1.5</v>
      </c>
      <c r="K168" s="36">
        <f t="shared" si="17"/>
        <v>30</v>
      </c>
      <c r="L168" s="36">
        <f t="shared" si="17"/>
        <v>18.47</v>
      </c>
      <c r="M168" s="36">
        <f t="shared" si="15"/>
        <v>112</v>
      </c>
    </row>
    <row r="169" spans="1:13" x14ac:dyDescent="0.25">
      <c r="A169" s="29">
        <v>156</v>
      </c>
      <c r="B169" s="29">
        <v>7</v>
      </c>
      <c r="C169" s="29">
        <v>45151</v>
      </c>
      <c r="D169" s="36">
        <v>29.080000000000002</v>
      </c>
      <c r="E169" s="36">
        <v>9.6</v>
      </c>
      <c r="F169" s="36">
        <v>3.6</v>
      </c>
      <c r="G169" s="36">
        <v>13.4</v>
      </c>
      <c r="H169" s="36">
        <v>112</v>
      </c>
      <c r="I169" s="36">
        <f t="shared" si="16"/>
        <v>29.080000000000002</v>
      </c>
      <c r="J169" s="36">
        <f t="shared" si="17"/>
        <v>9.6</v>
      </c>
      <c r="K169" s="36">
        <f t="shared" si="17"/>
        <v>3.6</v>
      </c>
      <c r="L169" s="36">
        <f t="shared" si="17"/>
        <v>13.4</v>
      </c>
      <c r="M169" s="36">
        <f t="shared" si="15"/>
        <v>112</v>
      </c>
    </row>
    <row r="170" spans="1:13" x14ac:dyDescent="0.25">
      <c r="A170" s="29">
        <v>157</v>
      </c>
      <c r="B170" s="29">
        <v>1</v>
      </c>
      <c r="C170" s="29">
        <v>45152</v>
      </c>
      <c r="D170" s="36">
        <v>14.38</v>
      </c>
      <c r="E170" s="36">
        <v>11.7</v>
      </c>
      <c r="F170" s="36">
        <v>36.799999999999997</v>
      </c>
      <c r="G170" s="36">
        <v>17.82</v>
      </c>
      <c r="H170" s="36">
        <v>111</v>
      </c>
      <c r="I170" s="36">
        <f t="shared" si="16"/>
        <v>14.38</v>
      </c>
      <c r="J170" s="36">
        <f t="shared" si="17"/>
        <v>11.7</v>
      </c>
      <c r="K170" s="36">
        <f t="shared" si="17"/>
        <v>36.799999999999997</v>
      </c>
      <c r="L170" s="36">
        <f t="shared" si="17"/>
        <v>17.82</v>
      </c>
      <c r="M170" s="36">
        <f t="shared" si="15"/>
        <v>111</v>
      </c>
    </row>
    <row r="171" spans="1:13" x14ac:dyDescent="0.25">
      <c r="A171" s="29">
        <v>158</v>
      </c>
      <c r="B171" s="29">
        <v>2</v>
      </c>
      <c r="C171" s="29">
        <v>45153</v>
      </c>
      <c r="D171" s="36">
        <v>39.96</v>
      </c>
      <c r="E171" s="36">
        <v>1.3</v>
      </c>
      <c r="F171" s="36">
        <v>24.3</v>
      </c>
      <c r="G171" s="36">
        <v>5.91</v>
      </c>
      <c r="H171" s="36">
        <v>111</v>
      </c>
      <c r="I171" s="36">
        <f t="shared" si="16"/>
        <v>39.96</v>
      </c>
      <c r="J171" s="36">
        <f t="shared" si="17"/>
        <v>1.3</v>
      </c>
      <c r="K171" s="36">
        <f t="shared" si="17"/>
        <v>24.3</v>
      </c>
      <c r="L171" s="36">
        <f t="shared" si="17"/>
        <v>5.91</v>
      </c>
      <c r="M171" s="36">
        <f t="shared" si="15"/>
        <v>111</v>
      </c>
    </row>
    <row r="172" spans="1:13" x14ac:dyDescent="0.25">
      <c r="A172" s="29">
        <v>159</v>
      </c>
      <c r="B172" s="29">
        <v>3</v>
      </c>
      <c r="C172" s="29">
        <v>45154</v>
      </c>
      <c r="D172" s="36">
        <v>15.6</v>
      </c>
      <c r="E172" s="36">
        <v>40.299999999999997</v>
      </c>
      <c r="F172" s="36">
        <v>11.9</v>
      </c>
      <c r="G172" s="36">
        <v>19.189999999999998</v>
      </c>
      <c r="H172" s="36">
        <v>110</v>
      </c>
      <c r="I172" s="36">
        <f t="shared" si="16"/>
        <v>15.6</v>
      </c>
      <c r="J172" s="36">
        <f t="shared" si="17"/>
        <v>40.299999999999997</v>
      </c>
      <c r="K172" s="36">
        <f t="shared" si="17"/>
        <v>11.9</v>
      </c>
      <c r="L172" s="36">
        <f t="shared" si="17"/>
        <v>19.189999999999998</v>
      </c>
      <c r="M172" s="36">
        <f t="shared" si="15"/>
        <v>110</v>
      </c>
    </row>
    <row r="173" spans="1:13" x14ac:dyDescent="0.25">
      <c r="A173" s="29">
        <v>160</v>
      </c>
      <c r="B173" s="29">
        <v>4</v>
      </c>
      <c r="C173" s="29">
        <v>45155</v>
      </c>
      <c r="D173" s="36">
        <v>20.46</v>
      </c>
      <c r="E173" s="36">
        <v>12.6</v>
      </c>
      <c r="F173" s="36">
        <v>18.3</v>
      </c>
      <c r="G173" s="36">
        <v>5.2099999999999991</v>
      </c>
      <c r="H173" s="36">
        <v>110</v>
      </c>
      <c r="I173" s="36">
        <f t="shared" si="16"/>
        <v>20.46</v>
      </c>
      <c r="J173" s="36">
        <f t="shared" si="17"/>
        <v>12.6</v>
      </c>
      <c r="K173" s="36">
        <f t="shared" si="17"/>
        <v>18.3</v>
      </c>
      <c r="L173" s="36">
        <f t="shared" si="17"/>
        <v>5.2099999999999991</v>
      </c>
      <c r="M173" s="36">
        <f t="shared" si="15"/>
        <v>110</v>
      </c>
    </row>
    <row r="174" spans="1:13" x14ac:dyDescent="0.25">
      <c r="A174" s="29">
        <v>161</v>
      </c>
      <c r="B174" s="29">
        <v>5</v>
      </c>
      <c r="C174" s="29">
        <v>45156</v>
      </c>
      <c r="D174" s="36">
        <v>21.8</v>
      </c>
      <c r="E174" s="36">
        <v>9.3000000000000007</v>
      </c>
      <c r="F174" s="36">
        <v>0.9</v>
      </c>
      <c r="G174" s="36">
        <v>11.190000000000001</v>
      </c>
      <c r="H174" s="36">
        <v>109</v>
      </c>
      <c r="I174" s="36">
        <f t="shared" si="16"/>
        <v>21.8</v>
      </c>
      <c r="J174" s="36">
        <f t="shared" si="17"/>
        <v>9.3000000000000007</v>
      </c>
      <c r="K174" s="36">
        <f t="shared" si="17"/>
        <v>0.9</v>
      </c>
      <c r="L174" s="36">
        <f t="shared" si="17"/>
        <v>11.190000000000001</v>
      </c>
      <c r="M174" s="36">
        <f t="shared" si="15"/>
        <v>109</v>
      </c>
    </row>
    <row r="175" spans="1:13" x14ac:dyDescent="0.25">
      <c r="A175" s="29">
        <v>162</v>
      </c>
      <c r="B175" s="29">
        <v>6</v>
      </c>
      <c r="C175" s="29">
        <v>45157</v>
      </c>
      <c r="D175" s="36">
        <v>9.6</v>
      </c>
      <c r="E175" s="36">
        <v>25.9</v>
      </c>
      <c r="F175" s="36">
        <v>20.5</v>
      </c>
      <c r="G175" s="36">
        <v>9.0499999999999989</v>
      </c>
      <c r="H175" s="36">
        <v>109</v>
      </c>
      <c r="I175" s="36">
        <f t="shared" si="16"/>
        <v>9.6</v>
      </c>
      <c r="J175" s="36">
        <f t="shared" si="17"/>
        <v>25.9</v>
      </c>
      <c r="K175" s="36">
        <f t="shared" si="17"/>
        <v>20.5</v>
      </c>
      <c r="L175" s="36">
        <f t="shared" si="17"/>
        <v>9.0499999999999989</v>
      </c>
      <c r="M175" s="36">
        <f t="shared" si="15"/>
        <v>109</v>
      </c>
    </row>
    <row r="176" spans="1:13" x14ac:dyDescent="0.25">
      <c r="A176" s="29">
        <v>163</v>
      </c>
      <c r="B176" s="29">
        <v>7</v>
      </c>
      <c r="C176" s="29">
        <v>45158</v>
      </c>
      <c r="D176" s="36">
        <v>36.32</v>
      </c>
      <c r="E176" s="36">
        <v>2.6</v>
      </c>
      <c r="F176" s="36">
        <v>8.3000000000000007</v>
      </c>
      <c r="G176" s="36">
        <v>13.64</v>
      </c>
      <c r="H176" s="36">
        <v>108</v>
      </c>
      <c r="I176" s="36">
        <f t="shared" si="16"/>
        <v>36.32</v>
      </c>
      <c r="J176" s="36">
        <f t="shared" si="17"/>
        <v>2.6</v>
      </c>
      <c r="K176" s="36">
        <f t="shared" si="17"/>
        <v>8.3000000000000007</v>
      </c>
      <c r="L176" s="36">
        <f t="shared" si="17"/>
        <v>13.64</v>
      </c>
      <c r="M176" s="36">
        <f t="shared" si="15"/>
        <v>108</v>
      </c>
    </row>
    <row r="177" spans="1:13" x14ac:dyDescent="0.25">
      <c r="A177" s="29">
        <v>164</v>
      </c>
      <c r="B177" s="29">
        <v>1</v>
      </c>
      <c r="C177" s="29">
        <v>45159</v>
      </c>
      <c r="D177" s="36">
        <v>35.9</v>
      </c>
      <c r="E177" s="36">
        <v>2.1</v>
      </c>
      <c r="F177" s="36">
        <v>26.6</v>
      </c>
      <c r="G177" s="36">
        <v>4.3599999999999994</v>
      </c>
      <c r="H177" s="36">
        <v>108</v>
      </c>
      <c r="I177" s="36">
        <f t="shared" si="16"/>
        <v>35.9</v>
      </c>
      <c r="J177" s="36">
        <f t="shared" si="17"/>
        <v>2.1</v>
      </c>
      <c r="K177" s="36">
        <f t="shared" si="17"/>
        <v>26.6</v>
      </c>
      <c r="L177" s="36">
        <f t="shared" si="17"/>
        <v>4.3599999999999994</v>
      </c>
      <c r="M177" s="36">
        <f t="shared" si="15"/>
        <v>108</v>
      </c>
    </row>
    <row r="178" spans="1:13" x14ac:dyDescent="0.25">
      <c r="A178" s="29">
        <v>165</v>
      </c>
      <c r="B178" s="29">
        <v>2</v>
      </c>
      <c r="C178" s="29">
        <v>45160</v>
      </c>
      <c r="D178" s="36">
        <v>25.28</v>
      </c>
      <c r="E178" s="36">
        <v>0.8</v>
      </c>
      <c r="F178" s="36">
        <v>14.8</v>
      </c>
      <c r="G178" s="36">
        <v>2.12</v>
      </c>
      <c r="H178" s="36">
        <v>108</v>
      </c>
      <c r="I178" s="36">
        <f t="shared" si="16"/>
        <v>25.28</v>
      </c>
      <c r="J178" s="36">
        <f t="shared" si="17"/>
        <v>0.8</v>
      </c>
      <c r="K178" s="36">
        <f t="shared" si="17"/>
        <v>14.8</v>
      </c>
      <c r="L178" s="36">
        <f t="shared" si="17"/>
        <v>2.12</v>
      </c>
      <c r="M178" s="36">
        <f t="shared" si="15"/>
        <v>108</v>
      </c>
    </row>
    <row r="179" spans="1:13" x14ac:dyDescent="0.25">
      <c r="A179" s="29">
        <v>166</v>
      </c>
      <c r="B179" s="29">
        <v>3</v>
      </c>
      <c r="C179" s="29">
        <v>45161</v>
      </c>
      <c r="D179" s="36">
        <v>15.36</v>
      </c>
      <c r="E179" s="36">
        <v>33</v>
      </c>
      <c r="F179" s="36">
        <v>19.3</v>
      </c>
      <c r="G179" s="36">
        <v>11.459999999999999</v>
      </c>
      <c r="H179" s="36">
        <v>106</v>
      </c>
      <c r="I179" s="36">
        <f t="shared" si="16"/>
        <v>15.36</v>
      </c>
      <c r="J179" s="36">
        <f t="shared" si="17"/>
        <v>33</v>
      </c>
      <c r="K179" s="36">
        <f t="shared" si="17"/>
        <v>19.3</v>
      </c>
      <c r="L179" s="36">
        <f t="shared" si="17"/>
        <v>11.459999999999999</v>
      </c>
      <c r="M179" s="36">
        <f t="shared" si="15"/>
        <v>106</v>
      </c>
    </row>
    <row r="180" spans="1:13" x14ac:dyDescent="0.25">
      <c r="A180" s="29">
        <v>167</v>
      </c>
      <c r="B180" s="29">
        <v>4</v>
      </c>
      <c r="C180" s="29">
        <v>45162</v>
      </c>
      <c r="D180" s="36">
        <v>18.240000000000002</v>
      </c>
      <c r="E180" s="36">
        <v>5.7</v>
      </c>
      <c r="F180" s="36">
        <v>29.7</v>
      </c>
      <c r="G180" s="36">
        <v>16.59</v>
      </c>
      <c r="H180" s="36">
        <v>105</v>
      </c>
      <c r="I180" s="36">
        <f t="shared" si="16"/>
        <v>18.240000000000002</v>
      </c>
      <c r="J180" s="36">
        <f t="shared" si="17"/>
        <v>5.7</v>
      </c>
      <c r="K180" s="36">
        <f t="shared" si="17"/>
        <v>29.7</v>
      </c>
      <c r="L180" s="36">
        <f t="shared" si="17"/>
        <v>16.59</v>
      </c>
      <c r="M180" s="36">
        <f t="shared" si="15"/>
        <v>105</v>
      </c>
    </row>
    <row r="181" spans="1:13" x14ac:dyDescent="0.25">
      <c r="A181" s="29">
        <v>168</v>
      </c>
      <c r="B181" s="29">
        <v>5</v>
      </c>
      <c r="C181" s="29">
        <v>45163</v>
      </c>
      <c r="D181" s="36">
        <v>12.379999999999999</v>
      </c>
      <c r="E181" s="36">
        <v>43.7</v>
      </c>
      <c r="F181" s="36">
        <v>89.4</v>
      </c>
      <c r="G181" s="36">
        <v>7.7799999999999976</v>
      </c>
      <c r="H181" s="36">
        <v>105</v>
      </c>
      <c r="I181" s="36">
        <f t="shared" si="16"/>
        <v>12.379999999999999</v>
      </c>
      <c r="J181" s="36">
        <f t="shared" si="17"/>
        <v>43.7</v>
      </c>
      <c r="K181" s="36">
        <f t="shared" si="17"/>
        <v>89.4</v>
      </c>
      <c r="L181" s="36">
        <f t="shared" si="17"/>
        <v>7.7799999999999976</v>
      </c>
      <c r="M181" s="36">
        <f t="shared" si="15"/>
        <v>105</v>
      </c>
    </row>
    <row r="182" spans="1:13" x14ac:dyDescent="0.25">
      <c r="A182" s="29">
        <v>169</v>
      </c>
      <c r="B182" s="29">
        <v>6</v>
      </c>
      <c r="C182" s="29">
        <v>45164</v>
      </c>
      <c r="D182" s="36">
        <v>27.080000000000002</v>
      </c>
      <c r="E182" s="36">
        <v>0.3</v>
      </c>
      <c r="F182" s="36">
        <v>23.2</v>
      </c>
      <c r="G182" s="36">
        <v>19.910000000000004</v>
      </c>
      <c r="H182" s="36">
        <v>104</v>
      </c>
      <c r="I182" s="36">
        <f t="shared" si="16"/>
        <v>27.080000000000002</v>
      </c>
      <c r="J182" s="36">
        <f t="shared" si="17"/>
        <v>0.3</v>
      </c>
      <c r="K182" s="36">
        <f t="shared" si="17"/>
        <v>23.2</v>
      </c>
      <c r="L182" s="36">
        <f t="shared" si="17"/>
        <v>19.910000000000004</v>
      </c>
      <c r="M182" s="36">
        <f t="shared" si="15"/>
        <v>104</v>
      </c>
    </row>
    <row r="183" spans="1:13" x14ac:dyDescent="0.25">
      <c r="A183" s="29">
        <v>170</v>
      </c>
      <c r="B183" s="29">
        <v>7</v>
      </c>
      <c r="C183" s="29">
        <v>45165</v>
      </c>
      <c r="D183" s="36">
        <v>15.3</v>
      </c>
      <c r="E183" s="36">
        <v>24.6</v>
      </c>
      <c r="F183" s="36">
        <v>2.2000000000000002</v>
      </c>
      <c r="G183" s="36">
        <v>14.57</v>
      </c>
      <c r="H183" s="36">
        <v>104</v>
      </c>
      <c r="I183" s="36">
        <f t="shared" si="16"/>
        <v>15.3</v>
      </c>
      <c r="J183" s="36">
        <f t="shared" si="17"/>
        <v>24.6</v>
      </c>
      <c r="K183" s="36">
        <f t="shared" si="17"/>
        <v>2.2000000000000002</v>
      </c>
      <c r="L183" s="36">
        <f t="shared" si="17"/>
        <v>14.57</v>
      </c>
      <c r="M183" s="36">
        <f t="shared" si="15"/>
        <v>104</v>
      </c>
    </row>
    <row r="184" spans="1:13" x14ac:dyDescent="0.25">
      <c r="A184" s="29">
        <v>171</v>
      </c>
      <c r="B184" s="29">
        <v>1</v>
      </c>
      <c r="C184" s="29">
        <v>45166</v>
      </c>
      <c r="D184" s="36">
        <v>10.120000000000001</v>
      </c>
      <c r="E184" s="36">
        <v>39</v>
      </c>
      <c r="F184" s="36">
        <v>9.3000000000000007</v>
      </c>
      <c r="G184" s="36">
        <v>18.339999999999996</v>
      </c>
      <c r="H184" s="36">
        <v>98</v>
      </c>
      <c r="I184" s="36">
        <f t="shared" si="16"/>
        <v>10.120000000000001</v>
      </c>
      <c r="J184" s="36">
        <f t="shared" si="17"/>
        <v>39</v>
      </c>
      <c r="K184" s="36">
        <f t="shared" si="17"/>
        <v>9.3000000000000007</v>
      </c>
      <c r="L184" s="36">
        <f t="shared" si="17"/>
        <v>18.339999999999996</v>
      </c>
      <c r="M184" s="36">
        <f t="shared" si="15"/>
        <v>98</v>
      </c>
    </row>
    <row r="185" spans="1:13" x14ac:dyDescent="0.25">
      <c r="A185" s="29">
        <v>172</v>
      </c>
      <c r="B185" s="29">
        <v>2</v>
      </c>
      <c r="C185" s="29">
        <v>45167</v>
      </c>
      <c r="D185" s="36">
        <v>12.44</v>
      </c>
      <c r="E185" s="36">
        <v>45.9</v>
      </c>
      <c r="F185" s="36">
        <v>69.3</v>
      </c>
      <c r="G185" s="36">
        <v>16.95</v>
      </c>
      <c r="H185" s="36">
        <v>96</v>
      </c>
      <c r="I185" s="36">
        <f t="shared" si="16"/>
        <v>12.44</v>
      </c>
      <c r="J185" s="36">
        <f t="shared" si="17"/>
        <v>45.9</v>
      </c>
      <c r="K185" s="36">
        <f t="shared" si="17"/>
        <v>69.3</v>
      </c>
      <c r="L185" s="36">
        <f t="shared" si="17"/>
        <v>16.95</v>
      </c>
      <c r="M185" s="36">
        <f t="shared" si="15"/>
        <v>96</v>
      </c>
    </row>
    <row r="186" spans="1:13" x14ac:dyDescent="0.25">
      <c r="A186" s="29">
        <v>173</v>
      </c>
      <c r="B186" s="29">
        <v>3</v>
      </c>
      <c r="C186" s="29">
        <v>45168</v>
      </c>
      <c r="D186" s="36">
        <v>23.22</v>
      </c>
      <c r="E186" s="36">
        <v>5.8</v>
      </c>
      <c r="F186" s="36">
        <v>24.2</v>
      </c>
      <c r="G186" s="36">
        <v>19.829999999999998</v>
      </c>
      <c r="H186" s="36">
        <v>95</v>
      </c>
      <c r="I186" s="36">
        <f t="shared" si="16"/>
        <v>23.22</v>
      </c>
      <c r="J186" s="36">
        <f t="shared" si="17"/>
        <v>5.8</v>
      </c>
      <c r="K186" s="36">
        <f t="shared" si="17"/>
        <v>24.2</v>
      </c>
      <c r="L186" s="36">
        <f t="shared" si="17"/>
        <v>19.829999999999998</v>
      </c>
      <c r="M186" s="36">
        <f t="shared" si="15"/>
        <v>95</v>
      </c>
    </row>
    <row r="187" spans="1:13" x14ac:dyDescent="0.25">
      <c r="A187" s="29">
        <v>174</v>
      </c>
      <c r="B187" s="29">
        <v>4</v>
      </c>
      <c r="C187" s="29">
        <v>45169</v>
      </c>
      <c r="D187" s="36">
        <v>10.76</v>
      </c>
      <c r="E187" s="36">
        <v>35.1</v>
      </c>
      <c r="F187" s="36">
        <v>65.900000000000006</v>
      </c>
      <c r="G187" s="36">
        <v>17.100000000000001</v>
      </c>
      <c r="H187" s="36">
        <v>95</v>
      </c>
      <c r="I187" s="36">
        <f t="shared" si="16"/>
        <v>10.76</v>
      </c>
      <c r="J187" s="36">
        <f t="shared" si="17"/>
        <v>35.1</v>
      </c>
      <c r="K187" s="36">
        <f t="shared" si="17"/>
        <v>65.900000000000006</v>
      </c>
      <c r="L187" s="36">
        <f t="shared" si="17"/>
        <v>17.100000000000001</v>
      </c>
      <c r="M187" s="36">
        <f t="shared" si="15"/>
        <v>95</v>
      </c>
    </row>
    <row r="188" spans="1:13" x14ac:dyDescent="0.25">
      <c r="A188" s="29">
        <v>175</v>
      </c>
      <c r="B188" s="29">
        <v>5</v>
      </c>
      <c r="C188" s="29">
        <v>45170</v>
      </c>
      <c r="D188" s="36">
        <v>31.860000000000003</v>
      </c>
      <c r="E188" s="36">
        <v>4.9000000000000004</v>
      </c>
      <c r="F188" s="36">
        <v>9.3000000000000007</v>
      </c>
      <c r="G188" s="36">
        <v>12.160000000000002</v>
      </c>
      <c r="H188" s="36">
        <v>93</v>
      </c>
      <c r="I188" s="36">
        <f t="shared" si="16"/>
        <v>31.860000000000003</v>
      </c>
      <c r="J188" s="36">
        <f t="shared" si="17"/>
        <v>4.9000000000000004</v>
      </c>
      <c r="K188" s="36">
        <f t="shared" si="17"/>
        <v>9.3000000000000007</v>
      </c>
      <c r="L188" s="36">
        <f t="shared" si="17"/>
        <v>12.160000000000002</v>
      </c>
      <c r="M188" s="36">
        <f t="shared" si="15"/>
        <v>93</v>
      </c>
    </row>
    <row r="189" spans="1:13" x14ac:dyDescent="0.25">
      <c r="A189" s="29">
        <v>176</v>
      </c>
      <c r="B189" s="29">
        <v>6</v>
      </c>
      <c r="C189" s="29">
        <v>45171</v>
      </c>
      <c r="D189" s="36">
        <v>9.92</v>
      </c>
      <c r="E189" s="36">
        <v>20.100000000000001</v>
      </c>
      <c r="F189" s="36">
        <v>17</v>
      </c>
      <c r="G189" s="36">
        <v>5.2100000000000009</v>
      </c>
      <c r="H189" s="36">
        <v>93</v>
      </c>
      <c r="I189" s="36">
        <f t="shared" si="16"/>
        <v>9.92</v>
      </c>
      <c r="J189" s="36">
        <f t="shared" si="17"/>
        <v>20.100000000000001</v>
      </c>
      <c r="K189" s="36">
        <f t="shared" si="17"/>
        <v>17</v>
      </c>
      <c r="L189" s="36">
        <f t="shared" si="17"/>
        <v>5.2100000000000009</v>
      </c>
      <c r="M189" s="36">
        <f t="shared" si="15"/>
        <v>93</v>
      </c>
    </row>
    <row r="190" spans="1:13" x14ac:dyDescent="0.25">
      <c r="A190" s="29">
        <v>177</v>
      </c>
      <c r="B190" s="29">
        <v>7</v>
      </c>
      <c r="C190" s="29">
        <v>45172</v>
      </c>
      <c r="D190" s="36">
        <v>71.06</v>
      </c>
      <c r="E190" s="36">
        <v>23.450000000000003</v>
      </c>
      <c r="F190" s="36">
        <v>9.1999999999999993</v>
      </c>
      <c r="G190" s="36">
        <v>31.35</v>
      </c>
      <c r="H190" s="36">
        <v>92</v>
      </c>
      <c r="I190" s="36">
        <f t="shared" si="16"/>
        <v>71.06</v>
      </c>
      <c r="J190" s="36">
        <f t="shared" si="17"/>
        <v>23.450000000000003</v>
      </c>
      <c r="K190" s="36">
        <f t="shared" si="17"/>
        <v>9.1999999999999993</v>
      </c>
      <c r="L190" s="36">
        <f t="shared" si="17"/>
        <v>31.35</v>
      </c>
      <c r="M190" s="36">
        <f t="shared" si="15"/>
        <v>92</v>
      </c>
    </row>
    <row r="191" spans="1:13" x14ac:dyDescent="0.25">
      <c r="A191" s="29">
        <v>178</v>
      </c>
      <c r="B191" s="29">
        <v>1</v>
      </c>
      <c r="C191" s="29">
        <v>45173</v>
      </c>
      <c r="D191" s="36">
        <v>24.14</v>
      </c>
      <c r="E191" s="36">
        <v>1.4</v>
      </c>
      <c r="F191" s="36">
        <v>7.4</v>
      </c>
      <c r="G191" s="36">
        <v>7.3099999999999987</v>
      </c>
      <c r="H191" s="36">
        <v>91.5</v>
      </c>
      <c r="I191" s="36">
        <f t="shared" si="16"/>
        <v>24.14</v>
      </c>
      <c r="J191" s="36">
        <f t="shared" si="17"/>
        <v>1.4</v>
      </c>
      <c r="K191" s="36">
        <f t="shared" si="17"/>
        <v>7.4</v>
      </c>
      <c r="L191" s="36">
        <f t="shared" si="17"/>
        <v>7.3099999999999987</v>
      </c>
      <c r="M191" s="36">
        <f t="shared" si="15"/>
        <v>91.5</v>
      </c>
    </row>
    <row r="192" spans="1:13" x14ac:dyDescent="0.25">
      <c r="A192" s="29">
        <v>179</v>
      </c>
      <c r="B192" s="29">
        <v>2</v>
      </c>
      <c r="C192" s="29">
        <v>45174</v>
      </c>
      <c r="D192" s="36">
        <v>14.64</v>
      </c>
      <c r="E192" s="36">
        <v>3.7</v>
      </c>
      <c r="F192" s="36">
        <v>13.8</v>
      </c>
      <c r="G192" s="36">
        <v>0.14999999999999947</v>
      </c>
      <c r="H192" s="36">
        <v>91</v>
      </c>
      <c r="I192" s="36">
        <f t="shared" si="16"/>
        <v>14.64</v>
      </c>
      <c r="J192" s="36">
        <f t="shared" si="17"/>
        <v>3.7</v>
      </c>
      <c r="K192" s="36">
        <f t="shared" si="17"/>
        <v>13.8</v>
      </c>
      <c r="L192" s="36">
        <f t="shared" si="17"/>
        <v>0.14999999999999947</v>
      </c>
      <c r="M192" s="36">
        <f t="shared" si="15"/>
        <v>91</v>
      </c>
    </row>
    <row r="193" spans="1:13" x14ac:dyDescent="0.25">
      <c r="A193" s="29">
        <v>180</v>
      </c>
      <c r="B193" s="29">
        <v>3</v>
      </c>
      <c r="C193" s="29">
        <v>45175</v>
      </c>
      <c r="D193" s="36">
        <v>11.58</v>
      </c>
      <c r="E193" s="36">
        <v>37.6</v>
      </c>
      <c r="F193" s="36">
        <v>21.6</v>
      </c>
      <c r="G193" s="36">
        <v>11.95</v>
      </c>
      <c r="H193" s="36">
        <v>90</v>
      </c>
      <c r="I193" s="36">
        <f t="shared" si="16"/>
        <v>11.58</v>
      </c>
      <c r="J193" s="36">
        <f t="shared" si="17"/>
        <v>37.6</v>
      </c>
      <c r="K193" s="36">
        <f t="shared" si="17"/>
        <v>21.6</v>
      </c>
      <c r="L193" s="36">
        <f t="shared" si="17"/>
        <v>11.95</v>
      </c>
      <c r="M193" s="36">
        <f t="shared" si="15"/>
        <v>90</v>
      </c>
    </row>
    <row r="194" spans="1:13" x14ac:dyDescent="0.25">
      <c r="A194" s="29">
        <v>181</v>
      </c>
      <c r="B194" s="29">
        <v>4</v>
      </c>
      <c r="C194" s="29">
        <v>45176</v>
      </c>
      <c r="D194" s="36">
        <v>12</v>
      </c>
      <c r="E194" s="36">
        <v>11.6</v>
      </c>
      <c r="F194" s="36">
        <v>18.399999999999999</v>
      </c>
      <c r="G194" s="36">
        <v>3.4400000000000013</v>
      </c>
      <c r="H194" s="36">
        <v>90</v>
      </c>
      <c r="I194" s="36">
        <f t="shared" si="16"/>
        <v>12</v>
      </c>
      <c r="J194" s="36">
        <f t="shared" si="17"/>
        <v>11.6</v>
      </c>
      <c r="K194" s="36">
        <f t="shared" si="17"/>
        <v>18.399999999999999</v>
      </c>
      <c r="L194" s="36">
        <f t="shared" si="17"/>
        <v>3.4400000000000013</v>
      </c>
      <c r="M194" s="36">
        <f t="shared" si="15"/>
        <v>90</v>
      </c>
    </row>
    <row r="195" spans="1:13" x14ac:dyDescent="0.25">
      <c r="A195" s="29">
        <v>182</v>
      </c>
      <c r="B195" s="29">
        <v>5</v>
      </c>
      <c r="C195" s="29">
        <v>45177</v>
      </c>
      <c r="D195" s="36">
        <v>12.02</v>
      </c>
      <c r="E195" s="36">
        <v>25.7</v>
      </c>
      <c r="F195" s="36">
        <v>43.3</v>
      </c>
      <c r="G195" s="36">
        <v>18.04</v>
      </c>
      <c r="H195" s="36">
        <v>89</v>
      </c>
      <c r="I195" s="36">
        <f t="shared" si="16"/>
        <v>12.02</v>
      </c>
      <c r="J195" s="36">
        <f t="shared" si="17"/>
        <v>25.7</v>
      </c>
      <c r="K195" s="36">
        <f t="shared" si="17"/>
        <v>43.3</v>
      </c>
      <c r="L195" s="36">
        <f t="shared" si="17"/>
        <v>18.04</v>
      </c>
      <c r="M195" s="36">
        <f t="shared" si="15"/>
        <v>89</v>
      </c>
    </row>
    <row r="196" spans="1:13" x14ac:dyDescent="0.25">
      <c r="A196" s="29">
        <v>183</v>
      </c>
      <c r="B196" s="29">
        <v>6</v>
      </c>
      <c r="C196" s="29">
        <v>45178</v>
      </c>
      <c r="D196" s="36">
        <v>8</v>
      </c>
      <c r="E196" s="36">
        <v>11</v>
      </c>
      <c r="F196" s="36">
        <v>29.7</v>
      </c>
      <c r="G196" s="36">
        <v>16.119999999999997</v>
      </c>
      <c r="H196" s="36">
        <v>86</v>
      </c>
      <c r="I196" s="36">
        <f t="shared" si="16"/>
        <v>8</v>
      </c>
      <c r="J196" s="36">
        <f t="shared" si="17"/>
        <v>11</v>
      </c>
      <c r="K196" s="36">
        <f t="shared" si="17"/>
        <v>29.7</v>
      </c>
      <c r="L196" s="36">
        <f t="shared" si="17"/>
        <v>16.119999999999997</v>
      </c>
      <c r="M196" s="36">
        <f t="shared" si="15"/>
        <v>86</v>
      </c>
    </row>
    <row r="197" spans="1:13" x14ac:dyDescent="0.25">
      <c r="A197" s="29">
        <v>184</v>
      </c>
      <c r="B197" s="29">
        <v>7</v>
      </c>
      <c r="C197" s="29">
        <v>45179</v>
      </c>
      <c r="D197" s="36">
        <v>6.74</v>
      </c>
      <c r="E197" s="36">
        <v>48.9</v>
      </c>
      <c r="F197" s="36">
        <v>75</v>
      </c>
      <c r="G197" s="36">
        <v>15.32</v>
      </c>
      <c r="H197" s="36">
        <v>86</v>
      </c>
      <c r="I197" s="36">
        <f t="shared" si="16"/>
        <v>6.74</v>
      </c>
      <c r="J197" s="36">
        <f t="shared" si="17"/>
        <v>48.9</v>
      </c>
      <c r="K197" s="36">
        <f t="shared" si="17"/>
        <v>75</v>
      </c>
      <c r="L197" s="36">
        <f t="shared" si="17"/>
        <v>15.32</v>
      </c>
      <c r="M197" s="36">
        <f t="shared" si="15"/>
        <v>86</v>
      </c>
    </row>
    <row r="198" spans="1:13" x14ac:dyDescent="0.25">
      <c r="A198" s="29">
        <v>185</v>
      </c>
      <c r="B198" s="29">
        <v>1</v>
      </c>
      <c r="C198" s="29">
        <v>45180</v>
      </c>
      <c r="D198" s="36">
        <v>12.34</v>
      </c>
      <c r="E198" s="36">
        <v>36.9</v>
      </c>
      <c r="F198" s="36">
        <v>45.2</v>
      </c>
      <c r="G198" s="36">
        <v>1.5399999999999956</v>
      </c>
      <c r="H198" s="36">
        <v>85</v>
      </c>
      <c r="I198" s="36">
        <f t="shared" si="16"/>
        <v>12.34</v>
      </c>
      <c r="J198" s="36">
        <f t="shared" si="17"/>
        <v>36.9</v>
      </c>
      <c r="K198" s="36">
        <f t="shared" si="17"/>
        <v>45.2</v>
      </c>
      <c r="L198" s="36">
        <f t="shared" si="17"/>
        <v>1.5399999999999956</v>
      </c>
      <c r="M198" s="36">
        <f t="shared" si="15"/>
        <v>85</v>
      </c>
    </row>
    <row r="199" spans="1:13" x14ac:dyDescent="0.25">
      <c r="A199" s="29">
        <v>186</v>
      </c>
      <c r="B199" s="29">
        <v>2</v>
      </c>
      <c r="C199" s="29">
        <v>45181</v>
      </c>
      <c r="D199" s="36">
        <v>6.74</v>
      </c>
      <c r="E199" s="36">
        <v>12.1</v>
      </c>
      <c r="F199" s="36">
        <v>23.4</v>
      </c>
      <c r="G199" s="36">
        <v>18.560000000000002</v>
      </c>
      <c r="H199" s="36">
        <v>83</v>
      </c>
      <c r="I199" s="36">
        <f t="shared" si="16"/>
        <v>6.74</v>
      </c>
      <c r="J199" s="36">
        <f t="shared" si="17"/>
        <v>12.1</v>
      </c>
      <c r="K199" s="36">
        <f t="shared" si="17"/>
        <v>23.4</v>
      </c>
      <c r="L199" s="36">
        <f t="shared" si="17"/>
        <v>18.560000000000002</v>
      </c>
      <c r="M199" s="36">
        <f t="shared" si="15"/>
        <v>83</v>
      </c>
    </row>
    <row r="200" spans="1:13" x14ac:dyDescent="0.25">
      <c r="A200" s="29">
        <v>187</v>
      </c>
      <c r="B200" s="29">
        <v>3</v>
      </c>
      <c r="C200" s="29">
        <v>45182</v>
      </c>
      <c r="D200" s="36">
        <v>16.7</v>
      </c>
      <c r="E200" s="36">
        <v>2</v>
      </c>
      <c r="F200" s="36">
        <v>21.4</v>
      </c>
      <c r="G200" s="36">
        <v>17.79</v>
      </c>
      <c r="H200" s="36">
        <v>83</v>
      </c>
      <c r="I200" s="36">
        <f t="shared" si="16"/>
        <v>16.7</v>
      </c>
      <c r="J200" s="36">
        <f t="shared" si="17"/>
        <v>2</v>
      </c>
      <c r="K200" s="36">
        <f t="shared" si="17"/>
        <v>21.4</v>
      </c>
      <c r="L200" s="36">
        <f t="shared" si="17"/>
        <v>17.79</v>
      </c>
      <c r="M200" s="36">
        <f t="shared" si="15"/>
        <v>83</v>
      </c>
    </row>
    <row r="201" spans="1:13" x14ac:dyDescent="0.25">
      <c r="A201" s="29">
        <v>188</v>
      </c>
      <c r="B201" s="29">
        <v>4</v>
      </c>
      <c r="C201" s="29">
        <v>45183</v>
      </c>
      <c r="D201" s="36">
        <v>13.5</v>
      </c>
      <c r="E201" s="36">
        <v>1.6</v>
      </c>
      <c r="F201" s="36">
        <v>20.7</v>
      </c>
      <c r="G201" s="36">
        <v>15.27</v>
      </c>
      <c r="H201" s="36">
        <v>83</v>
      </c>
      <c r="I201" s="36">
        <f t="shared" si="16"/>
        <v>13.5</v>
      </c>
      <c r="J201" s="36">
        <f t="shared" si="17"/>
        <v>1.6</v>
      </c>
      <c r="K201" s="36">
        <f t="shared" si="17"/>
        <v>20.7</v>
      </c>
      <c r="L201" s="36">
        <f t="shared" si="17"/>
        <v>15.27</v>
      </c>
      <c r="M201" s="36">
        <f t="shared" si="15"/>
        <v>83</v>
      </c>
    </row>
    <row r="202" spans="1:13" x14ac:dyDescent="0.25">
      <c r="A202" s="29">
        <v>189</v>
      </c>
      <c r="B202" s="29">
        <v>5</v>
      </c>
      <c r="C202" s="29">
        <v>45184</v>
      </c>
      <c r="D202" s="36">
        <v>7.76</v>
      </c>
      <c r="E202" s="36">
        <v>21.7</v>
      </c>
      <c r="F202" s="36">
        <v>50.4</v>
      </c>
      <c r="G202" s="36">
        <v>12.57</v>
      </c>
      <c r="H202" s="36">
        <v>81</v>
      </c>
      <c r="I202" s="36">
        <f t="shared" si="16"/>
        <v>7.76</v>
      </c>
      <c r="J202" s="36">
        <f t="shared" si="17"/>
        <v>21.7</v>
      </c>
      <c r="K202" s="36">
        <f t="shared" si="17"/>
        <v>50.4</v>
      </c>
      <c r="L202" s="36">
        <f t="shared" si="17"/>
        <v>12.57</v>
      </c>
      <c r="M202" s="36">
        <f t="shared" si="15"/>
        <v>81</v>
      </c>
    </row>
    <row r="203" spans="1:13" x14ac:dyDescent="0.25">
      <c r="A203" s="29">
        <v>190</v>
      </c>
      <c r="B203" s="29">
        <v>6</v>
      </c>
      <c r="C203" s="29">
        <v>45185</v>
      </c>
      <c r="D203" s="36">
        <v>8.56</v>
      </c>
      <c r="E203" s="36">
        <v>38.9</v>
      </c>
      <c r="F203" s="36">
        <v>50.6</v>
      </c>
      <c r="G203" s="36">
        <v>19.989999999999998</v>
      </c>
      <c r="H203" s="36">
        <v>78</v>
      </c>
      <c r="I203" s="36">
        <f t="shared" si="16"/>
        <v>8.56</v>
      </c>
      <c r="J203" s="36">
        <f t="shared" si="17"/>
        <v>38.9</v>
      </c>
      <c r="K203" s="36">
        <f t="shared" si="17"/>
        <v>50.6</v>
      </c>
      <c r="L203" s="36">
        <f t="shared" si="17"/>
        <v>19.989999999999998</v>
      </c>
      <c r="M203" s="36">
        <f t="shared" si="15"/>
        <v>78</v>
      </c>
    </row>
    <row r="204" spans="1:13" x14ac:dyDescent="0.25">
      <c r="A204" s="29">
        <v>191</v>
      </c>
      <c r="B204" s="29">
        <v>7</v>
      </c>
      <c r="C204" s="29">
        <v>45186</v>
      </c>
      <c r="D204" s="36">
        <v>9.879999999999999</v>
      </c>
      <c r="E204" s="36">
        <v>16</v>
      </c>
      <c r="F204" s="36">
        <v>22.3</v>
      </c>
      <c r="G204" s="36">
        <v>1.0199999999999996</v>
      </c>
      <c r="H204" s="36">
        <v>77</v>
      </c>
      <c r="I204" s="36">
        <f t="shared" si="16"/>
        <v>9.879999999999999</v>
      </c>
      <c r="J204" s="36">
        <f t="shared" si="17"/>
        <v>16</v>
      </c>
      <c r="K204" s="36">
        <f t="shared" si="17"/>
        <v>22.3</v>
      </c>
      <c r="L204" s="36">
        <f t="shared" si="17"/>
        <v>1.0199999999999996</v>
      </c>
      <c r="M204" s="36">
        <f t="shared" si="15"/>
        <v>77</v>
      </c>
    </row>
    <row r="205" spans="1:13" x14ac:dyDescent="0.25">
      <c r="A205" s="29">
        <v>192</v>
      </c>
      <c r="B205" s="29">
        <v>1</v>
      </c>
      <c r="C205" s="29">
        <v>45187</v>
      </c>
      <c r="D205" s="36">
        <v>14.72</v>
      </c>
      <c r="E205" s="36">
        <v>1.5</v>
      </c>
      <c r="F205" s="36">
        <v>33</v>
      </c>
      <c r="G205" s="36">
        <v>10.41</v>
      </c>
      <c r="H205" s="36">
        <v>74</v>
      </c>
      <c r="I205" s="36">
        <f t="shared" si="16"/>
        <v>14.72</v>
      </c>
      <c r="J205" s="36">
        <f t="shared" si="17"/>
        <v>1.5</v>
      </c>
      <c r="K205" s="36">
        <f t="shared" si="17"/>
        <v>33</v>
      </c>
      <c r="L205" s="36">
        <f t="shared" si="17"/>
        <v>10.41</v>
      </c>
      <c r="M205" s="36">
        <f t="shared" si="15"/>
        <v>74</v>
      </c>
    </row>
    <row r="206" spans="1:13" x14ac:dyDescent="0.25">
      <c r="A206" s="29">
        <v>193</v>
      </c>
      <c r="B206" s="29">
        <v>2</v>
      </c>
      <c r="C206" s="29">
        <v>45188</v>
      </c>
      <c r="D206" s="36">
        <v>3.46</v>
      </c>
      <c r="E206" s="36">
        <v>28.1</v>
      </c>
      <c r="F206" s="36">
        <v>41.4</v>
      </c>
      <c r="G206" s="36">
        <v>18.220000000000002</v>
      </c>
      <c r="H206" s="36">
        <v>71</v>
      </c>
      <c r="I206" s="36">
        <f t="shared" si="16"/>
        <v>3.46</v>
      </c>
      <c r="J206" s="36">
        <f t="shared" si="17"/>
        <v>28.1</v>
      </c>
      <c r="K206" s="36">
        <f t="shared" si="17"/>
        <v>41.4</v>
      </c>
      <c r="L206" s="36">
        <f t="shared" si="17"/>
        <v>18.220000000000002</v>
      </c>
      <c r="M206" s="36">
        <f t="shared" si="17"/>
        <v>71</v>
      </c>
    </row>
    <row r="207" spans="1:13" x14ac:dyDescent="0.25">
      <c r="A207" s="29">
        <v>194</v>
      </c>
      <c r="B207" s="29">
        <v>3</v>
      </c>
      <c r="C207" s="29">
        <v>45189</v>
      </c>
      <c r="D207" s="36">
        <v>5.68</v>
      </c>
      <c r="E207" s="36">
        <v>27.2</v>
      </c>
      <c r="F207" s="36">
        <v>2.1</v>
      </c>
      <c r="G207" s="36">
        <v>13.6</v>
      </c>
      <c r="H207" s="36">
        <v>71</v>
      </c>
      <c r="I207" s="36">
        <f t="shared" ref="I207:I213" si="18">IF(D207&gt;D$3,D$3,D207)</f>
        <v>5.68</v>
      </c>
      <c r="J207" s="36">
        <f t="shared" ref="J207:M213" si="19">IF(E207&gt;E$3,E$3,E207)</f>
        <v>27.2</v>
      </c>
      <c r="K207" s="36">
        <f t="shared" si="19"/>
        <v>2.1</v>
      </c>
      <c r="L207" s="36">
        <f t="shared" si="19"/>
        <v>13.6</v>
      </c>
      <c r="M207" s="36">
        <f t="shared" si="19"/>
        <v>71</v>
      </c>
    </row>
    <row r="208" spans="1:13" x14ac:dyDescent="0.25">
      <c r="A208" s="29">
        <v>195</v>
      </c>
      <c r="B208" s="29">
        <v>4</v>
      </c>
      <c r="C208" s="29">
        <v>45190</v>
      </c>
      <c r="D208" s="36">
        <v>8.08</v>
      </c>
      <c r="E208" s="36">
        <v>29.9</v>
      </c>
      <c r="F208" s="36">
        <v>9.4</v>
      </c>
      <c r="G208" s="36">
        <v>11.729999999999999</v>
      </c>
      <c r="H208" s="36">
        <v>62</v>
      </c>
      <c r="I208" s="36">
        <f t="shared" si="18"/>
        <v>8.08</v>
      </c>
      <c r="J208" s="36">
        <f t="shared" si="19"/>
        <v>29.9</v>
      </c>
      <c r="K208" s="36">
        <f t="shared" si="19"/>
        <v>9.4</v>
      </c>
      <c r="L208" s="36">
        <f t="shared" si="19"/>
        <v>11.729999999999999</v>
      </c>
      <c r="M208" s="36">
        <f t="shared" si="19"/>
        <v>62</v>
      </c>
    </row>
    <row r="209" spans="1:13" x14ac:dyDescent="0.25">
      <c r="A209" s="29">
        <v>196</v>
      </c>
      <c r="B209" s="29">
        <v>5</v>
      </c>
      <c r="C209" s="29">
        <v>45191</v>
      </c>
      <c r="D209" s="36">
        <v>12.44</v>
      </c>
      <c r="E209" s="36">
        <v>4.0999999999999996</v>
      </c>
      <c r="F209" s="36">
        <v>31.6</v>
      </c>
      <c r="G209" s="36">
        <v>11.129999999999999</v>
      </c>
      <c r="H209" s="36">
        <v>62</v>
      </c>
      <c r="I209" s="36">
        <f t="shared" si="18"/>
        <v>12.44</v>
      </c>
      <c r="J209" s="36">
        <f t="shared" si="19"/>
        <v>4.0999999999999996</v>
      </c>
      <c r="K209" s="36">
        <f t="shared" si="19"/>
        <v>31.6</v>
      </c>
      <c r="L209" s="36">
        <f t="shared" si="19"/>
        <v>11.129999999999999</v>
      </c>
      <c r="M209" s="36">
        <f t="shared" si="19"/>
        <v>62</v>
      </c>
    </row>
    <row r="210" spans="1:13" x14ac:dyDescent="0.25">
      <c r="A210" s="29">
        <v>197</v>
      </c>
      <c r="B210" s="29">
        <v>6</v>
      </c>
      <c r="C210" s="29">
        <v>45192</v>
      </c>
      <c r="D210" s="36">
        <v>9.620000000000001</v>
      </c>
      <c r="E210" s="36">
        <v>0.4</v>
      </c>
      <c r="F210" s="36">
        <v>25.6</v>
      </c>
      <c r="G210" s="36">
        <v>11.269999999999998</v>
      </c>
      <c r="H210" s="36">
        <v>54</v>
      </c>
      <c r="I210" s="36">
        <f t="shared" si="18"/>
        <v>9.620000000000001</v>
      </c>
      <c r="J210" s="36">
        <f t="shared" si="19"/>
        <v>0.4</v>
      </c>
      <c r="K210" s="36">
        <f t="shared" si="19"/>
        <v>25.6</v>
      </c>
      <c r="L210" s="36">
        <f t="shared" si="19"/>
        <v>11.269999999999998</v>
      </c>
      <c r="M210" s="36">
        <f t="shared" si="19"/>
        <v>54</v>
      </c>
    </row>
    <row r="211" spans="1:13" x14ac:dyDescent="0.25">
      <c r="A211" s="29">
        <v>198</v>
      </c>
      <c r="B211" s="29">
        <v>7</v>
      </c>
      <c r="C211" s="29">
        <v>45193</v>
      </c>
      <c r="D211" s="36">
        <v>9.7200000000000006</v>
      </c>
      <c r="E211" s="36">
        <v>2.1</v>
      </c>
      <c r="F211" s="36">
        <v>1</v>
      </c>
      <c r="G211" s="36">
        <v>1.5100000000000002</v>
      </c>
      <c r="H211" s="36">
        <v>54</v>
      </c>
      <c r="I211" s="36">
        <f t="shared" si="18"/>
        <v>9.7200000000000006</v>
      </c>
      <c r="J211" s="36">
        <f t="shared" si="19"/>
        <v>2.1</v>
      </c>
      <c r="K211" s="36">
        <f t="shared" si="19"/>
        <v>1</v>
      </c>
      <c r="L211" s="36">
        <f t="shared" si="19"/>
        <v>1.5100000000000002</v>
      </c>
      <c r="M211" s="36">
        <f t="shared" si="19"/>
        <v>54</v>
      </c>
    </row>
    <row r="212" spans="1:13" x14ac:dyDescent="0.25">
      <c r="A212" s="29">
        <v>199</v>
      </c>
      <c r="B212" s="29">
        <v>1</v>
      </c>
      <c r="C212" s="29">
        <v>45194</v>
      </c>
      <c r="D212" s="36">
        <v>9.82</v>
      </c>
      <c r="E212" s="36">
        <v>11.6</v>
      </c>
      <c r="F212" s="36">
        <v>5.7</v>
      </c>
      <c r="G212" s="39">
        <v>92</v>
      </c>
      <c r="H212" s="36">
        <v>35</v>
      </c>
      <c r="I212" s="36">
        <f t="shared" si="18"/>
        <v>9.82</v>
      </c>
      <c r="J212" s="36">
        <f t="shared" si="19"/>
        <v>11.6</v>
      </c>
      <c r="K212" s="36">
        <f t="shared" si="19"/>
        <v>5.7</v>
      </c>
      <c r="L212" s="36">
        <f t="shared" si="19"/>
        <v>41.462499999999999</v>
      </c>
      <c r="M212" s="36">
        <f t="shared" si="19"/>
        <v>35</v>
      </c>
    </row>
    <row r="213" spans="1:13" x14ac:dyDescent="0.25">
      <c r="A213" s="29">
        <v>200</v>
      </c>
      <c r="B213" s="29">
        <v>2</v>
      </c>
      <c r="C213" s="29">
        <v>45195</v>
      </c>
      <c r="D213" s="36">
        <v>6</v>
      </c>
      <c r="E213" s="36">
        <v>39.6</v>
      </c>
      <c r="F213" s="36">
        <v>8.6999999999999993</v>
      </c>
      <c r="G213" s="39">
        <v>111</v>
      </c>
      <c r="H213" s="36">
        <v>28</v>
      </c>
      <c r="I213" s="36">
        <f t="shared" si="18"/>
        <v>6</v>
      </c>
      <c r="J213" s="36">
        <f t="shared" si="19"/>
        <v>39.6</v>
      </c>
      <c r="K213" s="36">
        <f t="shared" si="19"/>
        <v>8.6999999999999993</v>
      </c>
      <c r="L213" s="36">
        <f t="shared" si="19"/>
        <v>41.462499999999999</v>
      </c>
      <c r="M213" s="36">
        <f t="shared" si="19"/>
        <v>28</v>
      </c>
    </row>
  </sheetData>
  <autoFilter ref="A13:M13" xr:uid="{73B9A3C3-810D-4220-A93A-4B716EBF3A1D}">
    <sortState xmlns:xlrd2="http://schemas.microsoft.com/office/spreadsheetml/2017/richdata2" ref="A14:M213">
      <sortCondition ref="A13"/>
    </sortState>
  </autoFilter>
  <sortState xmlns:xlrd2="http://schemas.microsoft.com/office/spreadsheetml/2017/richdata2" ref="A14:M213">
    <sortCondition ref="A13:A2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25E5-93CD-8648-A524-82ED5AA780FF}">
  <dimension ref="A1:R15"/>
  <sheetViews>
    <sheetView tabSelected="1" zoomScale="85" zoomScaleNormal="85" workbookViewId="0">
      <selection activeCell="H15" sqref="H15"/>
    </sheetView>
  </sheetViews>
  <sheetFormatPr defaultColWidth="11" defaultRowHeight="15.75" x14ac:dyDescent="0.25"/>
  <cols>
    <col min="1" max="1" width="16.375" bestFit="1" customWidth="1"/>
  </cols>
  <sheetData>
    <row r="1" spans="1:18" x14ac:dyDescent="0.25">
      <c r="B1" s="7" t="s">
        <v>11</v>
      </c>
      <c r="C1" s="7" t="s">
        <v>61</v>
      </c>
      <c r="E1" s="10" t="s">
        <v>13</v>
      </c>
      <c r="F1" s="10"/>
      <c r="G1" s="10"/>
      <c r="H1" s="10"/>
      <c r="J1" s="10" t="s">
        <v>10</v>
      </c>
      <c r="K1" s="10"/>
      <c r="L1" s="10"/>
      <c r="M1" s="10"/>
      <c r="O1" s="10" t="s">
        <v>14</v>
      </c>
      <c r="P1" s="10"/>
      <c r="Q1" s="10"/>
      <c r="R1" s="10"/>
    </row>
    <row r="2" spans="1:18" x14ac:dyDescent="0.25">
      <c r="A2" t="s">
        <v>6</v>
      </c>
      <c r="B2">
        <v>1000</v>
      </c>
      <c r="C2">
        <f>1000/B2</f>
        <v>1</v>
      </c>
      <c r="E2" s="10"/>
      <c r="F2" s="10"/>
      <c r="G2" s="10"/>
      <c r="H2" s="10"/>
      <c r="J2" s="10"/>
      <c r="K2" s="10"/>
      <c r="L2" s="10"/>
      <c r="M2" s="10"/>
      <c r="O2" s="10"/>
      <c r="P2" s="10"/>
      <c r="Q2" s="10"/>
      <c r="R2" s="10"/>
    </row>
    <row r="3" spans="1:18" ht="15.95" customHeight="1" x14ac:dyDescent="0.25">
      <c r="A3" t="s">
        <v>7</v>
      </c>
      <c r="B3">
        <v>300</v>
      </c>
      <c r="C3">
        <f>B2/B3</f>
        <v>3.3333333333333335</v>
      </c>
      <c r="F3" s="9"/>
      <c r="G3" s="9"/>
      <c r="H3" s="9"/>
      <c r="K3" s="9"/>
      <c r="L3" s="9"/>
      <c r="M3" s="9"/>
      <c r="P3" s="9"/>
      <c r="Q3" s="9"/>
      <c r="R3" s="9"/>
    </row>
    <row r="4" spans="1:18" ht="15.95" customHeight="1" x14ac:dyDescent="0.25">
      <c r="A4" t="s">
        <v>8</v>
      </c>
      <c r="B4">
        <v>240</v>
      </c>
      <c r="C4">
        <f>B2/B4</f>
        <v>4.166666666666667</v>
      </c>
      <c r="E4" s="12" t="s">
        <v>12</v>
      </c>
      <c r="F4" s="12"/>
      <c r="G4" s="12"/>
      <c r="H4" s="12"/>
      <c r="J4" s="13">
        <v>0.42</v>
      </c>
      <c r="K4" s="12"/>
      <c r="L4" s="12"/>
      <c r="M4" s="12"/>
      <c r="O4" s="11" t="s">
        <v>15</v>
      </c>
      <c r="P4" s="11"/>
      <c r="Q4" s="11"/>
      <c r="R4" s="11"/>
    </row>
    <row r="5" spans="1:18" ht="15.95" customHeight="1" x14ac:dyDescent="0.25">
      <c r="A5" t="s">
        <v>9</v>
      </c>
      <c r="B5">
        <v>16</v>
      </c>
      <c r="C5">
        <f>B2/B5</f>
        <v>62.5</v>
      </c>
      <c r="E5" s="12"/>
      <c r="F5" s="12"/>
      <c r="G5" s="12"/>
      <c r="H5" s="12"/>
      <c r="J5" s="12"/>
      <c r="K5" s="12"/>
      <c r="L5" s="12"/>
      <c r="M5" s="12"/>
      <c r="O5" s="11"/>
      <c r="P5" s="11"/>
      <c r="Q5" s="11"/>
      <c r="R5" s="11"/>
    </row>
    <row r="6" spans="1:18" ht="15.95" customHeight="1" x14ac:dyDescent="0.25">
      <c r="A6" t="s">
        <v>10</v>
      </c>
      <c r="E6" s="12"/>
      <c r="F6" s="12"/>
      <c r="G6" s="12"/>
      <c r="H6" s="12"/>
      <c r="J6" s="12"/>
      <c r="K6" s="12"/>
      <c r="L6" s="12"/>
      <c r="M6" s="12"/>
      <c r="O6" s="11"/>
      <c r="P6" s="11"/>
      <c r="Q6" s="11"/>
      <c r="R6" s="11"/>
    </row>
    <row r="7" spans="1:18" ht="15.95" customHeight="1" x14ac:dyDescent="0.25">
      <c r="E7" s="12"/>
      <c r="F7" s="12"/>
      <c r="G7" s="12"/>
      <c r="H7" s="12"/>
      <c r="J7" s="12"/>
      <c r="K7" s="12"/>
      <c r="L7" s="12"/>
      <c r="M7" s="12"/>
      <c r="O7" s="11"/>
      <c r="P7" s="11"/>
      <c r="Q7" s="11"/>
      <c r="R7" s="11"/>
    </row>
    <row r="8" spans="1:18" ht="15.95" customHeight="1" x14ac:dyDescent="0.25">
      <c r="A8" s="14" t="s">
        <v>56</v>
      </c>
      <c r="B8" s="45">
        <v>0.57999999999999996</v>
      </c>
      <c r="E8" s="12"/>
      <c r="F8" s="12"/>
      <c r="G8" s="12"/>
      <c r="H8" s="12"/>
      <c r="J8" s="12"/>
      <c r="K8" s="12"/>
      <c r="L8" s="12"/>
      <c r="M8" s="12"/>
      <c r="O8" s="11"/>
      <c r="P8" s="11"/>
      <c r="Q8" s="11"/>
      <c r="R8" s="11"/>
    </row>
    <row r="9" spans="1:18" x14ac:dyDescent="0.25">
      <c r="A9" s="14" t="s">
        <v>57</v>
      </c>
      <c r="B9">
        <f>1/B8</f>
        <v>1.7241379310344829</v>
      </c>
    </row>
    <row r="10" spans="1:18" ht="15.95" customHeight="1" x14ac:dyDescent="0.25">
      <c r="A10" s="14" t="s">
        <v>58</v>
      </c>
      <c r="B10">
        <f>B9*12</f>
        <v>20.689655172413794</v>
      </c>
      <c r="E10" s="8"/>
      <c r="F10" s="9"/>
      <c r="G10" s="9"/>
      <c r="H10" s="9"/>
    </row>
    <row r="11" spans="1:18" ht="15.95" customHeight="1" x14ac:dyDescent="0.25">
      <c r="A11" s="14" t="s">
        <v>59</v>
      </c>
      <c r="B11">
        <f>B10*15</f>
        <v>310.34482758620692</v>
      </c>
      <c r="E11" s="9"/>
      <c r="F11" s="9"/>
      <c r="G11" s="9"/>
      <c r="H11" s="9"/>
    </row>
    <row r="12" spans="1:18" ht="15.95" customHeight="1" x14ac:dyDescent="0.25">
      <c r="E12" s="9"/>
      <c r="F12" s="9"/>
      <c r="G12" s="48" t="s">
        <v>59</v>
      </c>
      <c r="H12" s="47">
        <f>B11</f>
        <v>310.34482758620692</v>
      </c>
    </row>
    <row r="13" spans="1:18" ht="15.95" customHeight="1" x14ac:dyDescent="0.25">
      <c r="E13" s="9"/>
      <c r="F13" s="9"/>
      <c r="G13" s="48" t="s">
        <v>60</v>
      </c>
      <c r="H13" s="46">
        <f>C5</f>
        <v>62.5</v>
      </c>
    </row>
    <row r="14" spans="1:18" ht="15.95" customHeight="1" x14ac:dyDescent="0.25">
      <c r="E14" s="9"/>
      <c r="F14" s="9"/>
      <c r="G14" s="9"/>
      <c r="H14" s="9">
        <f>H12/H13</f>
        <v>4.9655172413793105</v>
      </c>
    </row>
    <row r="15" spans="1:18" ht="15.95" customHeight="1" x14ac:dyDescent="0.25">
      <c r="E15" s="9"/>
      <c r="F15" s="9"/>
      <c r="G15" s="9"/>
      <c r="H15" s="9"/>
    </row>
  </sheetData>
  <mergeCells count="6">
    <mergeCell ref="O1:R2"/>
    <mergeCell ref="O4:R8"/>
    <mergeCell ref="E4:H8"/>
    <mergeCell ref="E1:H2"/>
    <mergeCell ref="J1:M2"/>
    <mergeCell ref="J4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B4EF-874A-4AF4-B3B0-7197ADAF8BCC}">
  <dimension ref="A1:H201"/>
  <sheetViews>
    <sheetView workbookViewId="0">
      <selection activeCell="J166" sqref="J166"/>
    </sheetView>
  </sheetViews>
  <sheetFormatPr defaultRowHeight="15.75" x14ac:dyDescent="0.25"/>
  <cols>
    <col min="1" max="1" width="6.625" bestFit="1" customWidth="1"/>
    <col min="2" max="2" width="13" bestFit="1" customWidth="1"/>
    <col min="3" max="3" width="12" customWidth="1"/>
  </cols>
  <sheetData>
    <row r="1" spans="1:8" x14ac:dyDescent="0.25">
      <c r="A1" s="28" t="s">
        <v>0</v>
      </c>
      <c r="B1" s="28" t="s">
        <v>21</v>
      </c>
      <c r="C1" s="28" t="s">
        <v>1</v>
      </c>
      <c r="D1" s="37" t="s">
        <v>2</v>
      </c>
      <c r="E1" s="37" t="s">
        <v>3</v>
      </c>
      <c r="F1" s="37" t="s">
        <v>4</v>
      </c>
      <c r="G1" s="37" t="s">
        <v>16</v>
      </c>
      <c r="H1" s="38" t="s">
        <v>5</v>
      </c>
    </row>
    <row r="2" spans="1:8" x14ac:dyDescent="0.25">
      <c r="A2" s="29">
        <v>1</v>
      </c>
      <c r="B2" s="29">
        <v>6</v>
      </c>
      <c r="C2" s="40">
        <v>44996</v>
      </c>
      <c r="D2" s="36">
        <v>47.54</v>
      </c>
      <c r="E2" s="36">
        <v>33.5</v>
      </c>
      <c r="F2" s="36">
        <v>59</v>
      </c>
      <c r="G2" s="36">
        <v>14.919999999999995</v>
      </c>
      <c r="H2" s="36">
        <v>291.75</v>
      </c>
    </row>
    <row r="3" spans="1:8" x14ac:dyDescent="0.25">
      <c r="A3" s="29">
        <v>2</v>
      </c>
      <c r="B3" s="29">
        <v>7</v>
      </c>
      <c r="C3" s="40">
        <v>44997</v>
      </c>
      <c r="D3" s="36">
        <v>27.54</v>
      </c>
      <c r="E3" s="36">
        <v>29.6</v>
      </c>
      <c r="F3" s="36">
        <v>8.4</v>
      </c>
      <c r="G3" s="36">
        <v>21.71</v>
      </c>
      <c r="H3" s="36">
        <v>291.75</v>
      </c>
    </row>
    <row r="4" spans="1:8" x14ac:dyDescent="0.25">
      <c r="A4" s="29">
        <v>3</v>
      </c>
      <c r="B4" s="29">
        <v>1</v>
      </c>
      <c r="C4" s="40">
        <v>44998</v>
      </c>
      <c r="D4" s="36">
        <v>65.52000000000001</v>
      </c>
      <c r="E4" s="36">
        <v>43</v>
      </c>
      <c r="F4" s="36">
        <v>71.8</v>
      </c>
      <c r="G4" s="36">
        <v>21.540000000000006</v>
      </c>
      <c r="H4" s="36">
        <v>272</v>
      </c>
    </row>
    <row r="5" spans="1:8" x14ac:dyDescent="0.25">
      <c r="A5" s="29">
        <v>4</v>
      </c>
      <c r="B5" s="29">
        <v>2</v>
      </c>
      <c r="C5" s="40">
        <v>44999</v>
      </c>
      <c r="D5" s="36">
        <v>64.38</v>
      </c>
      <c r="E5" s="36">
        <v>48.9</v>
      </c>
      <c r="F5" s="36">
        <v>41.8</v>
      </c>
      <c r="G5" s="36">
        <v>35.42</v>
      </c>
      <c r="H5" s="36">
        <v>271</v>
      </c>
    </row>
    <row r="6" spans="1:8" x14ac:dyDescent="0.25">
      <c r="A6" s="29">
        <v>5</v>
      </c>
      <c r="B6" s="29">
        <v>3</v>
      </c>
      <c r="C6" s="40">
        <v>45000</v>
      </c>
      <c r="D6" s="36">
        <v>50.64</v>
      </c>
      <c r="E6" s="36">
        <v>49</v>
      </c>
      <c r="F6" s="36">
        <v>44.3</v>
      </c>
      <c r="G6" s="36">
        <v>31.1</v>
      </c>
      <c r="H6" s="36">
        <v>265</v>
      </c>
    </row>
    <row r="7" spans="1:8" x14ac:dyDescent="0.25">
      <c r="A7" s="29">
        <v>6</v>
      </c>
      <c r="B7" s="29">
        <v>4</v>
      </c>
      <c r="C7" s="40">
        <v>45001</v>
      </c>
      <c r="D7" s="36">
        <v>54.06</v>
      </c>
      <c r="E7" s="36">
        <v>49</v>
      </c>
      <c r="F7" s="36">
        <v>3.2</v>
      </c>
      <c r="G7" s="36">
        <v>41.462499999999999</v>
      </c>
      <c r="H7" s="36">
        <v>264</v>
      </c>
    </row>
    <row r="8" spans="1:8" x14ac:dyDescent="0.25">
      <c r="A8" s="29">
        <v>7</v>
      </c>
      <c r="B8" s="29">
        <v>5</v>
      </c>
      <c r="C8" s="40">
        <v>45002</v>
      </c>
      <c r="D8" s="36">
        <v>62.279999999999994</v>
      </c>
      <c r="E8" s="36">
        <v>39.6</v>
      </c>
      <c r="F8" s="36">
        <v>55.8</v>
      </c>
      <c r="G8" s="36">
        <v>25.619999999999997</v>
      </c>
      <c r="H8" s="36">
        <v>258</v>
      </c>
    </row>
    <row r="9" spans="1:8" x14ac:dyDescent="0.25">
      <c r="A9" s="29">
        <v>8</v>
      </c>
      <c r="B9" s="29">
        <v>6</v>
      </c>
      <c r="C9" s="40">
        <v>45003</v>
      </c>
      <c r="D9" s="36">
        <v>64.94</v>
      </c>
      <c r="E9" s="36">
        <v>42.3</v>
      </c>
      <c r="F9" s="36">
        <v>51.2</v>
      </c>
      <c r="G9" s="36">
        <v>29.639999999999993</v>
      </c>
      <c r="H9" s="36">
        <v>257</v>
      </c>
    </row>
    <row r="10" spans="1:8" x14ac:dyDescent="0.25">
      <c r="A10" s="29">
        <v>9</v>
      </c>
      <c r="B10" s="29">
        <v>7</v>
      </c>
      <c r="C10" s="40">
        <v>45004</v>
      </c>
      <c r="D10" s="36">
        <v>56.379999999999995</v>
      </c>
      <c r="E10" s="36">
        <v>43.8</v>
      </c>
      <c r="F10" s="36">
        <v>5</v>
      </c>
      <c r="G10" s="36">
        <v>41.462499999999999</v>
      </c>
      <c r="H10" s="36">
        <v>256</v>
      </c>
    </row>
    <row r="11" spans="1:8" x14ac:dyDescent="0.25">
      <c r="A11" s="29">
        <v>10</v>
      </c>
      <c r="B11" s="29">
        <v>1</v>
      </c>
      <c r="C11" s="40">
        <v>45005</v>
      </c>
      <c r="D11" s="36">
        <v>63.279999999999994</v>
      </c>
      <c r="E11" s="36">
        <v>36.299999999999997</v>
      </c>
      <c r="F11" s="36">
        <v>93.625</v>
      </c>
      <c r="G11" s="36">
        <v>10.339999999999989</v>
      </c>
      <c r="H11" s="36">
        <v>254</v>
      </c>
    </row>
    <row r="12" spans="1:8" x14ac:dyDescent="0.25">
      <c r="A12" s="29">
        <v>11</v>
      </c>
      <c r="B12" s="29">
        <v>2</v>
      </c>
      <c r="C12" s="40">
        <v>45006</v>
      </c>
      <c r="D12" s="36">
        <v>52.980000000000004</v>
      </c>
      <c r="E12" s="36">
        <v>41.5</v>
      </c>
      <c r="F12" s="36">
        <v>18.5</v>
      </c>
      <c r="G12" s="36">
        <v>37.340000000000003</v>
      </c>
      <c r="H12" s="36">
        <v>245</v>
      </c>
    </row>
    <row r="13" spans="1:8" x14ac:dyDescent="0.25">
      <c r="A13" s="29">
        <v>12</v>
      </c>
      <c r="B13" s="29">
        <v>3</v>
      </c>
      <c r="C13" s="40">
        <v>45007</v>
      </c>
      <c r="D13" s="36">
        <v>61.260000000000005</v>
      </c>
      <c r="E13" s="36">
        <v>42.7</v>
      </c>
      <c r="F13" s="36">
        <v>54.7</v>
      </c>
      <c r="G13" s="36">
        <v>25.6</v>
      </c>
      <c r="H13" s="36">
        <v>240</v>
      </c>
    </row>
    <row r="14" spans="1:8" x14ac:dyDescent="0.25">
      <c r="A14" s="29">
        <v>13</v>
      </c>
      <c r="B14" s="29">
        <v>4</v>
      </c>
      <c r="C14" s="40">
        <v>45008</v>
      </c>
      <c r="D14" s="36">
        <v>42.08</v>
      </c>
      <c r="E14" s="36">
        <v>47.7</v>
      </c>
      <c r="F14" s="36">
        <v>52.9</v>
      </c>
      <c r="G14" s="36">
        <v>22.23</v>
      </c>
      <c r="H14" s="36">
        <v>240</v>
      </c>
    </row>
    <row r="15" spans="1:8" x14ac:dyDescent="0.25">
      <c r="A15" s="29">
        <v>14</v>
      </c>
      <c r="B15" s="29">
        <v>5</v>
      </c>
      <c r="C15" s="40">
        <v>45009</v>
      </c>
      <c r="D15" s="36">
        <v>40.78</v>
      </c>
      <c r="E15" s="36">
        <v>49.4</v>
      </c>
      <c r="F15" s="36">
        <v>60</v>
      </c>
      <c r="G15" s="36">
        <v>20.590000000000003</v>
      </c>
      <c r="H15" s="36">
        <v>240</v>
      </c>
    </row>
    <row r="16" spans="1:8" x14ac:dyDescent="0.25">
      <c r="A16" s="29">
        <v>15</v>
      </c>
      <c r="B16" s="29">
        <v>6</v>
      </c>
      <c r="C16" s="40">
        <v>45010</v>
      </c>
      <c r="D16" s="36">
        <v>49.160000000000004</v>
      </c>
      <c r="E16" s="36">
        <v>49.6</v>
      </c>
      <c r="F16" s="36">
        <v>37.700000000000003</v>
      </c>
      <c r="G16" s="36">
        <v>30.8</v>
      </c>
      <c r="H16" s="36">
        <v>239</v>
      </c>
    </row>
    <row r="17" spans="1:8" x14ac:dyDescent="0.25">
      <c r="A17" s="29">
        <v>16</v>
      </c>
      <c r="B17" s="29">
        <v>7</v>
      </c>
      <c r="C17" s="40">
        <v>45011</v>
      </c>
      <c r="D17" s="36">
        <v>56.02</v>
      </c>
      <c r="E17" s="36">
        <v>37.799999999999997</v>
      </c>
      <c r="F17" s="36">
        <v>69.2</v>
      </c>
      <c r="G17" s="36">
        <v>14.23</v>
      </c>
      <c r="H17" s="36">
        <v>236</v>
      </c>
    </row>
    <row r="18" spans="1:8" x14ac:dyDescent="0.25">
      <c r="A18" s="29">
        <v>17</v>
      </c>
      <c r="B18" s="29">
        <v>1</v>
      </c>
      <c r="C18" s="40">
        <v>45012</v>
      </c>
      <c r="D18" s="36">
        <v>57.720000000000006</v>
      </c>
      <c r="E18" s="36">
        <v>42</v>
      </c>
      <c r="F18" s="36">
        <v>66.2</v>
      </c>
      <c r="G18" s="36">
        <v>22.879999999999995</v>
      </c>
      <c r="H18" s="36">
        <v>235.5</v>
      </c>
    </row>
    <row r="19" spans="1:8" x14ac:dyDescent="0.25">
      <c r="A19" s="29">
        <v>18</v>
      </c>
      <c r="B19" s="29">
        <v>2</v>
      </c>
      <c r="C19" s="40">
        <v>45013</v>
      </c>
      <c r="D19" s="36">
        <v>44.28</v>
      </c>
      <c r="E19" s="36">
        <v>41.7</v>
      </c>
      <c r="F19" s="36">
        <v>39.6</v>
      </c>
      <c r="G19" s="36">
        <v>26.65</v>
      </c>
      <c r="H19" s="36">
        <v>235</v>
      </c>
    </row>
    <row r="20" spans="1:8" x14ac:dyDescent="0.25">
      <c r="A20" s="29">
        <v>19</v>
      </c>
      <c r="B20" s="29">
        <v>3</v>
      </c>
      <c r="C20" s="40">
        <v>45014</v>
      </c>
      <c r="D20" s="36">
        <v>59.58</v>
      </c>
      <c r="E20" s="36">
        <v>28.3</v>
      </c>
      <c r="F20" s="36">
        <v>43.2</v>
      </c>
      <c r="G20" s="36">
        <v>26.159999999999997</v>
      </c>
      <c r="H20" s="36">
        <v>231</v>
      </c>
    </row>
    <row r="21" spans="1:8" x14ac:dyDescent="0.25">
      <c r="A21" s="29">
        <v>20</v>
      </c>
      <c r="B21" s="29">
        <v>4</v>
      </c>
      <c r="C21" s="40">
        <v>45015</v>
      </c>
      <c r="D21" s="36">
        <v>53.6</v>
      </c>
      <c r="E21" s="36">
        <v>37.700000000000003</v>
      </c>
      <c r="F21" s="36">
        <v>32</v>
      </c>
      <c r="G21" s="36">
        <v>28.850000000000005</v>
      </c>
      <c r="H21" s="36">
        <v>230</v>
      </c>
    </row>
    <row r="22" spans="1:8" x14ac:dyDescent="0.25">
      <c r="A22" s="29">
        <v>21</v>
      </c>
      <c r="B22" s="29">
        <v>5</v>
      </c>
      <c r="C22" s="40">
        <v>45016</v>
      </c>
      <c r="D22" s="36">
        <v>48.36</v>
      </c>
      <c r="E22" s="36">
        <v>43.9</v>
      </c>
      <c r="F22" s="36">
        <v>27.2</v>
      </c>
      <c r="G22" s="36">
        <v>32.749999999999993</v>
      </c>
      <c r="H22" s="36">
        <v>229</v>
      </c>
    </row>
    <row r="23" spans="1:8" x14ac:dyDescent="0.25">
      <c r="A23" s="29">
        <v>22</v>
      </c>
      <c r="B23" s="29">
        <v>6</v>
      </c>
      <c r="C23" s="40">
        <v>45017</v>
      </c>
      <c r="D23" s="36">
        <v>46</v>
      </c>
      <c r="E23" s="36">
        <v>45.1</v>
      </c>
      <c r="F23" s="36">
        <v>19.600000000000001</v>
      </c>
      <c r="G23" s="36">
        <v>35.209999999999994</v>
      </c>
      <c r="H23" s="36">
        <v>228</v>
      </c>
    </row>
    <row r="24" spans="1:8" x14ac:dyDescent="0.25">
      <c r="A24" s="29">
        <v>23</v>
      </c>
      <c r="B24" s="29">
        <v>7</v>
      </c>
      <c r="C24" s="40">
        <v>45018</v>
      </c>
      <c r="D24" s="36">
        <v>96.342500000000001</v>
      </c>
      <c r="E24" s="36">
        <v>43.9</v>
      </c>
      <c r="F24" s="36">
        <v>1.7</v>
      </c>
      <c r="G24" s="36">
        <v>39.76</v>
      </c>
      <c r="H24" s="36">
        <v>227</v>
      </c>
    </row>
    <row r="25" spans="1:8" x14ac:dyDescent="0.25">
      <c r="A25" s="29">
        <v>24</v>
      </c>
      <c r="B25" s="29">
        <v>1</v>
      </c>
      <c r="C25" s="40">
        <v>45019</v>
      </c>
      <c r="D25" s="36">
        <v>67.72</v>
      </c>
      <c r="E25" s="36">
        <v>27.7</v>
      </c>
      <c r="F25" s="36">
        <v>1.8</v>
      </c>
      <c r="G25" s="36">
        <v>41.462499999999999</v>
      </c>
      <c r="H25" s="36">
        <v>226</v>
      </c>
    </row>
    <row r="26" spans="1:8" x14ac:dyDescent="0.25">
      <c r="A26" s="29">
        <v>25</v>
      </c>
      <c r="B26" s="29">
        <v>2</v>
      </c>
      <c r="C26" s="40">
        <v>45020</v>
      </c>
      <c r="D26" s="36">
        <v>41.519999999999996</v>
      </c>
      <c r="E26" s="36">
        <v>46.2</v>
      </c>
      <c r="F26" s="36">
        <v>58.7</v>
      </c>
      <c r="G26" s="36">
        <v>17.879999999999995</v>
      </c>
      <c r="H26" s="36">
        <v>225</v>
      </c>
    </row>
    <row r="27" spans="1:8" x14ac:dyDescent="0.25">
      <c r="A27" s="29">
        <v>26</v>
      </c>
      <c r="B27" s="29">
        <v>3</v>
      </c>
      <c r="C27" s="40">
        <v>45021</v>
      </c>
      <c r="D27" s="36">
        <v>56.18</v>
      </c>
      <c r="E27" s="36">
        <v>36.5</v>
      </c>
      <c r="F27" s="36">
        <v>72.3</v>
      </c>
      <c r="G27" s="36">
        <v>14.420000000000002</v>
      </c>
      <c r="H27" s="36">
        <v>225</v>
      </c>
    </row>
    <row r="28" spans="1:8" x14ac:dyDescent="0.25">
      <c r="A28" s="29">
        <v>27</v>
      </c>
      <c r="B28" s="29">
        <v>4</v>
      </c>
      <c r="C28" s="40">
        <v>45022</v>
      </c>
      <c r="D28" s="36">
        <v>45.7</v>
      </c>
      <c r="E28" s="36">
        <v>43</v>
      </c>
      <c r="F28" s="36">
        <v>33.799999999999997</v>
      </c>
      <c r="G28" s="36">
        <v>29.330000000000002</v>
      </c>
      <c r="H28" s="36">
        <v>223</v>
      </c>
    </row>
    <row r="29" spans="1:8" x14ac:dyDescent="0.25">
      <c r="A29" s="29">
        <v>28</v>
      </c>
      <c r="B29" s="29">
        <v>5</v>
      </c>
      <c r="C29" s="40">
        <v>45023</v>
      </c>
      <c r="D29" s="36">
        <v>55.339999999999996</v>
      </c>
      <c r="E29" s="36">
        <v>38</v>
      </c>
      <c r="F29" s="36">
        <v>23.2</v>
      </c>
      <c r="G29" s="36">
        <v>33.89</v>
      </c>
      <c r="H29" s="36">
        <v>221</v>
      </c>
    </row>
    <row r="30" spans="1:8" x14ac:dyDescent="0.25">
      <c r="A30" s="29">
        <v>29</v>
      </c>
      <c r="B30" s="29">
        <v>6</v>
      </c>
      <c r="C30" s="40">
        <v>45024</v>
      </c>
      <c r="D30" s="36">
        <v>62.54</v>
      </c>
      <c r="E30" s="36">
        <v>28.8</v>
      </c>
      <c r="F30" s="36">
        <v>15.9</v>
      </c>
      <c r="G30" s="36">
        <v>34.31</v>
      </c>
      <c r="H30" s="36">
        <v>220</v>
      </c>
    </row>
    <row r="31" spans="1:8" x14ac:dyDescent="0.25">
      <c r="A31" s="29">
        <v>30</v>
      </c>
      <c r="B31" s="29">
        <v>7</v>
      </c>
      <c r="C31" s="40">
        <v>45025</v>
      </c>
      <c r="D31" s="36">
        <v>50.1</v>
      </c>
      <c r="E31" s="36">
        <v>33.200000000000003</v>
      </c>
      <c r="F31" s="36">
        <v>37.9</v>
      </c>
      <c r="G31" s="36">
        <v>23.490000000000006</v>
      </c>
      <c r="H31" s="36">
        <v>218</v>
      </c>
    </row>
    <row r="32" spans="1:8" x14ac:dyDescent="0.25">
      <c r="A32" s="29">
        <v>31</v>
      </c>
      <c r="B32" s="29">
        <v>1</v>
      </c>
      <c r="C32" s="40">
        <v>45026</v>
      </c>
      <c r="D32" s="36">
        <v>58.68</v>
      </c>
      <c r="E32" s="36">
        <v>30.2</v>
      </c>
      <c r="F32" s="36">
        <v>20.3</v>
      </c>
      <c r="G32" s="36">
        <v>31.819999999999997</v>
      </c>
      <c r="H32" s="36">
        <v>216</v>
      </c>
    </row>
    <row r="33" spans="1:8" x14ac:dyDescent="0.25">
      <c r="A33" s="29">
        <v>32</v>
      </c>
      <c r="B33" s="29">
        <v>2</v>
      </c>
      <c r="C33" s="40">
        <v>45027</v>
      </c>
      <c r="D33" s="36">
        <v>58.739999999999995</v>
      </c>
      <c r="E33" s="36">
        <v>28.9</v>
      </c>
      <c r="F33" s="36">
        <v>59.7</v>
      </c>
      <c r="G33" s="36">
        <v>17.939999999999991</v>
      </c>
      <c r="H33" s="36">
        <v>210</v>
      </c>
    </row>
    <row r="34" spans="1:8" x14ac:dyDescent="0.25">
      <c r="A34" s="29">
        <v>33</v>
      </c>
      <c r="B34" s="29">
        <v>3</v>
      </c>
      <c r="C34" s="40">
        <v>45028</v>
      </c>
      <c r="D34" s="36">
        <v>54.64</v>
      </c>
      <c r="E34" s="36">
        <v>34.299999999999997</v>
      </c>
      <c r="F34" s="36">
        <v>5.3</v>
      </c>
      <c r="G34" s="36">
        <v>38.85</v>
      </c>
      <c r="H34" s="36">
        <v>208</v>
      </c>
    </row>
    <row r="35" spans="1:8" x14ac:dyDescent="0.25">
      <c r="A35" s="29">
        <v>34</v>
      </c>
      <c r="B35" s="29">
        <v>4</v>
      </c>
      <c r="C35" s="40">
        <v>45029</v>
      </c>
      <c r="D35" s="36">
        <v>37.260000000000005</v>
      </c>
      <c r="E35" s="36">
        <v>39.700000000000003</v>
      </c>
      <c r="F35" s="36">
        <v>37.700000000000003</v>
      </c>
      <c r="G35" s="36">
        <v>21.900000000000002</v>
      </c>
      <c r="H35" s="36">
        <v>208</v>
      </c>
    </row>
    <row r="36" spans="1:8" x14ac:dyDescent="0.25">
      <c r="A36" s="29">
        <v>35</v>
      </c>
      <c r="B36" s="29">
        <v>5</v>
      </c>
      <c r="C36" s="40">
        <v>45030</v>
      </c>
      <c r="D36" s="36">
        <v>49.443333333333328</v>
      </c>
      <c r="E36" s="36">
        <v>35.4</v>
      </c>
      <c r="F36" s="36">
        <v>75.599999999999994</v>
      </c>
      <c r="G36" s="36">
        <v>6.8299999999999947</v>
      </c>
      <c r="H36" s="36">
        <v>207</v>
      </c>
    </row>
    <row r="37" spans="1:8" x14ac:dyDescent="0.25">
      <c r="A37" s="29">
        <v>36</v>
      </c>
      <c r="B37" s="29">
        <v>6</v>
      </c>
      <c r="C37" s="40">
        <v>45031</v>
      </c>
      <c r="D37" s="36">
        <v>41.36</v>
      </c>
      <c r="E37" s="36">
        <v>42</v>
      </c>
      <c r="F37" s="36">
        <v>3.6</v>
      </c>
      <c r="G37" s="36">
        <v>36.24</v>
      </c>
      <c r="H37" s="36">
        <v>204</v>
      </c>
    </row>
    <row r="38" spans="1:8" x14ac:dyDescent="0.25">
      <c r="A38" s="29">
        <v>37</v>
      </c>
      <c r="B38" s="29">
        <v>7</v>
      </c>
      <c r="C38" s="40">
        <v>45032</v>
      </c>
      <c r="D38" s="36">
        <v>51.9</v>
      </c>
      <c r="E38" s="36">
        <v>32.299999999999997</v>
      </c>
      <c r="F38" s="36">
        <v>74.2</v>
      </c>
      <c r="G38" s="36">
        <v>9.419999999999991</v>
      </c>
      <c r="H38" s="36">
        <v>201</v>
      </c>
    </row>
    <row r="39" spans="1:8" x14ac:dyDescent="0.25">
      <c r="A39" s="29">
        <v>38</v>
      </c>
      <c r="B39" s="29">
        <v>1</v>
      </c>
      <c r="C39" s="40">
        <v>45033</v>
      </c>
      <c r="D39" s="36">
        <v>52.760000000000005</v>
      </c>
      <c r="E39" s="36">
        <v>27.1</v>
      </c>
      <c r="F39" s="36">
        <v>22.9</v>
      </c>
      <c r="G39" s="36">
        <v>29.270000000000007</v>
      </c>
      <c r="H39" s="36">
        <v>199</v>
      </c>
    </row>
    <row r="40" spans="1:8" x14ac:dyDescent="0.25">
      <c r="A40" s="29">
        <v>39</v>
      </c>
      <c r="B40" s="29">
        <v>2</v>
      </c>
      <c r="C40" s="40">
        <v>45034</v>
      </c>
      <c r="D40" s="36">
        <v>31.3</v>
      </c>
      <c r="E40" s="36">
        <v>41.3</v>
      </c>
      <c r="F40" s="36">
        <v>58.5</v>
      </c>
      <c r="G40" s="36">
        <v>12.399999999999995</v>
      </c>
      <c r="H40" s="36">
        <v>197</v>
      </c>
    </row>
    <row r="41" spans="1:8" x14ac:dyDescent="0.25">
      <c r="A41" s="29">
        <v>40</v>
      </c>
      <c r="B41" s="29">
        <v>3</v>
      </c>
      <c r="C41" s="40">
        <v>45035</v>
      </c>
      <c r="D41" s="36">
        <v>51.480000000000004</v>
      </c>
      <c r="E41" s="36">
        <v>27.5</v>
      </c>
      <c r="F41" s="36">
        <v>11</v>
      </c>
      <c r="G41" s="36">
        <v>33.090000000000003</v>
      </c>
      <c r="H41" s="36">
        <v>196</v>
      </c>
    </row>
    <row r="42" spans="1:8" x14ac:dyDescent="0.25">
      <c r="A42" s="29">
        <v>41</v>
      </c>
      <c r="B42" s="29">
        <v>4</v>
      </c>
      <c r="C42" s="40">
        <v>45036</v>
      </c>
      <c r="D42" s="36">
        <v>44.82</v>
      </c>
      <c r="E42" s="36">
        <v>30.6</v>
      </c>
      <c r="F42" s="36">
        <v>38.700000000000003</v>
      </c>
      <c r="G42" s="36">
        <v>19.729999999999997</v>
      </c>
      <c r="H42" s="36">
        <v>196</v>
      </c>
    </row>
    <row r="43" spans="1:8" x14ac:dyDescent="0.25">
      <c r="A43" s="29">
        <v>42</v>
      </c>
      <c r="B43" s="29">
        <v>5</v>
      </c>
      <c r="C43" s="40">
        <v>45037</v>
      </c>
      <c r="D43" s="36">
        <v>37.58</v>
      </c>
      <c r="E43" s="36">
        <v>46.4</v>
      </c>
      <c r="F43" s="36">
        <v>59</v>
      </c>
      <c r="G43" s="36">
        <v>13.39</v>
      </c>
      <c r="H43" s="36">
        <v>196</v>
      </c>
    </row>
    <row r="44" spans="1:8" x14ac:dyDescent="0.25">
      <c r="A44" s="29">
        <v>43</v>
      </c>
      <c r="B44" s="29">
        <v>6</v>
      </c>
      <c r="C44" s="40">
        <v>45038</v>
      </c>
      <c r="D44" s="36">
        <v>33.700000000000003</v>
      </c>
      <c r="E44" s="36">
        <v>36.799999999999997</v>
      </c>
      <c r="F44" s="36">
        <v>7.4</v>
      </c>
      <c r="G44" s="36">
        <v>31.79</v>
      </c>
      <c r="H44" s="36">
        <v>193</v>
      </c>
    </row>
    <row r="45" spans="1:8" x14ac:dyDescent="0.25">
      <c r="A45" s="29">
        <v>44</v>
      </c>
      <c r="B45" s="29">
        <v>7</v>
      </c>
      <c r="C45" s="40">
        <v>45039</v>
      </c>
      <c r="D45" s="36">
        <v>44.82</v>
      </c>
      <c r="E45" s="36">
        <v>32.9</v>
      </c>
      <c r="F45" s="36">
        <v>46</v>
      </c>
      <c r="G45" s="36">
        <v>18.459999999999997</v>
      </c>
      <c r="H45" s="36">
        <v>191</v>
      </c>
    </row>
    <row r="46" spans="1:8" x14ac:dyDescent="0.25">
      <c r="A46" s="29">
        <v>45</v>
      </c>
      <c r="B46" s="29">
        <v>1</v>
      </c>
      <c r="C46" s="40">
        <v>45040</v>
      </c>
      <c r="D46" s="36">
        <v>58.760000000000005</v>
      </c>
      <c r="E46" s="36">
        <v>21.3</v>
      </c>
      <c r="F46" s="36">
        <v>30</v>
      </c>
      <c r="G46" s="36">
        <v>24.03</v>
      </c>
      <c r="H46" s="36">
        <v>188</v>
      </c>
    </row>
    <row r="47" spans="1:8" x14ac:dyDescent="0.25">
      <c r="A47" s="29">
        <v>46</v>
      </c>
      <c r="B47" s="29">
        <v>2</v>
      </c>
      <c r="C47" s="40">
        <v>45041</v>
      </c>
      <c r="D47" s="36">
        <v>46.68</v>
      </c>
      <c r="E47" s="36">
        <v>27.7</v>
      </c>
      <c r="F47" s="36">
        <v>53.4</v>
      </c>
      <c r="G47" s="36">
        <v>14.329999999999998</v>
      </c>
      <c r="H47" s="36">
        <v>188</v>
      </c>
    </row>
    <row r="48" spans="1:8" x14ac:dyDescent="0.25">
      <c r="A48" s="29">
        <v>47</v>
      </c>
      <c r="B48" s="29">
        <v>3</v>
      </c>
      <c r="C48" s="40">
        <v>45042</v>
      </c>
      <c r="D48" s="36">
        <v>50.68</v>
      </c>
      <c r="E48" s="36">
        <v>0</v>
      </c>
      <c r="F48" s="36">
        <v>13.1</v>
      </c>
      <c r="G48" s="36">
        <v>28.4</v>
      </c>
      <c r="H48" s="36">
        <v>187</v>
      </c>
    </row>
    <row r="49" spans="1:8" x14ac:dyDescent="0.25">
      <c r="A49" s="29">
        <v>48</v>
      </c>
      <c r="B49" s="29">
        <v>4</v>
      </c>
      <c r="C49" s="40">
        <v>45043</v>
      </c>
      <c r="D49" s="36">
        <v>27.22</v>
      </c>
      <c r="E49" s="36">
        <v>42.8</v>
      </c>
      <c r="F49" s="36">
        <v>28.9</v>
      </c>
      <c r="G49" s="36">
        <v>22.949999999999996</v>
      </c>
      <c r="H49" s="36">
        <v>187</v>
      </c>
    </row>
    <row r="50" spans="1:8" x14ac:dyDescent="0.25">
      <c r="A50" s="29">
        <v>49</v>
      </c>
      <c r="B50" s="29">
        <v>5</v>
      </c>
      <c r="C50" s="40">
        <v>45044</v>
      </c>
      <c r="D50" s="36">
        <v>50.14</v>
      </c>
      <c r="E50" s="36">
        <v>29.5</v>
      </c>
      <c r="F50" s="36">
        <v>9.3000000000000007</v>
      </c>
      <c r="G50" s="36">
        <v>32.1</v>
      </c>
      <c r="H50" s="36">
        <v>186</v>
      </c>
    </row>
    <row r="51" spans="1:8" x14ac:dyDescent="0.25">
      <c r="A51" s="29">
        <v>50</v>
      </c>
      <c r="B51" s="29">
        <v>6</v>
      </c>
      <c r="C51" s="40">
        <v>45045</v>
      </c>
      <c r="D51" s="36">
        <v>41.22</v>
      </c>
      <c r="E51" s="36">
        <v>28.7</v>
      </c>
      <c r="F51" s="36">
        <v>18.2</v>
      </c>
      <c r="G51" s="36">
        <v>26.18</v>
      </c>
      <c r="H51" s="36">
        <v>186</v>
      </c>
    </row>
    <row r="52" spans="1:8" x14ac:dyDescent="0.25">
      <c r="A52" s="29">
        <v>51</v>
      </c>
      <c r="B52" s="29">
        <v>7</v>
      </c>
      <c r="C52" s="40">
        <v>45046</v>
      </c>
      <c r="D52" s="36">
        <v>40.4</v>
      </c>
      <c r="E52" s="36">
        <v>33.4</v>
      </c>
      <c r="F52" s="36">
        <v>38.700000000000003</v>
      </c>
      <c r="G52" s="36">
        <v>18.919999999999995</v>
      </c>
      <c r="H52" s="36">
        <v>186</v>
      </c>
    </row>
    <row r="53" spans="1:8" x14ac:dyDescent="0.25">
      <c r="A53" s="29">
        <v>52</v>
      </c>
      <c r="B53" s="29">
        <v>1</v>
      </c>
      <c r="C53" s="40">
        <v>45047</v>
      </c>
      <c r="D53" s="36">
        <v>45.08</v>
      </c>
      <c r="E53" s="36">
        <v>23.6</v>
      </c>
      <c r="F53" s="36">
        <v>57.6</v>
      </c>
      <c r="G53" s="36">
        <v>10.3</v>
      </c>
      <c r="H53" s="36">
        <v>185</v>
      </c>
    </row>
    <row r="54" spans="1:8" x14ac:dyDescent="0.25">
      <c r="A54" s="29">
        <v>53</v>
      </c>
      <c r="B54" s="29">
        <v>2</v>
      </c>
      <c r="C54" s="40">
        <v>45048</v>
      </c>
      <c r="D54" s="36">
        <v>61.120000000000005</v>
      </c>
      <c r="E54" s="36">
        <v>20</v>
      </c>
      <c r="F54" s="36">
        <v>0.3</v>
      </c>
      <c r="G54" s="36">
        <v>36.440000000000005</v>
      </c>
      <c r="H54" s="36">
        <v>184</v>
      </c>
    </row>
    <row r="55" spans="1:8" x14ac:dyDescent="0.25">
      <c r="A55" s="29">
        <v>54</v>
      </c>
      <c r="B55" s="29">
        <v>3</v>
      </c>
      <c r="C55" s="40">
        <v>45049</v>
      </c>
      <c r="D55" s="36">
        <v>32.94</v>
      </c>
      <c r="E55" s="36">
        <v>35.6</v>
      </c>
      <c r="F55" s="36">
        <v>6</v>
      </c>
      <c r="G55" s="36">
        <v>17.100000000000001</v>
      </c>
      <c r="H55" s="36">
        <v>184</v>
      </c>
    </row>
    <row r="56" spans="1:8" x14ac:dyDescent="0.25">
      <c r="A56" s="29">
        <v>55</v>
      </c>
      <c r="B56" s="29">
        <v>4</v>
      </c>
      <c r="C56" s="40">
        <v>45050</v>
      </c>
      <c r="D56" s="36">
        <v>28.04</v>
      </c>
      <c r="E56" s="36">
        <v>41.7</v>
      </c>
      <c r="F56" s="36">
        <v>45.9</v>
      </c>
      <c r="G56" s="36">
        <v>16.010000000000005</v>
      </c>
      <c r="H56" s="36">
        <v>183</v>
      </c>
    </row>
    <row r="57" spans="1:8" x14ac:dyDescent="0.25">
      <c r="A57" s="29">
        <v>56</v>
      </c>
      <c r="B57" s="29">
        <v>5</v>
      </c>
      <c r="C57" s="40">
        <v>45051</v>
      </c>
      <c r="D57" s="36">
        <v>28.14</v>
      </c>
      <c r="E57" s="36">
        <v>40.6</v>
      </c>
      <c r="F57" s="36">
        <v>63.2</v>
      </c>
      <c r="G57" s="36">
        <v>6.09</v>
      </c>
      <c r="H57" s="36">
        <v>180</v>
      </c>
    </row>
    <row r="58" spans="1:8" x14ac:dyDescent="0.25">
      <c r="A58" s="29">
        <v>57</v>
      </c>
      <c r="B58" s="29">
        <v>6</v>
      </c>
      <c r="C58" s="40">
        <v>45052</v>
      </c>
      <c r="D58" s="36">
        <v>45.5</v>
      </c>
      <c r="E58" s="36">
        <v>22.3</v>
      </c>
      <c r="F58" s="36">
        <v>31.6</v>
      </c>
      <c r="G58" s="36">
        <v>18.759999999999998</v>
      </c>
      <c r="H58" s="36">
        <v>179</v>
      </c>
    </row>
    <row r="59" spans="1:8" x14ac:dyDescent="0.25">
      <c r="A59" s="29">
        <v>58</v>
      </c>
      <c r="B59" s="29">
        <v>7</v>
      </c>
      <c r="C59" s="40">
        <v>45053</v>
      </c>
      <c r="D59" s="36">
        <v>23.96</v>
      </c>
      <c r="E59" s="36">
        <v>47.8</v>
      </c>
      <c r="F59" s="36">
        <v>51.4</v>
      </c>
      <c r="G59" s="36">
        <v>14.319999999999993</v>
      </c>
      <c r="H59" s="36">
        <v>177</v>
      </c>
    </row>
    <row r="60" spans="1:8" x14ac:dyDescent="0.25">
      <c r="A60" s="29">
        <v>59</v>
      </c>
      <c r="B60" s="29">
        <v>1</v>
      </c>
      <c r="C60" s="40">
        <v>45054</v>
      </c>
      <c r="D60" s="36">
        <v>49.660000000000004</v>
      </c>
      <c r="E60" s="36">
        <v>16.899999999999999</v>
      </c>
      <c r="F60" s="36">
        <v>26.2</v>
      </c>
      <c r="G60" s="36">
        <v>20.8</v>
      </c>
      <c r="H60" s="36">
        <v>175</v>
      </c>
    </row>
    <row r="61" spans="1:8" x14ac:dyDescent="0.25">
      <c r="A61" s="29">
        <v>60</v>
      </c>
      <c r="B61" s="29">
        <v>2</v>
      </c>
      <c r="C61" s="40">
        <v>45055</v>
      </c>
      <c r="D61" s="36">
        <v>40.660000000000004</v>
      </c>
      <c r="E61" s="36">
        <v>31.6</v>
      </c>
      <c r="F61" s="36">
        <v>52.9</v>
      </c>
      <c r="G61" s="36">
        <v>10.970000000000002</v>
      </c>
      <c r="H61" s="36">
        <v>175</v>
      </c>
    </row>
    <row r="62" spans="1:8" x14ac:dyDescent="0.25">
      <c r="A62" s="29">
        <v>61</v>
      </c>
      <c r="B62" s="29">
        <v>3</v>
      </c>
      <c r="C62" s="40">
        <v>45056</v>
      </c>
      <c r="D62" s="36">
        <v>25.78</v>
      </c>
      <c r="E62" s="36">
        <v>43.5</v>
      </c>
      <c r="F62" s="36">
        <v>50.5</v>
      </c>
      <c r="G62" s="36">
        <v>10.939999999999998</v>
      </c>
      <c r="H62" s="36">
        <v>173</v>
      </c>
    </row>
    <row r="63" spans="1:8" x14ac:dyDescent="0.25">
      <c r="A63" s="29">
        <v>62</v>
      </c>
      <c r="B63" s="29">
        <v>4</v>
      </c>
      <c r="C63" s="40">
        <v>45057</v>
      </c>
      <c r="D63" s="36">
        <v>29.14</v>
      </c>
      <c r="E63" s="36">
        <v>36.9</v>
      </c>
      <c r="F63" s="36">
        <v>79.2</v>
      </c>
      <c r="G63" s="36">
        <v>19.339999999999996</v>
      </c>
      <c r="H63" s="36">
        <v>172</v>
      </c>
    </row>
    <row r="64" spans="1:8" x14ac:dyDescent="0.25">
      <c r="A64" s="29">
        <v>63</v>
      </c>
      <c r="B64" s="29">
        <v>5</v>
      </c>
      <c r="C64" s="40">
        <v>45058</v>
      </c>
      <c r="D64" s="36">
        <v>33.619999999999997</v>
      </c>
      <c r="E64" s="36">
        <v>34.6</v>
      </c>
      <c r="F64" s="36">
        <v>12.4</v>
      </c>
      <c r="G64" s="36">
        <v>24.65</v>
      </c>
      <c r="H64" s="36">
        <v>171</v>
      </c>
    </row>
    <row r="65" spans="1:8" x14ac:dyDescent="0.25">
      <c r="A65" s="29">
        <v>64</v>
      </c>
      <c r="B65" s="29">
        <v>6</v>
      </c>
      <c r="C65" s="40">
        <v>45059</v>
      </c>
      <c r="D65" s="36">
        <v>11.64</v>
      </c>
      <c r="E65" s="36">
        <v>15.9</v>
      </c>
      <c r="F65" s="36">
        <v>49.6</v>
      </c>
      <c r="G65" s="36">
        <v>9.4299999999999962</v>
      </c>
      <c r="H65" s="36">
        <v>170.89285714285714</v>
      </c>
    </row>
    <row r="66" spans="1:8" x14ac:dyDescent="0.25">
      <c r="A66" s="29">
        <v>65</v>
      </c>
      <c r="B66" s="29">
        <v>7</v>
      </c>
      <c r="C66" s="40">
        <v>45060</v>
      </c>
      <c r="D66" s="36">
        <v>53.86</v>
      </c>
      <c r="E66" s="36">
        <v>15.5</v>
      </c>
      <c r="F66" s="36">
        <v>27.3</v>
      </c>
      <c r="G66" s="36">
        <v>20.759999999999998</v>
      </c>
      <c r="H66" s="36">
        <v>170</v>
      </c>
    </row>
    <row r="67" spans="1:8" x14ac:dyDescent="0.25">
      <c r="A67" s="29">
        <v>66</v>
      </c>
      <c r="B67" s="29">
        <v>1</v>
      </c>
      <c r="C67" s="40">
        <v>45061</v>
      </c>
      <c r="D67" s="36">
        <v>40.519999999999996</v>
      </c>
      <c r="E67" s="36">
        <v>23.3</v>
      </c>
      <c r="F67" s="36">
        <v>14.2</v>
      </c>
      <c r="G67" s="36">
        <v>25.729999999999997</v>
      </c>
      <c r="H67" s="36">
        <v>169</v>
      </c>
    </row>
    <row r="68" spans="1:8" x14ac:dyDescent="0.25">
      <c r="A68" s="29">
        <v>67</v>
      </c>
      <c r="B68" s="29">
        <v>2</v>
      </c>
      <c r="C68" s="40">
        <v>45062</v>
      </c>
      <c r="D68" s="36">
        <v>49.019999999999996</v>
      </c>
      <c r="E68" s="36">
        <v>16.7</v>
      </c>
      <c r="F68" s="36">
        <v>22.9</v>
      </c>
      <c r="G68" s="36">
        <v>23.2</v>
      </c>
      <c r="H68" s="36">
        <v>168</v>
      </c>
    </row>
    <row r="69" spans="1:8" x14ac:dyDescent="0.25">
      <c r="A69" s="29">
        <v>68</v>
      </c>
      <c r="B69" s="29">
        <v>3</v>
      </c>
      <c r="C69" s="40">
        <v>45063</v>
      </c>
      <c r="D69" s="36">
        <v>41.980000000000004</v>
      </c>
      <c r="E69" s="36">
        <v>21</v>
      </c>
      <c r="F69" s="36">
        <v>22</v>
      </c>
      <c r="G69" s="36">
        <v>20.190000000000001</v>
      </c>
      <c r="H69" s="36">
        <v>168</v>
      </c>
    </row>
    <row r="70" spans="1:8" x14ac:dyDescent="0.25">
      <c r="A70" s="29">
        <v>69</v>
      </c>
      <c r="B70" s="29">
        <v>4</v>
      </c>
      <c r="C70" s="40">
        <v>45064</v>
      </c>
      <c r="D70" s="36">
        <v>42.68</v>
      </c>
      <c r="E70" s="36">
        <v>23.450000000000003</v>
      </c>
      <c r="F70" s="36">
        <v>25.9</v>
      </c>
      <c r="G70" s="36">
        <v>17.649999999999999</v>
      </c>
      <c r="H70" s="36">
        <v>168</v>
      </c>
    </row>
    <row r="71" spans="1:8" x14ac:dyDescent="0.25">
      <c r="A71" s="29">
        <v>70</v>
      </c>
      <c r="B71" s="29">
        <v>5</v>
      </c>
      <c r="C71" s="40">
        <v>45065</v>
      </c>
      <c r="D71" s="36">
        <v>59.2</v>
      </c>
      <c r="E71" s="36">
        <v>13.9</v>
      </c>
      <c r="F71" s="36">
        <v>3.7</v>
      </c>
      <c r="G71" s="36">
        <v>34.070000000000007</v>
      </c>
      <c r="H71" s="36">
        <v>167</v>
      </c>
    </row>
    <row r="72" spans="1:8" x14ac:dyDescent="0.25">
      <c r="A72" s="29">
        <v>71</v>
      </c>
      <c r="B72" s="29">
        <v>6</v>
      </c>
      <c r="C72" s="40">
        <v>45066</v>
      </c>
      <c r="D72" s="36">
        <v>44.92</v>
      </c>
      <c r="E72" s="36">
        <v>20.6</v>
      </c>
      <c r="F72" s="36">
        <v>10.7</v>
      </c>
      <c r="G72" s="36">
        <v>26.98</v>
      </c>
      <c r="H72" s="36">
        <v>167</v>
      </c>
    </row>
    <row r="73" spans="1:8" x14ac:dyDescent="0.25">
      <c r="A73" s="29">
        <v>72</v>
      </c>
      <c r="B73" s="29">
        <v>7</v>
      </c>
      <c r="C73" s="40">
        <v>45067</v>
      </c>
      <c r="D73" s="36">
        <v>38.58</v>
      </c>
      <c r="E73" s="36">
        <v>29.3</v>
      </c>
      <c r="F73" s="36">
        <v>12.6</v>
      </c>
      <c r="G73" s="36">
        <v>23.900000000000002</v>
      </c>
      <c r="H73" s="36">
        <v>167</v>
      </c>
    </row>
    <row r="74" spans="1:8" x14ac:dyDescent="0.25">
      <c r="A74" s="29">
        <v>73</v>
      </c>
      <c r="B74" s="29">
        <v>1</v>
      </c>
      <c r="C74" s="40">
        <v>45068</v>
      </c>
      <c r="D74" s="36">
        <v>43.56</v>
      </c>
      <c r="E74" s="36">
        <v>21.1</v>
      </c>
      <c r="F74" s="36">
        <v>9.5</v>
      </c>
      <c r="G74" s="36">
        <v>25.53</v>
      </c>
      <c r="H74" s="36">
        <v>166</v>
      </c>
    </row>
    <row r="75" spans="1:8" x14ac:dyDescent="0.25">
      <c r="A75" s="29">
        <v>74</v>
      </c>
      <c r="B75" s="29">
        <v>2</v>
      </c>
      <c r="C75" s="40">
        <v>45069</v>
      </c>
      <c r="D75" s="36">
        <v>66.14</v>
      </c>
      <c r="E75" s="36">
        <v>13.9</v>
      </c>
      <c r="F75" s="36">
        <v>37</v>
      </c>
      <c r="G75" s="36">
        <v>20.220000000000002</v>
      </c>
      <c r="H75" s="36">
        <v>166</v>
      </c>
    </row>
    <row r="76" spans="1:8" x14ac:dyDescent="0.25">
      <c r="A76" s="29">
        <v>75</v>
      </c>
      <c r="B76" s="29">
        <v>3</v>
      </c>
      <c r="C76" s="40">
        <v>45070</v>
      </c>
      <c r="D76" s="36">
        <v>42.019999999999996</v>
      </c>
      <c r="E76" s="36">
        <v>22.5</v>
      </c>
      <c r="F76" s="36">
        <v>31.5</v>
      </c>
      <c r="G76" s="36">
        <v>16.159999999999997</v>
      </c>
      <c r="H76" s="36">
        <v>165</v>
      </c>
    </row>
    <row r="77" spans="1:8" x14ac:dyDescent="0.25">
      <c r="A77" s="29">
        <v>76</v>
      </c>
      <c r="B77" s="29">
        <v>4</v>
      </c>
      <c r="C77" s="40">
        <v>45071</v>
      </c>
      <c r="D77" s="36">
        <v>45.96</v>
      </c>
      <c r="E77" s="36">
        <v>33.5</v>
      </c>
      <c r="F77" s="36">
        <v>45.1</v>
      </c>
      <c r="G77" s="36">
        <v>20.69</v>
      </c>
      <c r="H77" s="36">
        <v>164.45535714285714</v>
      </c>
    </row>
    <row r="78" spans="1:8" x14ac:dyDescent="0.25">
      <c r="A78" s="29">
        <v>77</v>
      </c>
      <c r="B78" s="29">
        <v>5</v>
      </c>
      <c r="C78" s="40">
        <v>45072</v>
      </c>
      <c r="D78" s="36">
        <v>38.58</v>
      </c>
      <c r="E78" s="36">
        <v>17.2</v>
      </c>
      <c r="F78" s="36">
        <v>17.899999999999999</v>
      </c>
      <c r="G78" s="36">
        <v>20.23</v>
      </c>
      <c r="H78" s="36">
        <v>163</v>
      </c>
    </row>
    <row r="79" spans="1:8" x14ac:dyDescent="0.25">
      <c r="A79" s="29">
        <v>78</v>
      </c>
      <c r="B79" s="29">
        <v>6</v>
      </c>
      <c r="C79" s="40">
        <v>45073</v>
      </c>
      <c r="D79" s="36">
        <v>36.260000000000005</v>
      </c>
      <c r="E79" s="36">
        <v>26.8</v>
      </c>
      <c r="F79" s="36">
        <v>46.2</v>
      </c>
      <c r="G79" s="36">
        <v>9.0500000000000007</v>
      </c>
      <c r="H79" s="36">
        <v>163</v>
      </c>
    </row>
    <row r="80" spans="1:8" x14ac:dyDescent="0.25">
      <c r="A80" s="29">
        <v>79</v>
      </c>
      <c r="B80" s="29">
        <v>7</v>
      </c>
      <c r="C80" s="40">
        <v>45074</v>
      </c>
      <c r="D80" s="36">
        <v>42.9</v>
      </c>
      <c r="E80" s="36">
        <v>20.9</v>
      </c>
      <c r="F80" s="36">
        <v>47.4</v>
      </c>
      <c r="G80" s="36">
        <v>7.9399999999999977</v>
      </c>
      <c r="H80" s="36">
        <v>163</v>
      </c>
    </row>
    <row r="81" spans="1:8" x14ac:dyDescent="0.25">
      <c r="A81" s="29">
        <v>80</v>
      </c>
      <c r="B81" s="29">
        <v>1</v>
      </c>
      <c r="C81" s="40">
        <v>45075</v>
      </c>
      <c r="D81" s="36">
        <v>60.86</v>
      </c>
      <c r="E81" s="36">
        <v>10.6</v>
      </c>
      <c r="F81" s="36">
        <v>6.4</v>
      </c>
      <c r="G81" s="36">
        <v>31.169999999999995</v>
      </c>
      <c r="H81" s="36">
        <v>162</v>
      </c>
    </row>
    <row r="82" spans="1:8" x14ac:dyDescent="0.25">
      <c r="A82" s="29">
        <v>81</v>
      </c>
      <c r="B82" s="29">
        <v>2</v>
      </c>
      <c r="C82" s="40">
        <v>45076</v>
      </c>
      <c r="D82" s="36">
        <v>39.14</v>
      </c>
      <c r="E82" s="36">
        <v>15.4</v>
      </c>
      <c r="F82" s="36">
        <v>2.4</v>
      </c>
      <c r="G82" s="36">
        <v>24.31</v>
      </c>
      <c r="H82" s="36">
        <v>159</v>
      </c>
    </row>
    <row r="83" spans="1:8" x14ac:dyDescent="0.25">
      <c r="A83" s="29">
        <v>82</v>
      </c>
      <c r="B83" s="29">
        <v>3</v>
      </c>
      <c r="C83" s="40">
        <v>45077</v>
      </c>
      <c r="D83" s="36">
        <v>44.5</v>
      </c>
      <c r="E83" s="36">
        <v>18.100000000000001</v>
      </c>
      <c r="F83" s="36">
        <v>30.7</v>
      </c>
      <c r="G83" s="36">
        <v>14.02</v>
      </c>
      <c r="H83" s="36">
        <v>159</v>
      </c>
    </row>
    <row r="84" spans="1:8" x14ac:dyDescent="0.25">
      <c r="A84" s="29">
        <v>83</v>
      </c>
      <c r="B84" s="29">
        <v>4</v>
      </c>
      <c r="C84" s="40">
        <v>45078</v>
      </c>
      <c r="D84" s="36">
        <v>42.64</v>
      </c>
      <c r="E84" s="36">
        <v>18.399999999999999</v>
      </c>
      <c r="F84" s="36">
        <v>65.7</v>
      </c>
      <c r="G84" s="36">
        <v>2.2399999999999984</v>
      </c>
      <c r="H84" s="36">
        <v>159</v>
      </c>
    </row>
    <row r="85" spans="1:8" x14ac:dyDescent="0.25">
      <c r="A85" s="29">
        <v>84</v>
      </c>
      <c r="B85" s="29">
        <v>5</v>
      </c>
      <c r="C85" s="40">
        <v>45079</v>
      </c>
      <c r="D85" s="36">
        <v>64.039999999999992</v>
      </c>
      <c r="E85" s="36">
        <v>10.1</v>
      </c>
      <c r="F85" s="36">
        <v>21.4</v>
      </c>
      <c r="G85" s="36">
        <v>24.509999999999998</v>
      </c>
      <c r="H85" s="36">
        <v>158</v>
      </c>
    </row>
    <row r="86" spans="1:8" x14ac:dyDescent="0.25">
      <c r="A86" s="29">
        <v>85</v>
      </c>
      <c r="B86" s="29">
        <v>6</v>
      </c>
      <c r="C86" s="40">
        <v>45080</v>
      </c>
      <c r="D86" s="36">
        <v>18.64</v>
      </c>
      <c r="E86" s="36">
        <v>46.8</v>
      </c>
      <c r="F86" s="36">
        <v>34.5</v>
      </c>
      <c r="G86" s="36">
        <v>17.419999999999998</v>
      </c>
      <c r="H86" s="36">
        <v>152</v>
      </c>
    </row>
    <row r="87" spans="1:8" x14ac:dyDescent="0.25">
      <c r="A87" s="29">
        <v>86</v>
      </c>
      <c r="B87" s="29">
        <v>7</v>
      </c>
      <c r="C87" s="40">
        <v>45081</v>
      </c>
      <c r="D87" s="36">
        <v>31.04</v>
      </c>
      <c r="E87" s="36">
        <v>19.600000000000001</v>
      </c>
      <c r="F87" s="36">
        <v>11.6</v>
      </c>
      <c r="G87" s="36">
        <v>17.18</v>
      </c>
      <c r="H87" s="36">
        <v>152</v>
      </c>
    </row>
    <row r="88" spans="1:8" x14ac:dyDescent="0.25">
      <c r="A88" s="29">
        <v>87</v>
      </c>
      <c r="B88" s="29">
        <v>1</v>
      </c>
      <c r="C88" s="40">
        <v>45082</v>
      </c>
      <c r="D88" s="36">
        <v>24.94</v>
      </c>
      <c r="E88" s="36">
        <v>49.4</v>
      </c>
      <c r="F88" s="36">
        <v>45.7</v>
      </c>
      <c r="G88" s="36">
        <v>13.89</v>
      </c>
      <c r="H88" s="36">
        <v>152</v>
      </c>
    </row>
    <row r="89" spans="1:8" x14ac:dyDescent="0.25">
      <c r="A89" s="29">
        <v>88</v>
      </c>
      <c r="B89" s="29">
        <v>2</v>
      </c>
      <c r="C89" s="40">
        <v>45083</v>
      </c>
      <c r="D89" s="36">
        <v>50.94</v>
      </c>
      <c r="E89" s="36">
        <v>24</v>
      </c>
      <c r="F89" s="36">
        <v>4</v>
      </c>
      <c r="G89" s="36">
        <v>31.869999999999997</v>
      </c>
      <c r="H89" s="36">
        <v>151.5</v>
      </c>
    </row>
    <row r="90" spans="1:8" x14ac:dyDescent="0.25">
      <c r="A90" s="29">
        <v>89</v>
      </c>
      <c r="B90" s="29">
        <v>3</v>
      </c>
      <c r="C90" s="40">
        <v>45084</v>
      </c>
      <c r="D90" s="36">
        <v>19.14</v>
      </c>
      <c r="E90" s="36">
        <v>35.799999999999997</v>
      </c>
      <c r="F90" s="36">
        <v>49.3</v>
      </c>
      <c r="G90" s="36">
        <v>6.75</v>
      </c>
      <c r="H90" s="36">
        <v>151</v>
      </c>
    </row>
    <row r="91" spans="1:8" x14ac:dyDescent="0.25">
      <c r="A91" s="29">
        <v>90</v>
      </c>
      <c r="B91" s="29">
        <v>4</v>
      </c>
      <c r="C91" s="40">
        <v>45085</v>
      </c>
      <c r="D91" s="36">
        <v>54.160000000000004</v>
      </c>
      <c r="E91" s="36">
        <v>8.1999999999999993</v>
      </c>
      <c r="F91" s="36">
        <v>56.5</v>
      </c>
      <c r="G91" s="36">
        <v>4.0799999999999983</v>
      </c>
      <c r="H91" s="36">
        <v>150</v>
      </c>
    </row>
    <row r="92" spans="1:8" x14ac:dyDescent="0.25">
      <c r="A92" s="29">
        <v>91</v>
      </c>
      <c r="B92" s="29">
        <v>5</v>
      </c>
      <c r="C92" s="40">
        <v>45086</v>
      </c>
      <c r="D92" s="36">
        <v>25.1</v>
      </c>
      <c r="E92" s="36">
        <v>28.5</v>
      </c>
      <c r="F92" s="36">
        <v>14.2</v>
      </c>
      <c r="G92" s="36">
        <v>20.62</v>
      </c>
      <c r="H92" s="36">
        <v>149</v>
      </c>
    </row>
    <row r="93" spans="1:8" x14ac:dyDescent="0.25">
      <c r="A93" s="29">
        <v>92</v>
      </c>
      <c r="B93" s="29">
        <v>6</v>
      </c>
      <c r="C93" s="40">
        <v>45087</v>
      </c>
      <c r="D93" s="36">
        <v>22.68</v>
      </c>
      <c r="E93" s="36">
        <v>44.5</v>
      </c>
      <c r="F93" s="36">
        <v>35.6</v>
      </c>
      <c r="G93" s="36">
        <v>14.849999999999998</v>
      </c>
      <c r="H93" s="36">
        <v>149</v>
      </c>
    </row>
    <row r="94" spans="1:8" x14ac:dyDescent="0.25">
      <c r="A94" s="29">
        <v>93</v>
      </c>
      <c r="B94" s="29">
        <v>7</v>
      </c>
      <c r="C94" s="40">
        <v>45088</v>
      </c>
      <c r="D94" s="36">
        <v>51.38</v>
      </c>
      <c r="E94" s="36">
        <v>8.4</v>
      </c>
      <c r="F94" s="36">
        <v>26.4</v>
      </c>
      <c r="G94" s="36">
        <v>14.33</v>
      </c>
      <c r="H94" s="36">
        <v>149</v>
      </c>
    </row>
    <row r="95" spans="1:8" x14ac:dyDescent="0.25">
      <c r="A95" s="29">
        <v>94</v>
      </c>
      <c r="B95" s="29">
        <v>1</v>
      </c>
      <c r="C95" s="40">
        <v>45089</v>
      </c>
      <c r="D95" s="36">
        <v>46.44</v>
      </c>
      <c r="E95" s="36">
        <v>15.8</v>
      </c>
      <c r="F95" s="36">
        <v>49.9</v>
      </c>
      <c r="G95" s="36">
        <v>10.659999999999997</v>
      </c>
      <c r="H95" s="36">
        <v>149</v>
      </c>
    </row>
    <row r="96" spans="1:8" x14ac:dyDescent="0.25">
      <c r="A96" s="29">
        <v>95</v>
      </c>
      <c r="B96" s="29">
        <v>2</v>
      </c>
      <c r="C96" s="40">
        <v>45090</v>
      </c>
      <c r="D96" s="36">
        <v>32.46</v>
      </c>
      <c r="E96" s="36">
        <v>23.9</v>
      </c>
      <c r="F96" s="36">
        <v>19.100000000000001</v>
      </c>
      <c r="G96" s="36">
        <v>19.04</v>
      </c>
      <c r="H96" s="36">
        <v>148</v>
      </c>
    </row>
    <row r="97" spans="1:8" x14ac:dyDescent="0.25">
      <c r="A97" s="29">
        <v>96</v>
      </c>
      <c r="B97" s="29">
        <v>3</v>
      </c>
      <c r="C97" s="40">
        <v>45091</v>
      </c>
      <c r="D97" s="36">
        <v>27.66</v>
      </c>
      <c r="E97" s="36">
        <v>76.637500000000017</v>
      </c>
      <c r="F97" s="36">
        <v>73.400000000000006</v>
      </c>
      <c r="G97" s="36">
        <v>12.219999999999995</v>
      </c>
      <c r="H97" s="36">
        <v>147</v>
      </c>
    </row>
    <row r="98" spans="1:8" x14ac:dyDescent="0.25">
      <c r="A98" s="29">
        <v>97</v>
      </c>
      <c r="B98" s="29">
        <v>4</v>
      </c>
      <c r="C98" s="40">
        <v>45092</v>
      </c>
      <c r="D98" s="36">
        <v>55.04</v>
      </c>
      <c r="E98" s="36">
        <v>2.9</v>
      </c>
      <c r="F98" s="36">
        <v>43</v>
      </c>
      <c r="G98" s="36">
        <v>10.77</v>
      </c>
      <c r="H98" s="36">
        <v>147</v>
      </c>
    </row>
    <row r="99" spans="1:8" x14ac:dyDescent="0.25">
      <c r="A99" s="29">
        <v>98</v>
      </c>
      <c r="B99" s="29">
        <v>5</v>
      </c>
      <c r="C99" s="40">
        <v>45093</v>
      </c>
      <c r="D99" s="36">
        <v>28.919999999999998</v>
      </c>
      <c r="E99" s="36">
        <v>5.7</v>
      </c>
      <c r="F99" s="36">
        <v>34.4</v>
      </c>
      <c r="G99" s="36">
        <v>19.549999999999997</v>
      </c>
      <c r="H99" s="36">
        <v>144.14285714285714</v>
      </c>
    </row>
    <row r="100" spans="1:8" x14ac:dyDescent="0.25">
      <c r="A100" s="29">
        <v>99</v>
      </c>
      <c r="B100" s="29">
        <v>6</v>
      </c>
      <c r="C100" s="40">
        <v>45094</v>
      </c>
      <c r="D100" s="36">
        <v>55.019999999999996</v>
      </c>
      <c r="E100" s="36">
        <v>7.3</v>
      </c>
      <c r="F100" s="36">
        <v>8.6999999999999993</v>
      </c>
      <c r="G100" s="36">
        <v>24.179999999999996</v>
      </c>
      <c r="H100" s="36">
        <v>142</v>
      </c>
    </row>
    <row r="101" spans="1:8" x14ac:dyDescent="0.25">
      <c r="A101" s="29">
        <v>100</v>
      </c>
      <c r="B101" s="29">
        <v>7</v>
      </c>
      <c r="C101" s="40">
        <v>45095</v>
      </c>
      <c r="D101" s="36">
        <v>53.08</v>
      </c>
      <c r="E101" s="36">
        <v>26.9</v>
      </c>
      <c r="F101" s="36">
        <v>5.5</v>
      </c>
      <c r="G101" s="36">
        <v>36.789999999999992</v>
      </c>
      <c r="H101" s="36">
        <v>140.72222222222223</v>
      </c>
    </row>
    <row r="102" spans="1:8" x14ac:dyDescent="0.25">
      <c r="A102" s="29">
        <v>101</v>
      </c>
      <c r="B102" s="29">
        <v>1</v>
      </c>
      <c r="C102" s="40">
        <v>45096</v>
      </c>
      <c r="D102" s="36">
        <v>59.58</v>
      </c>
      <c r="E102" s="36">
        <v>3.5</v>
      </c>
      <c r="F102" s="36">
        <v>19.5</v>
      </c>
      <c r="G102" s="36">
        <v>20.239999999999998</v>
      </c>
      <c r="H102" s="36">
        <v>139</v>
      </c>
    </row>
    <row r="103" spans="1:8" x14ac:dyDescent="0.25">
      <c r="A103" s="29">
        <v>102</v>
      </c>
      <c r="B103" s="29">
        <v>2</v>
      </c>
      <c r="C103" s="40">
        <v>45097</v>
      </c>
      <c r="D103" s="36">
        <v>44.4</v>
      </c>
      <c r="E103" s="36">
        <v>9.3000000000000007</v>
      </c>
      <c r="F103" s="36">
        <v>6.4</v>
      </c>
      <c r="G103" s="36">
        <v>19.79</v>
      </c>
      <c r="H103" s="36">
        <v>139</v>
      </c>
    </row>
    <row r="104" spans="1:8" x14ac:dyDescent="0.25">
      <c r="A104" s="29">
        <v>103</v>
      </c>
      <c r="B104" s="29">
        <v>3</v>
      </c>
      <c r="C104" s="40">
        <v>45098</v>
      </c>
      <c r="D104" s="36">
        <v>52.42</v>
      </c>
      <c r="E104" s="36">
        <v>8.6</v>
      </c>
      <c r="F104" s="36">
        <v>8.6999999999999993</v>
      </c>
      <c r="G104" s="36">
        <v>1</v>
      </c>
      <c r="H104" s="36">
        <v>139</v>
      </c>
    </row>
    <row r="105" spans="1:8" x14ac:dyDescent="0.25">
      <c r="A105" s="29">
        <v>104</v>
      </c>
      <c r="B105" s="29">
        <v>4</v>
      </c>
      <c r="C105" s="40">
        <v>45099</v>
      </c>
      <c r="D105" s="36">
        <v>32.339999999999996</v>
      </c>
      <c r="E105" s="36">
        <v>18.399999999999999</v>
      </c>
      <c r="F105" s="36">
        <v>34.6</v>
      </c>
      <c r="G105" s="36">
        <v>8.5299999999999958</v>
      </c>
      <c r="H105" s="36">
        <v>138</v>
      </c>
    </row>
    <row r="106" spans="1:8" x14ac:dyDescent="0.25">
      <c r="A106" s="29">
        <v>105</v>
      </c>
      <c r="B106" s="29">
        <v>5</v>
      </c>
      <c r="C106" s="40">
        <v>45100</v>
      </c>
      <c r="D106" s="36">
        <v>51.480000000000004</v>
      </c>
      <c r="E106" s="36">
        <v>4.3</v>
      </c>
      <c r="F106" s="36">
        <v>49.8</v>
      </c>
      <c r="G106" s="36">
        <v>4.4699999999999989</v>
      </c>
      <c r="H106" s="36">
        <v>137</v>
      </c>
    </row>
    <row r="107" spans="1:8" x14ac:dyDescent="0.25">
      <c r="A107" s="29">
        <v>106</v>
      </c>
      <c r="B107" s="29">
        <v>6</v>
      </c>
      <c r="C107" s="40">
        <v>45101</v>
      </c>
      <c r="D107" s="36">
        <v>46.160000000000004</v>
      </c>
      <c r="E107" s="36">
        <v>10.8</v>
      </c>
      <c r="F107" s="36">
        <v>58.4</v>
      </c>
      <c r="G107" s="36">
        <v>0.12000000000000455</v>
      </c>
      <c r="H107" s="36">
        <v>137</v>
      </c>
    </row>
    <row r="108" spans="1:8" x14ac:dyDescent="0.25">
      <c r="A108" s="29">
        <v>107</v>
      </c>
      <c r="B108" s="29">
        <v>7</v>
      </c>
      <c r="C108" s="40">
        <v>45102</v>
      </c>
      <c r="D108" s="36">
        <v>89.06</v>
      </c>
      <c r="E108" s="36">
        <v>36.6</v>
      </c>
      <c r="F108" s="36">
        <v>93.625</v>
      </c>
      <c r="G108" s="36">
        <v>23.379999999999995</v>
      </c>
      <c r="H108" s="36">
        <v>135</v>
      </c>
    </row>
    <row r="109" spans="1:8" x14ac:dyDescent="0.25">
      <c r="A109" s="29">
        <v>108</v>
      </c>
      <c r="B109" s="29">
        <v>1</v>
      </c>
      <c r="C109" s="40">
        <v>45103</v>
      </c>
      <c r="D109" s="36">
        <v>30.860000000000003</v>
      </c>
      <c r="E109" s="36">
        <v>14.5</v>
      </c>
      <c r="F109" s="36">
        <v>10.199999999999999</v>
      </c>
      <c r="G109" s="36">
        <v>17.100000000000001</v>
      </c>
      <c r="H109" s="36">
        <v>135</v>
      </c>
    </row>
    <row r="110" spans="1:8" x14ac:dyDescent="0.25">
      <c r="A110" s="29">
        <v>109</v>
      </c>
      <c r="B110" s="29">
        <v>2</v>
      </c>
      <c r="C110" s="40">
        <v>45104</v>
      </c>
      <c r="D110" s="36">
        <v>41.12</v>
      </c>
      <c r="E110" s="36">
        <v>10</v>
      </c>
      <c r="F110" s="36">
        <v>17.600000000000001</v>
      </c>
      <c r="G110" s="36">
        <v>14.519999999999998</v>
      </c>
      <c r="H110" s="36">
        <v>135</v>
      </c>
    </row>
    <row r="111" spans="1:8" x14ac:dyDescent="0.25">
      <c r="A111" s="29">
        <v>110</v>
      </c>
      <c r="B111" s="29">
        <v>3</v>
      </c>
      <c r="C111" s="40">
        <v>45105</v>
      </c>
      <c r="D111" s="36">
        <v>33.239999999999995</v>
      </c>
      <c r="E111" s="36">
        <v>19.2</v>
      </c>
      <c r="F111" s="36">
        <v>16.600000000000001</v>
      </c>
      <c r="G111" s="36">
        <v>16.579999999999998</v>
      </c>
      <c r="H111" s="36">
        <v>133</v>
      </c>
    </row>
    <row r="112" spans="1:8" x14ac:dyDescent="0.25">
      <c r="A112" s="29">
        <v>111</v>
      </c>
      <c r="B112" s="29">
        <v>4</v>
      </c>
      <c r="C112" s="40">
        <v>45106</v>
      </c>
      <c r="D112" s="36">
        <v>24.02</v>
      </c>
      <c r="E112" s="36">
        <v>35</v>
      </c>
      <c r="F112" s="36">
        <v>52.7</v>
      </c>
      <c r="G112" s="36">
        <v>3.9299999999999962</v>
      </c>
      <c r="H112" s="36">
        <v>133</v>
      </c>
    </row>
    <row r="113" spans="1:8" x14ac:dyDescent="0.25">
      <c r="A113" s="29">
        <v>112</v>
      </c>
      <c r="B113" s="29">
        <v>5</v>
      </c>
      <c r="C113" s="40">
        <v>45107</v>
      </c>
      <c r="D113" s="36">
        <v>46.519999999999996</v>
      </c>
      <c r="E113" s="36">
        <v>3.5</v>
      </c>
      <c r="F113" s="36">
        <v>5.9</v>
      </c>
      <c r="G113" s="36">
        <v>19.149999999999999</v>
      </c>
      <c r="H113" s="36">
        <v>132</v>
      </c>
    </row>
    <row r="114" spans="1:8" x14ac:dyDescent="0.25">
      <c r="A114" s="29">
        <v>113</v>
      </c>
      <c r="B114" s="29">
        <v>6</v>
      </c>
      <c r="C114" s="40">
        <v>45108</v>
      </c>
      <c r="D114" s="36">
        <v>28.44</v>
      </c>
      <c r="E114" s="36">
        <v>14.7</v>
      </c>
      <c r="F114" s="36">
        <v>5.4</v>
      </c>
      <c r="G114" s="36">
        <v>16.91</v>
      </c>
      <c r="H114" s="36">
        <v>132</v>
      </c>
    </row>
    <row r="115" spans="1:8" x14ac:dyDescent="0.25">
      <c r="A115" s="29">
        <v>114</v>
      </c>
      <c r="B115" s="29">
        <v>7</v>
      </c>
      <c r="C115" s="40">
        <v>45109</v>
      </c>
      <c r="D115" s="36">
        <v>40.04</v>
      </c>
      <c r="E115" s="36">
        <v>7.8</v>
      </c>
      <c r="F115" s="36">
        <v>35.200000000000003</v>
      </c>
      <c r="G115" s="36">
        <v>41.462499999999999</v>
      </c>
      <c r="H115" s="36">
        <v>131</v>
      </c>
    </row>
    <row r="116" spans="1:8" x14ac:dyDescent="0.25">
      <c r="A116" s="29">
        <v>115</v>
      </c>
      <c r="B116" s="29">
        <v>1</v>
      </c>
      <c r="C116" s="40">
        <v>45110</v>
      </c>
      <c r="D116" s="36">
        <v>63.339999999999996</v>
      </c>
      <c r="E116" s="36">
        <v>2.2999999999999998</v>
      </c>
      <c r="F116" s="36">
        <v>23.7</v>
      </c>
      <c r="G116" s="36">
        <v>19.339999999999996</v>
      </c>
      <c r="H116" s="36">
        <v>131</v>
      </c>
    </row>
    <row r="117" spans="1:8" x14ac:dyDescent="0.25">
      <c r="A117" s="29">
        <v>116</v>
      </c>
      <c r="B117" s="29">
        <v>2</v>
      </c>
      <c r="C117" s="40">
        <v>45111</v>
      </c>
      <c r="D117" s="36">
        <v>56.9</v>
      </c>
      <c r="E117" s="36">
        <v>3.4</v>
      </c>
      <c r="F117" s="36">
        <v>84.8</v>
      </c>
      <c r="G117" s="36">
        <v>11.229999999999997</v>
      </c>
      <c r="H117" s="36">
        <v>131</v>
      </c>
    </row>
    <row r="118" spans="1:8" x14ac:dyDescent="0.25">
      <c r="A118" s="29">
        <v>117</v>
      </c>
      <c r="B118" s="29">
        <v>3</v>
      </c>
      <c r="C118" s="40">
        <v>45112</v>
      </c>
      <c r="D118" s="36">
        <v>62.14</v>
      </c>
      <c r="E118" s="36">
        <v>4.0999999999999996</v>
      </c>
      <c r="F118" s="36">
        <v>8.5</v>
      </c>
      <c r="G118" s="36">
        <v>27.72</v>
      </c>
      <c r="H118" s="36">
        <v>129</v>
      </c>
    </row>
    <row r="119" spans="1:8" x14ac:dyDescent="0.25">
      <c r="A119" s="29">
        <v>118</v>
      </c>
      <c r="B119" s="29">
        <v>4</v>
      </c>
      <c r="C119" s="40">
        <v>45113</v>
      </c>
      <c r="D119" s="36">
        <v>48.36</v>
      </c>
      <c r="E119" s="36">
        <v>5.2</v>
      </c>
      <c r="F119" s="36">
        <v>19.399999999999999</v>
      </c>
      <c r="G119" s="36">
        <v>15.520000000000001</v>
      </c>
      <c r="H119" s="36">
        <v>129</v>
      </c>
    </row>
    <row r="120" spans="1:8" x14ac:dyDescent="0.25">
      <c r="A120" s="29">
        <v>119</v>
      </c>
      <c r="B120" s="29">
        <v>5</v>
      </c>
      <c r="C120" s="40">
        <v>45114</v>
      </c>
      <c r="D120" s="36">
        <v>36.68</v>
      </c>
      <c r="E120" s="36">
        <v>7.1</v>
      </c>
      <c r="F120" s="36">
        <v>12.8</v>
      </c>
      <c r="G120" s="36">
        <v>15.27</v>
      </c>
      <c r="H120" s="36">
        <v>129</v>
      </c>
    </row>
    <row r="121" spans="1:8" x14ac:dyDescent="0.25">
      <c r="A121" s="29">
        <v>120</v>
      </c>
      <c r="B121" s="29">
        <v>6</v>
      </c>
      <c r="C121" s="40">
        <v>45115</v>
      </c>
      <c r="D121" s="36">
        <v>37.839999999999996</v>
      </c>
      <c r="E121" s="36">
        <v>14.3</v>
      </c>
      <c r="F121" s="36">
        <v>25.6</v>
      </c>
      <c r="G121" s="36">
        <v>10.829999999999998</v>
      </c>
      <c r="H121" s="36">
        <v>129</v>
      </c>
    </row>
    <row r="122" spans="1:8" x14ac:dyDescent="0.25">
      <c r="A122" s="29">
        <v>121</v>
      </c>
      <c r="B122" s="29">
        <v>7</v>
      </c>
      <c r="C122" s="40">
        <v>45116</v>
      </c>
      <c r="D122" s="36">
        <v>29.96</v>
      </c>
      <c r="E122" s="36">
        <v>14.3</v>
      </c>
      <c r="F122" s="36">
        <v>31.7</v>
      </c>
      <c r="G122" s="36">
        <v>5.4500000000000028</v>
      </c>
      <c r="H122" s="36">
        <v>129</v>
      </c>
    </row>
    <row r="123" spans="1:8" x14ac:dyDescent="0.25">
      <c r="A123" s="29">
        <v>122</v>
      </c>
      <c r="B123" s="29">
        <v>1</v>
      </c>
      <c r="C123" s="40">
        <v>45117</v>
      </c>
      <c r="D123" s="36">
        <v>96.342500000000001</v>
      </c>
      <c r="E123" s="36">
        <v>4.0999999999999996</v>
      </c>
      <c r="F123" s="36">
        <v>36.9</v>
      </c>
      <c r="G123" s="36">
        <v>11.270000000000001</v>
      </c>
      <c r="H123" s="36">
        <v>128</v>
      </c>
    </row>
    <row r="124" spans="1:8" x14ac:dyDescent="0.25">
      <c r="A124" s="29">
        <v>123</v>
      </c>
      <c r="B124" s="29">
        <v>2</v>
      </c>
      <c r="C124" s="40">
        <v>45118</v>
      </c>
      <c r="D124" s="36">
        <v>18.059999999999999</v>
      </c>
      <c r="E124" s="36">
        <v>20.3</v>
      </c>
      <c r="F124" s="36">
        <v>32.5</v>
      </c>
      <c r="G124" s="36">
        <v>4.68</v>
      </c>
      <c r="H124" s="36">
        <v>128</v>
      </c>
    </row>
    <row r="125" spans="1:8" x14ac:dyDescent="0.25">
      <c r="A125" s="29">
        <v>124</v>
      </c>
      <c r="B125" s="29">
        <v>3</v>
      </c>
      <c r="C125" s="40">
        <v>45119</v>
      </c>
      <c r="D125" s="36">
        <v>53.480000000000004</v>
      </c>
      <c r="E125" s="36">
        <v>3.4</v>
      </c>
      <c r="F125" s="36">
        <v>13.1</v>
      </c>
      <c r="G125" s="36">
        <v>18.700000000000003</v>
      </c>
      <c r="H125" s="36">
        <v>127</v>
      </c>
    </row>
    <row r="126" spans="1:8" x14ac:dyDescent="0.25">
      <c r="A126" s="29">
        <v>125</v>
      </c>
      <c r="B126" s="29">
        <v>4</v>
      </c>
      <c r="C126" s="40">
        <v>45120</v>
      </c>
      <c r="D126" s="36">
        <v>48.480000000000004</v>
      </c>
      <c r="E126" s="36">
        <v>76.637500000000017</v>
      </c>
      <c r="F126" s="36">
        <v>23.5</v>
      </c>
      <c r="G126" s="36">
        <v>16.89</v>
      </c>
      <c r="H126" s="36">
        <v>127</v>
      </c>
    </row>
    <row r="127" spans="1:8" x14ac:dyDescent="0.25">
      <c r="A127" s="29">
        <v>126</v>
      </c>
      <c r="B127" s="29">
        <v>5</v>
      </c>
      <c r="C127" s="40">
        <v>45121</v>
      </c>
      <c r="D127" s="36">
        <v>14.84</v>
      </c>
      <c r="E127" s="36">
        <v>20.5</v>
      </c>
      <c r="F127" s="36">
        <v>18.3</v>
      </c>
      <c r="G127" s="36">
        <v>9.8500000000000014</v>
      </c>
      <c r="H127" s="36">
        <v>127</v>
      </c>
    </row>
    <row r="128" spans="1:8" x14ac:dyDescent="0.25">
      <c r="A128" s="29">
        <v>127</v>
      </c>
      <c r="B128" s="29">
        <v>6</v>
      </c>
      <c r="C128" s="40">
        <v>45122</v>
      </c>
      <c r="D128" s="36">
        <v>29.240000000000002</v>
      </c>
      <c r="E128" s="36">
        <v>14.8</v>
      </c>
      <c r="F128" s="36">
        <v>38.9</v>
      </c>
      <c r="G128" s="36">
        <v>1.4600000000000026</v>
      </c>
      <c r="H128" s="36">
        <v>127</v>
      </c>
    </row>
    <row r="129" spans="1:8" x14ac:dyDescent="0.25">
      <c r="A129" s="29">
        <v>128</v>
      </c>
      <c r="B129" s="29">
        <v>7</v>
      </c>
      <c r="C129" s="40">
        <v>45123</v>
      </c>
      <c r="D129" s="36">
        <v>92.987500000000011</v>
      </c>
      <c r="E129" s="36">
        <v>17.399999999999999</v>
      </c>
      <c r="F129" s="36">
        <v>38.6</v>
      </c>
      <c r="G129" s="36">
        <v>37.253750000000011</v>
      </c>
      <c r="H129" s="36">
        <v>126</v>
      </c>
    </row>
    <row r="130" spans="1:8" x14ac:dyDescent="0.25">
      <c r="A130" s="29">
        <v>129</v>
      </c>
      <c r="B130" s="29">
        <v>1</v>
      </c>
      <c r="C130" s="40">
        <v>45124</v>
      </c>
      <c r="D130" s="36">
        <v>18.440000000000001</v>
      </c>
      <c r="E130" s="36">
        <v>11.8</v>
      </c>
      <c r="F130" s="36">
        <v>25.9</v>
      </c>
      <c r="G130" s="36">
        <v>4.2600000000000016</v>
      </c>
      <c r="H130" s="36">
        <v>126</v>
      </c>
    </row>
    <row r="131" spans="1:8" x14ac:dyDescent="0.25">
      <c r="A131" s="29">
        <v>130</v>
      </c>
      <c r="B131" s="29">
        <v>2</v>
      </c>
      <c r="C131" s="40">
        <v>45125</v>
      </c>
      <c r="D131" s="36">
        <v>45.8</v>
      </c>
      <c r="E131" s="36">
        <v>2.4</v>
      </c>
      <c r="F131" s="36">
        <v>15.6</v>
      </c>
      <c r="G131" s="36">
        <v>17.36</v>
      </c>
      <c r="H131" s="36">
        <v>125</v>
      </c>
    </row>
    <row r="132" spans="1:8" x14ac:dyDescent="0.25">
      <c r="A132" s="29">
        <v>131</v>
      </c>
      <c r="B132" s="29">
        <v>3</v>
      </c>
      <c r="C132" s="40">
        <v>45126</v>
      </c>
      <c r="D132" s="36">
        <v>31.2</v>
      </c>
      <c r="E132" s="36">
        <v>8.4</v>
      </c>
      <c r="F132" s="36">
        <v>48.7</v>
      </c>
      <c r="G132" s="36">
        <v>16.819999999999997</v>
      </c>
      <c r="H132" s="36">
        <v>125</v>
      </c>
    </row>
    <row r="133" spans="1:8" x14ac:dyDescent="0.25">
      <c r="A133" s="29">
        <v>132</v>
      </c>
      <c r="B133" s="29">
        <v>4</v>
      </c>
      <c r="C133" s="40">
        <v>45127</v>
      </c>
      <c r="D133" s="36">
        <v>14.66</v>
      </c>
      <c r="E133" s="36">
        <v>47</v>
      </c>
      <c r="F133" s="36">
        <v>8.5</v>
      </c>
      <c r="G133" s="36">
        <v>24.93</v>
      </c>
      <c r="H133" s="36">
        <v>124</v>
      </c>
    </row>
    <row r="134" spans="1:8" x14ac:dyDescent="0.25">
      <c r="A134" s="29">
        <v>133</v>
      </c>
      <c r="B134" s="29">
        <v>5</v>
      </c>
      <c r="C134" s="40">
        <v>45128</v>
      </c>
      <c r="D134" s="36">
        <v>14.379999999999999</v>
      </c>
      <c r="E134" s="36">
        <v>38.6</v>
      </c>
      <c r="F134" s="36">
        <v>65.599999999999994</v>
      </c>
      <c r="G134" s="36">
        <v>16.750000000000004</v>
      </c>
      <c r="H134" s="36">
        <v>124</v>
      </c>
    </row>
    <row r="135" spans="1:8" x14ac:dyDescent="0.25">
      <c r="A135" s="29">
        <v>134</v>
      </c>
      <c r="B135" s="29">
        <v>6</v>
      </c>
      <c r="C135" s="40">
        <v>45129</v>
      </c>
      <c r="D135" s="36">
        <v>52.7</v>
      </c>
      <c r="E135" s="36">
        <v>5.4</v>
      </c>
      <c r="F135" s="36">
        <v>27.4</v>
      </c>
      <c r="G135" s="36">
        <v>13.59</v>
      </c>
      <c r="H135" s="36">
        <v>124</v>
      </c>
    </row>
    <row r="136" spans="1:8" x14ac:dyDescent="0.25">
      <c r="A136" s="29">
        <v>135</v>
      </c>
      <c r="B136" s="29">
        <v>7</v>
      </c>
      <c r="C136" s="40">
        <v>45130</v>
      </c>
      <c r="D136" s="36">
        <v>15.12</v>
      </c>
      <c r="E136" s="36">
        <v>16</v>
      </c>
      <c r="F136" s="36">
        <v>40.799999999999997</v>
      </c>
      <c r="G136" s="36">
        <v>18.739999999999998</v>
      </c>
      <c r="H136" s="36">
        <v>123</v>
      </c>
    </row>
    <row r="137" spans="1:8" x14ac:dyDescent="0.25">
      <c r="A137" s="29">
        <v>136</v>
      </c>
      <c r="B137" s="29">
        <v>1</v>
      </c>
      <c r="C137" s="40">
        <v>45131</v>
      </c>
      <c r="D137" s="36">
        <v>13.5</v>
      </c>
      <c r="E137" s="36">
        <v>32.799999999999997</v>
      </c>
      <c r="F137" s="36">
        <v>23.5</v>
      </c>
      <c r="G137" s="36">
        <v>12.749999999999998</v>
      </c>
      <c r="H137" s="36">
        <v>123</v>
      </c>
    </row>
    <row r="138" spans="1:8" x14ac:dyDescent="0.25">
      <c r="A138" s="29">
        <v>137</v>
      </c>
      <c r="B138" s="29">
        <v>2</v>
      </c>
      <c r="C138" s="40">
        <v>45132</v>
      </c>
      <c r="D138" s="36">
        <v>31.060000000000002</v>
      </c>
      <c r="E138" s="36">
        <v>1.9</v>
      </c>
      <c r="F138" s="36">
        <v>9</v>
      </c>
      <c r="G138" s="36">
        <v>11.38</v>
      </c>
      <c r="H138" s="36">
        <v>123</v>
      </c>
    </row>
    <row r="139" spans="1:8" x14ac:dyDescent="0.25">
      <c r="A139" s="29">
        <v>138</v>
      </c>
      <c r="B139" s="29">
        <v>3</v>
      </c>
      <c r="C139" s="40">
        <v>45133</v>
      </c>
      <c r="D139" s="36">
        <v>21.259999999999998</v>
      </c>
      <c r="E139" s="36">
        <v>27.5</v>
      </c>
      <c r="F139" s="36">
        <v>16</v>
      </c>
      <c r="G139" s="36">
        <v>14.979999999999999</v>
      </c>
      <c r="H139" s="36">
        <v>122</v>
      </c>
    </row>
    <row r="140" spans="1:8" x14ac:dyDescent="0.25">
      <c r="A140" s="29">
        <v>139</v>
      </c>
      <c r="B140" s="29">
        <v>4</v>
      </c>
      <c r="C140" s="40">
        <v>45134</v>
      </c>
      <c r="D140" s="36">
        <v>43.96</v>
      </c>
      <c r="E140" s="36">
        <v>3.1</v>
      </c>
      <c r="F140" s="36">
        <v>34.6</v>
      </c>
      <c r="G140" s="36">
        <v>7.6899999999999995</v>
      </c>
      <c r="H140" s="36">
        <v>122</v>
      </c>
    </row>
    <row r="141" spans="1:8" x14ac:dyDescent="0.25">
      <c r="A141" s="29">
        <v>140</v>
      </c>
      <c r="B141" s="29">
        <v>5</v>
      </c>
      <c r="C141" s="40">
        <v>45135</v>
      </c>
      <c r="D141" s="36">
        <v>10.9</v>
      </c>
      <c r="E141" s="36">
        <v>39.299999999999997</v>
      </c>
      <c r="F141" s="36">
        <v>45.1</v>
      </c>
      <c r="G141" s="36">
        <v>6.0599999999999952</v>
      </c>
      <c r="H141" s="36">
        <v>122</v>
      </c>
    </row>
    <row r="142" spans="1:8" x14ac:dyDescent="0.25">
      <c r="A142" s="29">
        <v>141</v>
      </c>
      <c r="B142" s="29">
        <v>6</v>
      </c>
      <c r="C142" s="40">
        <v>45136</v>
      </c>
      <c r="D142" s="36">
        <v>19.28</v>
      </c>
      <c r="E142" s="36">
        <v>26.7</v>
      </c>
      <c r="F142" s="36">
        <v>22.3</v>
      </c>
      <c r="G142" s="36">
        <v>12.070000000000002</v>
      </c>
      <c r="H142" s="36">
        <v>120</v>
      </c>
    </row>
    <row r="143" spans="1:8" x14ac:dyDescent="0.25">
      <c r="A143" s="29">
        <v>142</v>
      </c>
      <c r="B143" s="29">
        <v>7</v>
      </c>
      <c r="C143" s="40">
        <v>45137</v>
      </c>
      <c r="D143" s="36">
        <v>31.2</v>
      </c>
      <c r="E143" s="36">
        <v>7.7</v>
      </c>
      <c r="F143" s="36">
        <v>23.1</v>
      </c>
      <c r="G143" s="36">
        <v>6.2099999999999991</v>
      </c>
      <c r="H143" s="36">
        <v>120</v>
      </c>
    </row>
    <row r="144" spans="1:8" x14ac:dyDescent="0.25">
      <c r="A144" s="29">
        <v>143</v>
      </c>
      <c r="B144" s="29">
        <v>1</v>
      </c>
      <c r="C144" s="40">
        <v>45138</v>
      </c>
      <c r="D144" s="36">
        <v>18.940000000000001</v>
      </c>
      <c r="E144" s="36">
        <v>9.9</v>
      </c>
      <c r="F144" s="36">
        <v>35.700000000000003</v>
      </c>
      <c r="G144" s="36">
        <v>19.64</v>
      </c>
      <c r="H144" s="36">
        <v>119</v>
      </c>
    </row>
    <row r="145" spans="1:8" x14ac:dyDescent="0.25">
      <c r="A145" s="29">
        <v>144</v>
      </c>
      <c r="B145" s="29">
        <v>2</v>
      </c>
      <c r="C145" s="40">
        <v>45139</v>
      </c>
      <c r="D145" s="36">
        <v>40.96</v>
      </c>
      <c r="E145" s="36">
        <v>2.6</v>
      </c>
      <c r="F145" s="36">
        <v>21.2</v>
      </c>
      <c r="G145" s="36">
        <v>12.8</v>
      </c>
      <c r="H145" s="36">
        <v>119</v>
      </c>
    </row>
    <row r="146" spans="1:8" x14ac:dyDescent="0.25">
      <c r="A146" s="29">
        <v>145</v>
      </c>
      <c r="B146" s="29">
        <v>3</v>
      </c>
      <c r="C146" s="40">
        <v>45140</v>
      </c>
      <c r="D146" s="36">
        <v>96.342500000000001</v>
      </c>
      <c r="E146" s="36">
        <v>25.8</v>
      </c>
      <c r="F146" s="36">
        <v>20.6</v>
      </c>
      <c r="G146" s="36">
        <v>9.1300000000000008</v>
      </c>
      <c r="H146" s="36">
        <v>118</v>
      </c>
    </row>
    <row r="147" spans="1:8" x14ac:dyDescent="0.25">
      <c r="A147" s="29">
        <v>146</v>
      </c>
      <c r="B147" s="29">
        <v>4</v>
      </c>
      <c r="C147" s="40">
        <v>45141</v>
      </c>
      <c r="D147" s="36">
        <v>30.48</v>
      </c>
      <c r="E147" s="36">
        <v>14</v>
      </c>
      <c r="F147" s="36">
        <v>10.9</v>
      </c>
      <c r="G147" s="36">
        <v>13.380000000000003</v>
      </c>
      <c r="H147" s="36">
        <v>117</v>
      </c>
    </row>
    <row r="148" spans="1:8" x14ac:dyDescent="0.25">
      <c r="A148" s="29">
        <v>147</v>
      </c>
      <c r="B148" s="29">
        <v>5</v>
      </c>
      <c r="C148" s="40">
        <v>45142</v>
      </c>
      <c r="D148" s="36">
        <v>28.880000000000003</v>
      </c>
      <c r="E148" s="36">
        <v>5.7</v>
      </c>
      <c r="F148" s="36">
        <v>31.3</v>
      </c>
      <c r="G148" s="36">
        <v>3.2699999999999996</v>
      </c>
      <c r="H148" s="36">
        <v>117</v>
      </c>
    </row>
    <row r="149" spans="1:8" x14ac:dyDescent="0.25">
      <c r="A149" s="29">
        <v>148</v>
      </c>
      <c r="B149" s="29">
        <v>6</v>
      </c>
      <c r="C149" s="40">
        <v>45143</v>
      </c>
      <c r="D149" s="36">
        <v>18.920000000000002</v>
      </c>
      <c r="E149" s="36">
        <v>12</v>
      </c>
      <c r="F149" s="36">
        <v>43.1</v>
      </c>
      <c r="G149" s="36">
        <v>14.719999999999999</v>
      </c>
      <c r="H149" s="36">
        <v>116</v>
      </c>
    </row>
    <row r="150" spans="1:8" x14ac:dyDescent="0.25">
      <c r="A150" s="29">
        <v>149</v>
      </c>
      <c r="B150" s="29">
        <v>7</v>
      </c>
      <c r="C150" s="40">
        <v>45144</v>
      </c>
      <c r="D150" s="36">
        <v>21.1</v>
      </c>
      <c r="E150" s="36">
        <v>10.8</v>
      </c>
      <c r="F150" s="36">
        <v>6</v>
      </c>
      <c r="G150" s="36">
        <v>10.549999999999999</v>
      </c>
      <c r="H150" s="36">
        <v>116</v>
      </c>
    </row>
    <row r="151" spans="1:8" x14ac:dyDescent="0.25">
      <c r="A151" s="29">
        <v>150</v>
      </c>
      <c r="B151" s="29">
        <v>1</v>
      </c>
      <c r="C151" s="40">
        <v>45145</v>
      </c>
      <c r="D151" s="36">
        <v>27.84</v>
      </c>
      <c r="E151" s="36">
        <v>4.9000000000000004</v>
      </c>
      <c r="F151" s="36">
        <v>8.1</v>
      </c>
      <c r="G151" s="36">
        <v>8.6300000000000008</v>
      </c>
      <c r="H151" s="36">
        <v>116</v>
      </c>
    </row>
    <row r="152" spans="1:8" x14ac:dyDescent="0.25">
      <c r="A152" s="29">
        <v>151</v>
      </c>
      <c r="B152" s="29">
        <v>2</v>
      </c>
      <c r="C152" s="40">
        <v>45146</v>
      </c>
      <c r="D152" s="36">
        <v>15.9</v>
      </c>
      <c r="E152" s="36">
        <v>41.1</v>
      </c>
      <c r="F152" s="36">
        <v>5.8</v>
      </c>
      <c r="G152" s="36">
        <v>22.18</v>
      </c>
      <c r="H152" s="36">
        <v>114</v>
      </c>
    </row>
    <row r="153" spans="1:8" x14ac:dyDescent="0.25">
      <c r="A153" s="29">
        <v>152</v>
      </c>
      <c r="B153" s="29">
        <v>3</v>
      </c>
      <c r="C153" s="40">
        <v>45147</v>
      </c>
      <c r="D153" s="36">
        <v>14.620000000000001</v>
      </c>
      <c r="E153" s="36">
        <v>26.7</v>
      </c>
      <c r="F153" s="36">
        <v>35.1</v>
      </c>
      <c r="G153" s="36">
        <v>3.6199999999999992</v>
      </c>
      <c r="H153" s="36">
        <v>114</v>
      </c>
    </row>
    <row r="154" spans="1:8" x14ac:dyDescent="0.25">
      <c r="A154" s="29">
        <v>153</v>
      </c>
      <c r="B154" s="29">
        <v>4</v>
      </c>
      <c r="C154" s="40">
        <v>45148</v>
      </c>
      <c r="D154" s="36">
        <v>26.5</v>
      </c>
      <c r="E154" s="36">
        <v>7.6</v>
      </c>
      <c r="F154" s="36">
        <v>7.2</v>
      </c>
      <c r="G154" s="36">
        <v>17.100000000000001</v>
      </c>
      <c r="H154" s="36">
        <v>113</v>
      </c>
    </row>
    <row r="155" spans="1:8" x14ac:dyDescent="0.25">
      <c r="A155" s="29">
        <v>154</v>
      </c>
      <c r="B155" s="29">
        <v>5</v>
      </c>
      <c r="C155" s="40">
        <v>45149</v>
      </c>
      <c r="D155" s="36">
        <v>20.910000000000004</v>
      </c>
      <c r="E155" s="36">
        <v>17</v>
      </c>
      <c r="F155" s="36">
        <v>12.9</v>
      </c>
      <c r="G155" s="36">
        <v>10.68</v>
      </c>
      <c r="H155" s="36">
        <v>113</v>
      </c>
    </row>
    <row r="156" spans="1:8" x14ac:dyDescent="0.25">
      <c r="A156" s="29">
        <v>155</v>
      </c>
      <c r="B156" s="29">
        <v>6</v>
      </c>
      <c r="C156" s="40">
        <v>45150</v>
      </c>
      <c r="D156" s="36">
        <v>20.440000000000001</v>
      </c>
      <c r="E156" s="36">
        <v>1.5</v>
      </c>
      <c r="F156" s="36">
        <v>30</v>
      </c>
      <c r="G156" s="36">
        <v>18.47</v>
      </c>
      <c r="H156" s="36">
        <v>112</v>
      </c>
    </row>
    <row r="157" spans="1:8" x14ac:dyDescent="0.25">
      <c r="A157" s="29">
        <v>156</v>
      </c>
      <c r="B157" s="29">
        <v>7</v>
      </c>
      <c r="C157" s="40">
        <v>45151</v>
      </c>
      <c r="D157" s="36">
        <v>29.080000000000002</v>
      </c>
      <c r="E157" s="36">
        <v>9.6</v>
      </c>
      <c r="F157" s="36">
        <v>3.6</v>
      </c>
      <c r="G157" s="36">
        <v>13.4</v>
      </c>
      <c r="H157" s="36">
        <v>112</v>
      </c>
    </row>
    <row r="158" spans="1:8" x14ac:dyDescent="0.25">
      <c r="A158" s="29">
        <v>157</v>
      </c>
      <c r="B158" s="29">
        <v>1</v>
      </c>
      <c r="C158" s="40">
        <v>45152</v>
      </c>
      <c r="D158" s="36">
        <v>14.38</v>
      </c>
      <c r="E158" s="36">
        <v>11.7</v>
      </c>
      <c r="F158" s="36">
        <v>36.799999999999997</v>
      </c>
      <c r="G158" s="36">
        <v>17.82</v>
      </c>
      <c r="H158" s="36">
        <v>111</v>
      </c>
    </row>
    <row r="159" spans="1:8" x14ac:dyDescent="0.25">
      <c r="A159" s="29">
        <v>158</v>
      </c>
      <c r="B159" s="29">
        <v>2</v>
      </c>
      <c r="C159" s="40">
        <v>45153</v>
      </c>
      <c r="D159" s="36">
        <v>39.96</v>
      </c>
      <c r="E159" s="36">
        <v>1.3</v>
      </c>
      <c r="F159" s="36">
        <v>24.3</v>
      </c>
      <c r="G159" s="36">
        <v>5.91</v>
      </c>
      <c r="H159" s="36">
        <v>111</v>
      </c>
    </row>
    <row r="160" spans="1:8" x14ac:dyDescent="0.25">
      <c r="A160" s="29">
        <v>159</v>
      </c>
      <c r="B160" s="29">
        <v>3</v>
      </c>
      <c r="C160" s="40">
        <v>45154</v>
      </c>
      <c r="D160" s="36">
        <v>15.6</v>
      </c>
      <c r="E160" s="36">
        <v>40.299999999999997</v>
      </c>
      <c r="F160" s="36">
        <v>11.9</v>
      </c>
      <c r="G160" s="36">
        <v>19.189999999999998</v>
      </c>
      <c r="H160" s="36">
        <v>110</v>
      </c>
    </row>
    <row r="161" spans="1:8" x14ac:dyDescent="0.25">
      <c r="A161" s="29">
        <v>160</v>
      </c>
      <c r="B161" s="29">
        <v>4</v>
      </c>
      <c r="C161" s="40">
        <v>45155</v>
      </c>
      <c r="D161" s="36">
        <v>20.46</v>
      </c>
      <c r="E161" s="36">
        <v>12.6</v>
      </c>
      <c r="F161" s="36">
        <v>18.3</v>
      </c>
      <c r="G161" s="36">
        <v>5.2099999999999991</v>
      </c>
      <c r="H161" s="36">
        <v>110</v>
      </c>
    </row>
    <row r="162" spans="1:8" x14ac:dyDescent="0.25">
      <c r="A162" s="29">
        <v>161</v>
      </c>
      <c r="B162" s="29">
        <v>5</v>
      </c>
      <c r="C162" s="40">
        <v>45156</v>
      </c>
      <c r="D162" s="36">
        <v>21.8</v>
      </c>
      <c r="E162" s="36">
        <v>9.3000000000000007</v>
      </c>
      <c r="F162" s="36">
        <v>0.9</v>
      </c>
      <c r="G162" s="36">
        <v>11.190000000000001</v>
      </c>
      <c r="H162" s="36">
        <v>109</v>
      </c>
    </row>
    <row r="163" spans="1:8" x14ac:dyDescent="0.25">
      <c r="A163" s="29">
        <v>162</v>
      </c>
      <c r="B163" s="29">
        <v>6</v>
      </c>
      <c r="C163" s="40">
        <v>45157</v>
      </c>
      <c r="D163" s="36">
        <v>9.6</v>
      </c>
      <c r="E163" s="36">
        <v>25.9</v>
      </c>
      <c r="F163" s="36">
        <v>20.5</v>
      </c>
      <c r="G163" s="36">
        <v>9.0499999999999989</v>
      </c>
      <c r="H163" s="36">
        <v>109</v>
      </c>
    </row>
    <row r="164" spans="1:8" x14ac:dyDescent="0.25">
      <c r="A164" s="29">
        <v>163</v>
      </c>
      <c r="B164" s="29">
        <v>7</v>
      </c>
      <c r="C164" s="40">
        <v>45158</v>
      </c>
      <c r="D164" s="36">
        <v>36.32</v>
      </c>
      <c r="E164" s="36">
        <v>2.6</v>
      </c>
      <c r="F164" s="36">
        <v>8.3000000000000007</v>
      </c>
      <c r="G164" s="36">
        <v>13.64</v>
      </c>
      <c r="H164" s="36">
        <v>108</v>
      </c>
    </row>
    <row r="165" spans="1:8" x14ac:dyDescent="0.25">
      <c r="A165" s="29">
        <v>164</v>
      </c>
      <c r="B165" s="29">
        <v>1</v>
      </c>
      <c r="C165" s="40">
        <v>45159</v>
      </c>
      <c r="D165" s="36">
        <v>35.9</v>
      </c>
      <c r="E165" s="36">
        <v>2.1</v>
      </c>
      <c r="F165" s="36">
        <v>26.6</v>
      </c>
      <c r="G165" s="36">
        <v>4.3599999999999994</v>
      </c>
      <c r="H165" s="36">
        <v>108</v>
      </c>
    </row>
    <row r="166" spans="1:8" x14ac:dyDescent="0.25">
      <c r="A166" s="29">
        <v>165</v>
      </c>
      <c r="B166" s="29">
        <v>2</v>
      </c>
      <c r="C166" s="40">
        <v>45160</v>
      </c>
      <c r="D166" s="36">
        <v>25.28</v>
      </c>
      <c r="E166" s="36">
        <v>0.8</v>
      </c>
      <c r="F166" s="36">
        <v>14.8</v>
      </c>
      <c r="G166" s="36">
        <v>2.12</v>
      </c>
      <c r="H166" s="36">
        <v>108</v>
      </c>
    </row>
    <row r="167" spans="1:8" x14ac:dyDescent="0.25">
      <c r="A167" s="29">
        <v>166</v>
      </c>
      <c r="B167" s="29">
        <v>3</v>
      </c>
      <c r="C167" s="40">
        <v>45161</v>
      </c>
      <c r="D167" s="36">
        <v>15.36</v>
      </c>
      <c r="E167" s="36">
        <v>33</v>
      </c>
      <c r="F167" s="36">
        <v>19.3</v>
      </c>
      <c r="G167" s="36">
        <v>11.459999999999999</v>
      </c>
      <c r="H167" s="36">
        <v>106</v>
      </c>
    </row>
    <row r="168" spans="1:8" x14ac:dyDescent="0.25">
      <c r="A168" s="29">
        <v>167</v>
      </c>
      <c r="B168" s="29">
        <v>4</v>
      </c>
      <c r="C168" s="40">
        <v>45162</v>
      </c>
      <c r="D168" s="36">
        <v>18.240000000000002</v>
      </c>
      <c r="E168" s="36">
        <v>5.7</v>
      </c>
      <c r="F168" s="36">
        <v>29.7</v>
      </c>
      <c r="G168" s="36">
        <v>16.59</v>
      </c>
      <c r="H168" s="36">
        <v>105</v>
      </c>
    </row>
    <row r="169" spans="1:8" x14ac:dyDescent="0.25">
      <c r="A169" s="29">
        <v>168</v>
      </c>
      <c r="B169" s="29">
        <v>5</v>
      </c>
      <c r="C169" s="40">
        <v>45163</v>
      </c>
      <c r="D169" s="36">
        <v>12.379999999999999</v>
      </c>
      <c r="E169" s="36">
        <v>43.7</v>
      </c>
      <c r="F169" s="36">
        <v>89.4</v>
      </c>
      <c r="G169" s="36">
        <v>7.7799999999999976</v>
      </c>
      <c r="H169" s="36">
        <v>105</v>
      </c>
    </row>
    <row r="170" spans="1:8" x14ac:dyDescent="0.25">
      <c r="A170" s="29">
        <v>169</v>
      </c>
      <c r="B170" s="29">
        <v>6</v>
      </c>
      <c r="C170" s="40">
        <v>45164</v>
      </c>
      <c r="D170" s="36">
        <v>27.080000000000002</v>
      </c>
      <c r="E170" s="36">
        <v>0.3</v>
      </c>
      <c r="F170" s="36">
        <v>23.2</v>
      </c>
      <c r="G170" s="36">
        <v>19.910000000000004</v>
      </c>
      <c r="H170" s="36">
        <v>104</v>
      </c>
    </row>
    <row r="171" spans="1:8" x14ac:dyDescent="0.25">
      <c r="A171" s="29">
        <v>170</v>
      </c>
      <c r="B171" s="29">
        <v>7</v>
      </c>
      <c r="C171" s="40">
        <v>45165</v>
      </c>
      <c r="D171" s="36">
        <v>15.3</v>
      </c>
      <c r="E171" s="36">
        <v>24.6</v>
      </c>
      <c r="F171" s="36">
        <v>2.2000000000000002</v>
      </c>
      <c r="G171" s="36">
        <v>14.57</v>
      </c>
      <c r="H171" s="36">
        <v>104</v>
      </c>
    </row>
    <row r="172" spans="1:8" x14ac:dyDescent="0.25">
      <c r="A172" s="29">
        <v>171</v>
      </c>
      <c r="B172" s="29">
        <v>1</v>
      </c>
      <c r="C172" s="40">
        <v>45166</v>
      </c>
      <c r="D172" s="36">
        <v>10.120000000000001</v>
      </c>
      <c r="E172" s="36">
        <v>39</v>
      </c>
      <c r="F172" s="36">
        <v>9.3000000000000007</v>
      </c>
      <c r="G172" s="36">
        <v>18.339999999999996</v>
      </c>
      <c r="H172" s="36">
        <v>98</v>
      </c>
    </row>
    <row r="173" spans="1:8" x14ac:dyDescent="0.25">
      <c r="A173" s="29">
        <v>172</v>
      </c>
      <c r="B173" s="29">
        <v>2</v>
      </c>
      <c r="C173" s="40">
        <v>45167</v>
      </c>
      <c r="D173" s="36">
        <v>12.44</v>
      </c>
      <c r="E173" s="36">
        <v>45.9</v>
      </c>
      <c r="F173" s="36">
        <v>69.3</v>
      </c>
      <c r="G173" s="36">
        <v>16.95</v>
      </c>
      <c r="H173" s="36">
        <v>96</v>
      </c>
    </row>
    <row r="174" spans="1:8" x14ac:dyDescent="0.25">
      <c r="A174" s="29">
        <v>173</v>
      </c>
      <c r="B174" s="29">
        <v>3</v>
      </c>
      <c r="C174" s="40">
        <v>45168</v>
      </c>
      <c r="D174" s="36">
        <v>23.22</v>
      </c>
      <c r="E174" s="36">
        <v>5.8</v>
      </c>
      <c r="F174" s="36">
        <v>24.2</v>
      </c>
      <c r="G174" s="36">
        <v>19.829999999999998</v>
      </c>
      <c r="H174" s="36">
        <v>95</v>
      </c>
    </row>
    <row r="175" spans="1:8" x14ac:dyDescent="0.25">
      <c r="A175" s="29">
        <v>174</v>
      </c>
      <c r="B175" s="29">
        <v>4</v>
      </c>
      <c r="C175" s="40">
        <v>45169</v>
      </c>
      <c r="D175" s="36">
        <v>10.76</v>
      </c>
      <c r="E175" s="36">
        <v>35.1</v>
      </c>
      <c r="F175" s="36">
        <v>65.900000000000006</v>
      </c>
      <c r="G175" s="36">
        <v>17.100000000000001</v>
      </c>
      <c r="H175" s="36">
        <v>95</v>
      </c>
    </row>
    <row r="176" spans="1:8" x14ac:dyDescent="0.25">
      <c r="A176" s="29">
        <v>175</v>
      </c>
      <c r="B176" s="29">
        <v>5</v>
      </c>
      <c r="C176" s="40">
        <v>45170</v>
      </c>
      <c r="D176" s="36">
        <v>31.860000000000003</v>
      </c>
      <c r="E176" s="36">
        <v>4.9000000000000004</v>
      </c>
      <c r="F176" s="36">
        <v>9.3000000000000007</v>
      </c>
      <c r="G176" s="36">
        <v>12.160000000000002</v>
      </c>
      <c r="H176" s="36">
        <v>93</v>
      </c>
    </row>
    <row r="177" spans="1:8" x14ac:dyDescent="0.25">
      <c r="A177" s="29">
        <v>176</v>
      </c>
      <c r="B177" s="29">
        <v>6</v>
      </c>
      <c r="C177" s="40">
        <v>45171</v>
      </c>
      <c r="D177" s="36">
        <v>9.92</v>
      </c>
      <c r="E177" s="36">
        <v>20.100000000000001</v>
      </c>
      <c r="F177" s="36">
        <v>17</v>
      </c>
      <c r="G177" s="36">
        <v>5.2100000000000009</v>
      </c>
      <c r="H177" s="36">
        <v>93</v>
      </c>
    </row>
    <row r="178" spans="1:8" x14ac:dyDescent="0.25">
      <c r="A178" s="29">
        <v>177</v>
      </c>
      <c r="B178" s="29">
        <v>7</v>
      </c>
      <c r="C178" s="40">
        <v>45172</v>
      </c>
      <c r="D178" s="36">
        <v>71.06</v>
      </c>
      <c r="E178" s="36">
        <v>23.450000000000003</v>
      </c>
      <c r="F178" s="36">
        <v>9.1999999999999993</v>
      </c>
      <c r="G178" s="36">
        <v>31.35</v>
      </c>
      <c r="H178" s="36">
        <v>92</v>
      </c>
    </row>
    <row r="179" spans="1:8" x14ac:dyDescent="0.25">
      <c r="A179" s="29">
        <v>178</v>
      </c>
      <c r="B179" s="29">
        <v>1</v>
      </c>
      <c r="C179" s="40">
        <v>45173</v>
      </c>
      <c r="D179" s="36">
        <v>24.14</v>
      </c>
      <c r="E179" s="36">
        <v>1.4</v>
      </c>
      <c r="F179" s="36">
        <v>7.4</v>
      </c>
      <c r="G179" s="36">
        <v>7.3099999999999987</v>
      </c>
      <c r="H179" s="36">
        <v>91.5</v>
      </c>
    </row>
    <row r="180" spans="1:8" x14ac:dyDescent="0.25">
      <c r="A180" s="29">
        <v>179</v>
      </c>
      <c r="B180" s="29">
        <v>2</v>
      </c>
      <c r="C180" s="40">
        <v>45174</v>
      </c>
      <c r="D180" s="36">
        <v>14.64</v>
      </c>
      <c r="E180" s="36">
        <v>3.7</v>
      </c>
      <c r="F180" s="36">
        <v>13.8</v>
      </c>
      <c r="G180" s="36">
        <v>0.14999999999999947</v>
      </c>
      <c r="H180" s="36">
        <v>91</v>
      </c>
    </row>
    <row r="181" spans="1:8" x14ac:dyDescent="0.25">
      <c r="A181" s="29">
        <v>180</v>
      </c>
      <c r="B181" s="29">
        <v>3</v>
      </c>
      <c r="C181" s="40">
        <v>45175</v>
      </c>
      <c r="D181" s="36">
        <v>11.58</v>
      </c>
      <c r="E181" s="36">
        <v>37.6</v>
      </c>
      <c r="F181" s="36">
        <v>21.6</v>
      </c>
      <c r="G181" s="36">
        <v>11.95</v>
      </c>
      <c r="H181" s="36">
        <v>90</v>
      </c>
    </row>
    <row r="182" spans="1:8" x14ac:dyDescent="0.25">
      <c r="A182" s="29">
        <v>181</v>
      </c>
      <c r="B182" s="29">
        <v>4</v>
      </c>
      <c r="C182" s="40">
        <v>45176</v>
      </c>
      <c r="D182" s="36">
        <v>12</v>
      </c>
      <c r="E182" s="36">
        <v>11.6</v>
      </c>
      <c r="F182" s="36">
        <v>18.399999999999999</v>
      </c>
      <c r="G182" s="36">
        <v>3.4400000000000013</v>
      </c>
      <c r="H182" s="36">
        <v>90</v>
      </c>
    </row>
    <row r="183" spans="1:8" x14ac:dyDescent="0.25">
      <c r="A183" s="29">
        <v>182</v>
      </c>
      <c r="B183" s="29">
        <v>5</v>
      </c>
      <c r="C183" s="40">
        <v>45177</v>
      </c>
      <c r="D183" s="36">
        <v>12.02</v>
      </c>
      <c r="E183" s="36">
        <v>25.7</v>
      </c>
      <c r="F183" s="36">
        <v>43.3</v>
      </c>
      <c r="G183" s="36">
        <v>18.04</v>
      </c>
      <c r="H183" s="36">
        <v>89</v>
      </c>
    </row>
    <row r="184" spans="1:8" x14ac:dyDescent="0.25">
      <c r="A184" s="29">
        <v>183</v>
      </c>
      <c r="B184" s="29">
        <v>6</v>
      </c>
      <c r="C184" s="40">
        <v>45178</v>
      </c>
      <c r="D184" s="36">
        <v>8</v>
      </c>
      <c r="E184" s="36">
        <v>11</v>
      </c>
      <c r="F184" s="36">
        <v>29.7</v>
      </c>
      <c r="G184" s="36">
        <v>16.119999999999997</v>
      </c>
      <c r="H184" s="36">
        <v>86</v>
      </c>
    </row>
    <row r="185" spans="1:8" x14ac:dyDescent="0.25">
      <c r="A185" s="29">
        <v>184</v>
      </c>
      <c r="B185" s="29">
        <v>7</v>
      </c>
      <c r="C185" s="40">
        <v>45179</v>
      </c>
      <c r="D185" s="36">
        <v>6.74</v>
      </c>
      <c r="E185" s="36">
        <v>48.9</v>
      </c>
      <c r="F185" s="36">
        <v>75</v>
      </c>
      <c r="G185" s="36">
        <v>15.32</v>
      </c>
      <c r="H185" s="36">
        <v>86</v>
      </c>
    </row>
    <row r="186" spans="1:8" x14ac:dyDescent="0.25">
      <c r="A186" s="29">
        <v>185</v>
      </c>
      <c r="B186" s="29">
        <v>1</v>
      </c>
      <c r="C186" s="40">
        <v>45180</v>
      </c>
      <c r="D186" s="36">
        <v>12.34</v>
      </c>
      <c r="E186" s="36">
        <v>36.9</v>
      </c>
      <c r="F186" s="36">
        <v>45.2</v>
      </c>
      <c r="G186" s="36">
        <v>1.5399999999999956</v>
      </c>
      <c r="H186" s="36">
        <v>85</v>
      </c>
    </row>
    <row r="187" spans="1:8" x14ac:dyDescent="0.25">
      <c r="A187" s="29">
        <v>186</v>
      </c>
      <c r="B187" s="29">
        <v>2</v>
      </c>
      <c r="C187" s="40">
        <v>45181</v>
      </c>
      <c r="D187" s="36">
        <v>6.74</v>
      </c>
      <c r="E187" s="36">
        <v>12.1</v>
      </c>
      <c r="F187" s="36">
        <v>23.4</v>
      </c>
      <c r="G187" s="36">
        <v>18.560000000000002</v>
      </c>
      <c r="H187" s="36">
        <v>83</v>
      </c>
    </row>
    <row r="188" spans="1:8" x14ac:dyDescent="0.25">
      <c r="A188" s="29">
        <v>187</v>
      </c>
      <c r="B188" s="29">
        <v>3</v>
      </c>
      <c r="C188" s="40">
        <v>45182</v>
      </c>
      <c r="D188" s="36">
        <v>16.7</v>
      </c>
      <c r="E188" s="36">
        <v>2</v>
      </c>
      <c r="F188" s="36">
        <v>21.4</v>
      </c>
      <c r="G188" s="36">
        <v>17.79</v>
      </c>
      <c r="H188" s="36">
        <v>83</v>
      </c>
    </row>
    <row r="189" spans="1:8" x14ac:dyDescent="0.25">
      <c r="A189" s="29">
        <v>188</v>
      </c>
      <c r="B189" s="29">
        <v>4</v>
      </c>
      <c r="C189" s="40">
        <v>45183</v>
      </c>
      <c r="D189" s="36">
        <v>13.5</v>
      </c>
      <c r="E189" s="36">
        <v>1.6</v>
      </c>
      <c r="F189" s="36">
        <v>20.7</v>
      </c>
      <c r="G189" s="36">
        <v>15.27</v>
      </c>
      <c r="H189" s="36">
        <v>83</v>
      </c>
    </row>
    <row r="190" spans="1:8" x14ac:dyDescent="0.25">
      <c r="A190" s="29">
        <v>189</v>
      </c>
      <c r="B190" s="29">
        <v>5</v>
      </c>
      <c r="C190" s="40">
        <v>45184</v>
      </c>
      <c r="D190" s="36">
        <v>7.76</v>
      </c>
      <c r="E190" s="36">
        <v>21.7</v>
      </c>
      <c r="F190" s="36">
        <v>50.4</v>
      </c>
      <c r="G190" s="36">
        <v>12.57</v>
      </c>
      <c r="H190" s="36">
        <v>81</v>
      </c>
    </row>
    <row r="191" spans="1:8" x14ac:dyDescent="0.25">
      <c r="A191" s="29">
        <v>190</v>
      </c>
      <c r="B191" s="29">
        <v>6</v>
      </c>
      <c r="C191" s="40">
        <v>45185</v>
      </c>
      <c r="D191" s="36">
        <v>8.56</v>
      </c>
      <c r="E191" s="36">
        <v>38.9</v>
      </c>
      <c r="F191" s="36">
        <v>50.6</v>
      </c>
      <c r="G191" s="36">
        <v>19.989999999999998</v>
      </c>
      <c r="H191" s="36">
        <v>78</v>
      </c>
    </row>
    <row r="192" spans="1:8" x14ac:dyDescent="0.25">
      <c r="A192" s="29">
        <v>191</v>
      </c>
      <c r="B192" s="29">
        <v>7</v>
      </c>
      <c r="C192" s="40">
        <v>45186</v>
      </c>
      <c r="D192" s="36">
        <v>9.879999999999999</v>
      </c>
      <c r="E192" s="36">
        <v>16</v>
      </c>
      <c r="F192" s="36">
        <v>22.3</v>
      </c>
      <c r="G192" s="36">
        <v>1.0199999999999996</v>
      </c>
      <c r="H192" s="36">
        <v>77</v>
      </c>
    </row>
    <row r="193" spans="1:8" x14ac:dyDescent="0.25">
      <c r="A193" s="29">
        <v>192</v>
      </c>
      <c r="B193" s="29">
        <v>1</v>
      </c>
      <c r="C193" s="40">
        <v>45187</v>
      </c>
      <c r="D193" s="36">
        <v>14.72</v>
      </c>
      <c r="E193" s="36">
        <v>1.5</v>
      </c>
      <c r="F193" s="36">
        <v>33</v>
      </c>
      <c r="G193" s="36">
        <v>10.41</v>
      </c>
      <c r="H193" s="36">
        <v>74</v>
      </c>
    </row>
    <row r="194" spans="1:8" x14ac:dyDescent="0.25">
      <c r="A194" s="29">
        <v>193</v>
      </c>
      <c r="B194" s="29">
        <v>2</v>
      </c>
      <c r="C194" s="40">
        <v>45188</v>
      </c>
      <c r="D194" s="36">
        <v>3.46</v>
      </c>
      <c r="E194" s="36">
        <v>28.1</v>
      </c>
      <c r="F194" s="36">
        <v>41.4</v>
      </c>
      <c r="G194" s="36">
        <v>18.220000000000002</v>
      </c>
      <c r="H194" s="36">
        <v>71</v>
      </c>
    </row>
    <row r="195" spans="1:8" x14ac:dyDescent="0.25">
      <c r="A195" s="29">
        <v>194</v>
      </c>
      <c r="B195" s="29">
        <v>3</v>
      </c>
      <c r="C195" s="40">
        <v>45189</v>
      </c>
      <c r="D195" s="36">
        <v>5.68</v>
      </c>
      <c r="E195" s="36">
        <v>27.2</v>
      </c>
      <c r="F195" s="36">
        <v>2.1</v>
      </c>
      <c r="G195" s="36">
        <v>13.6</v>
      </c>
      <c r="H195" s="36">
        <v>71</v>
      </c>
    </row>
    <row r="196" spans="1:8" x14ac:dyDescent="0.25">
      <c r="A196" s="29">
        <v>195</v>
      </c>
      <c r="B196" s="29">
        <v>4</v>
      </c>
      <c r="C196" s="40">
        <v>45190</v>
      </c>
      <c r="D196" s="36">
        <v>8.08</v>
      </c>
      <c r="E196" s="36">
        <v>29.9</v>
      </c>
      <c r="F196" s="36">
        <v>9.4</v>
      </c>
      <c r="G196" s="36">
        <v>11.729999999999999</v>
      </c>
      <c r="H196" s="36">
        <v>62</v>
      </c>
    </row>
    <row r="197" spans="1:8" x14ac:dyDescent="0.25">
      <c r="A197" s="29">
        <v>196</v>
      </c>
      <c r="B197" s="29">
        <v>5</v>
      </c>
      <c r="C197" s="40">
        <v>45191</v>
      </c>
      <c r="D197" s="36">
        <v>12.44</v>
      </c>
      <c r="E197" s="36">
        <v>4.0999999999999996</v>
      </c>
      <c r="F197" s="36">
        <v>31.6</v>
      </c>
      <c r="G197" s="36">
        <v>11.129999999999999</v>
      </c>
      <c r="H197" s="36">
        <v>62</v>
      </c>
    </row>
    <row r="198" spans="1:8" x14ac:dyDescent="0.25">
      <c r="A198" s="29">
        <v>197</v>
      </c>
      <c r="B198" s="29">
        <v>6</v>
      </c>
      <c r="C198" s="40">
        <v>45192</v>
      </c>
      <c r="D198" s="36">
        <v>9.620000000000001</v>
      </c>
      <c r="E198" s="36">
        <v>0.4</v>
      </c>
      <c r="F198" s="36">
        <v>25.6</v>
      </c>
      <c r="G198" s="36">
        <v>11.269999999999998</v>
      </c>
      <c r="H198" s="36">
        <v>54</v>
      </c>
    </row>
    <row r="199" spans="1:8" x14ac:dyDescent="0.25">
      <c r="A199" s="29">
        <v>198</v>
      </c>
      <c r="B199" s="29">
        <v>7</v>
      </c>
      <c r="C199" s="40">
        <v>45193</v>
      </c>
      <c r="D199" s="36">
        <v>9.7200000000000006</v>
      </c>
      <c r="E199" s="36">
        <v>2.1</v>
      </c>
      <c r="F199" s="36">
        <v>1</v>
      </c>
      <c r="G199" s="36">
        <v>1.5100000000000002</v>
      </c>
      <c r="H199" s="36">
        <v>54</v>
      </c>
    </row>
    <row r="200" spans="1:8" x14ac:dyDescent="0.25">
      <c r="A200" s="29">
        <v>199</v>
      </c>
      <c r="B200" s="29">
        <v>1</v>
      </c>
      <c r="C200" s="40">
        <v>45194</v>
      </c>
      <c r="D200" s="36">
        <v>9.82</v>
      </c>
      <c r="E200" s="36">
        <v>11.6</v>
      </c>
      <c r="F200" s="36">
        <v>5.7</v>
      </c>
      <c r="G200" s="36">
        <v>41.462499999999999</v>
      </c>
      <c r="H200" s="36">
        <v>35</v>
      </c>
    </row>
    <row r="201" spans="1:8" x14ac:dyDescent="0.25">
      <c r="A201" s="29">
        <v>200</v>
      </c>
      <c r="B201" s="29">
        <v>2</v>
      </c>
      <c r="C201" s="40">
        <v>45195</v>
      </c>
      <c r="D201" s="36">
        <v>6</v>
      </c>
      <c r="E201" s="36">
        <v>39.6</v>
      </c>
      <c r="F201" s="36">
        <v>8.6999999999999993</v>
      </c>
      <c r="G201" s="36">
        <v>41.462499999999999</v>
      </c>
      <c r="H201" s="36">
        <v>28</v>
      </c>
    </row>
  </sheetData>
  <autoFilter ref="A1:H1" xr:uid="{73B9A3C3-810D-4220-A93A-4B716EBF3A1D}">
    <sortState xmlns:xlrd2="http://schemas.microsoft.com/office/spreadsheetml/2017/richdata2" ref="A2:H201">
      <sortCondition ref="A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B1D1-3488-4594-8D84-738D3FBF1F56}">
  <dimension ref="A1:O21"/>
  <sheetViews>
    <sheetView topLeftCell="A10" workbookViewId="0">
      <selection activeCell="O22" sqref="O22"/>
    </sheetView>
  </sheetViews>
  <sheetFormatPr defaultRowHeight="15.75" x14ac:dyDescent="0.25"/>
  <sheetData>
    <row r="1" spans="1:14" x14ac:dyDescent="0.25">
      <c r="A1" t="s">
        <v>31</v>
      </c>
    </row>
    <row r="2" spans="1:14" ht="16.5" thickBot="1" x14ac:dyDescent="0.3"/>
    <row r="3" spans="1:14" x14ac:dyDescent="0.25">
      <c r="A3" s="44" t="s">
        <v>32</v>
      </c>
      <c r="B3" s="44"/>
    </row>
    <row r="4" spans="1:14" x14ac:dyDescent="0.25">
      <c r="A4" s="41" t="s">
        <v>33</v>
      </c>
      <c r="B4" s="41">
        <v>0.7778148595194696</v>
      </c>
    </row>
    <row r="5" spans="1:14" x14ac:dyDescent="0.25">
      <c r="A5" s="41" t="s">
        <v>34</v>
      </c>
      <c r="B5" s="41">
        <v>0.60499595568929221</v>
      </c>
    </row>
    <row r="6" spans="1:14" x14ac:dyDescent="0.25">
      <c r="A6" s="41" t="s">
        <v>35</v>
      </c>
      <c r="B6" s="41">
        <v>0.59689330862650847</v>
      </c>
    </row>
    <row r="7" spans="1:14" x14ac:dyDescent="0.25">
      <c r="A7" s="41" t="s">
        <v>36</v>
      </c>
      <c r="B7" s="41">
        <v>33.589479936162753</v>
      </c>
    </row>
    <row r="8" spans="1:14" ht="16.5" thickBot="1" x14ac:dyDescent="0.3">
      <c r="A8" s="42" t="s">
        <v>37</v>
      </c>
      <c r="B8" s="42">
        <v>200</v>
      </c>
    </row>
    <row r="10" spans="1:14" ht="16.5" thickBot="1" x14ac:dyDescent="0.3">
      <c r="A10" t="s">
        <v>38</v>
      </c>
    </row>
    <row r="11" spans="1:14" x14ac:dyDescent="0.25">
      <c r="A11" s="43"/>
      <c r="B11" s="43" t="s">
        <v>43</v>
      </c>
      <c r="C11" s="43" t="s">
        <v>44</v>
      </c>
      <c r="D11" s="43" t="s">
        <v>45</v>
      </c>
      <c r="E11" s="43" t="s">
        <v>46</v>
      </c>
      <c r="F11" s="43" t="s">
        <v>47</v>
      </c>
    </row>
    <row r="12" spans="1:14" x14ac:dyDescent="0.25">
      <c r="A12" s="41" t="s">
        <v>39</v>
      </c>
      <c r="B12" s="41">
        <v>4</v>
      </c>
      <c r="C12" s="41">
        <v>336970.66894096264</v>
      </c>
      <c r="D12" s="41">
        <v>84242.66723524066</v>
      </c>
      <c r="E12" s="41">
        <v>74.666457887336307</v>
      </c>
      <c r="F12" s="41">
        <v>2.7971018254026406E-38</v>
      </c>
    </row>
    <row r="13" spans="1:14" x14ac:dyDescent="0.25">
      <c r="A13" s="41" t="s">
        <v>40</v>
      </c>
      <c r="B13" s="41">
        <v>195</v>
      </c>
      <c r="C13" s="41">
        <v>220009.36666446659</v>
      </c>
      <c r="D13" s="41">
        <v>1128.25316238188</v>
      </c>
      <c r="E13" s="41"/>
      <c r="F13" s="41"/>
    </row>
    <row r="14" spans="1:14" ht="16.5" thickBot="1" x14ac:dyDescent="0.3">
      <c r="A14" s="42" t="s">
        <v>41</v>
      </c>
      <c r="B14" s="42">
        <v>199</v>
      </c>
      <c r="C14" s="42">
        <v>556980.03560542921</v>
      </c>
      <c r="D14" s="42"/>
      <c r="E14" s="42"/>
      <c r="F14" s="42"/>
    </row>
    <row r="15" spans="1:14" ht="16.5" thickBot="1" x14ac:dyDescent="0.3">
      <c r="N15" s="14" t="s">
        <v>55</v>
      </c>
    </row>
    <row r="16" spans="1:14" x14ac:dyDescent="0.25">
      <c r="A16" s="43"/>
      <c r="B16" s="43" t="s">
        <v>48</v>
      </c>
      <c r="C16" s="43" t="s">
        <v>36</v>
      </c>
      <c r="D16" s="43" t="s">
        <v>49</v>
      </c>
      <c r="E16" s="43" t="s">
        <v>50</v>
      </c>
      <c r="F16" s="43" t="s">
        <v>51</v>
      </c>
      <c r="G16" s="43" t="s">
        <v>52</v>
      </c>
      <c r="H16" s="43" t="s">
        <v>53</v>
      </c>
      <c r="I16" s="43" t="s">
        <v>54</v>
      </c>
      <c r="L16" s="41" t="s">
        <v>42</v>
      </c>
      <c r="M16" s="41">
        <v>46.090206569238802</v>
      </c>
    </row>
    <row r="17" spans="1:15" x14ac:dyDescent="0.25">
      <c r="A17" s="41" t="s">
        <v>42</v>
      </c>
      <c r="B17" s="41">
        <v>46.090206569238802</v>
      </c>
      <c r="C17" s="41">
        <v>7.2059248906186104</v>
      </c>
      <c r="D17" s="41">
        <v>6.3961541743577728</v>
      </c>
      <c r="E17" s="41">
        <v>1.1543614984454369E-9</v>
      </c>
      <c r="F17" s="41">
        <v>31.878652306824645</v>
      </c>
      <c r="G17" s="41">
        <v>60.301760831652956</v>
      </c>
      <c r="H17" s="41">
        <v>31.878652306824645</v>
      </c>
      <c r="I17" s="41">
        <v>60.301760831652956</v>
      </c>
      <c r="L17" s="41" t="s">
        <v>2</v>
      </c>
      <c r="M17" s="41">
        <v>1.4288914148241547</v>
      </c>
      <c r="N17">
        <v>25</v>
      </c>
    </row>
    <row r="18" spans="1:15" x14ac:dyDescent="0.25">
      <c r="A18" s="41" t="s">
        <v>2</v>
      </c>
      <c r="B18" s="41">
        <v>1.4288914148241547</v>
      </c>
      <c r="C18" s="41">
        <v>0.14395875721376558</v>
      </c>
      <c r="D18" s="41">
        <v>9.9256998495922115</v>
      </c>
      <c r="E18" s="41">
        <v>4.7090339641793664E-19</v>
      </c>
      <c r="F18" s="41">
        <v>1.1449753706315957</v>
      </c>
      <c r="G18" s="41">
        <v>1.7128074590167137</v>
      </c>
      <c r="H18" s="41">
        <v>1.1449753706315957</v>
      </c>
      <c r="I18" s="41">
        <v>1.7128074590167137</v>
      </c>
      <c r="L18" s="41" t="s">
        <v>3</v>
      </c>
      <c r="M18" s="41">
        <v>1.3693222627010413</v>
      </c>
      <c r="N18">
        <v>25</v>
      </c>
    </row>
    <row r="19" spans="1:15" x14ac:dyDescent="0.25">
      <c r="A19" s="41" t="s">
        <v>3</v>
      </c>
      <c r="B19" s="41">
        <v>1.3693222627010413</v>
      </c>
      <c r="C19" s="41">
        <v>0.1889733687909636</v>
      </c>
      <c r="D19" s="41">
        <v>7.2461123567932075</v>
      </c>
      <c r="E19" s="41">
        <v>9.7489558630981143E-12</v>
      </c>
      <c r="F19" s="41">
        <v>0.99662821918965672</v>
      </c>
      <c r="G19" s="41">
        <v>1.7420163062124259</v>
      </c>
      <c r="H19" s="41">
        <v>0.99662821918965672</v>
      </c>
      <c r="I19" s="41">
        <v>1.7420163062124259</v>
      </c>
      <c r="L19" s="41" t="s">
        <v>4</v>
      </c>
      <c r="M19" s="41">
        <v>0.24495137369875969</v>
      </c>
      <c r="N19">
        <v>25</v>
      </c>
    </row>
    <row r="20" spans="1:15" ht="16.5" thickBot="1" x14ac:dyDescent="0.3">
      <c r="A20" s="41" t="s">
        <v>4</v>
      </c>
      <c r="B20" s="41">
        <v>0.24495137369875969</v>
      </c>
      <c r="C20" s="41">
        <v>0.14136059654748609</v>
      </c>
      <c r="D20" s="41">
        <v>1.732812252362526</v>
      </c>
      <c r="E20" s="41">
        <v>8.4710014586936874E-2</v>
      </c>
      <c r="F20" s="41">
        <v>-3.3840567501916663E-2</v>
      </c>
      <c r="G20" s="41">
        <v>0.52374331489943604</v>
      </c>
      <c r="H20" s="41">
        <v>-3.3840567501916663E-2</v>
      </c>
      <c r="I20" s="41">
        <v>0.52374331489943604</v>
      </c>
      <c r="L20" s="42" t="s">
        <v>16</v>
      </c>
      <c r="M20" s="42">
        <v>0.68947734654269577</v>
      </c>
      <c r="N20">
        <v>25</v>
      </c>
    </row>
    <row r="21" spans="1:15" ht="16.5" thickBot="1" x14ac:dyDescent="0.3">
      <c r="A21" s="42" t="s">
        <v>16</v>
      </c>
      <c r="B21" s="42">
        <v>0.68947734654269577</v>
      </c>
      <c r="C21" s="42">
        <v>0.33322747627704385</v>
      </c>
      <c r="D21" s="42">
        <v>2.0690891226792694</v>
      </c>
      <c r="E21" s="42">
        <v>3.9856414088674158E-2</v>
      </c>
      <c r="F21" s="42">
        <v>3.2284767835149886E-2</v>
      </c>
      <c r="G21" s="42">
        <v>1.3466699252502417</v>
      </c>
      <c r="H21" s="42">
        <v>3.2284767835149886E-2</v>
      </c>
      <c r="I21" s="42">
        <v>1.3466699252502417</v>
      </c>
      <c r="O21">
        <f>SUMPRODUCT(M17:M20,N17:N20)+M16</f>
        <v>139.40626651340511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ODEV</vt:lpstr>
      <vt:lpstr>Outlıer</vt:lpstr>
      <vt:lpstr>CLTV</vt:lpstr>
      <vt:lpstr>Clean Data&amp;COR.</vt:lpstr>
      <vt:lpstr>Regresyon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SELİM TURAN</cp:lastModifiedBy>
  <dcterms:created xsi:type="dcterms:W3CDTF">2020-10-13T01:54:16Z</dcterms:created>
  <dcterms:modified xsi:type="dcterms:W3CDTF">2024-07-30T11:04:20Z</dcterms:modified>
</cp:coreProperties>
</file>