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Patreon/Public/Excel/"/>
    </mc:Choice>
  </mc:AlternateContent>
  <xr:revisionPtr revIDLastSave="17" documentId="11_34C6338755A3B53AA3EDD51DBF9A3971E3EBAB3E" xr6:coauthVersionLast="47" xr6:coauthVersionMax="47" xr10:uidLastSave="{A512C7F5-9EF4-4777-9B07-4FCFC9033A33}"/>
  <bookViews>
    <workbookView xWindow="-110" yWindow="-110" windowWidth="19420" windowHeight="10420" xr2:uid="{00000000-000D-0000-FFFF-FFFF00000000}"/>
  </bookViews>
  <sheets>
    <sheet name="О программе" sheetId="4" r:id="rId1"/>
    <sheet name="ABC-анализ" sheetId="1" r:id="rId2"/>
    <sheet name="Калькуляторы онлайн" sheetId="2" r:id="rId3"/>
    <sheet name="_SSC" sheetId="5" state="very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E16" i="1" l="1"/>
  <c r="C16" i="1" l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4" i="1"/>
  <c r="B3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17" i="1"/>
  <c r="D17" i="1" l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16" i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D12" i="1"/>
  <c r="F12" i="1" s="1"/>
  <c r="D11" i="1"/>
  <c r="D10" i="1"/>
  <c r="D9" i="1"/>
  <c r="E9" i="1" s="1"/>
  <c r="D8" i="1"/>
  <c r="C12" i="1"/>
  <c r="C11" i="1"/>
  <c r="F11" i="1" s="1"/>
  <c r="C10" i="1"/>
  <c r="C9" i="1"/>
  <c r="F9" i="1" s="1"/>
  <c r="C8" i="1"/>
  <c r="E11" i="1"/>
  <c r="F8" i="1" l="1"/>
  <c r="E8" i="1"/>
  <c r="F10" i="1"/>
  <c r="E12" i="1"/>
  <c r="E10" i="1"/>
</calcChain>
</file>

<file path=xl/sharedStrings.xml><?xml version="1.0" encoding="utf-8"?>
<sst xmlns="http://schemas.openxmlformats.org/spreadsheetml/2006/main" count="71" uniqueCount="69">
  <si>
    <t>ABC - анализ продаж</t>
  </si>
  <si>
    <t>© 2022 businesscalculator.pro</t>
  </si>
  <si>
    <t>Выручка за период</t>
  </si>
  <si>
    <t>Количество наименований товара (# SKU)</t>
  </si>
  <si>
    <t xml:space="preserve">ABC - Рейтинг </t>
  </si>
  <si>
    <t>Параметр</t>
  </si>
  <si>
    <t>Выручка</t>
  </si>
  <si>
    <t>Кол-во</t>
  </si>
  <si>
    <t>Кол-во, %</t>
  </si>
  <si>
    <t>Среднее</t>
  </si>
  <si>
    <t>(условие анализа)</t>
  </si>
  <si>
    <t>(итого по группе)</t>
  </si>
  <si>
    <t>(# SKU в группе)</t>
  </si>
  <si>
    <t>(от # SKU)</t>
  </si>
  <si>
    <t>(средняя выручка)</t>
  </si>
  <si>
    <t>Группа A</t>
  </si>
  <si>
    <t>80% выручки</t>
  </si>
  <si>
    <t>Группа B</t>
  </si>
  <si>
    <t>15% выручки</t>
  </si>
  <si>
    <t>Группа C</t>
  </si>
  <si>
    <t>4% выручки</t>
  </si>
  <si>
    <t>Группа D</t>
  </si>
  <si>
    <t>1% выручки</t>
  </si>
  <si>
    <t>Группа X</t>
  </si>
  <si>
    <t>нет выручки</t>
  </si>
  <si>
    <t>Товар</t>
  </si>
  <si>
    <t>Итог</t>
  </si>
  <si>
    <t>Доля, %</t>
  </si>
  <si>
    <t>Группа ABC</t>
  </si>
  <si>
    <t>Рейтинг</t>
  </si>
  <si>
    <t>(наименование товара)</t>
  </si>
  <si>
    <t>(за период)</t>
  </si>
  <si>
    <t>(накопительный)</t>
  </si>
  <si>
    <t>(результат)</t>
  </si>
  <si>
    <t>(в группе)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</si>
  <si>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</si>
  <si>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</si>
  <si>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</si>
  <si>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</si>
  <si>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</si>
  <si>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</si>
  <si>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</si>
  <si>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</si>
  <si>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</si>
  <si>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</si>
  <si>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Товар 11</t>
  </si>
  <si>
    <t>Товар 12</t>
  </si>
  <si>
    <t>Товар 13</t>
  </si>
  <si>
    <t>Товар 14</t>
  </si>
  <si>
    <t>Товар 15</t>
  </si>
  <si>
    <t>Товар 16</t>
  </si>
  <si>
    <t>Товар 17</t>
  </si>
  <si>
    <t>Товар 18</t>
  </si>
  <si>
    <t>Товар 19</t>
  </si>
  <si>
    <t>Товар 20</t>
  </si>
  <si>
    <t>Товар 21</t>
  </si>
  <si>
    <t>Товар 22</t>
  </si>
  <si>
    <t>Товар 23</t>
  </si>
  <si>
    <t>Товар 24</t>
  </si>
  <si>
    <t>Товар 25</t>
  </si>
  <si>
    <t>* Товары для ABC-анализа должны быть отсортированы в порядке убывания выручки</t>
  </si>
  <si>
    <t>Бесплатный онлайн сервис для расчета бизнес показателей</t>
  </si>
  <si>
    <t>https://businesscalculator.pro/app/</t>
  </si>
  <si>
    <t>{"IsHide":false,"SheetId":0,"Name":"ABC-анализ","HiddenRow":0,"VisibleRange":"","SheetTheme":{"TabColor":"","BodyColor":"","BodyImage":""}}</t>
  </si>
  <si>
    <t>{"ButtonStyle":0,"Name":"ABC-анализ продаж | businesscalculator.pro","HideSscPoweredlogo":false,"LiveShare":{"Enable":false},"WbUtil":{"EnableBs":true},"CopyProtect":{"IsEnabled":false,"DomainName":""},"Theme":{"BgColor":"#FFFFFFFF","BgImage":"","InputBorderStyle":2},"SmartphoneSettings":{"ViewportLock":true,"UseOldViewEngine":false,"EnableZoom":false,"EnableSwipe":false,"HideToolbar":false,"InheritBackgroundColor":false,"CheckboxFlavor":1,"ShowBubble":false},"SmartphoneTheme":1,"Layout":3,"LayoutConfig":{"IsSamePagesHeight":false},"InputDetection":2,"Toolbar":{"Position":1,"IsSubmit":false,"IsPrint":true,"IsPrintAll":false,"IsReset":true,"IsUpdate":true},"AspnetConfig":{"BrowseUrl":"http://localhost/ssc","FileExtension":0},"NodejsConfig":{"LocalPort":3000},"ConfigureSubmit":{"IsShowCaptcha":false,"IsUseSscWebServer":true,"ReceiverCode":"yuriy.koryagin@gmail.com","IsFreeService":false,"IsAdvanceService":true,"IsSecureEmail":false,"IsDemonstrationService":false,"AfterSuccessfulSubmit":"","AfterFailSubmit":"","AfterCancelWizard":"","IsUseOwnWebServer":false,"OwnWebServerURL":"","OwnWebServerTarget":"","SubmitTarget":0},"Flavor":0,"Edition":3,"IgnoreBgInputCell":false,"ResponsiveDesignSetting":{"Disabled":false}}</t>
  </si>
  <si>
    <t>{"Captcha":{"Heading":"Enter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required.","OkButton":"OK","DDLDefaultRequiredText":"Please Select"},"WizardButton":{"Next":"Next","Previous":"Previous","Cancel":"Cancel","Finish":"Finish"},"ToolbarButton":{"Submit":"Submit","Print":"Печать","PrintAll":"Печать 2","Reset":"Отменить","Update":"Расчет","Back":"Меню"},"BrowserAndLocation":{"Browsers":[{"Name":"chrome.exe"}],"ConversionPath":"C:\\1APP"},"AdvancedSettingsModels":[],"Dropbox":{"AccessToken":"","AccessSecret":""},"SpreadsheetServer":{"Username":"","Password":"","ServerUrl":""},"ConfigureSubmitDefault":{"Email":"yuriy.koryagin@gmail.com"},"MessageBubble":{"Close":false,"TopMsg":0},"CustomizeTheme":{"Theme":"C:\\Users\\Yukon\\AppData\\Local\\ssc\\customfiles\\Calc2.css"},"QrSetting":{"ShowOnConversion":true},"CongratsPage":{"LastOpenedVersion":""},"LocalWebServer":{"Port":"8888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</t>
  </si>
  <si>
    <t>{"IsHide":false,"SheetId":0,"Name":"Калькуляторы онлайн","HiddenRow":0,"VisibleRange":"","SheetTheme":{"TabColor":"","BodyColor":"","BodyImage":""}}</t>
  </si>
  <si>
    <t>{"IsHide":false,"SheetId":0,"Name":"Справка","HiddenRow":0,"VisibleRange":"","SheetTheme":{"TabColor":"","BodyColor":"","BodyImage":""}}</t>
  </si>
  <si>
    <t>{"IsHide":false,"SheetId":0,"Name":"О программе","HiddenRow":0,"VisibleRange":"","SheetTheme":{"TabColor":"","BodyColor":"","BodyImage":""}}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</si>
</sst>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80808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9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Microsoft YaHei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theme="1" tint="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left" vertic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5" fillId="0" borderId="0" xfId="1" applyAlignment="1">
      <alignment horizontal="left" vertical="center"/>
    </xf>
    <xf numFmtId="0" fontId="6" fillId="0" borderId="0" xfId="1" applyFont="1" applyAlignment="1">
      <alignment vertical="center"/>
    </xf>
    <xf numFmtId="0" fontId="5" fillId="0" borderId="0" xfId="1" applyAlignment="1">
      <alignment vertical="center"/>
    </xf>
    <xf numFmtId="0" fontId="0" fillId="2" borderId="0" xfId="0" applyFill="1" applyAlignment="1" applyProtection="1">
      <alignment horizontal="left" vertical="center"/>
      <protection locked="0"/>
    </xf>
    <xf numFmtId="3" fontId="0" fillId="2" borderId="0" xfId="0" applyNumberFormat="1" applyFill="1" applyAlignment="1" applyProtection="1">
      <alignment horizontal="right" vertical="center"/>
      <protection locked="0"/>
    </xf>
    <xf numFmtId="0" fontId="8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" fontId="0" fillId="0" borderId="1" xfId="0" applyNumberForma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3" fontId="7" fillId="0" borderId="0" xfId="0" applyNumberFormat="1" applyFont="1" applyAlignment="1">
      <alignment horizontal="right" vertical="center"/>
    </xf>
    <xf numFmtId="4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/>
    <xf numFmtId="3" fontId="9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right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2438400</xdr:colOff>
      <xdr:row>5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B46E11-39E5-443A-B9F8-853AE0D33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24384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businesscalculator.pro/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showGridLines="0" showRowColHeaders="0" tabSelected="1" workbookViewId="0">
      <selection activeCell="A13" sqref="A13"/>
    </sheetView>
  </sheetViews>
  <sheetFormatPr defaultColWidth="9.1796875" defaultRowHeight="18" customHeight="1" x14ac:dyDescent="0.35"/>
  <cols>
    <col min="1" max="1" width="70.7265625" customWidth="1"/>
  </cols>
  <sheetData>
    <row r="1" spans="1:1" ht="18" customHeight="1" x14ac:dyDescent="0.35">
      <c r="A1" s="31" t="s">
        <v>0</v>
      </c>
    </row>
    <row r="2" spans="1:1" ht="18" customHeight="1" x14ac:dyDescent="0.35">
      <c r="A2" s="32" t="s">
        <v>1</v>
      </c>
    </row>
    <row r="3" spans="1:1" ht="18" customHeight="1" x14ac:dyDescent="0.35">
      <c r="A3" s="12"/>
    </row>
    <row r="4" spans="1:1" ht="18" customHeight="1" x14ac:dyDescent="0.35">
      <c r="A4" s="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showGridLines="0" workbookViewId="0"/>
  </sheetViews>
  <sheetFormatPr defaultRowHeight="18" customHeight="1" x14ac:dyDescent="0.35"/>
  <cols>
    <col min="1" max="1" width="43.1796875" customWidth="1"/>
    <col min="2" max="4" width="14.7265625" style="2" customWidth="1"/>
    <col min="5" max="5" width="14.7265625" style="3" customWidth="1"/>
    <col min="6" max="6" width="14.7265625" customWidth="1"/>
    <col min="7" max="7" width="40.7265625" customWidth="1"/>
  </cols>
  <sheetData>
    <row r="1" spans="1:6" ht="20.149999999999999" customHeight="1" thickBot="1" x14ac:dyDescent="0.4">
      <c r="A1" s="17" t="s">
        <v>0</v>
      </c>
      <c r="B1" s="18"/>
      <c r="F1" s="3"/>
    </row>
    <row r="2" spans="1:6" ht="3" customHeight="1" thickTop="1" x14ac:dyDescent="0.35"/>
    <row r="3" spans="1:6" s="23" customFormat="1" ht="18" customHeight="1" x14ac:dyDescent="0.35">
      <c r="A3" s="19" t="s">
        <v>2</v>
      </c>
      <c r="B3" s="20">
        <f>SUM(B16:B40)</f>
        <v>487297</v>
      </c>
      <c r="C3" s="21"/>
      <c r="D3" s="21"/>
      <c r="E3" s="22"/>
    </row>
    <row r="4" spans="1:6" s="23" customFormat="1" ht="18" customHeight="1" x14ac:dyDescent="0.35">
      <c r="A4" s="23" t="s">
        <v>3</v>
      </c>
      <c r="B4" s="24">
        <f>COUNT(B16:B40)</f>
        <v>25</v>
      </c>
      <c r="C4" s="21"/>
      <c r="D4" s="21"/>
      <c r="E4" s="22"/>
    </row>
    <row r="6" spans="1:6" ht="18" customHeight="1" x14ac:dyDescent="0.35">
      <c r="A6" s="1" t="s">
        <v>4</v>
      </c>
      <c r="B6" s="26" t="s">
        <v>5</v>
      </c>
      <c r="C6" s="26" t="s">
        <v>6</v>
      </c>
      <c r="D6" s="26" t="s">
        <v>7</v>
      </c>
      <c r="E6" s="26" t="s">
        <v>8</v>
      </c>
      <c r="F6" s="27" t="s">
        <v>9</v>
      </c>
    </row>
    <row r="7" spans="1:6" ht="18" customHeight="1" x14ac:dyDescent="0.35">
      <c r="A7" s="1"/>
      <c r="B7" s="28" t="s">
        <v>10</v>
      </c>
      <c r="C7" s="28" t="s">
        <v>11</v>
      </c>
      <c r="D7" s="28" t="s">
        <v>12</v>
      </c>
      <c r="E7" s="28" t="s">
        <v>13</v>
      </c>
      <c r="F7" s="29" t="s">
        <v>14</v>
      </c>
    </row>
    <row r="8" spans="1:6" ht="19" customHeight="1" x14ac:dyDescent="0.35">
      <c r="A8" s="6" t="s">
        <v>15</v>
      </c>
      <c r="B8" s="7" t="s">
        <v>16</v>
      </c>
      <c r="C8" s="9">
        <f>SUMIF($E$16:$E$40,"A",$B$16:$B$40)</f>
        <v>381040</v>
      </c>
      <c r="D8" s="9">
        <f>COUNTIF($E$16:$E$40,"A")</f>
        <v>5</v>
      </c>
      <c r="E8" s="10">
        <f>IF($B$4&lt;&gt;0,D8/$B$4,"-")</f>
        <v>0.2</v>
      </c>
      <c r="F8" s="9">
        <f>IF(D8&lt;&gt;0,C8/D8,"-")</f>
        <v>76208</v>
      </c>
    </row>
    <row r="9" spans="1:6" ht="19" customHeight="1" x14ac:dyDescent="0.35">
      <c r="A9" s="6" t="s">
        <v>17</v>
      </c>
      <c r="B9" s="7" t="s">
        <v>18</v>
      </c>
      <c r="C9" s="9">
        <f>SUMIF($E$16:$E$40,"B",$B$16:$B$40)</f>
        <v>81508</v>
      </c>
      <c r="D9" s="9">
        <f>COUNTIF($E$16:$E$40,"B")</f>
        <v>11</v>
      </c>
      <c r="E9" s="10">
        <f t="shared" ref="E9:E12" si="0">IF($B$4&lt;&gt;0,D9/$B$4,"-")</f>
        <v>0.44</v>
      </c>
      <c r="F9" s="9">
        <f>IF(D9&lt;&gt;0,C9/D9,"-")</f>
        <v>7409.818181818182</v>
      </c>
    </row>
    <row r="10" spans="1:6" ht="19" customHeight="1" x14ac:dyDescent="0.35">
      <c r="A10" s="6" t="s">
        <v>19</v>
      </c>
      <c r="B10" s="7" t="s">
        <v>20</v>
      </c>
      <c r="C10" s="9">
        <f>SUMIF($E$16:$E$40,"C",$B$16:$B$40)</f>
        <v>18171</v>
      </c>
      <c r="D10" s="9">
        <f>COUNTIF($E$16:$E$40,"C")</f>
        <v>5</v>
      </c>
      <c r="E10" s="10">
        <f t="shared" si="0"/>
        <v>0.2</v>
      </c>
      <c r="F10" s="9">
        <f>IF(D10&lt;&gt;0,C10/D10,"-")</f>
        <v>3634.2</v>
      </c>
    </row>
    <row r="11" spans="1:6" ht="19" customHeight="1" x14ac:dyDescent="0.35">
      <c r="A11" s="6" t="s">
        <v>21</v>
      </c>
      <c r="B11" s="7" t="s">
        <v>22</v>
      </c>
      <c r="C11" s="9">
        <f>SUMIF($E$16:$E$40,"D",$B$16:$B$40)</f>
        <v>6578</v>
      </c>
      <c r="D11" s="9">
        <f>COUNTIF($E$16:$E$40,"D")</f>
        <v>4</v>
      </c>
      <c r="E11" s="10">
        <f t="shared" si="0"/>
        <v>0.16</v>
      </c>
      <c r="F11" s="9">
        <f>IF(D11&lt;&gt;0,C11/D11,"-")</f>
        <v>1644.5</v>
      </c>
    </row>
    <row r="12" spans="1:6" ht="19" customHeight="1" x14ac:dyDescent="0.35">
      <c r="A12" s="6" t="s">
        <v>23</v>
      </c>
      <c r="B12" s="7" t="s">
        <v>24</v>
      </c>
      <c r="C12" s="9">
        <f>SUMIF($E$16:$E$40,"X",$B$16:$B$40)</f>
        <v>0</v>
      </c>
      <c r="D12" s="9">
        <f>COUNTIF($E$16:$E$40,"X")</f>
        <v>0</v>
      </c>
      <c r="E12" s="10">
        <f t="shared" si="0"/>
        <v>0</v>
      </c>
      <c r="F12" s="9" t="str">
        <f>IF(D12&lt;&gt;0,C12/D12,"-")</f>
        <v>-</v>
      </c>
    </row>
    <row r="13" spans="1:6" ht="18" customHeight="1" x14ac:dyDescent="0.35">
      <c r="A13" s="6"/>
      <c r="B13" s="7"/>
      <c r="C13" s="9"/>
      <c r="D13" s="9"/>
      <c r="E13" s="9"/>
    </row>
    <row r="14" spans="1:6" ht="18" customHeight="1" x14ac:dyDescent="0.35">
      <c r="A14" s="1" t="s">
        <v>25</v>
      </c>
      <c r="B14" s="26" t="s">
        <v>6</v>
      </c>
      <c r="C14" s="26" t="s">
        <v>26</v>
      </c>
      <c r="D14" s="26" t="s">
        <v>27</v>
      </c>
      <c r="E14" s="27" t="s">
        <v>28</v>
      </c>
      <c r="F14" s="27" t="s">
        <v>29</v>
      </c>
    </row>
    <row r="15" spans="1:6" ht="18" customHeight="1" x14ac:dyDescent="0.35">
      <c r="A15" s="8" t="s">
        <v>30</v>
      </c>
      <c r="B15" s="28" t="s">
        <v>31</v>
      </c>
      <c r="C15" s="28" t="s">
        <v>32</v>
      </c>
      <c r="D15" s="30"/>
      <c r="E15" s="29" t="s">
        <v>33</v>
      </c>
      <c r="F15" s="29" t="s">
        <v>34</v>
      </c>
    </row>
    <row r="16" spans="1:6" ht="18" customHeight="1" x14ac:dyDescent="0.35">
      <c r="A16" s="14" t="s">
        <v>35</v>
      </c>
      <c r="B16" s="15">
        <v>133600</v>
      </c>
      <c r="C16" s="9">
        <f>B16</f>
        <v>133600</v>
      </c>
      <c r="D16" s="5">
        <f>IF(AND($B$3&lt;&gt;"",$B$3&lt;&gt;0),C16/$B$3,"-")</f>
        <v>0.27416544735551418</v>
      </c>
      <c r="E16" s="3" t="str">
        <f>IF(B16=0,"X","A")</f>
        <v>A</v>
      </c>
      <c r="F16" s="25">
        <v>1</v>
      </c>
    </row>
    <row r="17" spans="1:7" ht="18" customHeight="1" x14ac:dyDescent="0.35">
      <c r="A17" s="14" t="s">
        <v>36</v>
      </c>
      <c r="B17" s="15">
        <v>122520</v>
      </c>
      <c r="C17" s="9">
        <f>C16+B17</f>
        <v>256120</v>
      </c>
      <c r="D17" s="5">
        <f t="shared" ref="D17:D40" si="1">IF(AND($B$3&lt;&gt;"",$B$3&lt;&gt;0),C17/$B$3,"-")</f>
        <v>0.52559322138244235</v>
      </c>
      <c r="E17" s="3" t="str">
        <f t="shared" ref="E17:E40" si="2">IF(B17=0,"X",IF(D17&lt;=0.8,"A",IF(D17&lt;=0.95,"B",IF(D17&lt;=0.99,"C",IF(D17&lt;=1,"D","X")))))</f>
        <v>A</v>
      </c>
      <c r="F17" s="9">
        <f>IF(E17=E16,F16+1,"1")</f>
        <v>2</v>
      </c>
      <c r="G17" s="4" t="str">
        <f t="shared" ref="G17:G40" si="3">IF(B17&gt;B16,"* Ошибка! Нарушена сортировка по столбцу [Выручка]","")</f>
        <v/>
      </c>
    </row>
    <row r="18" spans="1:7" ht="18" customHeight="1" x14ac:dyDescent="0.35">
      <c r="A18" s="14" t="s">
        <v>37</v>
      </c>
      <c r="B18" s="15">
        <v>85760</v>
      </c>
      <c r="C18" s="9">
        <f t="shared" ref="C18:C40" si="4">C17+B18</f>
        <v>341880</v>
      </c>
      <c r="D18" s="5">
        <f t="shared" si="1"/>
        <v>0.701584454654964</v>
      </c>
      <c r="E18" s="3" t="str">
        <f t="shared" si="2"/>
        <v>A</v>
      </c>
      <c r="F18" s="9">
        <f t="shared" ref="F18:F22" si="5">IF(E18=E17,F17+1,"1")</f>
        <v>3</v>
      </c>
      <c r="G18" s="4" t="str">
        <f t="shared" si="3"/>
        <v/>
      </c>
    </row>
    <row r="19" spans="1:7" ht="18" customHeight="1" x14ac:dyDescent="0.35">
      <c r="A19" s="14" t="s">
        <v>38</v>
      </c>
      <c r="B19" s="15">
        <v>21340</v>
      </c>
      <c r="C19" s="9">
        <f t="shared" si="4"/>
        <v>363220</v>
      </c>
      <c r="D19" s="5">
        <f t="shared" si="1"/>
        <v>0.74537704931489424</v>
      </c>
      <c r="E19" s="3" t="str">
        <f t="shared" si="2"/>
        <v>A</v>
      </c>
      <c r="F19" s="9">
        <f t="shared" si="5"/>
        <v>4</v>
      </c>
      <c r="G19" s="4" t="str">
        <f t="shared" si="3"/>
        <v/>
      </c>
    </row>
    <row r="20" spans="1:7" ht="18" customHeight="1" x14ac:dyDescent="0.35">
      <c r="A20" s="14" t="s">
        <v>39</v>
      </c>
      <c r="B20" s="15">
        <v>17820</v>
      </c>
      <c r="C20" s="9">
        <f t="shared" si="4"/>
        <v>381040</v>
      </c>
      <c r="D20" s="5">
        <f t="shared" si="1"/>
        <v>0.78194612320617607</v>
      </c>
      <c r="E20" s="3" t="str">
        <f t="shared" si="2"/>
        <v>A</v>
      </c>
      <c r="F20" s="9">
        <f t="shared" si="5"/>
        <v>5</v>
      </c>
      <c r="G20" s="4" t="str">
        <f t="shared" si="3"/>
        <v/>
      </c>
    </row>
    <row r="21" spans="1:7" ht="18" customHeight="1" x14ac:dyDescent="0.35">
      <c r="A21" s="14" t="s">
        <v>40</v>
      </c>
      <c r="B21" s="15">
        <v>11686</v>
      </c>
      <c r="C21" s="9">
        <f t="shared" si="4"/>
        <v>392726</v>
      </c>
      <c r="D21" s="5">
        <f t="shared" si="1"/>
        <v>0.80592739130345559</v>
      </c>
      <c r="E21" s="3" t="str">
        <f t="shared" si="2"/>
        <v>B</v>
      </c>
      <c r="F21" s="9" t="str">
        <f t="shared" si="5"/>
        <v>1</v>
      </c>
      <c r="G21" s="4" t="str">
        <f t="shared" si="3"/>
        <v/>
      </c>
    </row>
    <row r="22" spans="1:7" ht="18" customHeight="1" x14ac:dyDescent="0.35">
      <c r="A22" s="14" t="s">
        <v>41</v>
      </c>
      <c r="B22" s="15">
        <v>10216</v>
      </c>
      <c r="C22" s="9">
        <f t="shared" si="4"/>
        <v>402942</v>
      </c>
      <c r="D22" s="5">
        <f t="shared" si="1"/>
        <v>0.82689201862519157</v>
      </c>
      <c r="E22" s="3" t="str">
        <f t="shared" si="2"/>
        <v>B</v>
      </c>
      <c r="F22" s="9">
        <f t="shared" si="5"/>
        <v>2</v>
      </c>
      <c r="G22" s="4" t="str">
        <f t="shared" si="3"/>
        <v/>
      </c>
    </row>
    <row r="23" spans="1:7" ht="18" customHeight="1" x14ac:dyDescent="0.35">
      <c r="A23" s="14" t="s">
        <v>42</v>
      </c>
      <c r="B23" s="15">
        <v>9752</v>
      </c>
      <c r="C23" s="9">
        <f t="shared" si="4"/>
        <v>412694</v>
      </c>
      <c r="D23" s="5">
        <f t="shared" si="1"/>
        <v>0.84690445457287855</v>
      </c>
      <c r="E23" s="3" t="str">
        <f t="shared" si="2"/>
        <v>B</v>
      </c>
      <c r="F23" s="9">
        <f>IF(E23=E22,F22+1,"1")</f>
        <v>3</v>
      </c>
      <c r="G23" s="4" t="str">
        <f t="shared" si="3"/>
        <v/>
      </c>
    </row>
    <row r="24" spans="1:7" ht="18" customHeight="1" x14ac:dyDescent="0.35">
      <c r="A24" s="14" t="s">
        <v>43</v>
      </c>
      <c r="B24" s="15">
        <v>7928</v>
      </c>
      <c r="C24" s="9">
        <f t="shared" si="4"/>
        <v>420622</v>
      </c>
      <c r="D24" s="5">
        <f t="shared" si="1"/>
        <v>0.86317379339499323</v>
      </c>
      <c r="E24" s="3" t="str">
        <f t="shared" si="2"/>
        <v>B</v>
      </c>
      <c r="F24" s="9">
        <f t="shared" ref="F24:F32" si="6">IF(E24=E23,F23+1,"1")</f>
        <v>4</v>
      </c>
      <c r="G24" s="4" t="str">
        <f t="shared" si="3"/>
        <v/>
      </c>
    </row>
    <row r="25" spans="1:7" ht="18" customHeight="1" x14ac:dyDescent="0.35">
      <c r="A25" s="14" t="s">
        <v>44</v>
      </c>
      <c r="B25" s="15">
        <v>7712</v>
      </c>
      <c r="C25" s="9">
        <f t="shared" si="4"/>
        <v>428334</v>
      </c>
      <c r="D25" s="5">
        <f t="shared" si="1"/>
        <v>0.87899987071539532</v>
      </c>
      <c r="E25" s="3" t="str">
        <f t="shared" si="2"/>
        <v>B</v>
      </c>
      <c r="F25" s="9">
        <f t="shared" si="6"/>
        <v>5</v>
      </c>
      <c r="G25" s="4" t="str">
        <f t="shared" si="3"/>
        <v/>
      </c>
    </row>
    <row r="26" spans="1:7" ht="18" customHeight="1" x14ac:dyDescent="0.35">
      <c r="A26" s="14" t="s">
        <v>45</v>
      </c>
      <c r="B26" s="15">
        <v>7501</v>
      </c>
      <c r="C26" s="9">
        <f t="shared" si="4"/>
        <v>435835</v>
      </c>
      <c r="D26" s="5">
        <f t="shared" si="1"/>
        <v>0.89439294721699503</v>
      </c>
      <c r="E26" s="3" t="str">
        <f t="shared" si="2"/>
        <v>B</v>
      </c>
      <c r="F26" s="9">
        <f t="shared" si="6"/>
        <v>6</v>
      </c>
      <c r="G26" s="4" t="str">
        <f t="shared" si="3"/>
        <v/>
      </c>
    </row>
    <row r="27" spans="1:7" ht="18" customHeight="1" x14ac:dyDescent="0.35">
      <c r="A27" s="14" t="s">
        <v>46</v>
      </c>
      <c r="B27" s="15">
        <v>7408</v>
      </c>
      <c r="C27" s="9">
        <f t="shared" si="4"/>
        <v>443243</v>
      </c>
      <c r="D27" s="5">
        <f t="shared" si="1"/>
        <v>0.90959517501646836</v>
      </c>
      <c r="E27" s="3" t="str">
        <f t="shared" si="2"/>
        <v>B</v>
      </c>
      <c r="F27" s="9">
        <f t="shared" si="6"/>
        <v>7</v>
      </c>
      <c r="G27" s="4" t="str">
        <f t="shared" si="3"/>
        <v/>
      </c>
    </row>
    <row r="28" spans="1:7" ht="18" customHeight="1" x14ac:dyDescent="0.35">
      <c r="A28" s="14" t="s">
        <v>47</v>
      </c>
      <c r="B28" s="15">
        <v>5702</v>
      </c>
      <c r="C28" s="9">
        <f t="shared" si="4"/>
        <v>448945</v>
      </c>
      <c r="D28" s="5">
        <f t="shared" si="1"/>
        <v>0.92129645780704583</v>
      </c>
      <c r="E28" s="3" t="str">
        <f t="shared" si="2"/>
        <v>B</v>
      </c>
      <c r="F28" s="9">
        <f t="shared" si="6"/>
        <v>8</v>
      </c>
      <c r="G28" s="4" t="str">
        <f t="shared" si="3"/>
        <v/>
      </c>
    </row>
    <row r="29" spans="1:7" ht="18" customHeight="1" x14ac:dyDescent="0.35">
      <c r="A29" s="14" t="s">
        <v>48</v>
      </c>
      <c r="B29" s="15">
        <v>4736</v>
      </c>
      <c r="C29" s="9">
        <f t="shared" si="4"/>
        <v>453681</v>
      </c>
      <c r="D29" s="5">
        <f t="shared" si="1"/>
        <v>0.93101537665940892</v>
      </c>
      <c r="E29" s="3" t="str">
        <f t="shared" si="2"/>
        <v>B</v>
      </c>
      <c r="F29" s="9">
        <f t="shared" si="6"/>
        <v>9</v>
      </c>
      <c r="G29" s="4" t="str">
        <f t="shared" si="3"/>
        <v/>
      </c>
    </row>
    <row r="30" spans="1:7" ht="18" customHeight="1" x14ac:dyDescent="0.35">
      <c r="A30" s="14" t="s">
        <v>49</v>
      </c>
      <c r="B30" s="15">
        <v>4588</v>
      </c>
      <c r="C30" s="9">
        <f t="shared" si="4"/>
        <v>458269</v>
      </c>
      <c r="D30" s="5">
        <f t="shared" si="1"/>
        <v>0.94043057929763574</v>
      </c>
      <c r="E30" s="3" t="str">
        <f t="shared" si="2"/>
        <v>B</v>
      </c>
      <c r="F30" s="9">
        <f t="shared" si="6"/>
        <v>10</v>
      </c>
      <c r="G30" s="4" t="str">
        <f t="shared" si="3"/>
        <v/>
      </c>
    </row>
    <row r="31" spans="1:7" ht="18" customHeight="1" x14ac:dyDescent="0.35">
      <c r="A31" s="14" t="s">
        <v>50</v>
      </c>
      <c r="B31" s="15">
        <v>4279</v>
      </c>
      <c r="C31" s="9">
        <f t="shared" si="4"/>
        <v>462548</v>
      </c>
      <c r="D31" s="5">
        <f t="shared" si="1"/>
        <v>0.94921167173202381</v>
      </c>
      <c r="E31" s="3" t="str">
        <f t="shared" si="2"/>
        <v>B</v>
      </c>
      <c r="F31" s="9">
        <f t="shared" si="6"/>
        <v>11</v>
      </c>
      <c r="G31" s="4" t="str">
        <f t="shared" si="3"/>
        <v/>
      </c>
    </row>
    <row r="32" spans="1:7" ht="18" customHeight="1" x14ac:dyDescent="0.35">
      <c r="A32" s="14" t="s">
        <v>51</v>
      </c>
      <c r="B32" s="15">
        <v>4112</v>
      </c>
      <c r="C32" s="9">
        <f t="shared" si="4"/>
        <v>466660</v>
      </c>
      <c r="D32" s="5">
        <f t="shared" si="1"/>
        <v>0.95765005735721742</v>
      </c>
      <c r="E32" s="3" t="str">
        <f t="shared" si="2"/>
        <v>C</v>
      </c>
      <c r="F32" s="9" t="str">
        <f t="shared" si="6"/>
        <v>1</v>
      </c>
      <c r="G32" s="4" t="str">
        <f t="shared" si="3"/>
        <v/>
      </c>
    </row>
    <row r="33" spans="1:7" ht="18" customHeight="1" x14ac:dyDescent="0.35">
      <c r="A33" s="14" t="s">
        <v>52</v>
      </c>
      <c r="B33" s="15">
        <v>3732</v>
      </c>
      <c r="C33" s="9">
        <f t="shared" si="4"/>
        <v>470392</v>
      </c>
      <c r="D33" s="5">
        <f t="shared" si="1"/>
        <v>0.9653086310812502</v>
      </c>
      <c r="E33" s="3" t="str">
        <f t="shared" si="2"/>
        <v>C</v>
      </c>
      <c r="F33" s="9">
        <f>IF(E33=E32,F32+1,"1")</f>
        <v>2</v>
      </c>
      <c r="G33" s="4" t="str">
        <f t="shared" si="3"/>
        <v/>
      </c>
    </row>
    <row r="34" spans="1:7" ht="18" customHeight="1" x14ac:dyDescent="0.35">
      <c r="A34" s="14" t="s">
        <v>53</v>
      </c>
      <c r="B34" s="15">
        <v>3581</v>
      </c>
      <c r="C34" s="9">
        <f t="shared" si="4"/>
        <v>473973</v>
      </c>
      <c r="D34" s="5">
        <f t="shared" si="1"/>
        <v>0.97265733218140071</v>
      </c>
      <c r="E34" s="3" t="str">
        <f t="shared" si="2"/>
        <v>C</v>
      </c>
      <c r="F34" s="9">
        <f t="shared" ref="F34:F38" si="7">IF(E34=E33,F33+1,"1")</f>
        <v>3</v>
      </c>
      <c r="G34" s="4" t="str">
        <f t="shared" si="3"/>
        <v/>
      </c>
    </row>
    <row r="35" spans="1:7" ht="18" customHeight="1" x14ac:dyDescent="0.35">
      <c r="A35" s="14" t="s">
        <v>54</v>
      </c>
      <c r="B35" s="15">
        <v>3400</v>
      </c>
      <c r="C35" s="9">
        <f t="shared" si="4"/>
        <v>477373</v>
      </c>
      <c r="D35" s="5">
        <f t="shared" si="1"/>
        <v>0.97963459656020868</v>
      </c>
      <c r="E35" s="3" t="str">
        <f t="shared" si="2"/>
        <v>C</v>
      </c>
      <c r="F35" s="9">
        <f t="shared" si="7"/>
        <v>4</v>
      </c>
      <c r="G35" s="4" t="str">
        <f t="shared" si="3"/>
        <v/>
      </c>
    </row>
    <row r="36" spans="1:7" ht="18" customHeight="1" x14ac:dyDescent="0.35">
      <c r="A36" s="14" t="s">
        <v>55</v>
      </c>
      <c r="B36" s="15">
        <v>3346</v>
      </c>
      <c r="C36" s="9">
        <f t="shared" si="4"/>
        <v>480719</v>
      </c>
      <c r="D36" s="5">
        <f t="shared" si="1"/>
        <v>0.98650104556358853</v>
      </c>
      <c r="E36" s="3" t="str">
        <f t="shared" si="2"/>
        <v>C</v>
      </c>
      <c r="F36" s="9">
        <f t="shared" si="7"/>
        <v>5</v>
      </c>
      <c r="G36" s="4" t="str">
        <f t="shared" si="3"/>
        <v/>
      </c>
    </row>
    <row r="37" spans="1:7" ht="18" customHeight="1" x14ac:dyDescent="0.35">
      <c r="A37" s="14" t="s">
        <v>56</v>
      </c>
      <c r="B37" s="15">
        <v>2880</v>
      </c>
      <c r="C37" s="9">
        <f t="shared" si="4"/>
        <v>483599</v>
      </c>
      <c r="D37" s="5">
        <f t="shared" si="1"/>
        <v>0.99241119891975527</v>
      </c>
      <c r="E37" s="3" t="str">
        <f t="shared" si="2"/>
        <v>D</v>
      </c>
      <c r="F37" s="9" t="str">
        <f t="shared" si="7"/>
        <v>1</v>
      </c>
      <c r="G37" s="4" t="str">
        <f t="shared" si="3"/>
        <v/>
      </c>
    </row>
    <row r="38" spans="1:7" ht="18" customHeight="1" x14ac:dyDescent="0.35">
      <c r="A38" s="14" t="s">
        <v>57</v>
      </c>
      <c r="B38" s="15">
        <v>2189</v>
      </c>
      <c r="C38" s="9">
        <f t="shared" si="4"/>
        <v>485788</v>
      </c>
      <c r="D38" s="5">
        <f t="shared" si="1"/>
        <v>0.99690332589775843</v>
      </c>
      <c r="E38" s="3" t="str">
        <f t="shared" si="2"/>
        <v>D</v>
      </c>
      <c r="F38" s="9">
        <f t="shared" si="7"/>
        <v>2</v>
      </c>
      <c r="G38" s="4" t="str">
        <f t="shared" si="3"/>
        <v/>
      </c>
    </row>
    <row r="39" spans="1:7" ht="18" customHeight="1" x14ac:dyDescent="0.35">
      <c r="A39" s="14" t="s">
        <v>58</v>
      </c>
      <c r="B39" s="15">
        <v>1202</v>
      </c>
      <c r="C39" s="9">
        <f t="shared" si="4"/>
        <v>486990</v>
      </c>
      <c r="D39" s="5">
        <f t="shared" si="1"/>
        <v>0.99936999406932525</v>
      </c>
      <c r="E39" s="3" t="str">
        <f t="shared" si="2"/>
        <v>D</v>
      </c>
      <c r="F39" s="9">
        <f>IF(E39=E38,F38+1,"1")</f>
        <v>3</v>
      </c>
      <c r="G39" s="4" t="str">
        <f t="shared" si="3"/>
        <v/>
      </c>
    </row>
    <row r="40" spans="1:7" ht="18" customHeight="1" x14ac:dyDescent="0.35">
      <c r="A40" s="14" t="s">
        <v>59</v>
      </c>
      <c r="B40" s="15">
        <v>307</v>
      </c>
      <c r="C40" s="9">
        <f t="shared" si="4"/>
        <v>487297</v>
      </c>
      <c r="D40" s="5">
        <f t="shared" si="1"/>
        <v>1</v>
      </c>
      <c r="E40" s="3" t="str">
        <f t="shared" si="2"/>
        <v>D</v>
      </c>
      <c r="F40" s="9">
        <f t="shared" ref="F40" si="8">IF(E40=E39,F39+1,"1")</f>
        <v>4</v>
      </c>
      <c r="G40" s="4" t="str">
        <f t="shared" si="3"/>
        <v/>
      </c>
    </row>
    <row r="42" spans="1:7" ht="18" customHeight="1" x14ac:dyDescent="0.35">
      <c r="A42" s="16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GridLines="0" workbookViewId="0">
      <selection activeCell="A3" sqref="A3"/>
    </sheetView>
  </sheetViews>
  <sheetFormatPr defaultRowHeight="18" customHeight="1" x14ac:dyDescent="0.35"/>
  <cols>
    <col min="1" max="1" width="70.7265625" customWidth="1"/>
  </cols>
  <sheetData>
    <row r="1" spans="1:1" ht="18" customHeight="1" x14ac:dyDescent="0.35">
      <c r="A1" s="1" t="s">
        <v>61</v>
      </c>
    </row>
    <row r="2" spans="1:1" ht="18" customHeight="1" x14ac:dyDescent="0.35">
      <c r="A2" s="11" t="s">
        <v>62</v>
      </c>
    </row>
  </sheetData>
  <hyperlinks>
    <hyperlink ref="A2" r:id="rId1" xr:uid="{00000000-0004-0000-01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E4"/>
  <sheetViews>
    <sheetView workbookViewId="0"/>
  </sheetViews>
  <sheetFormatPr defaultRowHeight="14.5" x14ac:dyDescent="0.35"/>
  <sheetData>
    <row r="1" spans="3:5" x14ac:dyDescent="0.35">
      <c r="C1" t="s">
        <v>63</v>
      </c>
      <c r="D1" t="s">
        <v>64</v>
      </c>
      <c r="E1" t="s">
        <v>65</v>
      </c>
    </row>
    <row r="2" spans="3:5" x14ac:dyDescent="0.35">
      <c r="C2" t="s">
        <v>66</v>
      </c>
    </row>
    <row r="3" spans="3:5" x14ac:dyDescent="0.35">
      <c r="C3" t="s">
        <v>67</v>
      </c>
    </row>
    <row r="4" spans="3:5" x14ac:dyDescent="0.35"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 программе</vt:lpstr>
      <vt:lpstr>ABC-анализ</vt:lpstr>
      <vt:lpstr>Калькуляторы онлайн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2020-02-06T15:52:20Z</dcterms:created>
  <dcterms:modified xsi:type="dcterms:W3CDTF">2022-06-02T15:49:40Z</dcterms:modified>
  <cp:category/>
  <cp:contentStatus/>
</cp:coreProperties>
</file>