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4" documentId="11_3B4CE19C86DB40D39B48B4DDEA61650CAE089FE1" xr6:coauthVersionLast="47" xr6:coauthVersionMax="47" xr10:uidLastSave="{A05D5905-B722-462D-8070-7149734F9B64}"/>
  <bookViews>
    <workbookView xWindow="-110" yWindow="-110" windowWidth="19420" windowHeight="10420" xr2:uid="{00000000-000D-0000-FFFF-FFFF00000000}"/>
  </bookViews>
  <sheets>
    <sheet name="О программе" sheetId="4" r:id="rId1"/>
    <sheet name="Прогноз трафика сайта" sheetId="1" r:id="rId2"/>
    <sheet name="_SSC" sheetId="5" state="veryHidden" r:id="rId3"/>
  </sheets>
  <definedNames>
    <definedName name="_Ctrl_1" hidden="1">'Прогноз трафика сайта'!#REF!</definedName>
    <definedName name="_Ctrl_2" hidden="1">'Прогноз трафика сайта'!$A$56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" i="1" l="1"/>
  <c r="F46" i="1"/>
  <c r="G46" i="1"/>
  <c r="H46" i="1"/>
  <c r="I46" i="1"/>
  <c r="J46" i="1"/>
  <c r="K46" i="1"/>
  <c r="L46" i="1"/>
  <c r="M46" i="1"/>
  <c r="N46" i="1"/>
  <c r="O46" i="1"/>
  <c r="D46" i="1"/>
  <c r="C46" i="1"/>
  <c r="B46" i="1"/>
  <c r="D51" i="1" l="1"/>
  <c r="E47" i="1"/>
  <c r="F47" i="1"/>
  <c r="G47" i="1"/>
  <c r="H47" i="1"/>
  <c r="I47" i="1"/>
  <c r="J47" i="1"/>
  <c r="K47" i="1"/>
  <c r="L47" i="1"/>
  <c r="M47" i="1"/>
  <c r="N47" i="1"/>
  <c r="O47" i="1"/>
  <c r="D47" i="1"/>
  <c r="D35" i="1"/>
  <c r="D37" i="1" s="1"/>
  <c r="D50" i="1" s="1"/>
  <c r="B34" i="1"/>
  <c r="D29" i="1"/>
  <c r="B28" i="1"/>
  <c r="D30" i="1"/>
  <c r="D31" i="1" s="1"/>
  <c r="E28" i="1" s="1"/>
  <c r="E35" i="1" s="1"/>
  <c r="C47" i="1" l="1"/>
  <c r="B47" i="1"/>
  <c r="E37" i="1"/>
  <c r="E50" i="1" s="1"/>
  <c r="E30" i="1"/>
  <c r="E29" i="1"/>
  <c r="E31" i="1" s="1"/>
  <c r="F28" i="1" s="1"/>
  <c r="F35" i="1" s="1"/>
  <c r="D20" i="1"/>
  <c r="E18" i="1"/>
  <c r="E12" i="1"/>
  <c r="E48" i="1" s="1"/>
  <c r="F12" i="1"/>
  <c r="F48" i="1" s="1"/>
  <c r="G12" i="1"/>
  <c r="G48" i="1" s="1"/>
  <c r="H12" i="1"/>
  <c r="H48" i="1" s="1"/>
  <c r="I12" i="1"/>
  <c r="I48" i="1" s="1"/>
  <c r="J12" i="1"/>
  <c r="J48" i="1" s="1"/>
  <c r="K12" i="1"/>
  <c r="K48" i="1" s="1"/>
  <c r="L12" i="1"/>
  <c r="L48" i="1" s="1"/>
  <c r="M12" i="1"/>
  <c r="M48" i="1" s="1"/>
  <c r="N12" i="1"/>
  <c r="N48" i="1" s="1"/>
  <c r="O12" i="1"/>
  <c r="O48" i="1" s="1"/>
  <c r="D12" i="1"/>
  <c r="C10" i="1"/>
  <c r="C5" i="1"/>
  <c r="B10" i="1"/>
  <c r="B5" i="1"/>
  <c r="D48" i="1" l="1"/>
  <c r="E43" i="1"/>
  <c r="E51" i="1" s="1"/>
  <c r="C12" i="1"/>
  <c r="B12" i="1"/>
  <c r="E20" i="1"/>
  <c r="E49" i="1" s="1"/>
  <c r="E52" i="1" s="1"/>
  <c r="F18" i="1"/>
  <c r="D49" i="1"/>
  <c r="F37" i="1"/>
  <c r="F43" i="1"/>
  <c r="F51" i="1" s="1"/>
  <c r="F30" i="1"/>
  <c r="F29" i="1"/>
  <c r="F31" i="1" s="1"/>
  <c r="G28" i="1" s="1"/>
  <c r="G35" i="1" s="1"/>
  <c r="F50" i="1" l="1"/>
  <c r="F20" i="1"/>
  <c r="G18" i="1"/>
  <c r="C48" i="1"/>
  <c r="B48" i="1"/>
  <c r="D52" i="1"/>
  <c r="G37" i="1"/>
  <c r="G50" i="1" s="1"/>
  <c r="G30" i="1"/>
  <c r="G29" i="1"/>
  <c r="G31" i="1" s="1"/>
  <c r="H28" i="1" s="1"/>
  <c r="H35" i="1" s="1"/>
  <c r="G20" i="1" l="1"/>
  <c r="G49" i="1" s="1"/>
  <c r="H18" i="1"/>
  <c r="F49" i="1"/>
  <c r="G43" i="1"/>
  <c r="G51" i="1" s="1"/>
  <c r="H37" i="1"/>
  <c r="H43" i="1"/>
  <c r="H51" i="1" s="1"/>
  <c r="H30" i="1"/>
  <c r="H29" i="1"/>
  <c r="H31" i="1" s="1"/>
  <c r="I28" i="1" s="1"/>
  <c r="I35" i="1" s="1"/>
  <c r="H50" i="1" l="1"/>
  <c r="F52" i="1"/>
  <c r="H20" i="1"/>
  <c r="I18" i="1"/>
  <c r="G52" i="1"/>
  <c r="I37" i="1"/>
  <c r="I50" i="1" s="1"/>
  <c r="I30" i="1"/>
  <c r="I29" i="1"/>
  <c r="I31" i="1" s="1"/>
  <c r="J28" i="1" s="1"/>
  <c r="J35" i="1" s="1"/>
  <c r="I20" i="1" l="1"/>
  <c r="I49" i="1" s="1"/>
  <c r="J18" i="1"/>
  <c r="H49" i="1"/>
  <c r="I43" i="1"/>
  <c r="I51" i="1" s="1"/>
  <c r="J37" i="1"/>
  <c r="J43" i="1"/>
  <c r="J51" i="1" s="1"/>
  <c r="J30" i="1"/>
  <c r="J29" i="1"/>
  <c r="J31" i="1" s="1"/>
  <c r="K28" i="1" s="1"/>
  <c r="K35" i="1" s="1"/>
  <c r="J50" i="1" l="1"/>
  <c r="H52" i="1"/>
  <c r="J20" i="1"/>
  <c r="K18" i="1"/>
  <c r="I52" i="1"/>
  <c r="K37" i="1"/>
  <c r="K50" i="1" s="1"/>
  <c r="K30" i="1"/>
  <c r="K29" i="1"/>
  <c r="K31" i="1" s="1"/>
  <c r="L28" i="1" s="1"/>
  <c r="L35" i="1" s="1"/>
  <c r="K20" i="1" l="1"/>
  <c r="K49" i="1" s="1"/>
  <c r="L18" i="1"/>
  <c r="J49" i="1"/>
  <c r="K43" i="1"/>
  <c r="K51" i="1" s="1"/>
  <c r="L37" i="1"/>
  <c r="L43" i="1"/>
  <c r="L51" i="1" s="1"/>
  <c r="L30" i="1"/>
  <c r="L29" i="1"/>
  <c r="L31" i="1" s="1"/>
  <c r="M28" i="1" s="1"/>
  <c r="M35" i="1" s="1"/>
  <c r="L50" i="1" l="1"/>
  <c r="J52" i="1"/>
  <c r="L20" i="1"/>
  <c r="M18" i="1"/>
  <c r="K52" i="1"/>
  <c r="M37" i="1"/>
  <c r="M50" i="1" s="1"/>
  <c r="M30" i="1"/>
  <c r="M29" i="1"/>
  <c r="M31" i="1" s="1"/>
  <c r="N28" i="1" s="1"/>
  <c r="N35" i="1" s="1"/>
  <c r="M20" i="1" l="1"/>
  <c r="M49" i="1" s="1"/>
  <c r="N18" i="1"/>
  <c r="L49" i="1"/>
  <c r="M43" i="1"/>
  <c r="M51" i="1" s="1"/>
  <c r="N37" i="1"/>
  <c r="N43" i="1"/>
  <c r="N51" i="1" s="1"/>
  <c r="N30" i="1"/>
  <c r="N29" i="1"/>
  <c r="N31" i="1" s="1"/>
  <c r="O28" i="1" s="1"/>
  <c r="O35" i="1" s="1"/>
  <c r="N50" i="1" l="1"/>
  <c r="L52" i="1"/>
  <c r="N20" i="1"/>
  <c r="O18" i="1"/>
  <c r="O20" i="1" s="1"/>
  <c r="O49" i="1" s="1"/>
  <c r="C18" i="1"/>
  <c r="B18" i="1"/>
  <c r="M52" i="1"/>
  <c r="O37" i="1"/>
  <c r="O50" i="1" s="1"/>
  <c r="B35" i="1"/>
  <c r="O30" i="1"/>
  <c r="O29" i="1"/>
  <c r="O31" i="1" s="1"/>
  <c r="B31" i="1" s="1"/>
  <c r="N49" i="1" l="1"/>
  <c r="C20" i="1"/>
  <c r="C19" i="1" s="1"/>
  <c r="B20" i="1"/>
  <c r="B19" i="1" s="1"/>
  <c r="O43" i="1"/>
  <c r="C50" i="1"/>
  <c r="B50" i="1"/>
  <c r="C37" i="1"/>
  <c r="B37" i="1"/>
  <c r="O51" i="1" l="1"/>
  <c r="C43" i="1"/>
  <c r="B43" i="1"/>
  <c r="N52" i="1"/>
  <c r="C49" i="1"/>
  <c r="B49" i="1"/>
  <c r="C51" i="1" l="1"/>
  <c r="B51" i="1"/>
  <c r="O52" i="1"/>
  <c r="C52" i="1" l="1"/>
  <c r="B52" i="1"/>
</calcChain>
</file>

<file path=xl/sharedStrings.xml><?xml version="1.0" encoding="utf-8"?>
<sst xmlns="http://schemas.openxmlformats.org/spreadsheetml/2006/main" count="51" uniqueCount="49">
  <si>
    <t>Прогноз трафика сайта</t>
  </si>
  <si>
    <t>© 2022 businesscalculator.pro</t>
  </si>
  <si>
    <t>Месяц</t>
  </si>
  <si>
    <t>Итого</t>
  </si>
  <si>
    <t>Среднее</t>
  </si>
  <si>
    <t>Органический / Organic</t>
  </si>
  <si>
    <t>Органический поиск</t>
  </si>
  <si>
    <t>Партнерские программы / Referral</t>
  </si>
  <si>
    <t>Количество программ (акций)</t>
  </si>
  <si>
    <t>Трафик на одну программу</t>
  </si>
  <si>
    <t>Партнерский трафик</t>
  </si>
  <si>
    <t>Платный поиск / Paid</t>
  </si>
  <si>
    <t>Увеличение расходов на рекламу, %</t>
  </si>
  <si>
    <t>Просмотры / Impressions</t>
  </si>
  <si>
    <t>CTR</t>
  </si>
  <si>
    <t xml:space="preserve">Платный поиск </t>
  </si>
  <si>
    <t>База подписчиков / Email database</t>
  </si>
  <si>
    <t xml:space="preserve">Коэффициент регистрации, % </t>
  </si>
  <si>
    <t xml:space="preserve">Коэффициент оттока, % </t>
  </si>
  <si>
    <t>Кол-во подписчиков на начало периода</t>
  </si>
  <si>
    <t>Регистрация</t>
  </si>
  <si>
    <t>Отток</t>
  </si>
  <si>
    <t>Кол-во подписчиков на конец периода</t>
  </si>
  <si>
    <t>Почтовая рассылка / Email traffic</t>
  </si>
  <si>
    <t>Кол-во рассылок</t>
  </si>
  <si>
    <t>Кол-во сообщений</t>
  </si>
  <si>
    <t>Почтовая рассылка (трафик)</t>
  </si>
  <si>
    <t>Вирусный трафик / Viral</t>
  </si>
  <si>
    <t>Увеличение трафика, %</t>
  </si>
  <si>
    <t xml:space="preserve">Вирусный трафик </t>
  </si>
  <si>
    <t>Трафик сайта</t>
  </si>
  <si>
    <t>Партнерский / Referral</t>
  </si>
  <si>
    <t>Платный / Paid</t>
  </si>
  <si>
    <t>Почтовая рассылка / Email</t>
  </si>
  <si>
    <t>Вирусный / Viral</t>
  </si>
  <si>
    <t>Итого, Трафик сайта</t>
  </si>
  <si>
    <t>* Итого – суммарное значение показателя за 12 месяцев</t>
  </si>
  <si>
    <t>* Среднее – среднее арифметическое значение показателя за 12 месяцев</t>
  </si>
  <si>
    <t>* CTR – определение</t>
  </si>
  <si>
    <t>_Ctrl_1</t>
  </si>
  <si>
    <t>{"WidgetClassification":3,"State":1,"HyperlinkFlavor":0,"Placement":0,"LinkTarget":0,"CellName":"_Ctrl_1","CellAddress":"='Прогноз трафика сайта'!$A$59","WidgetName":8,"HiddenRow":1,"SheetCodeName":null,"ControlId":null}</t>
  </si>
  <si>
    <t>{"IsHide":false,"SheetId":0,"Name":"Прогноз трафика сайта","HiddenRow":0,"VisibleRange":"","SheetTheme":{"TabColor":"","BodyColor":"","BodyImage":""}}</t>
  </si>
  <si>
    <t>{"ButtonStyle":0,"Name":"Калькулятор трафика сайта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1},"Layout":3,"LayoutConfig":{"IsSamePagesHeight":false},"Toolbar":{"Position":1,"IsSubmit":false,"IsPrint":true,"IsPrintAll":false,"IsReset":true,"IsUpdate":true},"InputDetection":2,"ConfigureSubmit":{"IsShowCaptcha":false,"IsUseSscWebServer":true,"ReceiverCode":"yuriy.koryagin@gmail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fals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</si>
  <si>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APP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</si>
  <si>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_Ctrl_2</t>
  </si>
  <si>
    <t>{"WidgetClassification":3,"State":1,"HyperlinkFlavor":0,"Placement":0,"LinkTarget":0,"CellName":"_Ctrl_2","CellAddress":"='Прогноз трафика сайта'!$A$56","WidgetName":8,"HiddenRow":2,"SheetCodeName":null,"ControlId":null}</t>
  </si>
  <si>
    <t>{"IsHide":false,"SheetId":0,"Name":"Калькуляторы онлайн","HiddenRow":0,"VisibleRange":"","SheetTheme":{"TabColor":"","BodyColor":"","BodyImage":""}}</t>
  </si>
  <si>
    <t>{"IsHide":false,"SheetId":0,"Name":"Справка","HiddenRow":0,"VisibleRange":"","SheetTheme":{"TabColor":"","BodyColor":"","BodyImage":""}}</t>
  </si>
  <si>
    <t>{"IsHide":false,"SheetId":0,"Name":"О программе","HiddenRow":0,"VisibleRange":"","SheetTheme":{"TabColor":"","BodyColor":"","BodyImage":""}}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</si>
</sst>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9"/>
      <color rgb="FF808080"/>
      <name val="Calibri"/>
      <family val="2"/>
      <scheme val="minor"/>
    </font>
    <font>
      <b/>
      <i/>
      <u/>
      <sz val="9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Microsoft YaHei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808080"/>
      </top>
      <bottom style="double">
        <color rgb="FF808080"/>
      </bottom>
      <diagonal/>
    </border>
    <border>
      <left/>
      <right/>
      <top style="medium">
        <color rgb="FF808080"/>
      </top>
      <bottom/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left" vertical="center"/>
    </xf>
    <xf numFmtId="0" fontId="5" fillId="0" borderId="0" xfId="1" applyFont="1" applyAlignment="1">
      <alignment vertical="center"/>
    </xf>
    <xf numFmtId="0" fontId="2" fillId="0" borderId="0" xfId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3" fontId="0" fillId="0" borderId="0" xfId="0" applyNumberFormat="1"/>
    <xf numFmtId="0" fontId="1" fillId="2" borderId="2" xfId="0" applyFont="1" applyFill="1" applyBorder="1" applyAlignment="1">
      <alignment horizontal="lef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1" applyFont="1" applyAlignment="1" applyProtection="1">
      <alignment horizontal="left" vertical="center"/>
    </xf>
    <xf numFmtId="3" fontId="0" fillId="2" borderId="0" xfId="0" applyNumberFormat="1" applyFill="1" applyAlignment="1" applyProtection="1">
      <alignment horizontal="right" vertical="center"/>
      <protection locked="0"/>
    </xf>
    <xf numFmtId="9" fontId="0" fillId="2" borderId="0" xfId="0" applyNumberFormat="1" applyFill="1" applyAlignment="1" applyProtection="1">
      <alignment horizontal="right" vertical="center"/>
      <protection locked="0"/>
    </xf>
    <xf numFmtId="10" fontId="0" fillId="2" borderId="0" xfId="0" applyNumberFormat="1" applyFill="1" applyAlignment="1" applyProtection="1">
      <alignment horizontal="right" vertical="center"/>
      <protection locked="0"/>
    </xf>
    <xf numFmtId="165" fontId="0" fillId="2" borderId="0" xfId="0" applyNumberFormat="1" applyFill="1" applyAlignment="1" applyProtection="1">
      <alignment horizontal="right" vertical="center"/>
      <protection locked="0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0" fillId="0" borderId="8" xfId="0" applyBorder="1"/>
    <xf numFmtId="0" fontId="0" fillId="0" borderId="7" xfId="0" applyBorder="1" applyAlignment="1">
      <alignment horizontal="left" vertical="center"/>
    </xf>
    <xf numFmtId="3" fontId="0" fillId="2" borderId="8" xfId="0" applyNumberFormat="1" applyFill="1" applyBorder="1" applyAlignment="1" applyProtection="1">
      <alignment horizontal="right" vertical="center"/>
      <protection locked="0"/>
    </xf>
    <xf numFmtId="0" fontId="0" fillId="0" borderId="9" xfId="0" applyBorder="1" applyAlignment="1">
      <alignment horizontal="left" vertical="center"/>
    </xf>
    <xf numFmtId="3" fontId="0" fillId="0" borderId="10" xfId="0" applyNumberFormat="1" applyBorder="1" applyAlignment="1">
      <alignment horizontal="right" vertical="center"/>
    </xf>
    <xf numFmtId="3" fontId="0" fillId="0" borderId="11" xfId="0" applyNumberForma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8" xfId="0" applyNumberFormat="1" applyBorder="1" applyAlignment="1">
      <alignment horizontal="right" vertical="center"/>
    </xf>
    <xf numFmtId="0" fontId="0" fillId="0" borderId="7" xfId="0" applyBorder="1" applyAlignment="1">
      <alignment vertical="center"/>
    </xf>
    <xf numFmtId="9" fontId="0" fillId="2" borderId="8" xfId="0" applyNumberFormat="1" applyFill="1" applyBorder="1" applyAlignment="1" applyProtection="1">
      <alignment horizontal="right" vertical="center"/>
      <protection locked="0"/>
    </xf>
    <xf numFmtId="10" fontId="0" fillId="2" borderId="8" xfId="0" applyNumberFormat="1" applyFill="1" applyBorder="1" applyAlignment="1" applyProtection="1">
      <alignment horizontal="right" vertical="center"/>
      <protection locked="0"/>
    </xf>
    <xf numFmtId="0" fontId="0" fillId="0" borderId="7" xfId="0" applyBorder="1"/>
    <xf numFmtId="165" fontId="0" fillId="2" borderId="8" xfId="0" applyNumberFormat="1" applyFill="1" applyBorder="1" applyAlignment="1" applyProtection="1">
      <alignment horizontal="right" vertical="center"/>
      <protection locked="0"/>
    </xf>
    <xf numFmtId="0" fontId="0" fillId="0" borderId="9" xfId="0" applyBorder="1"/>
    <xf numFmtId="3" fontId="0" fillId="0" borderId="10" xfId="0" applyNumberFormat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E3C2DC-7468-4805-B668-36F59B91D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google.com/google-ads/answer/2615875?hl=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showGridLines="0" showRowColHeaders="0" tabSelected="1" workbookViewId="0"/>
  </sheetViews>
  <sheetFormatPr defaultColWidth="9.1796875" defaultRowHeight="21" customHeight="1" x14ac:dyDescent="0.35"/>
  <cols>
    <col min="1" max="1" width="70.7265625" customWidth="1"/>
  </cols>
  <sheetData>
    <row r="1" spans="1:1" ht="21" customHeight="1" x14ac:dyDescent="0.35">
      <c r="A1" s="46" t="s">
        <v>0</v>
      </c>
    </row>
    <row r="2" spans="1:1" ht="21" customHeight="1" x14ac:dyDescent="0.35">
      <c r="A2" s="47" t="s">
        <v>1</v>
      </c>
    </row>
    <row r="3" spans="1:1" ht="21" customHeight="1" x14ac:dyDescent="0.35">
      <c r="A3" s="2"/>
    </row>
    <row r="4" spans="1:1" ht="21" customHeight="1" x14ac:dyDescent="0.35">
      <c r="A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showGridLines="0" workbookViewId="0"/>
  </sheetViews>
  <sheetFormatPr defaultRowHeight="18" customHeight="1" x14ac:dyDescent="0.35"/>
  <cols>
    <col min="1" max="1" width="40.7265625" customWidth="1"/>
    <col min="2" max="3" width="12.7265625" customWidth="1"/>
    <col min="4" max="15" width="10.7265625" customWidth="1"/>
  </cols>
  <sheetData>
    <row r="1" spans="1:15" ht="18" customHeight="1" x14ac:dyDescent="0.35">
      <c r="A1" s="4" t="s">
        <v>2</v>
      </c>
      <c r="B1" s="5" t="s">
        <v>3</v>
      </c>
      <c r="C1" s="5" t="s">
        <v>4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</row>
    <row r="2" spans="1:15" ht="3.75" customHeight="1" x14ac:dyDescent="0.3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3" customHeight="1" x14ac:dyDescent="0.3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1:15" ht="18" customHeight="1" x14ac:dyDescent="0.35">
      <c r="A4" s="28" t="s">
        <v>5</v>
      </c>
      <c r="B4" s="7"/>
      <c r="C4" s="7"/>
      <c r="O4" s="29"/>
    </row>
    <row r="5" spans="1:15" ht="18" customHeight="1" x14ac:dyDescent="0.35">
      <c r="A5" s="30" t="s">
        <v>6</v>
      </c>
      <c r="B5" s="8">
        <f>SUM(D5:O5)</f>
        <v>109000</v>
      </c>
      <c r="C5" s="8">
        <f>AVERAGE(D5:O5)</f>
        <v>9083.3333333333339</v>
      </c>
      <c r="D5" s="21">
        <v>7500</v>
      </c>
      <c r="E5" s="21">
        <v>8000</v>
      </c>
      <c r="F5" s="21">
        <v>9000</v>
      </c>
      <c r="G5" s="21">
        <v>9500</v>
      </c>
      <c r="H5" s="21">
        <v>10000</v>
      </c>
      <c r="I5" s="21">
        <v>10500</v>
      </c>
      <c r="J5" s="21">
        <v>10000</v>
      </c>
      <c r="K5" s="21">
        <v>8000</v>
      </c>
      <c r="L5" s="21">
        <v>8500</v>
      </c>
      <c r="M5" s="21">
        <v>9000</v>
      </c>
      <c r="N5" s="21">
        <v>9500</v>
      </c>
      <c r="O5" s="31">
        <v>9500</v>
      </c>
    </row>
    <row r="6" spans="1:15" ht="3" customHeight="1" x14ac:dyDescent="0.3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8" spans="1:15" ht="3.75" customHeight="1" x14ac:dyDescent="0.35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1:15" ht="18" customHeight="1" x14ac:dyDescent="0.35">
      <c r="A9" s="28" t="s">
        <v>7</v>
      </c>
      <c r="O9" s="29"/>
    </row>
    <row r="10" spans="1:15" ht="18" customHeight="1" x14ac:dyDescent="0.35">
      <c r="A10" s="30" t="s">
        <v>8</v>
      </c>
      <c r="B10" s="8">
        <f>SUM(D10:O10)</f>
        <v>35</v>
      </c>
      <c r="C10" s="9">
        <f>AVERAGE(D10:O10)</f>
        <v>2.9166666666666665</v>
      </c>
      <c r="D10" s="21">
        <v>1</v>
      </c>
      <c r="E10" s="21">
        <v>2</v>
      </c>
      <c r="F10" s="21">
        <v>2</v>
      </c>
      <c r="G10" s="21">
        <v>3</v>
      </c>
      <c r="H10" s="21">
        <v>4</v>
      </c>
      <c r="I10" s="21">
        <v>3</v>
      </c>
      <c r="J10" s="21">
        <v>3</v>
      </c>
      <c r="K10" s="21">
        <v>2</v>
      </c>
      <c r="L10" s="21">
        <v>2</v>
      </c>
      <c r="M10" s="21">
        <v>4</v>
      </c>
      <c r="N10" s="21">
        <v>4</v>
      </c>
      <c r="O10" s="31">
        <v>5</v>
      </c>
    </row>
    <row r="11" spans="1:15" ht="18" customHeight="1" x14ac:dyDescent="0.35">
      <c r="A11" s="30" t="s">
        <v>9</v>
      </c>
      <c r="B11" s="8"/>
      <c r="D11" s="21">
        <v>800</v>
      </c>
      <c r="E11" s="21">
        <v>900</v>
      </c>
      <c r="F11" s="21">
        <v>1000</v>
      </c>
      <c r="G11" s="21">
        <v>1200</v>
      </c>
      <c r="H11" s="21">
        <v>1000</v>
      </c>
      <c r="I11" s="21">
        <v>900</v>
      </c>
      <c r="J11" s="21">
        <v>800</v>
      </c>
      <c r="K11" s="21">
        <v>1100</v>
      </c>
      <c r="L11" s="21">
        <v>1200</v>
      </c>
      <c r="M11" s="21">
        <v>900</v>
      </c>
      <c r="N11" s="21">
        <v>1000</v>
      </c>
      <c r="O11" s="31">
        <v>1000</v>
      </c>
    </row>
    <row r="12" spans="1:15" ht="18" customHeight="1" x14ac:dyDescent="0.35">
      <c r="A12" s="30" t="s">
        <v>10</v>
      </c>
      <c r="B12" s="8">
        <f>SUM(D12:O12)</f>
        <v>34500</v>
      </c>
      <c r="C12" s="8">
        <f>AVERAGE(D12:O12)</f>
        <v>2875</v>
      </c>
      <c r="D12" s="8">
        <f>D10*D11</f>
        <v>800</v>
      </c>
      <c r="E12" s="8">
        <f t="shared" ref="E12:O12" si="0">E10*E11</f>
        <v>1800</v>
      </c>
      <c r="F12" s="8">
        <f t="shared" si="0"/>
        <v>2000</v>
      </c>
      <c r="G12" s="8">
        <f t="shared" si="0"/>
        <v>3600</v>
      </c>
      <c r="H12" s="8">
        <f t="shared" si="0"/>
        <v>4000</v>
      </c>
      <c r="I12" s="8">
        <f t="shared" si="0"/>
        <v>2700</v>
      </c>
      <c r="J12" s="8">
        <f t="shared" si="0"/>
        <v>2400</v>
      </c>
      <c r="K12" s="8">
        <f t="shared" si="0"/>
        <v>2200</v>
      </c>
      <c r="L12" s="8">
        <f t="shared" si="0"/>
        <v>2400</v>
      </c>
      <c r="M12" s="8">
        <f t="shared" si="0"/>
        <v>3600</v>
      </c>
      <c r="N12" s="8">
        <f t="shared" si="0"/>
        <v>4000</v>
      </c>
      <c r="O12" s="38">
        <f t="shared" si="0"/>
        <v>5000</v>
      </c>
    </row>
    <row r="13" spans="1:15" ht="3.75" customHeight="1" x14ac:dyDescent="0.3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ht="18" customHeight="1" x14ac:dyDescent="0.35">
      <c r="A14" s="10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3.75" customHeight="1" x14ac:dyDescent="0.35">
      <c r="A15" s="3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</row>
    <row r="16" spans="1:15" ht="18" customHeight="1" x14ac:dyDescent="0.35">
      <c r="A16" s="28" t="s">
        <v>11</v>
      </c>
      <c r="O16" s="29"/>
    </row>
    <row r="17" spans="1:15" ht="18" customHeight="1" x14ac:dyDescent="0.35">
      <c r="A17" s="39" t="s">
        <v>12</v>
      </c>
      <c r="D17" s="11"/>
      <c r="E17" s="22">
        <v>0.01</v>
      </c>
      <c r="F17" s="22">
        <v>0.02</v>
      </c>
      <c r="G17" s="22">
        <v>0.03</v>
      </c>
      <c r="H17" s="22">
        <v>0.04</v>
      </c>
      <c r="I17" s="22">
        <v>0.05</v>
      </c>
      <c r="J17" s="22">
        <v>0.05</v>
      </c>
      <c r="K17" s="22">
        <v>0.06</v>
      </c>
      <c r="L17" s="22">
        <v>0.08</v>
      </c>
      <c r="M17" s="22">
        <v>0.08</v>
      </c>
      <c r="N17" s="22">
        <v>0.1</v>
      </c>
      <c r="O17" s="40">
        <v>0.1</v>
      </c>
    </row>
    <row r="18" spans="1:15" ht="18" customHeight="1" x14ac:dyDescent="0.35">
      <c r="A18" s="30" t="s">
        <v>13</v>
      </c>
      <c r="B18" s="8">
        <f>SUM(D18:O18)</f>
        <v>12193490.653395209</v>
      </c>
      <c r="C18" s="8">
        <f>AVERAGE(D18:O18)</f>
        <v>1016124.2211162675</v>
      </c>
      <c r="D18" s="21">
        <v>800000</v>
      </c>
      <c r="E18" s="8">
        <f>D18+D18*E17</f>
        <v>808000</v>
      </c>
      <c r="F18" s="8">
        <f t="shared" ref="F18:O18" si="1">E18+E18*F17</f>
        <v>824160</v>
      </c>
      <c r="G18" s="8">
        <f t="shared" si="1"/>
        <v>848884.8</v>
      </c>
      <c r="H18" s="8">
        <f t="shared" si="1"/>
        <v>882840.19200000004</v>
      </c>
      <c r="I18" s="8">
        <f t="shared" si="1"/>
        <v>926982.20160000003</v>
      </c>
      <c r="J18" s="8">
        <f t="shared" si="1"/>
        <v>973331.31168000004</v>
      </c>
      <c r="K18" s="8">
        <f t="shared" si="1"/>
        <v>1031731.1903808</v>
      </c>
      <c r="L18" s="8">
        <f t="shared" si="1"/>
        <v>1114269.6856112641</v>
      </c>
      <c r="M18" s="8">
        <f t="shared" si="1"/>
        <v>1203411.2604601653</v>
      </c>
      <c r="N18" s="8">
        <f t="shared" si="1"/>
        <v>1323752.3865061819</v>
      </c>
      <c r="O18" s="38">
        <f t="shared" si="1"/>
        <v>1456127.6251568</v>
      </c>
    </row>
    <row r="19" spans="1:15" ht="18" customHeight="1" x14ac:dyDescent="0.35">
      <c r="A19" s="30" t="s">
        <v>14</v>
      </c>
      <c r="B19" s="12">
        <f>B20/B18</f>
        <v>1.4799377196898044E-2</v>
      </c>
      <c r="C19" s="12">
        <f>C20/C18</f>
        <v>1.4799377196898042E-2</v>
      </c>
      <c r="D19" s="23">
        <v>8.0000000000000002E-3</v>
      </c>
      <c r="E19" s="23">
        <v>8.9999999999999993E-3</v>
      </c>
      <c r="F19" s="23">
        <v>0.01</v>
      </c>
      <c r="G19" s="23">
        <v>1.2E-2</v>
      </c>
      <c r="H19" s="23">
        <v>1.4E-2</v>
      </c>
      <c r="I19" s="23">
        <v>1.4999999999999999E-2</v>
      </c>
      <c r="J19" s="23">
        <v>1.4999999999999999E-2</v>
      </c>
      <c r="K19" s="23">
        <v>1.6E-2</v>
      </c>
      <c r="L19" s="23">
        <v>1.6E-2</v>
      </c>
      <c r="M19" s="23">
        <v>1.7999999999999999E-2</v>
      </c>
      <c r="N19" s="23">
        <v>1.7999999999999999E-2</v>
      </c>
      <c r="O19" s="41">
        <v>1.9E-2</v>
      </c>
    </row>
    <row r="20" spans="1:15" ht="18" customHeight="1" x14ac:dyDescent="0.35">
      <c r="A20" s="30" t="s">
        <v>15</v>
      </c>
      <c r="B20" s="8">
        <f>SUM(D20:O20)</f>
        <v>180456.06752644648</v>
      </c>
      <c r="C20" s="8">
        <f>AVERAGE(D20:O20)</f>
        <v>15038.005627203873</v>
      </c>
      <c r="D20" s="8">
        <f>D18*D19</f>
        <v>6400</v>
      </c>
      <c r="E20" s="8">
        <f t="shared" ref="E20:O20" si="2">E18*E19</f>
        <v>7271.9999999999991</v>
      </c>
      <c r="F20" s="8">
        <f t="shared" si="2"/>
        <v>8241.6</v>
      </c>
      <c r="G20" s="8">
        <f t="shared" si="2"/>
        <v>10186.617600000001</v>
      </c>
      <c r="H20" s="8">
        <f t="shared" si="2"/>
        <v>12359.762688000001</v>
      </c>
      <c r="I20" s="8">
        <f t="shared" si="2"/>
        <v>13904.733023999999</v>
      </c>
      <c r="J20" s="8">
        <f t="shared" si="2"/>
        <v>14599.9696752</v>
      </c>
      <c r="K20" s="8">
        <f t="shared" si="2"/>
        <v>16507.699046092803</v>
      </c>
      <c r="L20" s="8">
        <f t="shared" si="2"/>
        <v>17828.314969780226</v>
      </c>
      <c r="M20" s="8">
        <f t="shared" si="2"/>
        <v>21661.402688282975</v>
      </c>
      <c r="N20" s="8">
        <f t="shared" si="2"/>
        <v>23827.542957111273</v>
      </c>
      <c r="O20" s="38">
        <f t="shared" si="2"/>
        <v>27666.4248779792</v>
      </c>
    </row>
    <row r="21" spans="1:15" ht="3.75" customHeight="1" x14ac:dyDescent="0.3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1:15" ht="18" customHeight="1" x14ac:dyDescent="0.35">
      <c r="A22" s="10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3.75" customHeight="1" x14ac:dyDescent="0.35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</row>
    <row r="24" spans="1:15" ht="18" customHeight="1" x14ac:dyDescent="0.35">
      <c r="A24" s="28" t="s">
        <v>16</v>
      </c>
      <c r="O24" s="29"/>
    </row>
    <row r="25" spans="1:15" ht="18" customHeight="1" x14ac:dyDescent="0.35">
      <c r="A25" s="30" t="s">
        <v>17</v>
      </c>
      <c r="D25" s="23">
        <v>0.02</v>
      </c>
      <c r="E25" s="23">
        <v>0.02</v>
      </c>
      <c r="F25" s="23">
        <v>2.5000000000000001E-2</v>
      </c>
      <c r="G25" s="23">
        <v>2.5000000000000001E-2</v>
      </c>
      <c r="H25" s="23">
        <v>0.03</v>
      </c>
      <c r="I25" s="23">
        <v>0.03</v>
      </c>
      <c r="J25" s="23">
        <v>0.03</v>
      </c>
      <c r="K25" s="23">
        <v>0.02</v>
      </c>
      <c r="L25" s="23">
        <v>0.02</v>
      </c>
      <c r="M25" s="23">
        <v>2.5000000000000001E-2</v>
      </c>
      <c r="N25" s="23">
        <v>2.5000000000000001E-2</v>
      </c>
      <c r="O25" s="41">
        <v>2.5000000000000001E-2</v>
      </c>
    </row>
    <row r="26" spans="1:15" ht="18" customHeight="1" x14ac:dyDescent="0.35">
      <c r="A26" s="30" t="s">
        <v>18</v>
      </c>
      <c r="D26" s="23">
        <v>2.5000000000000001E-3</v>
      </c>
      <c r="E26" s="23">
        <v>2.5000000000000001E-3</v>
      </c>
      <c r="F26" s="23">
        <v>2.5000000000000001E-3</v>
      </c>
      <c r="G26" s="23">
        <v>3.5000000000000001E-3</v>
      </c>
      <c r="H26" s="23">
        <v>3.5000000000000001E-3</v>
      </c>
      <c r="I26" s="23">
        <v>5.0000000000000001E-3</v>
      </c>
      <c r="J26" s="23">
        <v>5.0000000000000001E-3</v>
      </c>
      <c r="K26" s="23">
        <v>4.0000000000000001E-3</v>
      </c>
      <c r="L26" s="23">
        <v>2.5000000000000001E-3</v>
      </c>
      <c r="M26" s="23">
        <v>2E-3</v>
      </c>
      <c r="N26" s="23">
        <v>2E-3</v>
      </c>
      <c r="O26" s="41">
        <v>2E-3</v>
      </c>
    </row>
    <row r="27" spans="1:15" ht="18" customHeight="1" x14ac:dyDescent="0.35">
      <c r="A27" s="42"/>
      <c r="O27" s="29"/>
    </row>
    <row r="28" spans="1:15" ht="18" customHeight="1" x14ac:dyDescent="0.35">
      <c r="A28" s="30" t="s">
        <v>19</v>
      </c>
      <c r="B28" s="8">
        <f>D28</f>
        <v>2000</v>
      </c>
      <c r="D28" s="21">
        <v>2000</v>
      </c>
      <c r="E28" s="8">
        <f>D31</f>
        <v>2035</v>
      </c>
      <c r="F28" s="8">
        <f>E31</f>
        <v>2070.6124999999997</v>
      </c>
      <c r="G28" s="8">
        <f t="shared" ref="G28:O28" si="3">F31</f>
        <v>2117.2012812499997</v>
      </c>
      <c r="H28" s="8">
        <f t="shared" si="3"/>
        <v>2162.7211087968749</v>
      </c>
      <c r="I28" s="8">
        <f t="shared" si="3"/>
        <v>2220.0332181799922</v>
      </c>
      <c r="J28" s="8">
        <f t="shared" si="3"/>
        <v>2275.5340486344917</v>
      </c>
      <c r="K28" s="8">
        <f t="shared" si="3"/>
        <v>2332.4223998503539</v>
      </c>
      <c r="L28" s="8">
        <f t="shared" si="3"/>
        <v>2369.7411582479599</v>
      </c>
      <c r="M28" s="8">
        <f t="shared" si="3"/>
        <v>2411.2116285172992</v>
      </c>
      <c r="N28" s="8">
        <f t="shared" si="3"/>
        <v>2466.6694959731972</v>
      </c>
      <c r="O28" s="38">
        <f t="shared" si="3"/>
        <v>2523.4028943805806</v>
      </c>
    </row>
    <row r="29" spans="1:15" ht="18" customHeight="1" x14ac:dyDescent="0.35">
      <c r="A29" s="30" t="s">
        <v>20</v>
      </c>
      <c r="D29" s="8">
        <f>D28*D25</f>
        <v>40</v>
      </c>
      <c r="E29" s="8">
        <f>E28*E25</f>
        <v>40.700000000000003</v>
      </c>
      <c r="F29" s="8">
        <f t="shared" ref="F29:O29" si="4">F28*F25</f>
        <v>51.765312499999993</v>
      </c>
      <c r="G29" s="8">
        <f t="shared" si="4"/>
        <v>52.930032031249993</v>
      </c>
      <c r="H29" s="8">
        <f t="shared" si="4"/>
        <v>64.881633263906238</v>
      </c>
      <c r="I29" s="8">
        <f t="shared" si="4"/>
        <v>66.600996545399767</v>
      </c>
      <c r="J29" s="8">
        <f t="shared" si="4"/>
        <v>68.266021459034746</v>
      </c>
      <c r="K29" s="8">
        <f t="shared" si="4"/>
        <v>46.648447997007082</v>
      </c>
      <c r="L29" s="8">
        <f t="shared" si="4"/>
        <v>47.394823164959199</v>
      </c>
      <c r="M29" s="8">
        <f t="shared" si="4"/>
        <v>60.280290712932484</v>
      </c>
      <c r="N29" s="8">
        <f t="shared" si="4"/>
        <v>61.666737399329932</v>
      </c>
      <c r="O29" s="38">
        <f t="shared" si="4"/>
        <v>63.08507235951452</v>
      </c>
    </row>
    <row r="30" spans="1:15" ht="18" customHeight="1" x14ac:dyDescent="0.35">
      <c r="A30" s="30" t="s">
        <v>21</v>
      </c>
      <c r="D30" s="8">
        <f>-D26*D28</f>
        <v>-5</v>
      </c>
      <c r="E30" s="8">
        <f>-E26*E28</f>
        <v>-5.0875000000000004</v>
      </c>
      <c r="F30" s="8">
        <f t="shared" ref="F30:O30" si="5">-F26*F28</f>
        <v>-5.1765312499999991</v>
      </c>
      <c r="G30" s="8">
        <f t="shared" si="5"/>
        <v>-7.410204484374999</v>
      </c>
      <c r="H30" s="8">
        <f t="shared" si="5"/>
        <v>-7.5695238807890624</v>
      </c>
      <c r="I30" s="8">
        <f t="shared" si="5"/>
        <v>-11.100166090899961</v>
      </c>
      <c r="J30" s="8">
        <f t="shared" si="5"/>
        <v>-11.377670243172458</v>
      </c>
      <c r="K30" s="8">
        <f t="shared" si="5"/>
        <v>-9.3296895994014157</v>
      </c>
      <c r="L30" s="8">
        <f t="shared" si="5"/>
        <v>-5.9243528956198999</v>
      </c>
      <c r="M30" s="8">
        <f t="shared" si="5"/>
        <v>-4.8224232570345986</v>
      </c>
      <c r="N30" s="8">
        <f t="shared" si="5"/>
        <v>-4.9333389919463944</v>
      </c>
      <c r="O30" s="38">
        <f t="shared" si="5"/>
        <v>-5.0468057887611613</v>
      </c>
    </row>
    <row r="31" spans="1:15" ht="18" customHeight="1" x14ac:dyDescent="0.35">
      <c r="A31" s="28" t="s">
        <v>22</v>
      </c>
      <c r="B31" s="8">
        <f>O31</f>
        <v>2581.441160951334</v>
      </c>
      <c r="D31" s="8">
        <f>D28+D29+D30</f>
        <v>2035</v>
      </c>
      <c r="E31" s="8">
        <f>E28+E29+E30</f>
        <v>2070.6124999999997</v>
      </c>
      <c r="F31" s="8">
        <f t="shared" ref="F31:O31" si="6">F28+F29+F30</f>
        <v>2117.2012812499997</v>
      </c>
      <c r="G31" s="8">
        <f t="shared" si="6"/>
        <v>2162.7211087968749</v>
      </c>
      <c r="H31" s="8">
        <f t="shared" si="6"/>
        <v>2220.0332181799922</v>
      </c>
      <c r="I31" s="8">
        <f t="shared" si="6"/>
        <v>2275.5340486344917</v>
      </c>
      <c r="J31" s="8">
        <f t="shared" si="6"/>
        <v>2332.4223998503539</v>
      </c>
      <c r="K31" s="8">
        <f t="shared" si="6"/>
        <v>2369.7411582479599</v>
      </c>
      <c r="L31" s="8">
        <f t="shared" si="6"/>
        <v>2411.2116285172992</v>
      </c>
      <c r="M31" s="8">
        <f t="shared" si="6"/>
        <v>2466.6694959731972</v>
      </c>
      <c r="N31" s="8">
        <f t="shared" si="6"/>
        <v>2523.4028943805806</v>
      </c>
      <c r="O31" s="38">
        <f t="shared" si="6"/>
        <v>2581.441160951334</v>
      </c>
    </row>
    <row r="32" spans="1:15" ht="18" customHeight="1" x14ac:dyDescent="0.35">
      <c r="A32" s="42"/>
      <c r="O32" s="29"/>
    </row>
    <row r="33" spans="1:15" ht="18" customHeight="1" x14ac:dyDescent="0.35">
      <c r="A33" s="28" t="s">
        <v>23</v>
      </c>
      <c r="O33" s="29"/>
    </row>
    <row r="34" spans="1:15" ht="18" customHeight="1" x14ac:dyDescent="0.35">
      <c r="A34" s="30" t="s">
        <v>24</v>
      </c>
      <c r="B34" s="8">
        <f>SUM(D34:O34)</f>
        <v>37</v>
      </c>
      <c r="C34" s="8"/>
      <c r="D34" s="21">
        <v>2</v>
      </c>
      <c r="E34" s="21">
        <v>2</v>
      </c>
      <c r="F34" s="21">
        <v>2</v>
      </c>
      <c r="G34" s="21">
        <v>4</v>
      </c>
      <c r="H34" s="21">
        <v>4</v>
      </c>
      <c r="I34" s="21">
        <v>4</v>
      </c>
      <c r="J34" s="21">
        <v>4</v>
      </c>
      <c r="K34" s="21">
        <v>1</v>
      </c>
      <c r="L34" s="21">
        <v>2</v>
      </c>
      <c r="M34" s="21">
        <v>4</v>
      </c>
      <c r="N34" s="21">
        <v>4</v>
      </c>
      <c r="O34" s="31">
        <v>4</v>
      </c>
    </row>
    <row r="35" spans="1:15" ht="18" customHeight="1" x14ac:dyDescent="0.35">
      <c r="A35" s="30" t="s">
        <v>25</v>
      </c>
      <c r="B35" s="8">
        <f>SUM(D35:O35)</f>
        <v>83990.224419276026</v>
      </c>
      <c r="C35" s="8"/>
      <c r="D35" s="8">
        <f>D28*D34</f>
        <v>4000</v>
      </c>
      <c r="E35" s="8">
        <f t="shared" ref="E35:O35" si="7">E28*E34</f>
        <v>4070</v>
      </c>
      <c r="F35" s="8">
        <f t="shared" si="7"/>
        <v>4141.2249999999995</v>
      </c>
      <c r="G35" s="8">
        <f t="shared" si="7"/>
        <v>8468.805124999999</v>
      </c>
      <c r="H35" s="8">
        <f t="shared" si="7"/>
        <v>8650.8844351874995</v>
      </c>
      <c r="I35" s="8">
        <f t="shared" si="7"/>
        <v>8880.1328727199689</v>
      </c>
      <c r="J35" s="8">
        <f t="shared" si="7"/>
        <v>9102.1361945379667</v>
      </c>
      <c r="K35" s="8">
        <f t="shared" si="7"/>
        <v>2332.4223998503539</v>
      </c>
      <c r="L35" s="8">
        <f t="shared" si="7"/>
        <v>4739.4823164959198</v>
      </c>
      <c r="M35" s="8">
        <f t="shared" si="7"/>
        <v>9644.8465140691969</v>
      </c>
      <c r="N35" s="8">
        <f t="shared" si="7"/>
        <v>9866.6779838927887</v>
      </c>
      <c r="O35" s="38">
        <f t="shared" si="7"/>
        <v>10093.611577522322</v>
      </c>
    </row>
    <row r="36" spans="1:15" ht="18" customHeight="1" x14ac:dyDescent="0.35">
      <c r="A36" s="30" t="s">
        <v>14</v>
      </c>
      <c r="D36" s="24">
        <v>0.1</v>
      </c>
      <c r="E36" s="24">
        <v>0.12</v>
      </c>
      <c r="F36" s="24">
        <v>0.14000000000000001</v>
      </c>
      <c r="G36" s="24">
        <v>0.16</v>
      </c>
      <c r="H36" s="24">
        <v>0.16</v>
      </c>
      <c r="I36" s="24">
        <v>0.14000000000000001</v>
      </c>
      <c r="J36" s="24">
        <v>0.1</v>
      </c>
      <c r="K36" s="24">
        <v>0.12</v>
      </c>
      <c r="L36" s="24">
        <v>0.14000000000000001</v>
      </c>
      <c r="M36" s="24">
        <v>0.16</v>
      </c>
      <c r="N36" s="24">
        <v>0.18</v>
      </c>
      <c r="O36" s="43">
        <v>0.18</v>
      </c>
    </row>
    <row r="37" spans="1:15" ht="18" customHeight="1" x14ac:dyDescent="0.35">
      <c r="A37" s="42" t="s">
        <v>26</v>
      </c>
      <c r="B37" s="8">
        <f>SUM(D37:O37)</f>
        <v>12440.199826861854</v>
      </c>
      <c r="C37" s="8">
        <f>AVERAGE(D37:O37)</f>
        <v>1036.6833189051545</v>
      </c>
      <c r="D37" s="8">
        <f>D35*D36</f>
        <v>400</v>
      </c>
      <c r="E37" s="8">
        <f t="shared" ref="E37:O37" si="8">E35*E36</f>
        <v>488.4</v>
      </c>
      <c r="F37" s="8">
        <f t="shared" si="8"/>
        <v>579.77149999999995</v>
      </c>
      <c r="G37" s="8">
        <f t="shared" si="8"/>
        <v>1355.0088199999998</v>
      </c>
      <c r="H37" s="8">
        <f t="shared" si="8"/>
        <v>1384.14150963</v>
      </c>
      <c r="I37" s="8">
        <f t="shared" si="8"/>
        <v>1243.2186021807959</v>
      </c>
      <c r="J37" s="8">
        <f t="shared" si="8"/>
        <v>910.2136194537967</v>
      </c>
      <c r="K37" s="8">
        <f t="shared" si="8"/>
        <v>279.89068798204244</v>
      </c>
      <c r="L37" s="8">
        <f t="shared" si="8"/>
        <v>663.52752430942883</v>
      </c>
      <c r="M37" s="8">
        <f t="shared" si="8"/>
        <v>1543.1754422510714</v>
      </c>
      <c r="N37" s="8">
        <f t="shared" si="8"/>
        <v>1776.002037100702</v>
      </c>
      <c r="O37" s="38">
        <f t="shared" si="8"/>
        <v>1816.8500839540179</v>
      </c>
    </row>
    <row r="38" spans="1:15" ht="3.75" customHeight="1" x14ac:dyDescent="0.35">
      <c r="A38" s="44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4"/>
    </row>
    <row r="39" spans="1:15" ht="18" customHeight="1" x14ac:dyDescent="0.3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3.75" customHeight="1" x14ac:dyDescent="0.35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7"/>
    </row>
    <row r="41" spans="1:15" ht="18" customHeight="1" x14ac:dyDescent="0.35">
      <c r="A41" s="28" t="s">
        <v>27</v>
      </c>
      <c r="O41" s="29"/>
    </row>
    <row r="42" spans="1:15" ht="18" customHeight="1" x14ac:dyDescent="0.35">
      <c r="A42" s="30" t="s">
        <v>28</v>
      </c>
      <c r="D42" s="11"/>
      <c r="E42" s="22">
        <v>0.02</v>
      </c>
      <c r="F42" s="22">
        <v>0.04</v>
      </c>
      <c r="G42" s="22">
        <v>0.06</v>
      </c>
      <c r="H42" s="22">
        <v>0.08</v>
      </c>
      <c r="I42" s="22">
        <v>0.1</v>
      </c>
      <c r="J42" s="22">
        <v>0.1</v>
      </c>
      <c r="K42" s="22">
        <v>0.06</v>
      </c>
      <c r="L42" s="22">
        <v>0.06</v>
      </c>
      <c r="M42" s="22">
        <v>0.08</v>
      </c>
      <c r="N42" s="22">
        <v>0.1</v>
      </c>
      <c r="O42" s="40">
        <v>0.12</v>
      </c>
    </row>
    <row r="43" spans="1:15" ht="18" customHeight="1" x14ac:dyDescent="0.35">
      <c r="A43" s="30" t="s">
        <v>29</v>
      </c>
      <c r="B43" s="8">
        <f>SUM(D43:O43)</f>
        <v>23692.310979590813</v>
      </c>
      <c r="C43" s="8">
        <f>AVERAGE(D43:O43)</f>
        <v>1974.3592482992344</v>
      </c>
      <c r="D43" s="13">
        <v>0</v>
      </c>
      <c r="E43" s="8">
        <f t="shared" ref="E43:O43" si="9">(D5+D12+D20+D37)*E42</f>
        <v>302</v>
      </c>
      <c r="F43" s="8">
        <f t="shared" si="9"/>
        <v>702.41600000000005</v>
      </c>
      <c r="G43" s="8">
        <f t="shared" si="9"/>
        <v>1189.2822899999999</v>
      </c>
      <c r="H43" s="8">
        <f t="shared" si="9"/>
        <v>1971.3301136</v>
      </c>
      <c r="I43" s="8">
        <f t="shared" si="9"/>
        <v>2774.3904197630004</v>
      </c>
      <c r="J43" s="8">
        <f t="shared" si="9"/>
        <v>2834.7951626180802</v>
      </c>
      <c r="K43" s="8">
        <f t="shared" si="9"/>
        <v>1674.6109976792279</v>
      </c>
      <c r="L43" s="8">
        <f t="shared" si="9"/>
        <v>1619.2553840444907</v>
      </c>
      <c r="M43" s="8">
        <f t="shared" si="9"/>
        <v>2351.3473995271725</v>
      </c>
      <c r="N43" s="8">
        <f t="shared" si="9"/>
        <v>3580.4578130534051</v>
      </c>
      <c r="O43" s="38">
        <f t="shared" si="9"/>
        <v>4692.4253993054372</v>
      </c>
    </row>
    <row r="44" spans="1:15" ht="3.75" customHeight="1" x14ac:dyDescent="0.35">
      <c r="A44" s="32"/>
      <c r="B44" s="33"/>
      <c r="C44" s="33"/>
      <c r="D44" s="45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ht="18" customHeight="1" x14ac:dyDescent="0.35">
      <c r="A45" s="10"/>
      <c r="B45" s="8"/>
      <c r="C45" s="8"/>
      <c r="D45" s="13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ht="18" customHeight="1" x14ac:dyDescent="0.35">
      <c r="A46" s="14" t="s">
        <v>30</v>
      </c>
      <c r="B46" s="15" t="str">
        <f>B1</f>
        <v>Итого</v>
      </c>
      <c r="C46" s="15" t="str">
        <f>C1</f>
        <v>Среднее</v>
      </c>
      <c r="D46" s="15">
        <f>D1</f>
        <v>1</v>
      </c>
      <c r="E46" s="15">
        <f t="shared" ref="E46:O46" si="10">E1</f>
        <v>2</v>
      </c>
      <c r="F46" s="15">
        <f t="shared" si="10"/>
        <v>3</v>
      </c>
      <c r="G46" s="15">
        <f t="shared" si="10"/>
        <v>4</v>
      </c>
      <c r="H46" s="15">
        <f t="shared" si="10"/>
        <v>5</v>
      </c>
      <c r="I46" s="15">
        <f t="shared" si="10"/>
        <v>6</v>
      </c>
      <c r="J46" s="15">
        <f t="shared" si="10"/>
        <v>7</v>
      </c>
      <c r="K46" s="15">
        <f t="shared" si="10"/>
        <v>8</v>
      </c>
      <c r="L46" s="15">
        <f t="shared" si="10"/>
        <v>9</v>
      </c>
      <c r="M46" s="15">
        <f t="shared" si="10"/>
        <v>10</v>
      </c>
      <c r="N46" s="15">
        <f t="shared" si="10"/>
        <v>11</v>
      </c>
      <c r="O46" s="15">
        <f t="shared" si="10"/>
        <v>12</v>
      </c>
    </row>
    <row r="47" spans="1:15" ht="18" customHeight="1" x14ac:dyDescent="0.35">
      <c r="A47" s="10" t="s">
        <v>5</v>
      </c>
      <c r="B47" s="16">
        <f t="shared" ref="B47:B52" si="11">SUM(D47:O47)</f>
        <v>109000</v>
      </c>
      <c r="C47" s="16">
        <f t="shared" ref="C47:C52" si="12">AVERAGE(D47:O47)</f>
        <v>9083.3333333333339</v>
      </c>
      <c r="D47" s="8">
        <f>D5</f>
        <v>7500</v>
      </c>
      <c r="E47" s="8">
        <f t="shared" ref="E47:O47" si="13">E5</f>
        <v>8000</v>
      </c>
      <c r="F47" s="8">
        <f t="shared" si="13"/>
        <v>9000</v>
      </c>
      <c r="G47" s="8">
        <f t="shared" si="13"/>
        <v>9500</v>
      </c>
      <c r="H47" s="8">
        <f t="shared" si="13"/>
        <v>10000</v>
      </c>
      <c r="I47" s="8">
        <f t="shared" si="13"/>
        <v>10500</v>
      </c>
      <c r="J47" s="8">
        <f t="shared" si="13"/>
        <v>10000</v>
      </c>
      <c r="K47" s="8">
        <f t="shared" si="13"/>
        <v>8000</v>
      </c>
      <c r="L47" s="8">
        <f t="shared" si="13"/>
        <v>8500</v>
      </c>
      <c r="M47" s="8">
        <f t="shared" si="13"/>
        <v>9000</v>
      </c>
      <c r="N47" s="8">
        <f t="shared" si="13"/>
        <v>9500</v>
      </c>
      <c r="O47" s="8">
        <f t="shared" si="13"/>
        <v>9500</v>
      </c>
    </row>
    <row r="48" spans="1:15" ht="18" customHeight="1" x14ac:dyDescent="0.35">
      <c r="A48" s="10" t="s">
        <v>31</v>
      </c>
      <c r="B48" s="16">
        <f t="shared" si="11"/>
        <v>34500</v>
      </c>
      <c r="C48" s="16">
        <f t="shared" si="12"/>
        <v>2875</v>
      </c>
      <c r="D48" s="8">
        <f>D12</f>
        <v>800</v>
      </c>
      <c r="E48" s="8">
        <f t="shared" ref="E48:O48" si="14">E12</f>
        <v>1800</v>
      </c>
      <c r="F48" s="8">
        <f t="shared" si="14"/>
        <v>2000</v>
      </c>
      <c r="G48" s="8">
        <f t="shared" si="14"/>
        <v>3600</v>
      </c>
      <c r="H48" s="8">
        <f t="shared" si="14"/>
        <v>4000</v>
      </c>
      <c r="I48" s="8">
        <f t="shared" si="14"/>
        <v>2700</v>
      </c>
      <c r="J48" s="8">
        <f t="shared" si="14"/>
        <v>2400</v>
      </c>
      <c r="K48" s="8">
        <f t="shared" si="14"/>
        <v>2200</v>
      </c>
      <c r="L48" s="8">
        <f t="shared" si="14"/>
        <v>2400</v>
      </c>
      <c r="M48" s="8">
        <f t="shared" si="14"/>
        <v>3600</v>
      </c>
      <c r="N48" s="8">
        <f t="shared" si="14"/>
        <v>4000</v>
      </c>
      <c r="O48" s="8">
        <f t="shared" si="14"/>
        <v>5000</v>
      </c>
    </row>
    <row r="49" spans="1:15" ht="18" customHeight="1" x14ac:dyDescent="0.35">
      <c r="A49" s="10" t="s">
        <v>32</v>
      </c>
      <c r="B49" s="16">
        <f t="shared" si="11"/>
        <v>180456.06752644648</v>
      </c>
      <c r="C49" s="16">
        <f t="shared" si="12"/>
        <v>15038.005627203873</v>
      </c>
      <c r="D49" s="8">
        <f>D20</f>
        <v>6400</v>
      </c>
      <c r="E49" s="8">
        <f t="shared" ref="E49:O49" si="15">E20</f>
        <v>7271.9999999999991</v>
      </c>
      <c r="F49" s="8">
        <f t="shared" si="15"/>
        <v>8241.6</v>
      </c>
      <c r="G49" s="8">
        <f t="shared" si="15"/>
        <v>10186.617600000001</v>
      </c>
      <c r="H49" s="8">
        <f t="shared" si="15"/>
        <v>12359.762688000001</v>
      </c>
      <c r="I49" s="8">
        <f t="shared" si="15"/>
        <v>13904.733023999999</v>
      </c>
      <c r="J49" s="8">
        <f t="shared" si="15"/>
        <v>14599.9696752</v>
      </c>
      <c r="K49" s="8">
        <f t="shared" si="15"/>
        <v>16507.699046092803</v>
      </c>
      <c r="L49" s="8">
        <f t="shared" si="15"/>
        <v>17828.314969780226</v>
      </c>
      <c r="M49" s="8">
        <f t="shared" si="15"/>
        <v>21661.402688282975</v>
      </c>
      <c r="N49" s="8">
        <f t="shared" si="15"/>
        <v>23827.542957111273</v>
      </c>
      <c r="O49" s="8">
        <f t="shared" si="15"/>
        <v>27666.4248779792</v>
      </c>
    </row>
    <row r="50" spans="1:15" ht="18" customHeight="1" x14ac:dyDescent="0.35">
      <c r="A50" s="10" t="s">
        <v>33</v>
      </c>
      <c r="B50" s="16">
        <f t="shared" si="11"/>
        <v>12440.199826861854</v>
      </c>
      <c r="C50" s="16">
        <f t="shared" si="12"/>
        <v>1036.6833189051545</v>
      </c>
      <c r="D50" s="8">
        <f>D37</f>
        <v>400</v>
      </c>
      <c r="E50" s="8">
        <f t="shared" ref="E50:O50" si="16">E37</f>
        <v>488.4</v>
      </c>
      <c r="F50" s="8">
        <f t="shared" si="16"/>
        <v>579.77149999999995</v>
      </c>
      <c r="G50" s="8">
        <f t="shared" si="16"/>
        <v>1355.0088199999998</v>
      </c>
      <c r="H50" s="8">
        <f t="shared" si="16"/>
        <v>1384.14150963</v>
      </c>
      <c r="I50" s="8">
        <f t="shared" si="16"/>
        <v>1243.2186021807959</v>
      </c>
      <c r="J50" s="8">
        <f t="shared" si="16"/>
        <v>910.2136194537967</v>
      </c>
      <c r="K50" s="8">
        <f t="shared" si="16"/>
        <v>279.89068798204244</v>
      </c>
      <c r="L50" s="8">
        <f t="shared" si="16"/>
        <v>663.52752430942883</v>
      </c>
      <c r="M50" s="8">
        <f t="shared" si="16"/>
        <v>1543.1754422510714</v>
      </c>
      <c r="N50" s="8">
        <f t="shared" si="16"/>
        <v>1776.002037100702</v>
      </c>
      <c r="O50" s="8">
        <f t="shared" si="16"/>
        <v>1816.8500839540179</v>
      </c>
    </row>
    <row r="51" spans="1:15" ht="18" customHeight="1" x14ac:dyDescent="0.35">
      <c r="A51" s="10" t="s">
        <v>34</v>
      </c>
      <c r="B51" s="16">
        <f t="shared" si="11"/>
        <v>23692.310979590813</v>
      </c>
      <c r="C51" s="16">
        <f t="shared" si="12"/>
        <v>1974.3592482992344</v>
      </c>
      <c r="D51" s="8">
        <f>D43</f>
        <v>0</v>
      </c>
      <c r="E51" s="8">
        <f t="shared" ref="E51:O51" si="17">E43</f>
        <v>302</v>
      </c>
      <c r="F51" s="8">
        <f t="shared" si="17"/>
        <v>702.41600000000005</v>
      </c>
      <c r="G51" s="8">
        <f t="shared" si="17"/>
        <v>1189.2822899999999</v>
      </c>
      <c r="H51" s="8">
        <f t="shared" si="17"/>
        <v>1971.3301136</v>
      </c>
      <c r="I51" s="8">
        <f t="shared" si="17"/>
        <v>2774.3904197630004</v>
      </c>
      <c r="J51" s="8">
        <f t="shared" si="17"/>
        <v>2834.7951626180802</v>
      </c>
      <c r="K51" s="8">
        <f t="shared" si="17"/>
        <v>1674.6109976792279</v>
      </c>
      <c r="L51" s="8">
        <f t="shared" si="17"/>
        <v>1619.2553840444907</v>
      </c>
      <c r="M51" s="8">
        <f t="shared" si="17"/>
        <v>2351.3473995271725</v>
      </c>
      <c r="N51" s="8">
        <f t="shared" si="17"/>
        <v>3580.4578130534051</v>
      </c>
      <c r="O51" s="8">
        <f t="shared" si="17"/>
        <v>4692.4253993054372</v>
      </c>
    </row>
    <row r="52" spans="1:15" ht="18" customHeight="1" x14ac:dyDescent="0.35">
      <c r="A52" s="17" t="s">
        <v>35</v>
      </c>
      <c r="B52" s="18">
        <f t="shared" si="11"/>
        <v>360088.5783328992</v>
      </c>
      <c r="C52" s="18">
        <f t="shared" si="12"/>
        <v>30007.3815277416</v>
      </c>
      <c r="D52" s="18">
        <f>D47+D48+D49+D50+D51</f>
        <v>15100</v>
      </c>
      <c r="E52" s="18">
        <f t="shared" ref="E52:O52" si="18">E47+E48+E49+E50+E51</f>
        <v>17862.400000000001</v>
      </c>
      <c r="F52" s="18">
        <f t="shared" si="18"/>
        <v>20523.787499999999</v>
      </c>
      <c r="G52" s="18">
        <f t="shared" si="18"/>
        <v>25830.90871</v>
      </c>
      <c r="H52" s="18">
        <f t="shared" si="18"/>
        <v>29715.234311230004</v>
      </c>
      <c r="I52" s="18">
        <f t="shared" si="18"/>
        <v>31122.342045943798</v>
      </c>
      <c r="J52" s="18">
        <f t="shared" si="18"/>
        <v>30744.978457271878</v>
      </c>
      <c r="K52" s="18">
        <f t="shared" si="18"/>
        <v>28662.200731754074</v>
      </c>
      <c r="L52" s="18">
        <f t="shared" si="18"/>
        <v>31011.097878134147</v>
      </c>
      <c r="M52" s="18">
        <f t="shared" si="18"/>
        <v>38155.92553006122</v>
      </c>
      <c r="N52" s="18">
        <f t="shared" si="18"/>
        <v>42684.002807265388</v>
      </c>
      <c r="O52" s="18">
        <f t="shared" si="18"/>
        <v>48675.700361238654</v>
      </c>
    </row>
    <row r="54" spans="1:15" ht="18" customHeight="1" x14ac:dyDescent="0.35">
      <c r="A54" s="19" t="s">
        <v>36</v>
      </c>
    </row>
    <row r="55" spans="1:15" ht="18" customHeight="1" x14ac:dyDescent="0.35">
      <c r="A55" s="19" t="s">
        <v>37</v>
      </c>
    </row>
    <row r="56" spans="1:15" ht="18" customHeight="1" x14ac:dyDescent="0.35">
      <c r="A56" s="20" t="s">
        <v>38</v>
      </c>
    </row>
  </sheetData>
  <hyperlinks>
    <hyperlink ref="A56" r:id="rId1" xr:uid="{00000000-0004-0000-0000-000000000000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/>
  </sheetViews>
  <sheetFormatPr defaultRowHeight="14.5" x14ac:dyDescent="0.35"/>
  <sheetData>
    <row r="1" spans="1:5" x14ac:dyDescent="0.35">
      <c r="A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35">
      <c r="A2" t="s">
        <v>44</v>
      </c>
      <c r="B2" t="s">
        <v>45</v>
      </c>
      <c r="C2" t="s">
        <v>46</v>
      </c>
    </row>
    <row r="3" spans="1:5" x14ac:dyDescent="0.35">
      <c r="C3" t="s">
        <v>47</v>
      </c>
    </row>
    <row r="4" spans="1:5" x14ac:dyDescent="0.35">
      <c r="C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 программе</vt:lpstr>
      <vt:lpstr>Прогноз трафика сайта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2020-01-21T17:31:51Z</dcterms:created>
  <dcterms:modified xsi:type="dcterms:W3CDTF">2022-06-02T15:35:40Z</dcterms:modified>
  <cp:category/>
  <cp:contentStatus/>
</cp:coreProperties>
</file>