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08920\Downloads\"/>
    </mc:Choice>
  </mc:AlternateContent>
  <xr:revisionPtr revIDLastSave="0" documentId="13_ncr:1_{E3D1AA62-4DD9-4700-B4B9-5C5265EB9B0A}" xr6:coauthVersionLast="47" xr6:coauthVersionMax="47" xr10:uidLastSave="{00000000-0000-0000-0000-000000000000}"/>
  <bookViews>
    <workbookView xWindow="-108" yWindow="-108" windowWidth="23256" windowHeight="12456" xr2:uid="{7C8DA989-07A4-4614-84CF-83634F6C6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1" l="1"/>
  <c r="R15" i="1"/>
  <c r="R14" i="1"/>
  <c r="R13" i="1"/>
  <c r="R12" i="1"/>
  <c r="Q18" i="1"/>
  <c r="Q8" i="1"/>
  <c r="Q6" i="1"/>
  <c r="S6" i="1" s="1"/>
  <c r="Q5" i="1"/>
  <c r="N20" i="1"/>
  <c r="K20" i="1"/>
  <c r="J19" i="1"/>
  <c r="J18" i="1"/>
  <c r="J17" i="1"/>
  <c r="J16" i="1"/>
  <c r="J15" i="1"/>
  <c r="J14" i="1"/>
  <c r="J13" i="1"/>
  <c r="J12" i="1"/>
  <c r="J11" i="1"/>
  <c r="J20" i="1" s="1"/>
  <c r="J10" i="1"/>
  <c r="J9" i="1"/>
  <c r="J8" i="1"/>
  <c r="J7" i="1"/>
  <c r="J6" i="1"/>
  <c r="J5" i="1"/>
  <c r="G19" i="1"/>
  <c r="G18" i="1"/>
  <c r="G17" i="1"/>
  <c r="Q17" i="1" s="1"/>
  <c r="G16" i="1"/>
  <c r="Q16" i="1" s="1"/>
  <c r="S16" i="1" s="1"/>
  <c r="G15" i="1"/>
  <c r="G14" i="1"/>
  <c r="G13" i="1"/>
  <c r="G12" i="1"/>
  <c r="G11" i="1"/>
  <c r="G10" i="1"/>
  <c r="Q10" i="1" s="1"/>
  <c r="G9" i="1"/>
  <c r="G8" i="1"/>
  <c r="G7" i="1"/>
  <c r="Q7" i="1" s="1"/>
  <c r="S7" i="1" s="1"/>
  <c r="G6" i="1"/>
  <c r="G5" i="1"/>
  <c r="P19" i="1"/>
  <c r="R19" i="1" s="1"/>
  <c r="P18" i="1"/>
  <c r="R18" i="1" s="1"/>
  <c r="P17" i="1"/>
  <c r="R17" i="1" s="1"/>
  <c r="P16" i="1"/>
  <c r="P15" i="1"/>
  <c r="P14" i="1"/>
  <c r="P13" i="1"/>
  <c r="P12" i="1"/>
  <c r="P11" i="1"/>
  <c r="P10" i="1"/>
  <c r="P9" i="1"/>
  <c r="P8" i="1"/>
  <c r="P7" i="1"/>
  <c r="R7" i="1" s="1"/>
  <c r="P6" i="1"/>
  <c r="R6" i="1" s="1"/>
  <c r="P5" i="1"/>
  <c r="R5" i="1" s="1"/>
  <c r="M19" i="1"/>
  <c r="M18" i="1"/>
  <c r="M17" i="1"/>
  <c r="M16" i="1"/>
  <c r="M15" i="1"/>
  <c r="M14" i="1"/>
  <c r="M13" i="1"/>
  <c r="M12" i="1"/>
  <c r="M11" i="1"/>
  <c r="R11" i="1" s="1"/>
  <c r="M10" i="1"/>
  <c r="R10" i="1" s="1"/>
  <c r="M9" i="1"/>
  <c r="R9" i="1" s="1"/>
  <c r="M8" i="1"/>
  <c r="M20" i="1" s="1"/>
  <c r="M7" i="1"/>
  <c r="M6" i="1"/>
  <c r="M5" i="1"/>
  <c r="D19" i="1"/>
  <c r="D18" i="1"/>
  <c r="D17" i="1"/>
  <c r="D16" i="1"/>
  <c r="D15" i="1"/>
  <c r="Q15" i="1" s="1"/>
  <c r="S15" i="1" s="1"/>
  <c r="D14" i="1"/>
  <c r="D13" i="1"/>
  <c r="Q13" i="1" s="1"/>
  <c r="S13" i="1" s="1"/>
  <c r="D12" i="1"/>
  <c r="Q12" i="1" s="1"/>
  <c r="S12" i="1" s="1"/>
  <c r="D11" i="1"/>
  <c r="D10" i="1"/>
  <c r="D9" i="1"/>
  <c r="Q9" i="1" s="1"/>
  <c r="D8" i="1"/>
  <c r="D7" i="1"/>
  <c r="D6" i="1"/>
  <c r="D5" i="1"/>
  <c r="Q19" i="1" l="1"/>
  <c r="S19" i="1" s="1"/>
  <c r="S9" i="1"/>
  <c r="Q14" i="1"/>
  <c r="S14" i="1" s="1"/>
  <c r="T14" i="1" s="1"/>
  <c r="Q11" i="1"/>
  <c r="S11" i="1" s="1"/>
  <c r="T11" i="1" s="1"/>
  <c r="S10" i="1"/>
  <c r="S17" i="1"/>
  <c r="S18" i="1"/>
  <c r="S5" i="1"/>
  <c r="T5" i="1" s="1"/>
  <c r="P20" i="1"/>
  <c r="R20" i="1" s="1"/>
  <c r="R8" i="1"/>
  <c r="S8" i="1" s="1"/>
  <c r="G20" i="1"/>
  <c r="D20" i="1"/>
  <c r="T17" i="1" l="1"/>
  <c r="T20" i="1" s="1"/>
  <c r="T8" i="1"/>
  <c r="Q20" i="1"/>
  <c r="S20" i="1" s="1"/>
</calcChain>
</file>

<file path=xl/sharedStrings.xml><?xml version="1.0" encoding="utf-8"?>
<sst xmlns="http://schemas.openxmlformats.org/spreadsheetml/2006/main" count="48" uniqueCount="24">
  <si>
    <t>Retail</t>
  </si>
  <si>
    <t>Corporate</t>
  </si>
  <si>
    <t>Recurring</t>
  </si>
  <si>
    <t>Broking</t>
  </si>
  <si>
    <t>SMB</t>
  </si>
  <si>
    <t>Enterprise</t>
  </si>
  <si>
    <t>Innov Class</t>
  </si>
  <si>
    <t>CRM</t>
  </si>
  <si>
    <t>Delear Commission</t>
  </si>
  <si>
    <t>MF Trail Commission</t>
  </si>
  <si>
    <t>Inventory</t>
  </si>
  <si>
    <t>Count</t>
  </si>
  <si>
    <t>Amount</t>
  </si>
  <si>
    <t>Monthly - Only</t>
  </si>
  <si>
    <t>One Time + AMC</t>
  </si>
  <si>
    <t>Rate (Monthly)</t>
  </si>
  <si>
    <t>Rate</t>
  </si>
  <si>
    <t>Partial Customization Amount + Monthly Rental</t>
  </si>
  <si>
    <t>AMC Amount</t>
  </si>
  <si>
    <t>Total</t>
  </si>
  <si>
    <t>Products</t>
  </si>
  <si>
    <t>Turnover</t>
  </si>
  <si>
    <t>Retail Segment</t>
  </si>
  <si>
    <t>Corporate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</si>
</sst>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20" xfId="0" applyBorder="1"/>
    <xf numFmtId="0" fontId="0" fillId="0" borderId="23" xfId="0" applyBorder="1"/>
    <xf numFmtId="0" fontId="1" fillId="0" borderId="36" xfId="0" applyFont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0" fillId="2" borderId="33" xfId="0" applyFill="1" applyBorder="1"/>
    <xf numFmtId="3" fontId="0" fillId="2" borderId="12" xfId="0" applyNumberFormat="1" applyFill="1" applyBorder="1"/>
    <xf numFmtId="3" fontId="0" fillId="2" borderId="3" xfId="0" applyNumberFormat="1" applyFill="1" applyBorder="1"/>
    <xf numFmtId="3" fontId="0" fillId="2" borderId="27" xfId="0" applyNumberFormat="1" applyFill="1" applyBorder="1"/>
    <xf numFmtId="3" fontId="0" fillId="2" borderId="2" xfId="0" applyNumberFormat="1" applyFill="1" applyBorder="1"/>
    <xf numFmtId="3" fontId="0" fillId="2" borderId="4" xfId="0" applyNumberFormat="1" applyFill="1" applyBorder="1"/>
    <xf numFmtId="0" fontId="0" fillId="2" borderId="34" xfId="0" applyFill="1" applyBorder="1"/>
    <xf numFmtId="3" fontId="0" fillId="2" borderId="13" xfId="0" applyNumberFormat="1" applyFill="1" applyBorder="1"/>
    <xf numFmtId="3" fontId="0" fillId="2" borderId="1" xfId="0" applyNumberFormat="1" applyFill="1" applyBorder="1"/>
    <xf numFmtId="3" fontId="0" fillId="2" borderId="28" xfId="0" applyNumberFormat="1" applyFill="1" applyBorder="1"/>
    <xf numFmtId="3" fontId="0" fillId="2" borderId="5" xfId="0" applyNumberFormat="1" applyFill="1" applyBorder="1"/>
    <xf numFmtId="3" fontId="0" fillId="2" borderId="6" xfId="0" applyNumberFormat="1" applyFill="1" applyBorder="1"/>
    <xf numFmtId="0" fontId="0" fillId="2" borderId="35" xfId="0" applyFill="1" applyBorder="1"/>
    <xf numFmtId="3" fontId="0" fillId="2" borderId="14" xfId="0" applyNumberFormat="1" applyFill="1" applyBorder="1"/>
    <xf numFmtId="3" fontId="0" fillId="2" borderId="8" xfId="0" applyNumberFormat="1" applyFill="1" applyBorder="1"/>
    <xf numFmtId="3" fontId="0" fillId="2" borderId="29" xfId="0" applyNumberFormat="1" applyFill="1" applyBorder="1"/>
    <xf numFmtId="3" fontId="0" fillId="2" borderId="7" xfId="0" applyNumberFormat="1" applyFill="1" applyBorder="1"/>
    <xf numFmtId="3" fontId="0" fillId="2" borderId="9" xfId="0" applyNumberFormat="1" applyFill="1" applyBorder="1"/>
    <xf numFmtId="0" fontId="0" fillId="3" borderId="33" xfId="0" applyFill="1" applyBorder="1"/>
    <xf numFmtId="3" fontId="0" fillId="3" borderId="12" xfId="0" applyNumberFormat="1" applyFill="1" applyBorder="1"/>
    <xf numFmtId="3" fontId="0" fillId="3" borderId="3" xfId="0" applyNumberFormat="1" applyFill="1" applyBorder="1"/>
    <xf numFmtId="3" fontId="0" fillId="3" borderId="27" xfId="0" applyNumberFormat="1" applyFill="1" applyBorder="1"/>
    <xf numFmtId="3" fontId="0" fillId="3" borderId="2" xfId="0" applyNumberFormat="1" applyFill="1" applyBorder="1"/>
    <xf numFmtId="3" fontId="0" fillId="3" borderId="4" xfId="0" applyNumberFormat="1" applyFill="1" applyBorder="1"/>
    <xf numFmtId="3" fontId="0" fillId="3" borderId="5" xfId="0" applyNumberFormat="1" applyFill="1" applyBorder="1"/>
    <xf numFmtId="3" fontId="0" fillId="3" borderId="1" xfId="0" applyNumberFormat="1" applyFill="1" applyBorder="1"/>
    <xf numFmtId="3" fontId="0" fillId="3" borderId="6" xfId="0" applyNumberFormat="1" applyFill="1" applyBorder="1"/>
    <xf numFmtId="0" fontId="0" fillId="3" borderId="34" xfId="0" applyFill="1" applyBorder="1"/>
    <xf numFmtId="3" fontId="0" fillId="3" borderId="13" xfId="0" applyNumberFormat="1" applyFill="1" applyBorder="1"/>
    <xf numFmtId="3" fontId="0" fillId="3" borderId="28" xfId="0" applyNumberFormat="1" applyFill="1" applyBorder="1"/>
    <xf numFmtId="0" fontId="0" fillId="3" borderId="35" xfId="0" applyFill="1" applyBorder="1"/>
    <xf numFmtId="3" fontId="0" fillId="3" borderId="14" xfId="0" applyNumberFormat="1" applyFill="1" applyBorder="1"/>
    <xf numFmtId="3" fontId="0" fillId="3" borderId="8" xfId="0" applyNumberFormat="1" applyFill="1" applyBorder="1"/>
    <xf numFmtId="3" fontId="0" fillId="3" borderId="29" xfId="0" applyNumberFormat="1" applyFill="1" applyBorder="1"/>
    <xf numFmtId="3" fontId="0" fillId="3" borderId="7" xfId="0" applyNumberFormat="1" applyFill="1" applyBorder="1"/>
    <xf numFmtId="3" fontId="0" fillId="3" borderId="9" xfId="0" applyNumberFormat="1" applyFill="1" applyBorder="1"/>
    <xf numFmtId="0" fontId="0" fillId="4" borderId="33" xfId="0" applyFill="1" applyBorder="1"/>
    <xf numFmtId="3" fontId="0" fillId="4" borderId="12" xfId="0" applyNumberFormat="1" applyFill="1" applyBorder="1"/>
    <xf numFmtId="3" fontId="0" fillId="4" borderId="3" xfId="0" applyNumberFormat="1" applyFill="1" applyBorder="1"/>
    <xf numFmtId="3" fontId="0" fillId="4" borderId="27" xfId="0" applyNumberFormat="1" applyFill="1" applyBorder="1"/>
    <xf numFmtId="3" fontId="0" fillId="4" borderId="2" xfId="0" applyNumberFormat="1" applyFill="1" applyBorder="1"/>
    <xf numFmtId="3" fontId="0" fillId="4" borderId="4" xfId="0" applyNumberFormat="1" applyFill="1" applyBorder="1"/>
    <xf numFmtId="3" fontId="0" fillId="4" borderId="5" xfId="0" applyNumberFormat="1" applyFill="1" applyBorder="1"/>
    <xf numFmtId="3" fontId="0" fillId="4" borderId="1" xfId="0" applyNumberFormat="1" applyFill="1" applyBorder="1"/>
    <xf numFmtId="3" fontId="0" fillId="4" borderId="6" xfId="0" applyNumberFormat="1" applyFill="1" applyBorder="1"/>
    <xf numFmtId="0" fontId="0" fillId="4" borderId="34" xfId="0" applyFill="1" applyBorder="1"/>
    <xf numFmtId="3" fontId="0" fillId="4" borderId="13" xfId="0" applyNumberFormat="1" applyFill="1" applyBorder="1"/>
    <xf numFmtId="3" fontId="0" fillId="4" borderId="28" xfId="0" applyNumberFormat="1" applyFill="1" applyBorder="1"/>
    <xf numFmtId="0" fontId="0" fillId="4" borderId="35" xfId="0" applyFill="1" applyBorder="1"/>
    <xf numFmtId="3" fontId="0" fillId="4" borderId="14" xfId="0" applyNumberFormat="1" applyFill="1" applyBorder="1"/>
    <xf numFmtId="3" fontId="0" fillId="4" borderId="8" xfId="0" applyNumberFormat="1" applyFill="1" applyBorder="1"/>
    <xf numFmtId="3" fontId="0" fillId="4" borderId="29" xfId="0" applyNumberFormat="1" applyFill="1" applyBorder="1"/>
    <xf numFmtId="3" fontId="0" fillId="4" borderId="7" xfId="0" applyNumberFormat="1" applyFill="1" applyBorder="1"/>
    <xf numFmtId="3" fontId="0" fillId="4" borderId="9" xfId="0" applyNumberFormat="1" applyFill="1" applyBorder="1"/>
    <xf numFmtId="0" fontId="0" fillId="5" borderId="33" xfId="0" applyFill="1" applyBorder="1"/>
    <xf numFmtId="3" fontId="0" fillId="5" borderId="12" xfId="0" applyNumberFormat="1" applyFill="1" applyBorder="1"/>
    <xf numFmtId="3" fontId="0" fillId="5" borderId="3" xfId="0" applyNumberFormat="1" applyFill="1" applyBorder="1"/>
    <xf numFmtId="3" fontId="0" fillId="5" borderId="27" xfId="0" applyNumberFormat="1" applyFill="1" applyBorder="1"/>
    <xf numFmtId="3" fontId="0" fillId="5" borderId="2" xfId="0" applyNumberFormat="1" applyFill="1" applyBorder="1"/>
    <xf numFmtId="3" fontId="0" fillId="5" borderId="4" xfId="0" applyNumberFormat="1" applyFill="1" applyBorder="1"/>
    <xf numFmtId="3" fontId="0" fillId="5" borderId="5" xfId="0" applyNumberFormat="1" applyFill="1" applyBorder="1"/>
    <xf numFmtId="3" fontId="0" fillId="5" borderId="1" xfId="0" applyNumberFormat="1" applyFill="1" applyBorder="1"/>
    <xf numFmtId="3" fontId="0" fillId="5" borderId="6" xfId="0" applyNumberFormat="1" applyFill="1" applyBorder="1"/>
    <xf numFmtId="0" fontId="0" fillId="5" borderId="34" xfId="0" applyFill="1" applyBorder="1"/>
    <xf numFmtId="3" fontId="0" fillId="5" borderId="13" xfId="0" applyNumberFormat="1" applyFill="1" applyBorder="1"/>
    <xf numFmtId="3" fontId="0" fillId="5" borderId="28" xfId="0" applyNumberFormat="1" applyFill="1" applyBorder="1"/>
    <xf numFmtId="0" fontId="0" fillId="5" borderId="35" xfId="0" applyFill="1" applyBorder="1"/>
    <xf numFmtId="3" fontId="0" fillId="5" borderId="14" xfId="0" applyNumberFormat="1" applyFill="1" applyBorder="1"/>
    <xf numFmtId="3" fontId="0" fillId="5" borderId="8" xfId="0" applyNumberFormat="1" applyFill="1" applyBorder="1"/>
    <xf numFmtId="3" fontId="0" fillId="5" borderId="29" xfId="0" applyNumberFormat="1" applyFill="1" applyBorder="1"/>
    <xf numFmtId="3" fontId="0" fillId="5" borderId="7" xfId="0" applyNumberFormat="1" applyFill="1" applyBorder="1"/>
    <xf numFmtId="3" fontId="0" fillId="5" borderId="9" xfId="0" applyNumberFormat="1" applyFill="1" applyBorder="1"/>
    <xf numFmtId="0" fontId="0" fillId="6" borderId="34" xfId="0" applyFill="1" applyBorder="1"/>
    <xf numFmtId="3" fontId="0" fillId="6" borderId="13" xfId="0" applyNumberFormat="1" applyFill="1" applyBorder="1"/>
    <xf numFmtId="3" fontId="0" fillId="6" borderId="1" xfId="0" applyNumberFormat="1" applyFill="1" applyBorder="1"/>
    <xf numFmtId="3" fontId="0" fillId="6" borderId="28" xfId="0" applyNumberFormat="1" applyFill="1" applyBorder="1"/>
    <xf numFmtId="3" fontId="0" fillId="6" borderId="5" xfId="0" applyNumberFormat="1" applyFill="1" applyBorder="1"/>
    <xf numFmtId="3" fontId="0" fillId="6" borderId="6" xfId="0" applyNumberFormat="1" applyFill="1" applyBorder="1"/>
    <xf numFmtId="0" fontId="0" fillId="6" borderId="35" xfId="0" applyFill="1" applyBorder="1"/>
    <xf numFmtId="3" fontId="0" fillId="6" borderId="14" xfId="0" applyNumberFormat="1" applyFill="1" applyBorder="1"/>
    <xf numFmtId="3" fontId="0" fillId="6" borderId="8" xfId="0" applyNumberFormat="1" applyFill="1" applyBorder="1"/>
    <xf numFmtId="3" fontId="0" fillId="6" borderId="29" xfId="0" applyNumberFormat="1" applyFill="1" applyBorder="1"/>
    <xf numFmtId="3" fontId="0" fillId="6" borderId="7" xfId="0" applyNumberFormat="1" applyFill="1" applyBorder="1"/>
    <xf numFmtId="3" fontId="0" fillId="6" borderId="9" xfId="0" applyNumberFormat="1" applyFill="1" applyBorder="1"/>
    <xf numFmtId="0" fontId="0" fillId="6" borderId="33" xfId="0" applyFill="1" applyBorder="1"/>
    <xf numFmtId="3" fontId="0" fillId="6" borderId="12" xfId="0" applyNumberFormat="1" applyFill="1" applyBorder="1"/>
    <xf numFmtId="3" fontId="0" fillId="6" borderId="3" xfId="0" applyNumberFormat="1" applyFill="1" applyBorder="1"/>
    <xf numFmtId="3" fontId="0" fillId="6" borderId="27" xfId="0" applyNumberFormat="1" applyFill="1" applyBorder="1"/>
    <xf numFmtId="3" fontId="0" fillId="6" borderId="2" xfId="0" applyNumberFormat="1" applyFill="1" applyBorder="1"/>
    <xf numFmtId="3" fontId="0" fillId="6" borderId="4" xfId="0" applyNumberFormat="1" applyFill="1" applyBorder="1"/>
    <xf numFmtId="3" fontId="1" fillId="0" borderId="40" xfId="0" applyNumberFormat="1" applyFont="1" applyBorder="1"/>
    <xf numFmtId="3" fontId="1" fillId="0" borderId="41" xfId="0" applyNumberFormat="1" applyFont="1" applyBorder="1"/>
    <xf numFmtId="3" fontId="1" fillId="0" borderId="42" xfId="0" applyNumberFormat="1" applyFont="1" applyBorder="1"/>
    <xf numFmtId="3" fontId="1" fillId="0" borderId="43" xfId="0" applyNumberFormat="1" applyFont="1" applyBorder="1"/>
    <xf numFmtId="0" fontId="1" fillId="4" borderId="30" xfId="0" applyFont="1" applyFill="1" applyBorder="1"/>
    <xf numFmtId="0" fontId="1" fillId="4" borderId="31" xfId="0" applyFont="1" applyFill="1" applyBorder="1"/>
    <xf numFmtId="0" fontId="1" fillId="4" borderId="37" xfId="0" applyFont="1" applyFill="1" applyBorder="1"/>
    <xf numFmtId="0" fontId="1" fillId="3" borderId="31" xfId="0" applyFont="1" applyFill="1" applyBorder="1"/>
    <xf numFmtId="0" fontId="1" fillId="3" borderId="32" xfId="0" applyFont="1" applyFill="1" applyBorder="1"/>
    <xf numFmtId="0" fontId="1" fillId="5" borderId="30" xfId="0" applyFont="1" applyFill="1" applyBorder="1"/>
    <xf numFmtId="0" fontId="1" fillId="5" borderId="31" xfId="0" applyFont="1" applyFill="1" applyBorder="1"/>
    <xf numFmtId="0" fontId="1" fillId="5" borderId="37" xfId="0" applyFont="1" applyFill="1" applyBorder="1"/>
    <xf numFmtId="0" fontId="1" fillId="5" borderId="32" xfId="0" applyFont="1" applyFill="1" applyBorder="1"/>
    <xf numFmtId="0" fontId="1" fillId="3" borderId="38" xfId="0" applyFont="1" applyFill="1" applyBorder="1"/>
    <xf numFmtId="0" fontId="1" fillId="9" borderId="38" xfId="0" applyFont="1" applyFill="1" applyBorder="1"/>
    <xf numFmtId="0" fontId="1" fillId="9" borderId="31" xfId="0" applyFont="1" applyFill="1" applyBorder="1"/>
    <xf numFmtId="0" fontId="1" fillId="9" borderId="37" xfId="0" applyFont="1" applyFill="1" applyBorder="1"/>
    <xf numFmtId="0" fontId="1" fillId="0" borderId="3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3" fontId="0" fillId="0" borderId="36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5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E338-49E5-4563-8B5B-4DB5894655C8}">
  <dimension ref="A1:T20"/>
  <sheetViews>
    <sheetView tabSelected="1" workbookViewId="0">
      <selection activeCell="F6" sqref="F6"/>
    </sheetView>
  </sheetViews>
  <sheetFormatPr defaultRowHeight="14.4" x14ac:dyDescent="0.3"/>
  <cols>
    <col min="1" max="1" width="17.77734375" bestFit="1" customWidth="1"/>
    <col min="2" max="2" width="17.77734375" customWidth="1"/>
    <col min="4" max="4" width="9" bestFit="1" customWidth="1"/>
    <col min="7" max="7" width="9.109375" bestFit="1" customWidth="1"/>
    <col min="11" max="11" width="9.109375" bestFit="1" customWidth="1"/>
    <col min="13" max="13" width="11.5546875" bestFit="1" customWidth="1"/>
    <col min="14" max="14" width="9.109375" bestFit="1" customWidth="1"/>
    <col min="16" max="16" width="11.5546875" bestFit="1" customWidth="1"/>
    <col min="17" max="17" width="9.109375" bestFit="1" customWidth="1"/>
    <col min="20" max="20" width="10.6640625" bestFit="1" customWidth="1"/>
  </cols>
  <sheetData>
    <row r="1" spans="1:20" ht="15" thickBot="1" x14ac:dyDescent="0.35">
      <c r="B1" s="148" t="s">
        <v>22</v>
      </c>
      <c r="C1" s="149"/>
      <c r="D1" s="149"/>
      <c r="E1" s="149"/>
      <c r="F1" s="149"/>
      <c r="G1" s="149"/>
      <c r="H1" s="149"/>
      <c r="I1" s="149"/>
      <c r="J1" s="150"/>
      <c r="K1" s="125" t="s">
        <v>23</v>
      </c>
      <c r="L1" s="126"/>
      <c r="M1" s="126"/>
      <c r="N1" s="126"/>
      <c r="O1" s="126"/>
      <c r="P1" s="127"/>
      <c r="Q1" s="128" t="s">
        <v>19</v>
      </c>
      <c r="R1" s="129"/>
      <c r="S1" s="130"/>
      <c r="T1" s="1"/>
    </row>
    <row r="2" spans="1:20" ht="15" thickBot="1" x14ac:dyDescent="0.35">
      <c r="B2" s="145" t="s">
        <v>2</v>
      </c>
      <c r="C2" s="146"/>
      <c r="D2" s="147"/>
      <c r="E2" s="119" t="s">
        <v>3</v>
      </c>
      <c r="F2" s="120"/>
      <c r="G2" s="120"/>
      <c r="H2" s="120"/>
      <c r="I2" s="120"/>
      <c r="J2" s="121"/>
      <c r="K2" s="139" t="s">
        <v>4</v>
      </c>
      <c r="L2" s="140"/>
      <c r="M2" s="141"/>
      <c r="N2" s="134" t="s">
        <v>5</v>
      </c>
      <c r="O2" s="135"/>
      <c r="P2" s="136"/>
      <c r="Q2" s="131"/>
      <c r="R2" s="132"/>
      <c r="S2" s="133"/>
      <c r="T2" s="2"/>
    </row>
    <row r="3" spans="1:20" ht="15" thickBot="1" x14ac:dyDescent="0.35">
      <c r="B3" s="145" t="s">
        <v>13</v>
      </c>
      <c r="C3" s="146"/>
      <c r="D3" s="147"/>
      <c r="E3" s="119" t="s">
        <v>17</v>
      </c>
      <c r="F3" s="120"/>
      <c r="G3" s="120"/>
      <c r="H3" s="120"/>
      <c r="I3" s="120"/>
      <c r="J3" s="121"/>
      <c r="K3" s="142" t="s">
        <v>14</v>
      </c>
      <c r="L3" s="143"/>
      <c r="M3" s="144"/>
      <c r="N3" s="137" t="s">
        <v>14</v>
      </c>
      <c r="O3" s="137"/>
      <c r="P3" s="138"/>
      <c r="Q3" s="122" t="s">
        <v>21</v>
      </c>
      <c r="R3" s="123"/>
      <c r="S3" s="124"/>
      <c r="T3" s="114" t="s">
        <v>19</v>
      </c>
    </row>
    <row r="4" spans="1:20" ht="15" thickBot="1" x14ac:dyDescent="0.35">
      <c r="A4" s="3" t="s">
        <v>20</v>
      </c>
      <c r="B4" s="101" t="s">
        <v>15</v>
      </c>
      <c r="C4" s="102" t="s">
        <v>11</v>
      </c>
      <c r="D4" s="103" t="s">
        <v>12</v>
      </c>
      <c r="E4" s="106" t="s">
        <v>16</v>
      </c>
      <c r="F4" s="107" t="s">
        <v>11</v>
      </c>
      <c r="G4" s="108" t="s">
        <v>12</v>
      </c>
      <c r="H4" s="106" t="s">
        <v>16</v>
      </c>
      <c r="I4" s="107" t="s">
        <v>11</v>
      </c>
      <c r="J4" s="109" t="s">
        <v>12</v>
      </c>
      <c r="K4" s="110" t="s">
        <v>16</v>
      </c>
      <c r="L4" s="104" t="s">
        <v>11</v>
      </c>
      <c r="M4" s="105" t="s">
        <v>18</v>
      </c>
      <c r="N4" s="111" t="s">
        <v>16</v>
      </c>
      <c r="O4" s="112" t="s">
        <v>11</v>
      </c>
      <c r="P4" s="113" t="s">
        <v>18</v>
      </c>
      <c r="Q4" s="4" t="s">
        <v>0</v>
      </c>
      <c r="R4" s="5" t="s">
        <v>1</v>
      </c>
      <c r="S4" s="6" t="s">
        <v>19</v>
      </c>
      <c r="T4" s="115"/>
    </row>
    <row r="5" spans="1:20" x14ac:dyDescent="0.3">
      <c r="A5" s="7" t="s">
        <v>6</v>
      </c>
      <c r="B5" s="8">
        <v>1000</v>
      </c>
      <c r="C5" s="9">
        <v>10</v>
      </c>
      <c r="D5" s="10">
        <f>B5*C5</f>
        <v>10000</v>
      </c>
      <c r="E5" s="11">
        <v>10000</v>
      </c>
      <c r="F5" s="9">
        <v>5</v>
      </c>
      <c r="G5" s="10">
        <f>E5*F5</f>
        <v>50000</v>
      </c>
      <c r="H5" s="11">
        <v>1000</v>
      </c>
      <c r="I5" s="9">
        <v>5</v>
      </c>
      <c r="J5" s="12">
        <f>H5*I5</f>
        <v>5000</v>
      </c>
      <c r="K5" s="8">
        <v>100000</v>
      </c>
      <c r="L5" s="9">
        <v>1</v>
      </c>
      <c r="M5" s="12">
        <f>(K5*25%)/12</f>
        <v>2083.3333333333335</v>
      </c>
      <c r="N5" s="8">
        <v>200000</v>
      </c>
      <c r="O5" s="9">
        <v>1</v>
      </c>
      <c r="P5" s="10">
        <f>(N5*25%)/12</f>
        <v>4166.666666666667</v>
      </c>
      <c r="Q5" s="11">
        <f>D5+G5+J5</f>
        <v>65000</v>
      </c>
      <c r="R5" s="9">
        <f>K5+M5+N5+P5</f>
        <v>306250</v>
      </c>
      <c r="S5" s="12">
        <f>Q5+R5</f>
        <v>371250</v>
      </c>
      <c r="T5" s="116">
        <f>SUM(S5:S7)</f>
        <v>1382000</v>
      </c>
    </row>
    <row r="6" spans="1:20" x14ac:dyDescent="0.3">
      <c r="A6" s="13" t="s">
        <v>6</v>
      </c>
      <c r="B6" s="14">
        <v>1500</v>
      </c>
      <c r="C6" s="15">
        <v>7</v>
      </c>
      <c r="D6" s="16">
        <f t="shared" ref="D6:D19" si="0">B6*C6</f>
        <v>10500</v>
      </c>
      <c r="E6" s="17">
        <v>15000</v>
      </c>
      <c r="F6" s="15">
        <v>3</v>
      </c>
      <c r="G6" s="16">
        <f t="shared" ref="G6:G19" si="1">E6*F6</f>
        <v>45000</v>
      </c>
      <c r="H6" s="17">
        <v>1500</v>
      </c>
      <c r="I6" s="15">
        <v>3</v>
      </c>
      <c r="J6" s="18">
        <f t="shared" ref="J6:J19" si="2">H6*I6</f>
        <v>4500</v>
      </c>
      <c r="K6" s="14">
        <v>150000</v>
      </c>
      <c r="L6" s="15">
        <v>1</v>
      </c>
      <c r="M6" s="18">
        <f t="shared" ref="M6:M19" si="3">(K6*25%)/12</f>
        <v>3125</v>
      </c>
      <c r="N6" s="14">
        <v>250000</v>
      </c>
      <c r="O6" s="15">
        <v>1</v>
      </c>
      <c r="P6" s="16">
        <f t="shared" ref="P6:P19" si="4">(N6*25%)/12</f>
        <v>5208.333333333333</v>
      </c>
      <c r="Q6" s="17">
        <f t="shared" ref="Q6:Q20" si="5">D6+G6+J6</f>
        <v>60000</v>
      </c>
      <c r="R6" s="15">
        <f t="shared" ref="R6:R20" si="6">K6+M6+N6+P6</f>
        <v>408333.33333333331</v>
      </c>
      <c r="S6" s="18">
        <f t="shared" ref="S6:S20" si="7">Q6+R6</f>
        <v>468333.33333333331</v>
      </c>
      <c r="T6" s="117"/>
    </row>
    <row r="7" spans="1:20" ht="15" thickBot="1" x14ac:dyDescent="0.35">
      <c r="A7" s="19" t="s">
        <v>6</v>
      </c>
      <c r="B7" s="20">
        <v>2000</v>
      </c>
      <c r="C7" s="21">
        <v>5</v>
      </c>
      <c r="D7" s="22">
        <f t="shared" si="0"/>
        <v>10000</v>
      </c>
      <c r="E7" s="23">
        <v>20000</v>
      </c>
      <c r="F7" s="21">
        <v>1</v>
      </c>
      <c r="G7" s="22">
        <f t="shared" si="1"/>
        <v>20000</v>
      </c>
      <c r="H7" s="23">
        <v>2000</v>
      </c>
      <c r="I7" s="21">
        <v>1</v>
      </c>
      <c r="J7" s="24">
        <f t="shared" si="2"/>
        <v>2000</v>
      </c>
      <c r="K7" s="20">
        <v>200000</v>
      </c>
      <c r="L7" s="21">
        <v>1</v>
      </c>
      <c r="M7" s="24">
        <f t="shared" si="3"/>
        <v>4166.666666666667</v>
      </c>
      <c r="N7" s="20">
        <v>300000</v>
      </c>
      <c r="O7" s="21">
        <v>1</v>
      </c>
      <c r="P7" s="22">
        <f t="shared" si="4"/>
        <v>6250</v>
      </c>
      <c r="Q7" s="23">
        <f t="shared" si="5"/>
        <v>32000</v>
      </c>
      <c r="R7" s="21">
        <f t="shared" si="6"/>
        <v>510416.66666666663</v>
      </c>
      <c r="S7" s="24">
        <f t="shared" si="7"/>
        <v>542416.66666666663</v>
      </c>
      <c r="T7" s="118"/>
    </row>
    <row r="8" spans="1:20" x14ac:dyDescent="0.3">
      <c r="A8" s="91" t="s">
        <v>7</v>
      </c>
      <c r="B8" s="92">
        <v>1000</v>
      </c>
      <c r="C8" s="93">
        <v>10</v>
      </c>
      <c r="D8" s="94">
        <f t="shared" si="0"/>
        <v>10000</v>
      </c>
      <c r="E8" s="95">
        <v>40000</v>
      </c>
      <c r="F8" s="93">
        <v>5</v>
      </c>
      <c r="G8" s="94">
        <f t="shared" si="1"/>
        <v>200000</v>
      </c>
      <c r="H8" s="95">
        <v>1000</v>
      </c>
      <c r="I8" s="93">
        <v>5</v>
      </c>
      <c r="J8" s="96">
        <f t="shared" si="2"/>
        <v>5000</v>
      </c>
      <c r="K8" s="92">
        <v>150000</v>
      </c>
      <c r="L8" s="93">
        <v>1</v>
      </c>
      <c r="M8" s="96">
        <f t="shared" si="3"/>
        <v>3125</v>
      </c>
      <c r="N8" s="92">
        <v>200000</v>
      </c>
      <c r="O8" s="93">
        <v>1</v>
      </c>
      <c r="P8" s="94">
        <f t="shared" si="4"/>
        <v>4166.666666666667</v>
      </c>
      <c r="Q8" s="95">
        <f t="shared" si="5"/>
        <v>215000</v>
      </c>
      <c r="R8" s="93">
        <f t="shared" si="6"/>
        <v>357291.66666666669</v>
      </c>
      <c r="S8" s="96">
        <f t="shared" si="7"/>
        <v>572291.66666666674</v>
      </c>
      <c r="T8" s="116">
        <f>SUM(S8:S10)</f>
        <v>1958250.0000000002</v>
      </c>
    </row>
    <row r="9" spans="1:20" x14ac:dyDescent="0.3">
      <c r="A9" s="79" t="s">
        <v>7</v>
      </c>
      <c r="B9" s="80">
        <v>1500</v>
      </c>
      <c r="C9" s="81">
        <v>7</v>
      </c>
      <c r="D9" s="82">
        <f t="shared" si="0"/>
        <v>10500</v>
      </c>
      <c r="E9" s="83">
        <v>45000</v>
      </c>
      <c r="F9" s="81">
        <v>3</v>
      </c>
      <c r="G9" s="82">
        <f t="shared" si="1"/>
        <v>135000</v>
      </c>
      <c r="H9" s="83">
        <v>1500</v>
      </c>
      <c r="I9" s="81">
        <v>3</v>
      </c>
      <c r="J9" s="84">
        <f t="shared" si="2"/>
        <v>4500</v>
      </c>
      <c r="K9" s="80">
        <v>200000</v>
      </c>
      <c r="L9" s="81">
        <v>1</v>
      </c>
      <c r="M9" s="84">
        <f t="shared" si="3"/>
        <v>4166.666666666667</v>
      </c>
      <c r="N9" s="80">
        <v>300000</v>
      </c>
      <c r="O9" s="81">
        <v>1</v>
      </c>
      <c r="P9" s="82">
        <f t="shared" si="4"/>
        <v>6250</v>
      </c>
      <c r="Q9" s="83">
        <f t="shared" si="5"/>
        <v>150000</v>
      </c>
      <c r="R9" s="81">
        <f t="shared" si="6"/>
        <v>510416.66666666663</v>
      </c>
      <c r="S9" s="84">
        <f t="shared" si="7"/>
        <v>660416.66666666663</v>
      </c>
      <c r="T9" s="117"/>
    </row>
    <row r="10" spans="1:20" ht="15" thickBot="1" x14ac:dyDescent="0.35">
      <c r="A10" s="85" t="s">
        <v>7</v>
      </c>
      <c r="B10" s="86">
        <v>2000</v>
      </c>
      <c r="C10" s="87">
        <v>5</v>
      </c>
      <c r="D10" s="88">
        <f t="shared" si="0"/>
        <v>10000</v>
      </c>
      <c r="E10" s="89">
        <v>50000</v>
      </c>
      <c r="F10" s="87">
        <v>1</v>
      </c>
      <c r="G10" s="88">
        <f t="shared" si="1"/>
        <v>50000</v>
      </c>
      <c r="H10" s="89">
        <v>2000</v>
      </c>
      <c r="I10" s="87">
        <v>1</v>
      </c>
      <c r="J10" s="90">
        <f t="shared" si="2"/>
        <v>2000</v>
      </c>
      <c r="K10" s="86">
        <v>250000</v>
      </c>
      <c r="L10" s="87">
        <v>1</v>
      </c>
      <c r="M10" s="90">
        <f t="shared" si="3"/>
        <v>5208.333333333333</v>
      </c>
      <c r="N10" s="86">
        <v>400000</v>
      </c>
      <c r="O10" s="87">
        <v>1</v>
      </c>
      <c r="P10" s="88">
        <f t="shared" si="4"/>
        <v>8333.3333333333339</v>
      </c>
      <c r="Q10" s="89">
        <f t="shared" si="5"/>
        <v>62000</v>
      </c>
      <c r="R10" s="87">
        <f t="shared" si="6"/>
        <v>663541.66666666674</v>
      </c>
      <c r="S10" s="90">
        <f t="shared" si="7"/>
        <v>725541.66666666674</v>
      </c>
      <c r="T10" s="118"/>
    </row>
    <row r="11" spans="1:20" x14ac:dyDescent="0.3">
      <c r="A11" s="25" t="s">
        <v>8</v>
      </c>
      <c r="B11" s="26">
        <v>1000</v>
      </c>
      <c r="C11" s="27">
        <v>10</v>
      </c>
      <c r="D11" s="28">
        <f t="shared" si="0"/>
        <v>10000</v>
      </c>
      <c r="E11" s="29">
        <v>40000</v>
      </c>
      <c r="F11" s="27">
        <v>5</v>
      </c>
      <c r="G11" s="28">
        <f t="shared" si="1"/>
        <v>200000</v>
      </c>
      <c r="H11" s="29">
        <v>1000</v>
      </c>
      <c r="I11" s="27">
        <v>5</v>
      </c>
      <c r="J11" s="30">
        <f t="shared" si="2"/>
        <v>5000</v>
      </c>
      <c r="K11" s="26">
        <v>150000</v>
      </c>
      <c r="L11" s="27">
        <v>1</v>
      </c>
      <c r="M11" s="30">
        <f t="shared" si="3"/>
        <v>3125</v>
      </c>
      <c r="N11" s="26">
        <v>500000</v>
      </c>
      <c r="O11" s="27">
        <v>1</v>
      </c>
      <c r="P11" s="28">
        <f t="shared" si="4"/>
        <v>10416.666666666666</v>
      </c>
      <c r="Q11" s="29">
        <f t="shared" si="5"/>
        <v>215000</v>
      </c>
      <c r="R11" s="27">
        <f t="shared" si="6"/>
        <v>663541.66666666663</v>
      </c>
      <c r="S11" s="30">
        <f t="shared" si="7"/>
        <v>878541.66666666663</v>
      </c>
      <c r="T11" s="116">
        <f>SUM(S11:S13)</f>
        <v>2979083.333333333</v>
      </c>
    </row>
    <row r="12" spans="1:20" x14ac:dyDescent="0.3">
      <c r="A12" s="34" t="s">
        <v>8</v>
      </c>
      <c r="B12" s="35">
        <v>1500</v>
      </c>
      <c r="C12" s="32">
        <v>7</v>
      </c>
      <c r="D12" s="36">
        <f t="shared" si="0"/>
        <v>10500</v>
      </c>
      <c r="E12" s="31">
        <v>45000</v>
      </c>
      <c r="F12" s="32">
        <v>3</v>
      </c>
      <c r="G12" s="36">
        <f t="shared" si="1"/>
        <v>135000</v>
      </c>
      <c r="H12" s="31">
        <v>1500</v>
      </c>
      <c r="I12" s="32">
        <v>3</v>
      </c>
      <c r="J12" s="33">
        <f t="shared" si="2"/>
        <v>4500</v>
      </c>
      <c r="K12" s="35">
        <v>200000</v>
      </c>
      <c r="L12" s="32">
        <v>1</v>
      </c>
      <c r="M12" s="33">
        <f t="shared" si="3"/>
        <v>4166.666666666667</v>
      </c>
      <c r="N12" s="35">
        <v>600000</v>
      </c>
      <c r="O12" s="32">
        <v>1</v>
      </c>
      <c r="P12" s="36">
        <f t="shared" si="4"/>
        <v>12500</v>
      </c>
      <c r="Q12" s="31">
        <f t="shared" si="5"/>
        <v>150000</v>
      </c>
      <c r="R12" s="32">
        <f t="shared" si="6"/>
        <v>816666.66666666663</v>
      </c>
      <c r="S12" s="33">
        <f t="shared" si="7"/>
        <v>966666.66666666663</v>
      </c>
      <c r="T12" s="117"/>
    </row>
    <row r="13" spans="1:20" ht="15" thickBot="1" x14ac:dyDescent="0.35">
      <c r="A13" s="37" t="s">
        <v>8</v>
      </c>
      <c r="B13" s="38">
        <v>2000</v>
      </c>
      <c r="C13" s="39">
        <v>5</v>
      </c>
      <c r="D13" s="40">
        <f t="shared" si="0"/>
        <v>10000</v>
      </c>
      <c r="E13" s="41">
        <v>50000</v>
      </c>
      <c r="F13" s="39">
        <v>1</v>
      </c>
      <c r="G13" s="40">
        <f t="shared" si="1"/>
        <v>50000</v>
      </c>
      <c r="H13" s="41">
        <v>2000</v>
      </c>
      <c r="I13" s="39">
        <v>1</v>
      </c>
      <c r="J13" s="42">
        <f t="shared" si="2"/>
        <v>2000</v>
      </c>
      <c r="K13" s="38">
        <v>250000</v>
      </c>
      <c r="L13" s="39">
        <v>1</v>
      </c>
      <c r="M13" s="42">
        <f t="shared" si="3"/>
        <v>5208.333333333333</v>
      </c>
      <c r="N13" s="38">
        <v>800000</v>
      </c>
      <c r="O13" s="39">
        <v>1</v>
      </c>
      <c r="P13" s="40">
        <f t="shared" si="4"/>
        <v>16666.666666666668</v>
      </c>
      <c r="Q13" s="41">
        <f t="shared" si="5"/>
        <v>62000</v>
      </c>
      <c r="R13" s="39">
        <f t="shared" si="6"/>
        <v>1071875</v>
      </c>
      <c r="S13" s="42">
        <f t="shared" si="7"/>
        <v>1133875</v>
      </c>
      <c r="T13" s="118"/>
    </row>
    <row r="14" spans="1:20" x14ac:dyDescent="0.3">
      <c r="A14" s="43" t="s">
        <v>9</v>
      </c>
      <c r="B14" s="44">
        <v>1000</v>
      </c>
      <c r="C14" s="45">
        <v>10</v>
      </c>
      <c r="D14" s="46">
        <f t="shared" si="0"/>
        <v>10000</v>
      </c>
      <c r="E14" s="47">
        <v>40000</v>
      </c>
      <c r="F14" s="45">
        <v>5</v>
      </c>
      <c r="G14" s="46">
        <f t="shared" si="1"/>
        <v>200000</v>
      </c>
      <c r="H14" s="47">
        <v>1000</v>
      </c>
      <c r="I14" s="45">
        <v>5</v>
      </c>
      <c r="J14" s="48">
        <f t="shared" si="2"/>
        <v>5000</v>
      </c>
      <c r="K14" s="44">
        <v>150000</v>
      </c>
      <c r="L14" s="45">
        <v>1</v>
      </c>
      <c r="M14" s="48">
        <f t="shared" si="3"/>
        <v>3125</v>
      </c>
      <c r="N14" s="44">
        <v>200000</v>
      </c>
      <c r="O14" s="45">
        <v>1</v>
      </c>
      <c r="P14" s="46">
        <f t="shared" si="4"/>
        <v>4166.666666666667</v>
      </c>
      <c r="Q14" s="47">
        <f t="shared" si="5"/>
        <v>215000</v>
      </c>
      <c r="R14" s="45">
        <f t="shared" si="6"/>
        <v>357291.66666666669</v>
      </c>
      <c r="S14" s="48">
        <f t="shared" si="7"/>
        <v>572291.66666666674</v>
      </c>
      <c r="T14" s="116">
        <f>SUM(S14:S16)</f>
        <v>1958250.0000000002</v>
      </c>
    </row>
    <row r="15" spans="1:20" x14ac:dyDescent="0.3">
      <c r="A15" s="52" t="s">
        <v>9</v>
      </c>
      <c r="B15" s="53">
        <v>1500</v>
      </c>
      <c r="C15" s="50">
        <v>7</v>
      </c>
      <c r="D15" s="54">
        <f t="shared" si="0"/>
        <v>10500</v>
      </c>
      <c r="E15" s="49">
        <v>45000</v>
      </c>
      <c r="F15" s="50">
        <v>3</v>
      </c>
      <c r="G15" s="54">
        <f t="shared" si="1"/>
        <v>135000</v>
      </c>
      <c r="H15" s="49">
        <v>1500</v>
      </c>
      <c r="I15" s="50">
        <v>3</v>
      </c>
      <c r="J15" s="51">
        <f t="shared" si="2"/>
        <v>4500</v>
      </c>
      <c r="K15" s="53">
        <v>200000</v>
      </c>
      <c r="L15" s="50">
        <v>1</v>
      </c>
      <c r="M15" s="51">
        <f t="shared" si="3"/>
        <v>4166.666666666667</v>
      </c>
      <c r="N15" s="53">
        <v>300000</v>
      </c>
      <c r="O15" s="50">
        <v>1</v>
      </c>
      <c r="P15" s="54">
        <f t="shared" si="4"/>
        <v>6250</v>
      </c>
      <c r="Q15" s="49">
        <f t="shared" si="5"/>
        <v>150000</v>
      </c>
      <c r="R15" s="50">
        <f t="shared" si="6"/>
        <v>510416.66666666663</v>
      </c>
      <c r="S15" s="51">
        <f t="shared" si="7"/>
        <v>660416.66666666663</v>
      </c>
      <c r="T15" s="117"/>
    </row>
    <row r="16" spans="1:20" ht="15" thickBot="1" x14ac:dyDescent="0.35">
      <c r="A16" s="55" t="s">
        <v>9</v>
      </c>
      <c r="B16" s="56">
        <v>2000</v>
      </c>
      <c r="C16" s="57">
        <v>5</v>
      </c>
      <c r="D16" s="58">
        <f t="shared" si="0"/>
        <v>10000</v>
      </c>
      <c r="E16" s="59">
        <v>50000</v>
      </c>
      <c r="F16" s="57">
        <v>1</v>
      </c>
      <c r="G16" s="58">
        <f t="shared" si="1"/>
        <v>50000</v>
      </c>
      <c r="H16" s="59">
        <v>2000</v>
      </c>
      <c r="I16" s="57">
        <v>1</v>
      </c>
      <c r="J16" s="60">
        <f t="shared" si="2"/>
        <v>2000</v>
      </c>
      <c r="K16" s="56">
        <v>250000</v>
      </c>
      <c r="L16" s="57">
        <v>1</v>
      </c>
      <c r="M16" s="60">
        <f t="shared" si="3"/>
        <v>5208.333333333333</v>
      </c>
      <c r="N16" s="56">
        <v>400000</v>
      </c>
      <c r="O16" s="57">
        <v>1</v>
      </c>
      <c r="P16" s="58">
        <f t="shared" si="4"/>
        <v>8333.3333333333339</v>
      </c>
      <c r="Q16" s="59">
        <f t="shared" si="5"/>
        <v>62000</v>
      </c>
      <c r="R16" s="57">
        <f t="shared" si="6"/>
        <v>663541.66666666674</v>
      </c>
      <c r="S16" s="60">
        <f t="shared" si="7"/>
        <v>725541.66666666674</v>
      </c>
      <c r="T16" s="118"/>
    </row>
    <row r="17" spans="1:20" x14ac:dyDescent="0.3">
      <c r="A17" s="61" t="s">
        <v>10</v>
      </c>
      <c r="B17" s="62">
        <v>1000</v>
      </c>
      <c r="C17" s="63">
        <v>10</v>
      </c>
      <c r="D17" s="64">
        <f t="shared" si="0"/>
        <v>10000</v>
      </c>
      <c r="E17" s="65">
        <v>10000</v>
      </c>
      <c r="F17" s="63">
        <v>5</v>
      </c>
      <c r="G17" s="64">
        <f t="shared" si="1"/>
        <v>50000</v>
      </c>
      <c r="H17" s="65">
        <v>1000</v>
      </c>
      <c r="I17" s="63">
        <v>5</v>
      </c>
      <c r="J17" s="66">
        <f t="shared" si="2"/>
        <v>5000</v>
      </c>
      <c r="K17" s="62">
        <v>100000</v>
      </c>
      <c r="L17" s="63">
        <v>1</v>
      </c>
      <c r="M17" s="66">
        <f t="shared" si="3"/>
        <v>2083.3333333333335</v>
      </c>
      <c r="N17" s="62">
        <v>200000</v>
      </c>
      <c r="O17" s="63">
        <v>1</v>
      </c>
      <c r="P17" s="64">
        <f t="shared" si="4"/>
        <v>4166.666666666667</v>
      </c>
      <c r="Q17" s="65">
        <f t="shared" si="5"/>
        <v>65000</v>
      </c>
      <c r="R17" s="63">
        <f t="shared" si="6"/>
        <v>306250</v>
      </c>
      <c r="S17" s="66">
        <f t="shared" si="7"/>
        <v>371250</v>
      </c>
      <c r="T17" s="116">
        <f>SUM(S17:S19)</f>
        <v>1382000</v>
      </c>
    </row>
    <row r="18" spans="1:20" x14ac:dyDescent="0.3">
      <c r="A18" s="70" t="s">
        <v>10</v>
      </c>
      <c r="B18" s="71">
        <v>1500</v>
      </c>
      <c r="C18" s="68">
        <v>7</v>
      </c>
      <c r="D18" s="72">
        <f t="shared" si="0"/>
        <v>10500</v>
      </c>
      <c r="E18" s="67">
        <v>15000</v>
      </c>
      <c r="F18" s="68">
        <v>3</v>
      </c>
      <c r="G18" s="72">
        <f t="shared" si="1"/>
        <v>45000</v>
      </c>
      <c r="H18" s="67">
        <v>1500</v>
      </c>
      <c r="I18" s="68">
        <v>3</v>
      </c>
      <c r="J18" s="69">
        <f t="shared" si="2"/>
        <v>4500</v>
      </c>
      <c r="K18" s="71">
        <v>150000</v>
      </c>
      <c r="L18" s="68">
        <v>1</v>
      </c>
      <c r="M18" s="69">
        <f t="shared" si="3"/>
        <v>3125</v>
      </c>
      <c r="N18" s="71">
        <v>250000</v>
      </c>
      <c r="O18" s="68">
        <v>1</v>
      </c>
      <c r="P18" s="72">
        <f t="shared" si="4"/>
        <v>5208.333333333333</v>
      </c>
      <c r="Q18" s="67">
        <f t="shared" si="5"/>
        <v>60000</v>
      </c>
      <c r="R18" s="68">
        <f t="shared" si="6"/>
        <v>408333.33333333331</v>
      </c>
      <c r="S18" s="69">
        <f t="shared" si="7"/>
        <v>468333.33333333331</v>
      </c>
      <c r="T18" s="117"/>
    </row>
    <row r="19" spans="1:20" ht="15" thickBot="1" x14ac:dyDescent="0.35">
      <c r="A19" s="73" t="s">
        <v>10</v>
      </c>
      <c r="B19" s="74">
        <v>2000</v>
      </c>
      <c r="C19" s="75">
        <v>5</v>
      </c>
      <c r="D19" s="76">
        <f t="shared" si="0"/>
        <v>10000</v>
      </c>
      <c r="E19" s="77">
        <v>20000</v>
      </c>
      <c r="F19" s="75">
        <v>1</v>
      </c>
      <c r="G19" s="76">
        <f t="shared" si="1"/>
        <v>20000</v>
      </c>
      <c r="H19" s="77">
        <v>2000</v>
      </c>
      <c r="I19" s="75">
        <v>1</v>
      </c>
      <c r="J19" s="78">
        <f t="shared" si="2"/>
        <v>2000</v>
      </c>
      <c r="K19" s="74">
        <v>200000</v>
      </c>
      <c r="L19" s="75">
        <v>1</v>
      </c>
      <c r="M19" s="78">
        <f t="shared" si="3"/>
        <v>4166.666666666667</v>
      </c>
      <c r="N19" s="74">
        <v>300000</v>
      </c>
      <c r="O19" s="75">
        <v>1</v>
      </c>
      <c r="P19" s="76">
        <f t="shared" si="4"/>
        <v>6250</v>
      </c>
      <c r="Q19" s="77">
        <f t="shared" si="5"/>
        <v>32000</v>
      </c>
      <c r="R19" s="75">
        <f t="shared" si="6"/>
        <v>510416.66666666663</v>
      </c>
      <c r="S19" s="78">
        <f t="shared" si="7"/>
        <v>542416.66666666663</v>
      </c>
      <c r="T19" s="118"/>
    </row>
    <row r="20" spans="1:20" ht="15" thickBot="1" x14ac:dyDescent="0.35">
      <c r="A20" s="97" t="s">
        <v>19</v>
      </c>
      <c r="B20" s="97"/>
      <c r="C20" s="98"/>
      <c r="D20" s="98">
        <f>SUM(D5:D19)</f>
        <v>152500</v>
      </c>
      <c r="E20" s="98"/>
      <c r="F20" s="98"/>
      <c r="G20" s="98">
        <f>SUM(G5:G19)</f>
        <v>1385000</v>
      </c>
      <c r="H20" s="98"/>
      <c r="I20" s="98"/>
      <c r="J20" s="99">
        <f>SUM(J5:J19)</f>
        <v>57500</v>
      </c>
      <c r="K20" s="97">
        <f>SUM(K5:K19)</f>
        <v>2700000</v>
      </c>
      <c r="L20" s="98"/>
      <c r="M20" s="98">
        <f>SUM(M5:M19)</f>
        <v>56250</v>
      </c>
      <c r="N20" s="98">
        <f>SUM(N5:N19)</f>
        <v>5200000</v>
      </c>
      <c r="O20" s="98"/>
      <c r="P20" s="100">
        <f>SUM(P5:P19)</f>
        <v>108333.33333333333</v>
      </c>
      <c r="Q20" s="97">
        <f t="shared" si="5"/>
        <v>1595000</v>
      </c>
      <c r="R20" s="98">
        <f t="shared" si="6"/>
        <v>8064583.333333333</v>
      </c>
      <c r="S20" s="100">
        <f t="shared" si="7"/>
        <v>9659583.3333333321</v>
      </c>
      <c r="T20" s="100">
        <f>SUM(T5:T19)</f>
        <v>9659583.3333333321</v>
      </c>
    </row>
  </sheetData>
  <mergeCells count="18">
    <mergeCell ref="B3:D3"/>
    <mergeCell ref="B2:D2"/>
    <mergeCell ref="B1:J1"/>
    <mergeCell ref="E2:J2"/>
    <mergeCell ref="T17:T19"/>
    <mergeCell ref="E3:J3"/>
    <mergeCell ref="Q3:S3"/>
    <mergeCell ref="K1:P1"/>
    <mergeCell ref="Q1:S2"/>
    <mergeCell ref="N2:P2"/>
    <mergeCell ref="N3:P3"/>
    <mergeCell ref="K2:M2"/>
    <mergeCell ref="K3:M3"/>
    <mergeCell ref="T3:T4"/>
    <mergeCell ref="T5:T7"/>
    <mergeCell ref="T8:T10"/>
    <mergeCell ref="T11:T13"/>
    <mergeCell ref="T14:T1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217bfd-7fc6-4e23-babe-07368f99370d}" enabled="1" method="Standard" siteId="{fda9decf-e892-43ac-9d9f-1a493f9f98d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Ramesh</dc:creator>
  <cp:lastModifiedBy>SAWANT, Ramesh</cp:lastModifiedBy>
  <dcterms:created xsi:type="dcterms:W3CDTF">2025-01-28T03:56:37Z</dcterms:created>
  <dcterms:modified xsi:type="dcterms:W3CDTF">2025-01-28T11:02:19Z</dcterms:modified>
</cp:coreProperties>
</file>