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5625693-8686-4A25-A33A-8BEBB2AED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ulario" sheetId="1" r:id="rId1"/>
    <sheet name="Lista" sheetId="4" state="hidden" r:id="rId2"/>
    <sheet name="Lista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C25" i="1" l="1"/>
  <c r="D52" i="1" l="1"/>
  <c r="C19" i="1"/>
  <c r="C39" i="1" l="1"/>
  <c r="C31" i="1"/>
  <c r="C35" i="1"/>
  <c r="C23" i="1"/>
  <c r="C47" i="1" l="1"/>
  <c r="C45" i="1"/>
  <c r="C41" i="1"/>
  <c r="C37" i="1"/>
  <c r="C27" i="1"/>
  <c r="C17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Incluye las nuevas soluciones sobre productos existentes
</t>
        </r>
      </text>
    </comment>
  </commentList>
</comments>
</file>

<file path=xl/sharedStrings.xml><?xml version="1.0" encoding="utf-8"?>
<sst xmlns="http://schemas.openxmlformats.org/spreadsheetml/2006/main" count="104" uniqueCount="76">
  <si>
    <t>Nro</t>
  </si>
  <si>
    <t>Descripción de la necesidad</t>
  </si>
  <si>
    <t>Cuestionario</t>
  </si>
  <si>
    <t>[Descriptivo]</t>
  </si>
  <si>
    <t>Formulario para determinar la participación de un Arquitecto</t>
  </si>
  <si>
    <t>Consultado: Arquitecto</t>
  </si>
  <si>
    <t>Objetivo: Determinar si la iniciativa debe de tener la participación de un Arquitecto</t>
  </si>
  <si>
    <t>¿Habilita un nuevo canal de atención?</t>
  </si>
  <si>
    <t>Si</t>
  </si>
  <si>
    <t>No</t>
  </si>
  <si>
    <t>Rpta corta</t>
  </si>
  <si>
    <t>¿Nuevo Producto de Negocio ?</t>
  </si>
  <si>
    <t>Producto</t>
  </si>
  <si>
    <t>Canales</t>
  </si>
  <si>
    <t>Cajeros</t>
  </si>
  <si>
    <t>Banca por Teléfono</t>
  </si>
  <si>
    <t>Agencias</t>
  </si>
  <si>
    <t>Data y Seguridad</t>
  </si>
  <si>
    <t>Título de la iniciativa</t>
  </si>
  <si>
    <t>Interfaces</t>
  </si>
  <si>
    <t>Procesos bacth</t>
  </si>
  <si>
    <t>Proceso en Línea</t>
  </si>
  <si>
    <t>Transacciones online</t>
  </si>
  <si>
    <t xml:space="preserve"> Servicios</t>
  </si>
  <si>
    <t>Crear</t>
  </si>
  <si>
    <t>Modificar</t>
  </si>
  <si>
    <t>¿Requiere Nueva o Modificar Infraestructura Local: Servidores Físicos, Virtuales, Almacenamiento u otro componente de infraestructura, etc. ?</t>
  </si>
  <si>
    <t>¿Requiere Nuevo o Modifica Esquema de Comunicación: Enlace nuevo, Adquisiciones, Optimizaciones, Upgrade de Ancho de Banda, etc. ?</t>
  </si>
  <si>
    <t>Responsable de llenarlo: Desarrollo</t>
  </si>
  <si>
    <t>¿Se darán de alta nuevas interacciones o interconexiones entre aplicativos y la inciativa (no existentes previamente) ?</t>
  </si>
  <si>
    <t>¿La iniciativa creará nuevos orígenes externos datos, una nueva BD, un nuevo esquema o tablas que podrían alterar la gestión de datos de Banbif?</t>
  </si>
  <si>
    <t>¿La iniciativa requiere externalización o internalización de información? (Datos gestionados por usuarios, datos intercambiados con externos, envio de datos a terceros, API, en lotes, en linea u otro mecanismo</t>
  </si>
  <si>
    <r>
      <t xml:space="preserve">La iniciativa hará uso o desarrollará una capacidad tecnológica nueva en el banco? </t>
    </r>
    <r>
      <rPr>
        <sz val="8"/>
        <color theme="3"/>
        <rFont val="Calibri"/>
        <family val="2"/>
        <scheme val="minor"/>
      </rPr>
      <t>(Tecnología no estandarizada, no implantada en el Banco, o poco conocida en el sector/mercado peruano)</t>
    </r>
  </si>
  <si>
    <r>
      <t>¿La iniciativa impacta algún componente existente que es o será consumido por otro aplicativo?</t>
    </r>
    <r>
      <rPr>
        <sz val="8"/>
        <color theme="3"/>
        <rFont val="Calibri"/>
        <family val="2"/>
        <scheme val="minor"/>
      </rPr>
      <t xml:space="preserve"> (Ejemplo: adición de un parámetro de entrada a servicio web de Cuentas que es/será consumido por un  aplicativo de Riesgos)</t>
    </r>
  </si>
  <si>
    <t>¿La iniciativa creará una nueva o nuevas aplicaciones?</t>
  </si>
  <si>
    <t>¿La iniciativa tiene un roadmap definido (Releases, Fases)?</t>
  </si>
  <si>
    <t>¿Es un proyecto va a hacer uso de tecnlogía CLOUD en cualquiera de sus modalidades de implementación o servicio?</t>
  </si>
  <si>
    <r>
      <t xml:space="preserve">¿La iniciativa requiere migración de una arquitectura a otra arquitectura? </t>
    </r>
    <r>
      <rPr>
        <sz val="8"/>
        <color theme="3"/>
        <rFont val="Calibri"/>
        <family val="2"/>
        <scheme val="minor"/>
      </rPr>
      <t>(Ejemplo: Migración de IBS Ligero a OpenShift o CyberLego, migración de IBS a Entorno Distribuido o Viceversa)</t>
    </r>
  </si>
  <si>
    <t xml:space="preserve">¿Demanda nueva arquitectura corporativa o ajustes sobre una arquitectura corporativa en uso ? </t>
  </si>
  <si>
    <t>¿La iniciativa usa SW base no vigente?</t>
  </si>
  <si>
    <t>Banca Mayorista</t>
  </si>
  <si>
    <t xml:space="preserve">Riesgo </t>
  </si>
  <si>
    <t>Ivan Sanchez</t>
  </si>
  <si>
    <t>Banca Minorista</t>
  </si>
  <si>
    <t>Jorge Posada</t>
  </si>
  <si>
    <t xml:space="preserve">Por Definir </t>
  </si>
  <si>
    <t xml:space="preserve">Seguridad </t>
  </si>
  <si>
    <t xml:space="preserve">Gerardo Guzman </t>
  </si>
  <si>
    <t xml:space="preserve">Operaciones y Tecnología </t>
  </si>
  <si>
    <t>Sadím Solórzano</t>
  </si>
  <si>
    <t>Código de la iniciativa</t>
  </si>
  <si>
    <t xml:space="preserve">VICIPRESIDENCIA </t>
  </si>
  <si>
    <t>ARQUITECTO</t>
  </si>
  <si>
    <t xml:space="preserve">Debe pasar por Arquitectura: </t>
  </si>
  <si>
    <t xml:space="preserve">Arquitecto Propuesto: </t>
  </si>
  <si>
    <t>Infraestructura:</t>
  </si>
  <si>
    <t>Arquitectura:</t>
  </si>
  <si>
    <t>Aplicaciones:</t>
  </si>
  <si>
    <t>Productos y Servicios Bancarios (Giovanna Adrianzen)</t>
  </si>
  <si>
    <t xml:space="preserve">Eddy Pachas </t>
  </si>
  <si>
    <t xml:space="preserve">Riesgos y Gestión (Rossana Sanchez) </t>
  </si>
  <si>
    <t>Jimmy Cruzatte</t>
  </si>
  <si>
    <t>Canales y CRM (Gino Canales)</t>
  </si>
  <si>
    <t>Canales Digitales (George Romain)</t>
  </si>
  <si>
    <t>Data &amp; Analytics (Jacques Cayo)</t>
  </si>
  <si>
    <t xml:space="preserve">Alexander Pomiano </t>
  </si>
  <si>
    <t>Infraestructura (Victor Pineda)</t>
  </si>
  <si>
    <t>Miguel Casique</t>
  </si>
  <si>
    <t>¿Almacena, procesa o disponibiliza información de tarjetas (nro, fecha vencimiento, nombre usuario, datos banda magnética, pin, etc.) y/o datos sensibles y/o expuestos hacia internet?</t>
  </si>
  <si>
    <t>¿ Habilita o deshabilita algún servicio o componente tecnológico en el datalake?</t>
  </si>
  <si>
    <t>=&gt;</t>
  </si>
  <si>
    <t>Linea de Producto:</t>
  </si>
  <si>
    <t>Robert Ulloa</t>
  </si>
  <si>
    <t>Consumir informacion de planillas de IBS</t>
  </si>
  <si>
    <t>Habilitador Hos to Web BXIE</t>
  </si>
  <si>
    <t>Implementar una nueva solución (H2W), que permita a los principales clientes cargar archivos de pago masivo para Pago a Proveedores y Haberes / CTS a un Servidor SFTP y que dichos archivos sean registrados de manera automática en la BXIE, de manera que estos pagos sigan el flujo de firmas existente en la BXIE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</si>
</sst>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9"/>
      <color indexed="81"/>
      <name val="Tahoma"/>
      <family val="2"/>
    </font>
    <font>
      <i/>
      <sz val="10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4" fillId="2" borderId="0" xfId="0" applyFont="1" applyFill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 wrapText="1" readingOrder="1"/>
    </xf>
    <xf numFmtId="0" fontId="5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 indent="3" readingOrder="1"/>
    </xf>
    <xf numFmtId="0" fontId="3" fillId="2" borderId="0" xfId="0" applyFont="1" applyFill="1"/>
    <xf numFmtId="0" fontId="7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10" fillId="2" borderId="0" xfId="0" applyFont="1" applyFill="1" applyAlignment="1">
      <alignment horizontal="left" vertical="center"/>
    </xf>
    <xf numFmtId="0" fontId="10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9" fillId="2" borderId="0" xfId="0" applyFont="1" applyFill="1" applyAlignment="1">
      <alignment wrapText="1"/>
    </xf>
    <xf numFmtId="0" fontId="12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vertical="top"/>
    </xf>
    <xf numFmtId="0" fontId="9" fillId="2" borderId="10" xfId="0" applyFont="1" applyFill="1" applyBorder="1" applyAlignment="1">
      <alignment wrapText="1"/>
    </xf>
    <xf numFmtId="0" fontId="13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9" fillId="2" borderId="13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6" fillId="2" borderId="1" xfId="0" applyFont="1" applyFill="1" applyBorder="1"/>
    <xf numFmtId="0" fontId="14" fillId="0" borderId="0" xfId="0" applyFo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15" fillId="4" borderId="14" xfId="0" applyFont="1" applyFill="1" applyBorder="1"/>
    <xf numFmtId="0" fontId="15" fillId="4" borderId="19" xfId="0" applyFont="1" applyFill="1" applyBorder="1"/>
    <xf numFmtId="0" fontId="17" fillId="2" borderId="1" xfId="0" applyFont="1" applyFill="1" applyBorder="1"/>
    <xf numFmtId="0" fontId="0" fillId="0" borderId="17" xfId="0" applyBorder="1" applyAlignment="1">
      <alignment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7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21"/>
  <sheetViews>
    <sheetView showGridLines="0" tabSelected="1" topLeftCell="A39" zoomScaleNormal="100" workbookViewId="0">
      <selection activeCell="D30" sqref="D30"/>
    </sheetView>
  </sheetViews>
  <sheetFormatPr baseColWidth="10" defaultColWidth="8.7265625" defaultRowHeight="14.5" x14ac:dyDescent="0.35"/>
  <cols>
    <col min="1" max="1" width="4.7265625" customWidth="1"/>
    <col min="2" max="2" width="4.1796875" style="17" customWidth="1"/>
    <col min="3" max="3" width="58.81640625" style="16" customWidth="1"/>
    <col min="4" max="4" width="71.81640625" style="16" customWidth="1"/>
    <col min="5" max="5" width="11.26953125" style="28" bestFit="1" customWidth="1"/>
    <col min="6" max="6" width="4.26953125" customWidth="1"/>
    <col min="7" max="7" width="5.1796875" customWidth="1"/>
    <col min="8" max="8" width="3.453125" customWidth="1"/>
    <col min="9" max="9" width="5.7265625" customWidth="1"/>
  </cols>
  <sheetData>
    <row r="1" spans="2:27" ht="15" thickBot="1" x14ac:dyDescent="0.4">
      <c r="B1" s="12"/>
      <c r="C1" s="13"/>
      <c r="D1" s="13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8.5" x14ac:dyDescent="0.35">
      <c r="B2" s="21" t="s">
        <v>4</v>
      </c>
      <c r="C2" s="22"/>
      <c r="D2" s="23"/>
      <c r="E2" s="2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" thickBot="1" x14ac:dyDescent="0.4">
      <c r="B3" s="24" t="s">
        <v>6</v>
      </c>
      <c r="C3" s="25"/>
      <c r="D3" s="26"/>
      <c r="E3" s="2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8.5" x14ac:dyDescent="0.35">
      <c r="B4" s="18"/>
      <c r="C4" s="19"/>
      <c r="D4" s="20"/>
      <c r="E4" s="2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35">
      <c r="B5" s="14" t="s">
        <v>28</v>
      </c>
      <c r="C5" s="15"/>
      <c r="D5" s="13"/>
      <c r="E5" s="2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35">
      <c r="B6" s="14" t="s">
        <v>5</v>
      </c>
      <c r="C6" s="15"/>
      <c r="D6" s="13"/>
      <c r="E6" s="2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35">
      <c r="B7" s="12"/>
      <c r="C7" s="13"/>
      <c r="D7" s="13"/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32.15" customHeight="1" x14ac:dyDescent="0.35">
      <c r="B8" s="6" t="s">
        <v>0</v>
      </c>
      <c r="C8" s="42" t="s">
        <v>2</v>
      </c>
      <c r="D8" s="43"/>
      <c r="E8" s="2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35">
      <c r="B9" s="10">
        <v>1</v>
      </c>
      <c r="C9" s="5" t="s">
        <v>50</v>
      </c>
      <c r="D9" s="53">
        <v>15052</v>
      </c>
      <c r="E9" s="2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35">
      <c r="B10" s="10">
        <v>2</v>
      </c>
      <c r="C10" s="5" t="s">
        <v>18</v>
      </c>
      <c r="D10" s="4" t="s">
        <v>74</v>
      </c>
      <c r="E10" s="2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52.5" x14ac:dyDescent="0.35">
      <c r="B11" s="10">
        <v>2</v>
      </c>
      <c r="C11" s="5" t="s">
        <v>1</v>
      </c>
      <c r="D11" s="39" t="s">
        <v>75</v>
      </c>
      <c r="E11" s="2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25.5" customHeight="1" x14ac:dyDescent="0.35">
      <c r="B12" s="44" t="s">
        <v>12</v>
      </c>
      <c r="C12" s="44"/>
      <c r="D12" s="44"/>
      <c r="E12" s="2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35">
      <c r="B13" s="45">
        <v>3</v>
      </c>
      <c r="C13" s="5" t="s">
        <v>11</v>
      </c>
      <c r="D13" s="4" t="s">
        <v>9</v>
      </c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35">
      <c r="B14" s="45"/>
      <c r="C14" s="5" t="str">
        <f>IF(D13="Si","Detalle del nuevo producto","Continue con la siguiente pregunta..")</f>
        <v>Continue con la siguiente pregunta..</v>
      </c>
      <c r="D14" s="4" t="s">
        <v>3</v>
      </c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25" customHeight="1" x14ac:dyDescent="0.35">
      <c r="B15" s="9" t="s">
        <v>13</v>
      </c>
      <c r="C15" s="7"/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35">
      <c r="B16" s="45">
        <v>4</v>
      </c>
      <c r="C16" s="5" t="s">
        <v>7</v>
      </c>
      <c r="D16" s="4" t="s">
        <v>9</v>
      </c>
      <c r="E16" s="2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35">
      <c r="B17" s="45"/>
      <c r="C17" s="5" t="str">
        <f>IF(D16="Si","Detalle aquí el nuevo canal","Continue con la siguiente pregunta..")</f>
        <v>Continue con la siguiente pregunta..</v>
      </c>
      <c r="D17" s="4"/>
      <c r="E17" s="2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26" x14ac:dyDescent="0.35">
      <c r="B18" s="40">
        <v>5</v>
      </c>
      <c r="C18" s="5" t="s">
        <v>29</v>
      </c>
      <c r="D18" s="4" t="s">
        <v>9</v>
      </c>
      <c r="E18" s="2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35">
      <c r="B19" s="41"/>
      <c r="C19" s="5" t="str">
        <f>IF(D18="Si","Mencioné el tipo de interacción o interconexion (online, batch) y la información que fluirá","Continue con la siguiente pregunta..")</f>
        <v>Continue con la siguiente pregunta..</v>
      </c>
      <c r="D19" s="11" t="s">
        <v>3</v>
      </c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35">
      <c r="B20" s="46" t="s">
        <v>17</v>
      </c>
      <c r="C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39" x14ac:dyDescent="0.35">
      <c r="B21" s="10">
        <v>6</v>
      </c>
      <c r="C21" s="5" t="s">
        <v>30</v>
      </c>
      <c r="D21" s="4" t="s">
        <v>9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39" x14ac:dyDescent="0.35">
      <c r="B22" s="40">
        <v>7</v>
      </c>
      <c r="C22" s="5" t="s">
        <v>68</v>
      </c>
      <c r="D22" s="4" t="s">
        <v>9</v>
      </c>
      <c r="E22" s="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35">
      <c r="B23" s="41"/>
      <c r="C23" s="5" t="str">
        <f>IF(D22="Si","Detalle aquí la información y el tipo de procesamiento: ","Continue con la siguiente pregunta..")</f>
        <v>Continue con la siguiente pregunta..</v>
      </c>
      <c r="D23" s="11" t="s">
        <v>3</v>
      </c>
      <c r="E23" s="2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26" x14ac:dyDescent="0.35">
      <c r="B24" s="40">
        <v>8</v>
      </c>
      <c r="C24" s="5" t="s">
        <v>69</v>
      </c>
      <c r="D24" s="4" t="s">
        <v>9</v>
      </c>
      <c r="E24" s="2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35">
      <c r="B25" s="41"/>
      <c r="C25" s="5" t="str">
        <f>IF(D24="Si","Detalle aquí el servicio o componente: ","Continue con la siguiente pregunta..")</f>
        <v>Continue con la siguiente pregunta..</v>
      </c>
      <c r="D25" s="11"/>
      <c r="E25" s="2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39" x14ac:dyDescent="0.35">
      <c r="B26" s="40">
        <v>9</v>
      </c>
      <c r="C26" s="5" t="s">
        <v>31</v>
      </c>
      <c r="D26" s="4" t="s">
        <v>9</v>
      </c>
      <c r="E26" s="2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35">
      <c r="B27" s="41"/>
      <c r="C27" s="5" t="str">
        <f>IF(D26="Si","Detalle el tipo de externalización o Internalización:","Continue con la siguiente pregunta..")</f>
        <v>Continue con la siguiente pregunta..</v>
      </c>
      <c r="D27" s="11" t="s">
        <v>73</v>
      </c>
      <c r="E27" s="2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35">
      <c r="B28" s="46" t="s">
        <v>57</v>
      </c>
      <c r="C28" s="50"/>
      <c r="D28" s="4"/>
      <c r="E28" s="2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35">
      <c r="B29" s="10">
        <v>10</v>
      </c>
      <c r="C29" s="5" t="s">
        <v>34</v>
      </c>
      <c r="D29" s="4" t="s">
        <v>9</v>
      </c>
      <c r="E29" s="2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36.5" x14ac:dyDescent="0.35">
      <c r="B30" s="40">
        <v>11</v>
      </c>
      <c r="C30" s="5" t="s">
        <v>33</v>
      </c>
      <c r="D30" s="4" t="s">
        <v>8</v>
      </c>
      <c r="E30" s="2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35">
      <c r="B31" s="41"/>
      <c r="C31" s="5" t="str">
        <f>IF(D30="Si","Detalle el impacto:","Continue con la siguiente pregunta..")</f>
        <v>Detalle el impacto:</v>
      </c>
      <c r="D31" s="11" t="s">
        <v>3</v>
      </c>
      <c r="E31" s="2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35">
      <c r="B32" s="44" t="s">
        <v>56</v>
      </c>
      <c r="C32" s="44"/>
      <c r="D32" s="8"/>
      <c r="E32" s="2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35">
      <c r="B33" s="10">
        <v>12</v>
      </c>
      <c r="C33" s="5" t="s">
        <v>35</v>
      </c>
      <c r="D33" s="4" t="s">
        <v>9</v>
      </c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36.5" x14ac:dyDescent="0.35">
      <c r="B34" s="40">
        <v>13</v>
      </c>
      <c r="C34" s="5" t="s">
        <v>32</v>
      </c>
      <c r="D34" s="4" t="s">
        <v>9</v>
      </c>
      <c r="E34" s="2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35">
      <c r="B35" s="41"/>
      <c r="C35" s="5" t="str">
        <f>IF(D34="Si","Detalle la capacidad","Continue con la siguiente pregunta..")</f>
        <v>Continue con la siguiente pregunta..</v>
      </c>
      <c r="D35" s="11" t="s">
        <v>3</v>
      </c>
      <c r="E35" s="2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34" x14ac:dyDescent="0.35">
      <c r="B36" s="40">
        <v>14</v>
      </c>
      <c r="C36" s="5" t="s">
        <v>37</v>
      </c>
      <c r="D36" s="4" t="s">
        <v>9</v>
      </c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35">
      <c r="B37" s="41"/>
      <c r="C37" s="5" t="str">
        <f>IF(D36="Si","Detalle el requerimiento de migración:","Continue con la siguiente pregunta..")</f>
        <v>Continue con la siguiente pregunta..</v>
      </c>
      <c r="D37" s="11" t="s">
        <v>3</v>
      </c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26" x14ac:dyDescent="0.35">
      <c r="B38" s="40">
        <v>15</v>
      </c>
      <c r="C38" s="5" t="s">
        <v>36</v>
      </c>
      <c r="D38" s="4" t="s">
        <v>9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35">
      <c r="B39" s="41"/>
      <c r="C39" s="5" t="str">
        <f>IF(D38="Si","Detalle el uso de la tecnologia CLOUD:","Continue con la siguiente pregunta..")</f>
        <v>Continue con la siguiente pregunta..</v>
      </c>
      <c r="D39" s="11" t="s">
        <v>3</v>
      </c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26" x14ac:dyDescent="0.35">
      <c r="B40" s="45">
        <v>16</v>
      </c>
      <c r="C40" s="5" t="s">
        <v>38</v>
      </c>
      <c r="D40" s="4" t="s">
        <v>9</v>
      </c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35">
      <c r="B41" s="45"/>
      <c r="C41" s="5" t="str">
        <f>IF(D40="Si","Detalle la nueva arquitectura:","Continue con la siguiente pregunta..")</f>
        <v>Continue con la siguiente pregunta..</v>
      </c>
      <c r="D41" s="11" t="s">
        <v>3</v>
      </c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35">
      <c r="B42" s="44" t="s">
        <v>55</v>
      </c>
      <c r="C42" s="44"/>
      <c r="D42" s="8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35">
      <c r="B43" s="10">
        <v>17</v>
      </c>
      <c r="C43" s="5" t="s">
        <v>39</v>
      </c>
      <c r="D43" s="4" t="s">
        <v>9</v>
      </c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26" x14ac:dyDescent="0.35">
      <c r="B44" s="51">
        <v>18</v>
      </c>
      <c r="C44" s="5" t="s">
        <v>27</v>
      </c>
      <c r="D44" s="4" t="s">
        <v>9</v>
      </c>
      <c r="E44" s="2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35">
      <c r="B45" s="52"/>
      <c r="C45" s="5" t="str">
        <f>IF(D44="Si","Detalle el esquema de comunicación:","Continue con la siguiente pregunta..")</f>
        <v>Continue con la siguiente pregunta..</v>
      </c>
      <c r="D45" s="11" t="s">
        <v>3</v>
      </c>
      <c r="E45" s="2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26" x14ac:dyDescent="0.35">
      <c r="B46" s="51">
        <v>19</v>
      </c>
      <c r="C46" s="5" t="s">
        <v>26</v>
      </c>
      <c r="D46" s="2" t="s">
        <v>9</v>
      </c>
      <c r="E46" s="2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35">
      <c r="B47" s="52"/>
      <c r="C47" s="5" t="str">
        <f>IF(D46="Si","Detalle la Infraestructura:","Continue con la siguiente pregunta..")</f>
        <v>Continue con la siguiente pregunta..</v>
      </c>
      <c r="D47" s="11" t="s">
        <v>3</v>
      </c>
      <c r="E47" s="2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35">
      <c r="B48" s="44" t="s">
        <v>71</v>
      </c>
      <c r="C48" s="44"/>
      <c r="D48" s="8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35">
      <c r="B49" s="38" t="s">
        <v>70</v>
      </c>
      <c r="C49" s="48" t="s">
        <v>63</v>
      </c>
      <c r="D49" s="49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35">
      <c r="B50" s="12"/>
      <c r="C50" s="7"/>
      <c r="D50" s="13"/>
      <c r="E50" s="2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35">
      <c r="B51" s="44" t="s">
        <v>53</v>
      </c>
      <c r="C51" s="44"/>
      <c r="D51" s="29" t="str">
        <f>IF(AND(D13="No",D16="No",D18="No",D21="No",D22="No",D24="No",D26="No",D29="No",D30="No",D33="No",D34="No",D36="No",D38="No",D40="No",D43="No",D44="No",D46="No"),"NO","SI")</f>
        <v>SI</v>
      </c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35">
      <c r="B52" s="44" t="s">
        <v>54</v>
      </c>
      <c r="C52" s="44"/>
      <c r="D52" s="36" t="str">
        <f>VLOOKUP(C49,Lista!G4:H9,2,FALSE)</f>
        <v>Robert Ulloa</v>
      </c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35">
      <c r="B53" s="12"/>
      <c r="C53" s="7"/>
      <c r="D53" s="13"/>
      <c r="E53" s="2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35">
      <c r="B54" s="12"/>
      <c r="C54" s="7"/>
      <c r="D54" s="13"/>
      <c r="E54" s="2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35">
      <c r="B55" s="12"/>
      <c r="C55" s="7"/>
      <c r="D55" s="13"/>
      <c r="E55" s="2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35">
      <c r="B56" s="12"/>
      <c r="C56" s="7"/>
      <c r="D56" s="13"/>
      <c r="E56" s="2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35">
      <c r="B57" s="12"/>
      <c r="C57" s="7"/>
      <c r="D57" s="13"/>
      <c r="E57" s="2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35">
      <c r="B58" s="12"/>
      <c r="C58" s="7"/>
      <c r="D58" s="13"/>
      <c r="E58" s="2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35">
      <c r="B59" s="12"/>
      <c r="C59" s="7"/>
      <c r="D59" s="13"/>
      <c r="E59" s="2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35">
      <c r="B60" s="12"/>
      <c r="C60" s="7"/>
      <c r="D60" s="13"/>
      <c r="E60" s="2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35">
      <c r="B61" s="12"/>
      <c r="C61" s="7"/>
      <c r="D61" s="13"/>
      <c r="E61" s="2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35">
      <c r="B62" s="12"/>
      <c r="C62" s="7"/>
      <c r="D62" s="13"/>
      <c r="E62" s="2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35">
      <c r="B63" s="12"/>
      <c r="C63" s="7"/>
      <c r="D63" s="13"/>
      <c r="E63" s="2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35">
      <c r="B64" s="12"/>
      <c r="C64" s="7"/>
      <c r="D64" s="13"/>
      <c r="E64" s="2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35">
      <c r="B65" s="12"/>
      <c r="C65" s="7"/>
      <c r="D65" s="13"/>
      <c r="E65" s="2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35">
      <c r="B66" s="12"/>
      <c r="C66" s="7"/>
      <c r="D66" s="13"/>
      <c r="E66" s="2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35">
      <c r="B67" s="12"/>
      <c r="C67" s="7"/>
      <c r="D67" s="13"/>
      <c r="E67" s="2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35">
      <c r="B68" s="12"/>
      <c r="C68" s="7"/>
      <c r="D68" s="13"/>
      <c r="E68" s="2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35">
      <c r="B69" s="12"/>
      <c r="C69" s="7"/>
      <c r="D69" s="13"/>
      <c r="E69" s="2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35">
      <c r="B70" s="12"/>
      <c r="C70" s="7"/>
      <c r="D70" s="13"/>
      <c r="E70" s="2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35">
      <c r="B71" s="12"/>
      <c r="C71" s="7"/>
      <c r="D71" s="13"/>
      <c r="E71" s="2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35">
      <c r="B72" s="12"/>
      <c r="C72" s="7"/>
      <c r="D72" s="13"/>
      <c r="E72" s="2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35">
      <c r="B73" s="12"/>
      <c r="C73" s="7"/>
      <c r="D73" s="13"/>
      <c r="E73" s="2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35">
      <c r="B74" s="12"/>
      <c r="C74" s="7"/>
      <c r="D74" s="13"/>
      <c r="E74" s="2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35">
      <c r="B75" s="12"/>
      <c r="C75" s="7"/>
      <c r="D75" s="13"/>
      <c r="E75" s="2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35">
      <c r="B76" s="12"/>
      <c r="C76" s="7"/>
      <c r="D76" s="13"/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35">
      <c r="B77" s="12"/>
      <c r="C77" s="7"/>
      <c r="D77" s="13"/>
      <c r="E77" s="2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35">
      <c r="B78" s="12"/>
      <c r="C78" s="7"/>
      <c r="D78" s="13"/>
      <c r="E78" s="2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35">
      <c r="B79" s="12"/>
      <c r="C79" s="7"/>
      <c r="D79" s="13"/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35">
      <c r="B80" s="12"/>
      <c r="C80" s="7"/>
      <c r="D80" s="13"/>
      <c r="E80" s="2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5">
      <c r="B81" s="12"/>
      <c r="C81" s="7"/>
      <c r="D81" s="13"/>
      <c r="E81" s="2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5">
      <c r="B82" s="12"/>
      <c r="C82" s="7"/>
      <c r="D82" s="13"/>
      <c r="E82" s="2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5">
      <c r="B83" s="12"/>
      <c r="C83" s="7"/>
      <c r="D83" s="13"/>
      <c r="E83" s="2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5">
      <c r="B84" s="12"/>
      <c r="C84" s="7"/>
      <c r="D84" s="13"/>
      <c r="E84" s="2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5">
      <c r="B85" s="12"/>
      <c r="C85" s="7"/>
      <c r="D85" s="13"/>
      <c r="E85" s="2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35">
      <c r="B86" s="12"/>
      <c r="C86" s="7"/>
      <c r="D86" s="13"/>
      <c r="E86" s="2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35">
      <c r="B87" s="12"/>
      <c r="C87" s="7"/>
      <c r="D87" s="13"/>
      <c r="E87" s="2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35">
      <c r="B88" s="12"/>
      <c r="C88" s="7"/>
      <c r="D88" s="13"/>
      <c r="E88" s="2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35">
      <c r="B89" s="12"/>
      <c r="C89" s="7"/>
      <c r="D89" s="13"/>
      <c r="E89" s="2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35">
      <c r="B90" s="12"/>
      <c r="C90" s="7"/>
      <c r="D90" s="13"/>
      <c r="E90" s="2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35">
      <c r="B91" s="12"/>
      <c r="C91" s="7"/>
      <c r="D91" s="13"/>
      <c r="E91" s="2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35">
      <c r="B92" s="12"/>
      <c r="C92" s="7"/>
      <c r="D92" s="13"/>
      <c r="E92" s="2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35">
      <c r="B93" s="12"/>
      <c r="C93" s="7"/>
      <c r="D93" s="13"/>
      <c r="E93" s="2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5">
      <c r="B94" s="12"/>
      <c r="C94" s="7"/>
      <c r="D94" s="13"/>
      <c r="E94" s="2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35">
      <c r="B95" s="12"/>
      <c r="C95" s="7"/>
      <c r="D95" s="13"/>
      <c r="E95" s="2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5">
      <c r="B96" s="12"/>
      <c r="C96" s="7"/>
      <c r="D96" s="13"/>
      <c r="E96" s="2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35">
      <c r="B97" s="12"/>
      <c r="C97" s="7"/>
      <c r="D97" s="13"/>
      <c r="E97" s="2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35">
      <c r="B98" s="12"/>
      <c r="C98" s="7"/>
      <c r="D98" s="13"/>
      <c r="E98" s="2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35">
      <c r="B99" s="12"/>
      <c r="C99" s="7"/>
      <c r="D99" s="13"/>
      <c r="E99" s="2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35">
      <c r="B100" s="12"/>
      <c r="C100" s="7"/>
      <c r="D100" s="13"/>
      <c r="E100" s="2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35">
      <c r="B101" s="12"/>
      <c r="C101" s="7"/>
      <c r="D101" s="13"/>
      <c r="E101" s="2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35">
      <c r="B102" s="12"/>
      <c r="C102" s="7"/>
      <c r="D102" s="13"/>
      <c r="E102" s="2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35">
      <c r="B103" s="12"/>
      <c r="C103" s="7"/>
      <c r="D103" s="13"/>
      <c r="E103" s="2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35">
      <c r="B104" s="12"/>
      <c r="C104" s="7"/>
      <c r="D104" s="13"/>
      <c r="E104" s="2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35">
      <c r="B105" s="12"/>
      <c r="C105" s="7"/>
      <c r="D105" s="13"/>
      <c r="E105" s="2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35">
      <c r="B106" s="12"/>
      <c r="C106" s="7"/>
      <c r="D106" s="13"/>
      <c r="E106" s="2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35">
      <c r="B107" s="12"/>
      <c r="C107" s="7"/>
      <c r="D107" s="13"/>
      <c r="E107" s="2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35">
      <c r="B108" s="12"/>
      <c r="C108" s="7"/>
      <c r="D108" s="13"/>
      <c r="E108" s="2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35">
      <c r="B109" s="12"/>
      <c r="C109" s="13"/>
      <c r="D109" s="13"/>
      <c r="E109" s="2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35">
      <c r="B110" s="12"/>
      <c r="C110" s="13"/>
      <c r="D110" s="13"/>
      <c r="E110" s="2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35">
      <c r="B111" s="12"/>
      <c r="C111" s="13"/>
      <c r="D111" s="13"/>
      <c r="E111" s="2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35">
      <c r="B112" s="12"/>
      <c r="C112" s="13"/>
      <c r="D112" s="13"/>
      <c r="E112" s="2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35">
      <c r="B113" s="12"/>
      <c r="C113" s="13"/>
      <c r="D113" s="13"/>
      <c r="E113" s="2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35">
      <c r="B114" s="12"/>
      <c r="C114" s="13"/>
      <c r="D114" s="13"/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35">
      <c r="B115" s="12"/>
      <c r="C115" s="13"/>
      <c r="D115" s="13"/>
      <c r="E115" s="2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35">
      <c r="B116" s="12"/>
      <c r="C116" s="13"/>
      <c r="D116" s="13"/>
      <c r="E116" s="2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35">
      <c r="B117" s="12"/>
      <c r="C117" s="13"/>
      <c r="D117" s="13"/>
      <c r="E117" s="2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35">
      <c r="B118" s="12"/>
      <c r="C118" s="13"/>
      <c r="D118" s="13"/>
      <c r="E118" s="2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35">
      <c r="B119" s="12"/>
      <c r="C119" s="13"/>
      <c r="D119" s="13"/>
      <c r="E119" s="2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35">
      <c r="B120" s="12"/>
      <c r="C120" s="13"/>
      <c r="D120" s="13"/>
      <c r="E120" s="2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35">
      <c r="B121" s="12"/>
      <c r="C121" s="13"/>
      <c r="D121" s="13"/>
      <c r="E121" s="2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</sheetData>
  <mergeCells count="23">
    <mergeCell ref="B48:C48"/>
    <mergeCell ref="B51:C51"/>
    <mergeCell ref="B52:C52"/>
    <mergeCell ref="C49:D49"/>
    <mergeCell ref="B22:B23"/>
    <mergeCell ref="B26:B27"/>
    <mergeCell ref="B34:B35"/>
    <mergeCell ref="B28:C28"/>
    <mergeCell ref="B30:B31"/>
    <mergeCell ref="B46:B47"/>
    <mergeCell ref="B44:B45"/>
    <mergeCell ref="B36:B37"/>
    <mergeCell ref="B38:B39"/>
    <mergeCell ref="B40:B41"/>
    <mergeCell ref="B32:C32"/>
    <mergeCell ref="B42:C42"/>
    <mergeCell ref="B24:B25"/>
    <mergeCell ref="C8:D8"/>
    <mergeCell ref="B12:D12"/>
    <mergeCell ref="B13:B14"/>
    <mergeCell ref="B16:B17"/>
    <mergeCell ref="B20:C20"/>
    <mergeCell ref="B18:B1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Listas!$C$4:$C$5</xm:f>
          </x14:formula1>
          <xm:sqref>D13 D16 D18 D43:D44 D38 D40 D46 D29:D30 D21:D22 D36 D26 D33:D34 D24</xm:sqref>
        </x14:dataValidation>
        <x14:dataValidation type="list" allowBlank="1" showInputMessage="1" showErrorMessage="1" xr:uid="{00000000-0002-0000-0000-000001000000}">
          <x14:formula1>
            <xm:f>Lista!$G$4:$G$9</xm:f>
          </x14:formula1>
          <xm:sqref>C49:D49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9"/>
  <sheetViews>
    <sheetView workbookViewId="0">
      <selection activeCell="H13" sqref="H13"/>
    </sheetView>
  </sheetViews>
  <sheetFormatPr baseColWidth="10" defaultRowHeight="14.5" x14ac:dyDescent="0.35"/>
  <cols>
    <col min="3" max="3" width="22.54296875" bestFit="1" customWidth="1"/>
    <col min="7" max="7" width="54.1796875" bestFit="1" customWidth="1"/>
    <col min="8" max="8" width="22.7265625" customWidth="1"/>
  </cols>
  <sheetData>
    <row r="2" spans="3:8" ht="15" thickBot="1" x14ac:dyDescent="0.4"/>
    <row r="3" spans="3:8" ht="15" thickBot="1" x14ac:dyDescent="0.4">
      <c r="C3" s="30" t="s">
        <v>40</v>
      </c>
      <c r="D3" s="30" t="s">
        <v>42</v>
      </c>
      <c r="G3" s="34" t="s">
        <v>51</v>
      </c>
      <c r="H3" s="35" t="s">
        <v>52</v>
      </c>
    </row>
    <row r="4" spans="3:8" x14ac:dyDescent="0.35">
      <c r="C4" s="30" t="s">
        <v>43</v>
      </c>
      <c r="D4" s="30" t="s">
        <v>44</v>
      </c>
      <c r="G4" s="37" t="s">
        <v>58</v>
      </c>
      <c r="H4" s="33" t="s">
        <v>59</v>
      </c>
    </row>
    <row r="5" spans="3:8" x14ac:dyDescent="0.35">
      <c r="C5" s="30" t="s">
        <v>41</v>
      </c>
      <c r="D5" s="30" t="s">
        <v>45</v>
      </c>
      <c r="G5" s="32" t="s">
        <v>60</v>
      </c>
      <c r="H5" s="31" t="s">
        <v>61</v>
      </c>
    </row>
    <row r="6" spans="3:8" x14ac:dyDescent="0.35">
      <c r="C6" s="30" t="s">
        <v>46</v>
      </c>
      <c r="D6" s="30" t="s">
        <v>47</v>
      </c>
      <c r="G6" s="32" t="s">
        <v>62</v>
      </c>
      <c r="H6" s="31" t="s">
        <v>42</v>
      </c>
    </row>
    <row r="7" spans="3:8" x14ac:dyDescent="0.35">
      <c r="C7" s="30" t="s">
        <v>48</v>
      </c>
      <c r="D7" s="30" t="s">
        <v>49</v>
      </c>
      <c r="G7" s="32" t="s">
        <v>63</v>
      </c>
      <c r="H7" s="31" t="s">
        <v>72</v>
      </c>
    </row>
    <row r="8" spans="3:8" x14ac:dyDescent="0.35">
      <c r="C8" s="30"/>
      <c r="D8" s="30"/>
      <c r="G8" s="32" t="s">
        <v>64</v>
      </c>
      <c r="H8" s="31" t="s">
        <v>65</v>
      </c>
    </row>
    <row r="9" spans="3:8" x14ac:dyDescent="0.35">
      <c r="G9" s="32" t="s">
        <v>66</v>
      </c>
      <c r="H9" s="3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21"/>
  <sheetViews>
    <sheetView workbookViewId="0">
      <selection activeCell="F19" sqref="F19"/>
    </sheetView>
  </sheetViews>
  <sheetFormatPr baseColWidth="10" defaultRowHeight="14.5" x14ac:dyDescent="0.35"/>
  <sheetData>
    <row r="3" spans="3:5" x14ac:dyDescent="0.35">
      <c r="C3" t="s">
        <v>10</v>
      </c>
      <c r="E3" t="s">
        <v>24</v>
      </c>
    </row>
    <row r="4" spans="3:5" x14ac:dyDescent="0.35">
      <c r="C4" t="s">
        <v>8</v>
      </c>
      <c r="E4" t="s">
        <v>25</v>
      </c>
    </row>
    <row r="5" spans="3:5" x14ac:dyDescent="0.35">
      <c r="C5" t="s">
        <v>9</v>
      </c>
    </row>
    <row r="9" spans="3:5" x14ac:dyDescent="0.35">
      <c r="C9" t="s">
        <v>15</v>
      </c>
    </row>
    <row r="10" spans="3:5" x14ac:dyDescent="0.35">
      <c r="C10" t="s">
        <v>14</v>
      </c>
    </row>
    <row r="11" spans="3:5" x14ac:dyDescent="0.35">
      <c r="C11" t="s">
        <v>16</v>
      </c>
    </row>
    <row r="15" spans="3:5" x14ac:dyDescent="0.35">
      <c r="C15" t="s">
        <v>19</v>
      </c>
    </row>
    <row r="16" spans="3:5" x14ac:dyDescent="0.35">
      <c r="C16" t="s">
        <v>20</v>
      </c>
    </row>
    <row r="17" spans="3:3" x14ac:dyDescent="0.35">
      <c r="C17" t="s">
        <v>21</v>
      </c>
    </row>
    <row r="20" spans="3:3" x14ac:dyDescent="0.35">
      <c r="C20" t="s">
        <v>22</v>
      </c>
    </row>
    <row r="21" spans="3:3" x14ac:dyDescent="0.35">
      <c r="C21" t="s">
        <v>23</v>
      </c>
    </row>
  </sheetData>
  <dataValidations count="1">
    <dataValidation type="list" allowBlank="1" showInputMessage="1" showErrorMessage="1" sqref="C4:C5" xr:uid="{00000000-0002-0000-0200-000000000000}">
      <formula1>$C$4:$C$5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BA68FBA6C12E4EB19BC3828F555428" ma:contentTypeVersion="1" ma:contentTypeDescription="Crear nuevo documento." ma:contentTypeScope="" ma:versionID="e140124915e100ab1989059b821583db">
  <xsd:schema xmlns:xsd="http://www.w3.org/2001/XMLSchema" xmlns:xs="http://www.w3.org/2001/XMLSchema" xmlns:p="http://schemas.microsoft.com/office/2006/metadata/properties" xmlns:ns2="2c25b0c4-b90a-4a7d-aa64-7a6f6a040398" targetNamespace="http://schemas.microsoft.com/office/2006/metadata/properties" ma:root="true" ma:fieldsID="41ee158c7a24da7f4418db660aafb2b8" ns2:_="">
    <xsd:import namespace="2c25b0c4-b90a-4a7d-aa64-7a6f6a040398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5b0c4-b90a-4a7d-aa64-7a6f6a0403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6A9EC1-E78D-4DCF-B4F9-39E7A8FAC8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05B07B-75F0-4634-9E89-C2DF7BF7F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25b0c4-b90a-4a7d-aa64-7a6f6a0403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D46B4A-CF30-420D-A988-28B2FB1274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</vt:lpstr>
      <vt:lpstr>Lista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2024-01-29T23:21:46Z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0x01010009BA68FBA6C12E4EB19BC3828F555428</vt:lpwstr>
  </property>
</Properties>
</file>