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68" yWindow="348" windowWidth="21828" windowHeight="9804"/>
  </bookViews>
  <sheets>
    <sheet name="weights" sheetId="1" r:id="rId1"/>
  </sheets>
  <calcPr calcId="0"/>
</workbook>
</file>

<file path=xl/calcChain.xml><?xml version="1.0" encoding="utf-8"?>
<calcChain xmlns="http://schemas.openxmlformats.org/spreadsheetml/2006/main">
  <c r="U33" i="1"/>
  <c r="U5"/>
  <c r="U6"/>
  <c r="U7"/>
  <c r="U8"/>
  <c r="U9"/>
  <c r="U10"/>
  <c r="U11"/>
  <c r="U12"/>
  <c r="U13"/>
  <c r="U14"/>
  <c r="U15"/>
  <c r="U16"/>
  <c r="U17"/>
  <c r="U18"/>
  <c r="U19"/>
  <c r="U20"/>
  <c r="U21"/>
  <c r="U22"/>
  <c r="U23"/>
  <c r="U24"/>
  <c r="U25"/>
  <c r="U26"/>
  <c r="U27"/>
  <c r="U28"/>
  <c r="U29"/>
  <c r="U30"/>
  <c r="U31"/>
  <c r="U32"/>
  <c r="V32" a="1"/>
  <c r="V32" s="1"/>
  <c r="U34"/>
  <c r="U35"/>
  <c r="U36"/>
  <c r="V36" s="1" a="1"/>
  <c r="V36" s="1"/>
  <c r="U37"/>
  <c r="U38"/>
  <c r="U39"/>
  <c r="U40"/>
  <c r="V40" s="1" a="1"/>
  <c r="V40" s="1"/>
  <c r="W40" s="1" a="1"/>
  <c r="W40" s="1"/>
  <c r="Y40" s="1" a="1"/>
  <c r="Y40" s="1"/>
  <c r="U4"/>
  <c r="W36" l="1" a="1"/>
  <c r="W36" s="1"/>
  <c r="Y36" s="1" a="1"/>
  <c r="Y36" s="1"/>
  <c r="Z36" s="1"/>
  <c r="V29" a="1"/>
  <c r="V29" s="1"/>
  <c r="V39" a="1"/>
  <c r="V39" s="1"/>
  <c r="W39" s="1" a="1"/>
  <c r="W39" s="1"/>
  <c r="Y39" s="1" a="1"/>
  <c r="Y39" s="1"/>
  <c r="Z39" s="1"/>
  <c r="V25" a="1"/>
  <c r="V25" s="1"/>
  <c r="V13" a="1"/>
  <c r="V13" s="1"/>
  <c r="V21" a="1"/>
  <c r="V21" s="1"/>
  <c r="V7" a="1"/>
  <c r="V7" s="1"/>
  <c r="V33" a="1"/>
  <c r="V33" s="1"/>
  <c r="W33" s="1" a="1"/>
  <c r="W33" s="1"/>
  <c r="Y33" s="1" a="1"/>
  <c r="Y33" s="1"/>
  <c r="V30" a="1"/>
  <c r="V30" s="1"/>
  <c r="W30" s="1" a="1"/>
  <c r="W30" s="1"/>
  <c r="Y30" s="1" a="1"/>
  <c r="Y30" s="1"/>
  <c r="Z30" s="1"/>
  <c r="V26" a="1"/>
  <c r="V26" s="1"/>
  <c r="V22" a="1"/>
  <c r="V22" s="1"/>
  <c r="V18" a="1"/>
  <c r="V18" s="1"/>
  <c r="V37" a="1"/>
  <c r="V37" s="1"/>
  <c r="W37" s="1" a="1"/>
  <c r="W37" s="1"/>
  <c r="Y37" s="1" a="1"/>
  <c r="Y37" s="1"/>
  <c r="Z37" s="1"/>
  <c r="V20" a="1"/>
  <c r="V20" s="1"/>
  <c r="V23" a="1"/>
  <c r="V23" s="1"/>
  <c r="V19" a="1"/>
  <c r="V19" s="1"/>
  <c r="W19" s="1" a="1"/>
  <c r="W19" s="1"/>
  <c r="Y19" s="1" a="1"/>
  <c r="Y19" s="1"/>
  <c r="Z19" s="1"/>
  <c r="V15" a="1"/>
  <c r="V15" s="1"/>
  <c r="W29" a="1"/>
  <c r="W29" s="1"/>
  <c r="Y29" s="1" a="1"/>
  <c r="Y29" s="1"/>
  <c r="V17" a="1"/>
  <c r="V17" s="1"/>
  <c r="V5" a="1"/>
  <c r="V5" s="1"/>
  <c r="V11" a="1"/>
  <c r="V11" s="1"/>
  <c r="V34" a="1"/>
  <c r="V34" s="1"/>
  <c r="V27" a="1"/>
  <c r="V27" s="1"/>
  <c r="V38" a="1"/>
  <c r="V38" s="1"/>
  <c r="V35" a="1"/>
  <c r="V35" s="1"/>
  <c r="W34" a="1"/>
  <c r="W34" s="1"/>
  <c r="Y34" s="1" a="1"/>
  <c r="Y34" s="1"/>
  <c r="W27" a="1"/>
  <c r="W27" s="1"/>
  <c r="Y27" s="1" a="1"/>
  <c r="Y27" s="1"/>
  <c r="Z27" s="1"/>
  <c r="W38" a="1"/>
  <c r="W38" s="1"/>
  <c r="Y38" s="1" a="1"/>
  <c r="Y38" s="1"/>
  <c r="Z38" s="1"/>
  <c r="W35" a="1"/>
  <c r="W35" s="1"/>
  <c r="Y35" s="1" a="1"/>
  <c r="Y35" s="1"/>
  <c r="Z35" s="1"/>
  <c r="V28" a="1"/>
  <c r="V28" s="1"/>
  <c r="W28" s="1" a="1"/>
  <c r="W28" s="1"/>
  <c r="Y28" s="1" a="1"/>
  <c r="Y28" s="1"/>
  <c r="Z28" s="1"/>
  <c r="V10" a="1"/>
  <c r="V10" s="1"/>
  <c r="V6" a="1"/>
  <c r="V6" s="1"/>
  <c r="V24" a="1"/>
  <c r="V24" s="1"/>
  <c r="W24" s="1" a="1"/>
  <c r="W24" s="1"/>
  <c r="Y24" s="1" a="1"/>
  <c r="Y24" s="1"/>
  <c r="Z24" s="1"/>
  <c r="V31" a="1"/>
  <c r="V31" s="1"/>
  <c r="W31" s="1" a="1"/>
  <c r="W31" s="1"/>
  <c r="Y31" s="1" a="1"/>
  <c r="Y31" s="1"/>
  <c r="Z31" s="1"/>
  <c r="V14" a="1"/>
  <c r="V14" s="1"/>
  <c r="V4" a="1"/>
  <c r="V4" s="1"/>
  <c r="V9" a="1"/>
  <c r="V9" s="1"/>
  <c r="W9" s="1" a="1"/>
  <c r="W9" s="1"/>
  <c r="Y9" s="1" a="1"/>
  <c r="Y9" s="1"/>
  <c r="Z9" s="1"/>
  <c r="V16" a="1"/>
  <c r="V16" s="1"/>
  <c r="W16" s="1" a="1"/>
  <c r="W16" s="1"/>
  <c r="Y16" s="1" a="1"/>
  <c r="Y16" s="1"/>
  <c r="Z16" s="1"/>
  <c r="V12" a="1"/>
  <c r="V12" s="1"/>
  <c r="V8" a="1"/>
  <c r="V8" s="1"/>
  <c r="Z40"/>
  <c r="W20" l="1" a="1"/>
  <c r="W20" s="1"/>
  <c r="Y20" s="1" a="1"/>
  <c r="Y20" s="1"/>
  <c r="Z20" s="1"/>
  <c r="W26" a="1"/>
  <c r="W26" s="1"/>
  <c r="Y26" s="1" a="1"/>
  <c r="Y26" s="1"/>
  <c r="W21" a="1"/>
  <c r="W21" s="1"/>
  <c r="Y21" s="1" a="1"/>
  <c r="Y21" s="1"/>
  <c r="W23" a="1"/>
  <c r="W23" s="1"/>
  <c r="Y23" s="1" a="1"/>
  <c r="Y23" s="1"/>
  <c r="Z23" s="1"/>
  <c r="W22" a="1"/>
  <c r="W22" s="1"/>
  <c r="Y22" s="1" a="1"/>
  <c r="Y22" s="1"/>
  <c r="W25" a="1"/>
  <c r="W25" s="1"/>
  <c r="Y25" s="1" a="1"/>
  <c r="Y25" s="1"/>
  <c r="W18" a="1"/>
  <c r="W18" s="1"/>
  <c r="Y18" s="1" a="1"/>
  <c r="Y18" s="1"/>
  <c r="W32" a="1"/>
  <c r="W32" s="1"/>
  <c r="Y32" s="1" a="1"/>
  <c r="Y32" s="1"/>
  <c r="Z32" s="1"/>
  <c r="W8" a="1"/>
  <c r="W8" s="1"/>
  <c r="Y8" s="1" a="1"/>
  <c r="Y8" s="1"/>
  <c r="Z8" s="1"/>
  <c r="W6" a="1"/>
  <c r="W6" s="1"/>
  <c r="Y6" s="1" a="1"/>
  <c r="Y6" s="1"/>
  <c r="Z6" s="1"/>
  <c r="W15" a="1"/>
  <c r="W15" s="1"/>
  <c r="Y15" s="1" a="1"/>
  <c r="Y15" s="1"/>
  <c r="Z15" s="1"/>
  <c r="W13" a="1"/>
  <c r="W13" s="1"/>
  <c r="Y13" s="1" a="1"/>
  <c r="Y13" s="1"/>
  <c r="Z13" s="1"/>
  <c r="W17" a="1"/>
  <c r="W17" s="1"/>
  <c r="Y17" s="1" a="1"/>
  <c r="Y17" s="1"/>
  <c r="Z17" s="1"/>
  <c r="W5" a="1"/>
  <c r="W5" s="1"/>
  <c r="Y5" s="1" a="1"/>
  <c r="Y5" s="1"/>
  <c r="Z5" s="1"/>
  <c r="W7" a="1"/>
  <c r="W7" s="1"/>
  <c r="Y7" s="1" a="1"/>
  <c r="Y7" s="1"/>
  <c r="Z7" s="1"/>
  <c r="W12" a="1"/>
  <c r="W12" s="1"/>
  <c r="Y12" s="1" a="1"/>
  <c r="Y12" s="1"/>
  <c r="Z12" s="1"/>
  <c r="W14" a="1"/>
  <c r="W14" s="1"/>
  <c r="Y14" s="1" a="1"/>
  <c r="Y14" s="1"/>
  <c r="Z14" s="1"/>
  <c r="W10" a="1"/>
  <c r="W10" s="1"/>
  <c r="Y10" s="1" a="1"/>
  <c r="Y10" s="1"/>
  <c r="Z10" s="1"/>
  <c r="W11" a="1"/>
  <c r="W11" s="1"/>
  <c r="Y11" s="1" a="1"/>
  <c r="Y11" s="1"/>
  <c r="Z11" s="1"/>
  <c r="W4" a="1"/>
  <c r="W4" s="1"/>
  <c r="Y4" s="1" a="1"/>
  <c r="Y4" s="1"/>
  <c r="Z4" s="1"/>
  <c r="Z34"/>
  <c r="Z22"/>
  <c r="Z33"/>
  <c r="Z18"/>
  <c r="Z29"/>
  <c r="Z21"/>
  <c r="Z25"/>
  <c r="Z26"/>
</calcChain>
</file>

<file path=xl/sharedStrings.xml><?xml version="1.0" encoding="utf-8"?>
<sst xmlns="http://schemas.openxmlformats.org/spreadsheetml/2006/main" count="116" uniqueCount="72">
  <si>
    <t>IB Ticker</t>
  </si>
  <si>
    <t>start</t>
  </si>
  <si>
    <t>Type</t>
  </si>
  <si>
    <t>RefNum</t>
  </si>
  <si>
    <t>sizeEUR</t>
  </si>
  <si>
    <t>StdDev</t>
  </si>
  <si>
    <t>StdDev0</t>
  </si>
  <si>
    <t>StdDev0Down</t>
  </si>
  <si>
    <t>MAD</t>
  </si>
  <si>
    <t>MAD0</t>
  </si>
  <si>
    <t>MAD0Down</t>
  </si>
  <si>
    <t>VaR</t>
  </si>
  <si>
    <t>1/StdDev</t>
  </si>
  <si>
    <t>1/StdDev0</t>
  </si>
  <si>
    <t>1/StdDev0Down</t>
  </si>
  <si>
    <t>1/MAD</t>
  </si>
  <si>
    <t>1/MAD0</t>
  </si>
  <si>
    <t>1/MAD0Down</t>
  </si>
  <si>
    <t>1/VaR</t>
  </si>
  <si>
    <t>ERC</t>
  </si>
  <si>
    <t>CC</t>
  </si>
  <si>
    <t>Agriculture</t>
  </si>
  <si>
    <t>CT</t>
  </si>
  <si>
    <t>HE</t>
  </si>
  <si>
    <t>LE</t>
  </si>
  <si>
    <t>SB</t>
  </si>
  <si>
    <t>YK</t>
  </si>
  <si>
    <t>ZC</t>
  </si>
  <si>
    <t>ZW</t>
  </si>
  <si>
    <t>CGB</t>
  </si>
  <si>
    <t>Bonds</t>
  </si>
  <si>
    <t>GBM</t>
  </si>
  <si>
    <t>GBS</t>
  </si>
  <si>
    <t>SGB</t>
  </si>
  <si>
    <t>ZF</t>
  </si>
  <si>
    <t>ZT</t>
  </si>
  <si>
    <t>QG</t>
  </si>
  <si>
    <t>QM</t>
  </si>
  <si>
    <t>DJ600</t>
  </si>
  <si>
    <t>Equity</t>
  </si>
  <si>
    <t>ES</t>
  </si>
  <si>
    <t>ESTX50</t>
  </si>
  <si>
    <t>MHI</t>
  </si>
  <si>
    <t>MNCA</t>
  </si>
  <si>
    <t>MNTPX</t>
  </si>
  <si>
    <t>MSPI</t>
  </si>
  <si>
    <t>TSE60</t>
  </si>
  <si>
    <t>XINA50</t>
  </si>
  <si>
    <t>BRE</t>
  </si>
  <si>
    <t>FX</t>
  </si>
  <si>
    <t>M6A</t>
  </si>
  <si>
    <t>M6B</t>
  </si>
  <si>
    <t>M6E</t>
  </si>
  <si>
    <t>MCD</t>
  </si>
  <si>
    <t>MJY</t>
  </si>
  <si>
    <t>MSF</t>
  </si>
  <si>
    <t>NA</t>
  </si>
  <si>
    <t>MXP</t>
  </si>
  <si>
    <t>RUR</t>
  </si>
  <si>
    <t>MGC</t>
  </si>
  <si>
    <t>Metals</t>
  </si>
  <si>
    <t>QC</t>
  </si>
  <si>
    <t>YI</t>
  </si>
  <si>
    <t>sel</t>
  </si>
  <si>
    <t>mult</t>
  </si>
  <si>
    <t>weigh</t>
  </si>
  <si>
    <t>class weight</t>
  </si>
  <si>
    <t>Reference</t>
  </si>
  <si>
    <t>Weight</t>
  </si>
  <si>
    <t>asset weight</t>
  </si>
  <si>
    <t>position size</t>
  </si>
  <si>
    <t>Industrial</t>
  </si>
</sst>
</file>

<file path=xl/styles.xml><?xml version="1.0" encoding="utf-8"?>
<styleSheet xmlns="http://schemas.openxmlformats.org/spreadsheetml/2006/main">
  <numFmts count="2">
    <numFmt numFmtId="43" formatCode="_-* #,##0.00\ _€_-;\-* #,##0.00\ _€_-;_-* &quot;-&quot;??\ _€_-;_-@_-"/>
    <numFmt numFmtId="173" formatCode="_-* #,##0\ _€_-;\-* #,##0\ _€_-;_-* &quot;-&quot;??\ _€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9" fontId="0" fillId="0" borderId="0" xfId="0" applyNumberFormat="1"/>
    <xf numFmtId="2" fontId="0" fillId="0" borderId="0" xfId="0" applyNumberFormat="1"/>
    <xf numFmtId="0" fontId="0" fillId="0" borderId="10" xfId="0" applyBorder="1"/>
    <xf numFmtId="0" fontId="0" fillId="0" borderId="0" xfId="0" applyFill="1" applyBorder="1"/>
    <xf numFmtId="0" fontId="0" fillId="0" borderId="0" xfId="0" applyBorder="1"/>
    <xf numFmtId="2" fontId="0" fillId="33" borderId="10" xfId="0" applyNumberFormat="1" applyFill="1" applyBorder="1"/>
    <xf numFmtId="2" fontId="0" fillId="33" borderId="0" xfId="0" applyNumberFormat="1" applyFill="1" applyBorder="1"/>
    <xf numFmtId="2" fontId="0" fillId="34" borderId="10" xfId="0" applyNumberFormat="1" applyFill="1" applyBorder="1"/>
    <xf numFmtId="2" fontId="0" fillId="34" borderId="0" xfId="0" applyNumberFormat="1" applyFill="1" applyBorder="1"/>
    <xf numFmtId="2" fontId="0" fillId="35" borderId="10" xfId="0" applyNumberFormat="1" applyFill="1" applyBorder="1"/>
    <xf numFmtId="2" fontId="0" fillId="35" borderId="0" xfId="0" applyNumberFormat="1" applyFill="1" applyBorder="1"/>
    <xf numFmtId="1" fontId="0" fillId="33" borderId="0" xfId="0" applyNumberFormat="1" applyFill="1" applyBorder="1"/>
    <xf numFmtId="1" fontId="0" fillId="34" borderId="0" xfId="0" applyNumberFormat="1" applyFill="1" applyBorder="1"/>
    <xf numFmtId="1" fontId="0" fillId="35" borderId="0" xfId="0" applyNumberFormat="1" applyFill="1" applyBorder="1"/>
    <xf numFmtId="173" fontId="0" fillId="0" borderId="0" xfId="1" applyNumberFormat="1" applyFont="1"/>
  </cellXfs>
  <cellStyles count="43">
    <cellStyle name="20 % - Accent1" xfId="20" builtinId="30" customBuiltin="1"/>
    <cellStyle name="20 % - Accent2" xfId="24" builtinId="34" customBuiltin="1"/>
    <cellStyle name="20 % - Accent3" xfId="28" builtinId="38" customBuiltin="1"/>
    <cellStyle name="20 % - Accent4" xfId="32" builtinId="42" customBuiltin="1"/>
    <cellStyle name="20 % - Accent5" xfId="36" builtinId="46" customBuiltin="1"/>
    <cellStyle name="20 % - Accent6" xfId="40" builtinId="50" customBuiltin="1"/>
    <cellStyle name="40 % - Accent1" xfId="21" builtinId="31" customBuiltin="1"/>
    <cellStyle name="40 % - Accent2" xfId="25" builtinId="35" customBuiltin="1"/>
    <cellStyle name="40 % - Accent3" xfId="29" builtinId="39" customBuiltin="1"/>
    <cellStyle name="40 % - Accent4" xfId="33" builtinId="43" customBuiltin="1"/>
    <cellStyle name="40 % - Accent5" xfId="37" builtinId="47" customBuiltin="1"/>
    <cellStyle name="40 % - Accent6" xfId="41" builtinId="51" customBuiltin="1"/>
    <cellStyle name="60 % - Accent1" xfId="22" builtinId="32" customBuiltin="1"/>
    <cellStyle name="60 % - Accent2" xfId="26" builtinId="36" customBuiltin="1"/>
    <cellStyle name="60 % - Accent3" xfId="30" builtinId="40" customBuiltin="1"/>
    <cellStyle name="60 % - Accent4" xfId="34" builtinId="44" customBuiltin="1"/>
    <cellStyle name="60 % - Accent5" xfId="38" builtinId="48" customBuiltin="1"/>
    <cellStyle name="60 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Avertissement" xfId="15" builtinId="11" customBuiltin="1"/>
    <cellStyle name="Calcul" xfId="12" builtinId="22" customBuiltin="1"/>
    <cellStyle name="Cellule liée" xfId="13" builtinId="24" customBuiltin="1"/>
    <cellStyle name="Commentaire" xfId="16" builtinId="10" customBuiltin="1"/>
    <cellStyle name="Entrée" xfId="10" builtinId="20" customBuiltin="1"/>
    <cellStyle name="Insatisfaisant" xfId="8" builtinId="27" customBuiltin="1"/>
    <cellStyle name="Milliers" xfId="1" builtinId="3"/>
    <cellStyle name="Neutre" xfId="9" builtinId="28" customBuiltin="1"/>
    <cellStyle name="Normal" xfId="0" builtinId="0"/>
    <cellStyle name="Satisfaisant" xfId="7" builtinId="26" customBuiltin="1"/>
    <cellStyle name="Sortie" xfId="11" builtinId="21" customBuiltin="1"/>
    <cellStyle name="Texte explicatif" xfId="17" builtinId="53" customBuiltin="1"/>
    <cellStyle name="Titre" xfId="2" builtinId="15" customBuiltin="1"/>
    <cellStyle name="Titre 1" xfId="3" builtinId="16" customBuiltin="1"/>
    <cellStyle name="Titre 2" xfId="4" builtinId="17" customBuiltin="1"/>
    <cellStyle name="Titre 3" xfId="5" builtinId="18" customBuiltin="1"/>
    <cellStyle name="Titre 4" xfId="6" builtinId="19" customBuiltin="1"/>
    <cellStyle name="Total" xfId="18" builtinId="25" customBuiltin="1"/>
    <cellStyle name="Vérification" xfId="14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D40"/>
  <sheetViews>
    <sheetView tabSelected="1" workbookViewId="0">
      <pane xSplit="5" ySplit="3" topLeftCell="T4" activePane="bottomRight" state="frozen"/>
      <selection pane="topRight" activeCell="F1" sqref="F1"/>
      <selection pane="bottomLeft" activeCell="A4" sqref="A4"/>
      <selection pane="bottomRight" activeCell="W17" sqref="W17"/>
    </sheetView>
  </sheetViews>
  <sheetFormatPr baseColWidth="10" defaultRowHeight="14.4"/>
  <cols>
    <col min="21" max="21" width="11.5546875" style="3"/>
    <col min="22" max="25" width="11.5546875" style="5"/>
    <col min="26" max="26" width="11.6640625" bestFit="1" customWidth="1"/>
  </cols>
  <sheetData>
    <row r="2" spans="1:30">
      <c r="Y2">
        <v>140000</v>
      </c>
    </row>
    <row r="3" spans="1:3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s="3" t="s">
        <v>65</v>
      </c>
      <c r="V3" s="4" t="s">
        <v>66</v>
      </c>
      <c r="W3" s="4" t="s">
        <v>69</v>
      </c>
      <c r="X3" s="4" t="s">
        <v>63</v>
      </c>
      <c r="Y3" s="4" t="s">
        <v>64</v>
      </c>
      <c r="Z3" s="4" t="s">
        <v>70</v>
      </c>
      <c r="AA3" s="4"/>
      <c r="AC3" t="s">
        <v>67</v>
      </c>
      <c r="AD3" t="s">
        <v>68</v>
      </c>
    </row>
    <row r="4" spans="1:30">
      <c r="A4" t="s">
        <v>20</v>
      </c>
      <c r="B4">
        <v>19800331</v>
      </c>
      <c r="C4" t="s">
        <v>21</v>
      </c>
      <c r="D4">
        <v>4</v>
      </c>
      <c r="E4">
        <v>22544.4126074499</v>
      </c>
      <c r="F4" s="1">
        <v>0.27651020696760797</v>
      </c>
      <c r="G4" s="1">
        <v>0.27648334470545299</v>
      </c>
      <c r="H4" s="1">
        <v>0.28770601553455299</v>
      </c>
      <c r="I4" s="1">
        <v>0.22075944778662099</v>
      </c>
      <c r="J4" s="1">
        <v>0.22056416572002599</v>
      </c>
      <c r="K4" s="1">
        <v>0.22822013580161499</v>
      </c>
      <c r="L4" s="1">
        <v>2.79613047475014E-2</v>
      </c>
      <c r="M4" s="2">
        <v>0.29652008856293599</v>
      </c>
      <c r="N4" s="2">
        <v>0.29675853244885098</v>
      </c>
      <c r="O4" s="2">
        <v>0.29713396744371001</v>
      </c>
      <c r="P4" s="2">
        <v>0.27204822955976299</v>
      </c>
      <c r="Q4" s="2">
        <v>0.27357771687501398</v>
      </c>
      <c r="R4" s="2">
        <v>0.27174946708321002</v>
      </c>
      <c r="S4" s="2">
        <v>0.28484441474832201</v>
      </c>
      <c r="T4" s="2">
        <v>0.12953757926659801</v>
      </c>
      <c r="U4" s="6">
        <f>AVERAGE(M4:S4)</f>
        <v>0.28466177381740082</v>
      </c>
      <c r="V4" s="7">
        <f t="array" ref="V4">U4/AVERAGE(IF(C4=$C$4:$C$40,$U$4:$U$40))</f>
        <v>0.76479922668881295</v>
      </c>
      <c r="W4" s="7">
        <f t="array" ref="W4">V4/INDEX($V$4:$V$40,MATCH(INDEX($AC$4:$AC$9,MATCH(C4,$AB$4:$AB$9,0)),$A$4:$A$40,0))</f>
        <v>0.83767787379129521</v>
      </c>
      <c r="X4" s="12">
        <v>1</v>
      </c>
      <c r="Y4" s="7">
        <f t="array" ref="Y4">X4*W4/SUM(1*(C4=$C$4:$C$40)*$X$4:$X$40)*INDEX($AD$4:$AD$9,MATCH(C4,$AB$4:$AB$9,0))*$Y$2/E4</f>
        <v>1.0403899571286883</v>
      </c>
      <c r="Z4" s="15">
        <f>Y4*E4</f>
        <v>23454.980466156263</v>
      </c>
      <c r="AB4" t="s">
        <v>21</v>
      </c>
      <c r="AC4" t="s">
        <v>26</v>
      </c>
      <c r="AD4" s="1">
        <v>1</v>
      </c>
    </row>
    <row r="5" spans="1:30">
      <c r="A5" t="s">
        <v>22</v>
      </c>
      <c r="B5">
        <v>19800331</v>
      </c>
      <c r="C5" t="s">
        <v>21</v>
      </c>
      <c r="D5">
        <v>4</v>
      </c>
      <c r="E5">
        <v>42131.805157593102</v>
      </c>
      <c r="F5" s="1">
        <v>0.23927654712669499</v>
      </c>
      <c r="G5" s="1">
        <v>0.23924560124226499</v>
      </c>
      <c r="H5" s="1">
        <v>0.24701879958798001</v>
      </c>
      <c r="I5" s="1">
        <v>0.17967514094242901</v>
      </c>
      <c r="J5" s="1">
        <v>0.18036428729612899</v>
      </c>
      <c r="K5" s="1">
        <v>0.18950361767350099</v>
      </c>
      <c r="L5" s="1">
        <v>2.4133816431461501E-2</v>
      </c>
      <c r="M5" s="2">
        <v>0.34266137673399899</v>
      </c>
      <c r="N5" s="2">
        <v>0.34294796307772302</v>
      </c>
      <c r="O5" s="2">
        <v>0.34607580473953198</v>
      </c>
      <c r="P5" s="2">
        <v>0.33425445842941998</v>
      </c>
      <c r="Q5" s="2">
        <v>0.33455315232697003</v>
      </c>
      <c r="R5" s="2">
        <v>0.32726921545423998</v>
      </c>
      <c r="S5" s="2">
        <v>0.330019145915878</v>
      </c>
      <c r="T5" s="2">
        <v>0.33687100345152099</v>
      </c>
      <c r="U5" s="6">
        <f t="shared" ref="U5:U40" si="0">AVERAGE(M5:S5)</f>
        <v>0.3368258738111089</v>
      </c>
      <c r="V5" s="7">
        <f t="array" ref="V5">U5/AVERAGE(IF(C5=$C$4:$C$40,$U$4:$U$40))</f>
        <v>0.90494822808475361</v>
      </c>
      <c r="W5" s="7">
        <f t="array" ref="W5">V5/INDEX($V$4:$V$40,MATCH(INDEX($AC$4:$AC$9,MATCH(C5,$AB$4:$AB$9,0)),$A$4:$A$40,0))</f>
        <v>0.99118184373070684</v>
      </c>
      <c r="X5" s="12">
        <v>0</v>
      </c>
      <c r="Y5" s="7">
        <f t="array" ref="Y5">X5*W5/SUM(1*(C5=$C$4:$C$40)*$X$4:$X$40)*INDEX($AD$4:$AD$9,MATCH(C5,$AB$4:$AB$9,0))*$Y$2/E5</f>
        <v>0</v>
      </c>
      <c r="Z5" s="15">
        <f t="shared" ref="Z5:Z38" si="1">Y5*E5</f>
        <v>0</v>
      </c>
      <c r="AB5" t="s">
        <v>30</v>
      </c>
      <c r="AC5" t="s">
        <v>34</v>
      </c>
      <c r="AD5" s="1">
        <v>4.5</v>
      </c>
    </row>
    <row r="6" spans="1:30">
      <c r="A6" t="s">
        <v>23</v>
      </c>
      <c r="B6">
        <v>19800229</v>
      </c>
      <c r="C6" t="s">
        <v>21</v>
      </c>
      <c r="D6">
        <v>4</v>
      </c>
      <c r="E6">
        <v>31255.014326647601</v>
      </c>
      <c r="F6" s="1">
        <v>0.17907206090945499</v>
      </c>
      <c r="G6" s="1">
        <v>0.17907098302947499</v>
      </c>
      <c r="H6" s="1">
        <v>0.191547090841654</v>
      </c>
      <c r="I6" s="1">
        <v>0.149341490478652</v>
      </c>
      <c r="J6" s="1">
        <v>0.148670120067664</v>
      </c>
      <c r="K6" s="1">
        <v>0.15545429984817899</v>
      </c>
      <c r="L6" s="1">
        <v>1.8583943618782101E-2</v>
      </c>
      <c r="M6" s="2">
        <v>0.45786501055598999</v>
      </c>
      <c r="N6" s="2">
        <v>0.458191440250455</v>
      </c>
      <c r="O6" s="2">
        <v>0.44629876380567501</v>
      </c>
      <c r="P6" s="2">
        <v>0.40214689659553499</v>
      </c>
      <c r="Q6" s="2">
        <v>0.40587470336785803</v>
      </c>
      <c r="R6" s="2">
        <v>0.39895133387957699</v>
      </c>
      <c r="S6" s="2">
        <v>0.42857542240668201</v>
      </c>
      <c r="T6" s="2">
        <v>0.25327270964660198</v>
      </c>
      <c r="U6" s="6">
        <f t="shared" si="0"/>
        <v>0.42827193869453889</v>
      </c>
      <c r="V6" s="7">
        <f t="array" ref="V6">U6/AVERAGE(IF(C6=$C$4:$C$40,$U$4:$U$40))</f>
        <v>1.1506358691357246</v>
      </c>
      <c r="W6" s="7">
        <f t="array" ref="W6">V6/INDEX($V$4:$V$40,MATCH(INDEX($AC$4:$AC$9,MATCH(C6,$AB$4:$AB$9,0)),$A$4:$A$40,0))</f>
        <v>1.2602813584666397</v>
      </c>
      <c r="X6" s="12">
        <v>1</v>
      </c>
      <c r="Y6" s="7">
        <f t="array" ref="Y6">X6*W6/SUM(1*(C6=$C$4:$C$40)*$X$4:$X$40)*INDEX($AD$4:$AD$9,MATCH(C6,$AB$4:$AB$9,0))*$Y$2/E6</f>
        <v>1.129030934629262</v>
      </c>
      <c r="Z6" s="15">
        <f t="shared" si="1"/>
        <v>35287.878037065915</v>
      </c>
      <c r="AB6" t="s">
        <v>71</v>
      </c>
      <c r="AC6" t="s">
        <v>37</v>
      </c>
      <c r="AD6" s="1">
        <v>0.9</v>
      </c>
    </row>
    <row r="7" spans="1:30">
      <c r="A7" t="s">
        <v>24</v>
      </c>
      <c r="B7">
        <v>19800131</v>
      </c>
      <c r="C7" t="s">
        <v>21</v>
      </c>
      <c r="D7">
        <v>4</v>
      </c>
      <c r="E7">
        <v>53914.040114613199</v>
      </c>
      <c r="F7" s="1">
        <v>0.118601129211586</v>
      </c>
      <c r="G7" s="1">
        <v>0.118593319129987</v>
      </c>
      <c r="H7" s="1">
        <v>0.125250899193701</v>
      </c>
      <c r="I7" s="1">
        <v>9.2973659732344893E-2</v>
      </c>
      <c r="J7" s="1">
        <v>9.3717231376882495E-2</v>
      </c>
      <c r="K7" s="1">
        <v>9.59457127023014E-2</v>
      </c>
      <c r="L7" s="1">
        <v>1.23821646918404E-2</v>
      </c>
      <c r="M7" s="2">
        <v>0.69131577079943196</v>
      </c>
      <c r="N7" s="2">
        <v>0.69185003188424699</v>
      </c>
      <c r="O7" s="2">
        <v>0.682527873280947</v>
      </c>
      <c r="P7" s="2">
        <v>0.64595948037149198</v>
      </c>
      <c r="Q7" s="2">
        <v>0.64386708821417105</v>
      </c>
      <c r="R7" s="2">
        <v>0.64639365882014299</v>
      </c>
      <c r="S7" s="2">
        <v>0.64323336707433798</v>
      </c>
      <c r="T7" s="2">
        <v>0.53807929466307103</v>
      </c>
      <c r="U7" s="6">
        <f t="shared" si="0"/>
        <v>0.66359246720639575</v>
      </c>
      <c r="V7" s="7">
        <f t="array" ref="V7">U7/AVERAGE(IF(C7=$C$4:$C$40,$U$4:$U$40))</f>
        <v>1.7828702426393352</v>
      </c>
      <c r="W7" s="7">
        <f t="array" ref="W7">V7/INDEX($V$4:$V$40,MATCH(INDEX($AC$4:$AC$9,MATCH(C7,$AB$4:$AB$9,0)),$A$4:$A$40,0))</f>
        <v>1.9527621132226423</v>
      </c>
      <c r="X7" s="12">
        <v>1</v>
      </c>
      <c r="Y7" s="7">
        <f t="array" ref="Y7">X7*W7/SUM(1*(C7=$C$4:$C$40)*$X$4:$X$40)*INDEX($AD$4:$AD$9,MATCH(C7,$AB$4:$AB$9,0))*$Y$2/E7</f>
        <v>1.014157704634973</v>
      </c>
      <c r="Z7" s="15">
        <f t="shared" si="1"/>
        <v>54677.33917023398</v>
      </c>
      <c r="AB7" t="s">
        <v>39</v>
      </c>
      <c r="AC7" t="s">
        <v>40</v>
      </c>
      <c r="AD7" s="1">
        <v>1.1000000000000001</v>
      </c>
    </row>
    <row r="8" spans="1:30">
      <c r="A8" t="s">
        <v>25</v>
      </c>
      <c r="B8">
        <v>19800131</v>
      </c>
      <c r="C8" t="s">
        <v>21</v>
      </c>
      <c r="D8">
        <v>4</v>
      </c>
      <c r="E8">
        <v>24787.6217765043</v>
      </c>
      <c r="F8" s="1">
        <v>0.25694214012979999</v>
      </c>
      <c r="G8" s="1">
        <v>0.25697628388771898</v>
      </c>
      <c r="H8" s="1">
        <v>0.26765030344440099</v>
      </c>
      <c r="I8" s="1">
        <v>0.19643078957636601</v>
      </c>
      <c r="J8" s="1">
        <v>0.19643078957636601</v>
      </c>
      <c r="K8" s="1">
        <v>0.198883391322909</v>
      </c>
      <c r="L8" s="1">
        <v>2.63861027136797E-2</v>
      </c>
      <c r="M8" s="2">
        <v>0.31910231236172998</v>
      </c>
      <c r="N8" s="2">
        <v>0.31928546237827099</v>
      </c>
      <c r="O8" s="2">
        <v>0.31939896481739499</v>
      </c>
      <c r="P8" s="2">
        <v>0.30574237907643798</v>
      </c>
      <c r="Q8" s="2">
        <v>0.30718932104413399</v>
      </c>
      <c r="R8" s="2">
        <v>0.31183448687805598</v>
      </c>
      <c r="S8" s="2">
        <v>0.30184910491810801</v>
      </c>
      <c r="T8" s="2">
        <v>0.14457972422705501</v>
      </c>
      <c r="U8" s="6">
        <f t="shared" si="0"/>
        <v>0.31205743306773315</v>
      </c>
      <c r="V8" s="7">
        <f t="array" ref="V8">U8/AVERAGE(IF(C8=$C$4:$C$40,$U$4:$U$40))</f>
        <v>0.83840299416454145</v>
      </c>
      <c r="W8" s="7">
        <f t="array" ref="W8">V8/INDEX($V$4:$V$40,MATCH(INDEX($AC$4:$AC$9,MATCH(C8,$AB$4:$AB$9,0)),$A$4:$A$40,0))</f>
        <v>0.9182954336560416</v>
      </c>
      <c r="X8" s="12">
        <v>1</v>
      </c>
      <c r="Y8" s="7">
        <f t="array" ref="Y8">X8*W8/SUM(1*(C8=$C$4:$C$40)*$X$4:$X$40)*INDEX($AD$4:$AD$9,MATCH(C8,$AB$4:$AB$9,0))*$Y$2/E8</f>
        <v>1.0373029076448683</v>
      </c>
      <c r="Z8" s="15">
        <f t="shared" si="1"/>
        <v>25712.272142369166</v>
      </c>
      <c r="AB8" t="s">
        <v>49</v>
      </c>
      <c r="AC8" t="s">
        <v>52</v>
      </c>
      <c r="AD8" s="1">
        <v>2</v>
      </c>
    </row>
    <row r="9" spans="1:30">
      <c r="A9" t="s">
        <v>26</v>
      </c>
      <c r="B9">
        <v>19800131</v>
      </c>
      <c r="C9" t="s">
        <v>21</v>
      </c>
      <c r="D9">
        <v>4</v>
      </c>
      <c r="E9">
        <v>11418.338108882501</v>
      </c>
      <c r="F9" s="1">
        <v>0.22999636227607001</v>
      </c>
      <c r="G9" s="1">
        <v>0.23002341835838</v>
      </c>
      <c r="H9" s="1">
        <v>0.238435135685441</v>
      </c>
      <c r="I9" s="1">
        <v>0.186461954274346</v>
      </c>
      <c r="J9" s="1">
        <v>0.18738590517833001</v>
      </c>
      <c r="K9" s="1">
        <v>0.194942981794031</v>
      </c>
      <c r="L9" s="1">
        <v>2.3099595679731699E-2</v>
      </c>
      <c r="M9" s="2">
        <v>0.35648751244237198</v>
      </c>
      <c r="N9" s="2">
        <v>0.35669755804388098</v>
      </c>
      <c r="O9" s="2">
        <v>0.358534532284636</v>
      </c>
      <c r="P9" s="2">
        <v>0.32208831642179198</v>
      </c>
      <c r="Q9" s="2">
        <v>0.322016967203066</v>
      </c>
      <c r="R9" s="2">
        <v>0.31813764061161898</v>
      </c>
      <c r="S9" s="2">
        <v>0.34479484389373499</v>
      </c>
      <c r="T9" s="2">
        <v>0.16121108498169701</v>
      </c>
      <c r="U9" s="6">
        <f t="shared" si="0"/>
        <v>0.33982248155730016</v>
      </c>
      <c r="V9" s="7">
        <f t="array" ref="V9">U9/AVERAGE(IF(C9=$C$4:$C$40,$U$4:$U$40))</f>
        <v>0.91299919768366744</v>
      </c>
      <c r="W9" s="7">
        <f t="array" ref="W9">V9/INDEX($V$4:$V$40,MATCH(INDEX($AC$4:$AC$9,MATCH(C9,$AB$4:$AB$9,0)),$A$4:$A$40,0))</f>
        <v>1</v>
      </c>
      <c r="X9" s="12">
        <v>1</v>
      </c>
      <c r="Y9" s="7">
        <f t="array" ref="Y9">X9*W9/SUM(1*(C9=$C$4:$C$40)*$X$4:$X$40)*INDEX($AD$4:$AD$9,MATCH(C9,$AB$4:$AB$9,0))*$Y$2/E9</f>
        <v>2.452195734002514</v>
      </c>
      <c r="Z9" s="15">
        <f t="shared" si="1"/>
        <v>28000</v>
      </c>
      <c r="AB9" t="s">
        <v>60</v>
      </c>
      <c r="AC9" t="s">
        <v>61</v>
      </c>
      <c r="AD9" s="1">
        <v>0.4</v>
      </c>
    </row>
    <row r="10" spans="1:30">
      <c r="A10" t="s">
        <v>27</v>
      </c>
      <c r="B10">
        <v>19800331</v>
      </c>
      <c r="C10" t="s">
        <v>21</v>
      </c>
      <c r="D10">
        <v>4</v>
      </c>
      <c r="E10">
        <v>20515.759312320901</v>
      </c>
      <c r="F10" s="1">
        <v>0.248489128738686</v>
      </c>
      <c r="G10" s="1">
        <v>0.24846727859700299</v>
      </c>
      <c r="H10" s="1">
        <v>0.25031312125143701</v>
      </c>
      <c r="I10" s="1">
        <v>0.19923695407817801</v>
      </c>
      <c r="J10" s="1">
        <v>0.19923695407817801</v>
      </c>
      <c r="K10" s="1">
        <v>0.20656852652822</v>
      </c>
      <c r="L10" s="1">
        <v>2.43078394608373E-2</v>
      </c>
      <c r="M10" s="2">
        <v>0.329957416949267</v>
      </c>
      <c r="N10" s="2">
        <v>0.33021970572800302</v>
      </c>
      <c r="O10" s="2">
        <v>0.34152116926915799</v>
      </c>
      <c r="P10" s="2">
        <v>0.30143613270345299</v>
      </c>
      <c r="Q10" s="2">
        <v>0.302862695132601</v>
      </c>
      <c r="R10" s="2">
        <v>0.30023305739790002</v>
      </c>
      <c r="S10" s="2">
        <v>0.32765649531433699</v>
      </c>
      <c r="T10" s="2">
        <v>0.226838715463864</v>
      </c>
      <c r="U10" s="6">
        <f t="shared" si="0"/>
        <v>0.31912666749924556</v>
      </c>
      <c r="V10" s="7">
        <f t="array" ref="V10">U10/AVERAGE(IF(C10=$C$4:$C$40,$U$4:$U$40))</f>
        <v>0.85739586754546371</v>
      </c>
      <c r="W10" s="7">
        <f t="array" ref="W10">V10/INDEX($V$4:$V$40,MATCH(INDEX($AC$4:$AC$9,MATCH(C10,$AB$4:$AB$9,0)),$A$4:$A$40,0))</f>
        <v>0.93909816100685228</v>
      </c>
      <c r="X10" s="12">
        <v>0</v>
      </c>
      <c r="Y10" s="7">
        <f t="array" ref="Y10">X10*W10/SUM(1*(C10=$C$4:$C$40)*$X$4:$X$40)*INDEX($AD$4:$AD$9,MATCH(C10,$AB$4:$AB$9,0))*$Y$2/E10</f>
        <v>0</v>
      </c>
      <c r="Z10" s="15">
        <f t="shared" si="1"/>
        <v>0</v>
      </c>
    </row>
    <row r="11" spans="1:30">
      <c r="A11" t="s">
        <v>28</v>
      </c>
      <c r="B11">
        <v>19800331</v>
      </c>
      <c r="C11" t="s">
        <v>21</v>
      </c>
      <c r="D11">
        <v>4</v>
      </c>
      <c r="E11">
        <v>24226.361031518602</v>
      </c>
      <c r="F11" s="1">
        <v>0.26412245369325399</v>
      </c>
      <c r="G11" s="1">
        <v>0.26410258427794198</v>
      </c>
      <c r="H11" s="1">
        <v>0.261969242965787</v>
      </c>
      <c r="I11" s="1">
        <v>0.22644699329753801</v>
      </c>
      <c r="J11" s="1">
        <v>0.226786512616061</v>
      </c>
      <c r="K11" s="1">
        <v>0.23055742596665699</v>
      </c>
      <c r="L11" s="1">
        <v>2.6092851703622601E-2</v>
      </c>
      <c r="M11" s="2">
        <v>0.31042734122791799</v>
      </c>
      <c r="N11" s="2">
        <v>0.310670158134431</v>
      </c>
      <c r="O11" s="2">
        <v>0.326325445252243</v>
      </c>
      <c r="P11" s="2">
        <v>0.265215342691832</v>
      </c>
      <c r="Q11" s="2">
        <v>0.26607155860402698</v>
      </c>
      <c r="R11" s="2">
        <v>0.26899459005374199</v>
      </c>
      <c r="S11" s="2">
        <v>0.30524151123335103</v>
      </c>
      <c r="T11" s="2">
        <v>0.18050280978090499</v>
      </c>
      <c r="U11" s="6">
        <f t="shared" si="0"/>
        <v>0.29327799245679204</v>
      </c>
      <c r="V11" s="7">
        <f t="array" ref="V11">U11/AVERAGE(IF(C11=$C$4:$C$40,$U$4:$U$40))</f>
        <v>0.78794837405770124</v>
      </c>
      <c r="W11" s="7">
        <f t="array" ref="W11">V11/INDEX($V$4:$V$40,MATCH(INDEX($AC$4:$AC$9,MATCH(C11,$AB$4:$AB$9,0)),$A$4:$A$40,0))</f>
        <v>0.86303293152586824</v>
      </c>
      <c r="X11" s="12">
        <v>0</v>
      </c>
      <c r="Y11" s="7">
        <f t="array" ref="Y11">X11*W11/SUM(1*(C11=$C$4:$C$40)*$X$4:$X$40)*INDEX($AD$4:$AD$9,MATCH(C11,$AB$4:$AB$9,0))*$Y$2/E11</f>
        <v>0</v>
      </c>
      <c r="Z11" s="15">
        <f t="shared" si="1"/>
        <v>0</v>
      </c>
    </row>
    <row r="12" spans="1:30">
      <c r="A12" t="s">
        <v>29</v>
      </c>
      <c r="B12">
        <v>20090331</v>
      </c>
      <c r="C12" t="s">
        <v>30</v>
      </c>
      <c r="D12">
        <v>1</v>
      </c>
      <c r="E12">
        <v>95768.747381650595</v>
      </c>
      <c r="F12" s="1">
        <v>5.6408950384642199E-2</v>
      </c>
      <c r="G12" s="1">
        <v>5.6436726051920898E-2</v>
      </c>
      <c r="H12" s="1">
        <v>5.7909736617984903E-2</v>
      </c>
      <c r="I12" s="1">
        <v>5.3274862020089402E-2</v>
      </c>
      <c r="J12" s="1">
        <v>5.3196197892993E-2</v>
      </c>
      <c r="K12" s="1">
        <v>5.5749442638769901E-2</v>
      </c>
      <c r="L12" s="1">
        <v>5.7165402983290602E-3</v>
      </c>
      <c r="M12" s="2">
        <v>1.4535074753121699</v>
      </c>
      <c r="N12" s="2">
        <v>1.45381912384245</v>
      </c>
      <c r="O12" s="2">
        <v>1.4762151383477999</v>
      </c>
      <c r="P12" s="2">
        <v>1.1273087278254099</v>
      </c>
      <c r="Q12" s="2">
        <v>1.1343186782541701</v>
      </c>
      <c r="R12" s="2">
        <v>1.11245417615381</v>
      </c>
      <c r="S12" s="2">
        <v>1.39325904668765</v>
      </c>
      <c r="T12" s="2">
        <v>0.88277762212312705</v>
      </c>
      <c r="U12" s="8">
        <f t="shared" si="0"/>
        <v>1.3072689094890659</v>
      </c>
      <c r="V12" s="9">
        <f t="array" ref="V12">U12/AVERAGE(IF(C12=$C$4:$C$40,$U$4:$U$40))</f>
        <v>0.3515527728734536</v>
      </c>
      <c r="W12" s="9">
        <f t="array" ref="W12">V12/INDEX($V$4:$V$40,MATCH(INDEX($AC$4:$AC$9,MATCH(C12,$AB$4:$AB$9,0)),$A$4:$A$40,0))</f>
        <v>0.65778932331724138</v>
      </c>
      <c r="X12" s="13">
        <v>0</v>
      </c>
      <c r="Y12" s="9">
        <f t="array" ref="Y12">X12*W12/SUM(1*(C12=$C$4:$C$40)*$X$4:$X$40)*INDEX($AD$4:$AD$9,MATCH(C12,$AB$4:$AB$9,0))*$Y$2/E12</f>
        <v>0</v>
      </c>
      <c r="Z12" s="15">
        <f t="shared" si="1"/>
        <v>0</v>
      </c>
    </row>
    <row r="13" spans="1:30">
      <c r="A13" t="s">
        <v>31</v>
      </c>
      <c r="B13">
        <v>19950630</v>
      </c>
      <c r="C13" t="s">
        <v>30</v>
      </c>
      <c r="D13">
        <v>1</v>
      </c>
      <c r="E13">
        <v>133850</v>
      </c>
      <c r="F13" s="1">
        <v>3.2423648667609203E-2</v>
      </c>
      <c r="G13" s="1">
        <v>3.2466872604719997E-2</v>
      </c>
      <c r="H13" s="1">
        <v>3.3587052285091498E-2</v>
      </c>
      <c r="I13" s="1">
        <v>2.62102796077247E-2</v>
      </c>
      <c r="J13" s="1">
        <v>2.6574206125063098E-2</v>
      </c>
      <c r="K13" s="1">
        <v>2.6041070789022201E-2</v>
      </c>
      <c r="L13" s="1">
        <v>3.2719364359050499E-3</v>
      </c>
      <c r="M13" s="2">
        <v>2.5287354886897302</v>
      </c>
      <c r="N13" s="2">
        <v>2.5271541432485201</v>
      </c>
      <c r="O13" s="2">
        <v>2.5452435994554099</v>
      </c>
      <c r="P13" s="2">
        <v>2.2913611692734999</v>
      </c>
      <c r="Q13" s="2">
        <v>2.2706770843181299</v>
      </c>
      <c r="R13" s="2">
        <v>2.3815725852521901</v>
      </c>
      <c r="S13" s="2">
        <v>2.4342225597663201</v>
      </c>
      <c r="T13" s="2">
        <v>3.8464137030307102</v>
      </c>
      <c r="U13" s="8">
        <f t="shared" si="0"/>
        <v>2.4255666614291145</v>
      </c>
      <c r="V13" s="9">
        <f t="array" ref="V13">U13/AVERAGE(IF(C13=$C$4:$C$40,$U$4:$U$40))</f>
        <v>0.65228713038703445</v>
      </c>
      <c r="W13" s="9">
        <f t="array" ref="W13">V13/INDEX($V$4:$V$40,MATCH(INDEX($AC$4:$AC$9,MATCH(C13,$AB$4:$AB$9,0)),$A$4:$A$40,0))</f>
        <v>1.2204924643284822</v>
      </c>
      <c r="X13" s="13">
        <v>1</v>
      </c>
      <c r="Y13" s="9">
        <f t="array" ref="Y13">X13*W13/SUM(1*(C13=$C$4:$C$40)*$X$4:$X$40)*INDEX($AD$4:$AD$9,MATCH(C13,$AB$4:$AB$9,0))*$Y$2/E13</f>
        <v>1.1489133395994677</v>
      </c>
      <c r="Z13" s="15">
        <f t="shared" si="1"/>
        <v>153782.05050538876</v>
      </c>
    </row>
    <row r="14" spans="1:30">
      <c r="A14" t="s">
        <v>32</v>
      </c>
      <c r="B14">
        <v>19970630</v>
      </c>
      <c r="C14" t="s">
        <v>30</v>
      </c>
      <c r="D14">
        <v>1</v>
      </c>
      <c r="E14">
        <v>112625</v>
      </c>
      <c r="F14" s="1">
        <v>1.2550910124862501E-2</v>
      </c>
      <c r="G14" s="1">
        <v>1.25647345806879E-2</v>
      </c>
      <c r="H14" s="1">
        <v>1.3098223975703699E-2</v>
      </c>
      <c r="I14" s="1">
        <v>8.4825138532744603E-3</v>
      </c>
      <c r="J14" s="1">
        <v>8.6067077128811099E-3</v>
      </c>
      <c r="K14" s="1">
        <v>8.8569015243042601E-3</v>
      </c>
      <c r="L14" s="1">
        <v>1.2213272354968999E-3</v>
      </c>
      <c r="M14" s="2">
        <v>6.5326602009660304</v>
      </c>
      <c r="N14" s="2">
        <v>6.5300855417550601</v>
      </c>
      <c r="O14" s="2">
        <v>6.52662758033276</v>
      </c>
      <c r="P14" s="2">
        <v>7.08012011153484</v>
      </c>
      <c r="Q14" s="2">
        <v>7.0109782852063098</v>
      </c>
      <c r="R14" s="2">
        <v>7.0023021156508403</v>
      </c>
      <c r="S14" s="2">
        <v>6.5212837763018001</v>
      </c>
      <c r="T14" s="2">
        <v>10.345657495697401</v>
      </c>
      <c r="U14" s="8">
        <f t="shared" si="0"/>
        <v>6.7434368016782349</v>
      </c>
      <c r="V14" s="9">
        <f t="array" ref="V14">U14/AVERAGE(IF(C14=$C$4:$C$40,$U$4:$U$40))</f>
        <v>1.8134554330167869</v>
      </c>
      <c r="W14" s="9">
        <f t="array" ref="W14">V14/INDEX($V$4:$V$40,MATCH(INDEX($AC$4:$AC$9,MATCH(C14,$AB$4:$AB$9,0)),$A$4:$A$40,0))</f>
        <v>3.3931509411802545</v>
      </c>
      <c r="X14" s="13">
        <v>1</v>
      </c>
      <c r="Y14" s="9">
        <f t="array" ref="Y14">X14*W14/SUM(1*(C14=$C$4:$C$40)*$X$4:$X$40)*INDEX($AD$4:$AD$9,MATCH(C14,$AB$4:$AB$9,0))*$Y$2/E14</f>
        <v>3.7961111528409508</v>
      </c>
      <c r="Z14" s="15">
        <f t="shared" si="1"/>
        <v>427537.01858871209</v>
      </c>
    </row>
    <row r="15" spans="1:30">
      <c r="A15" t="s">
        <v>33</v>
      </c>
      <c r="B15">
        <v>20131231</v>
      </c>
      <c r="C15" t="s">
        <v>30</v>
      </c>
      <c r="D15">
        <v>1</v>
      </c>
      <c r="E15">
        <v>122790.393726515</v>
      </c>
      <c r="F15" s="1">
        <v>1.9675150295845899E-2</v>
      </c>
      <c r="G15" s="1">
        <v>1.97033638671524E-2</v>
      </c>
      <c r="H15" s="1">
        <v>2.1556721327046901E-2</v>
      </c>
      <c r="I15" s="1">
        <v>1.43309361205435E-2</v>
      </c>
      <c r="J15" s="1">
        <v>1.43533738661398E-2</v>
      </c>
      <c r="K15" s="1">
        <v>1.4379682621329401E-2</v>
      </c>
      <c r="L15" s="1">
        <v>2.0107529636743402E-3</v>
      </c>
      <c r="M15" s="2">
        <v>4.1672276869926499</v>
      </c>
      <c r="N15" s="2">
        <v>4.1642022232621896</v>
      </c>
      <c r="O15" s="2">
        <v>3.9656879428108498</v>
      </c>
      <c r="P15" s="2">
        <v>4.19073928065656</v>
      </c>
      <c r="Q15" s="2">
        <v>4.2039900475577499</v>
      </c>
      <c r="R15" s="2">
        <v>4.3129394378812398</v>
      </c>
      <c r="S15" s="2">
        <v>3.9610144211088798</v>
      </c>
      <c r="T15" s="2">
        <v>2.6470014613916901</v>
      </c>
      <c r="U15" s="8">
        <f t="shared" si="0"/>
        <v>4.137971577181446</v>
      </c>
      <c r="V15" s="9">
        <f t="array" ref="V15">U15/AVERAGE(IF(C15=$C$4:$C$40,$U$4:$U$40))</f>
        <v>1.1127897033811029</v>
      </c>
      <c r="W15" s="9">
        <f t="array" ref="W15">V15/INDEX($V$4:$V$40,MATCH(INDEX($AC$4:$AC$9,MATCH(C15,$AB$4:$AB$9,0)),$A$4:$A$40,0))</f>
        <v>2.0821374270455166</v>
      </c>
      <c r="X15" s="13">
        <v>1</v>
      </c>
      <c r="Y15" s="9">
        <f t="array" ref="Y15">X15*W15/SUM(1*(C15=$C$4:$C$40)*$X$4:$X$40)*INDEX($AD$4:$AD$9,MATCH(C15,$AB$4:$AB$9,0))*$Y$2/E15</f>
        <v>2.1365622166832758</v>
      </c>
      <c r="Z15" s="15">
        <f t="shared" si="1"/>
        <v>262349.31580773508</v>
      </c>
    </row>
    <row r="16" spans="1:30">
      <c r="A16" t="s">
        <v>34</v>
      </c>
      <c r="B16">
        <v>19880630</v>
      </c>
      <c r="C16" t="s">
        <v>30</v>
      </c>
      <c r="D16">
        <v>1</v>
      </c>
      <c r="E16">
        <v>134231.73352435499</v>
      </c>
      <c r="F16" s="1">
        <v>3.9783414654822498E-2</v>
      </c>
      <c r="G16" s="1">
        <v>3.9827384014965897E-2</v>
      </c>
      <c r="H16" s="1">
        <v>4.0525905599774599E-2</v>
      </c>
      <c r="I16" s="1">
        <v>3.2646612021119403E-2</v>
      </c>
      <c r="J16" s="1">
        <v>3.2310592838705098E-2</v>
      </c>
      <c r="K16" s="1">
        <v>3.2300037736309697E-2</v>
      </c>
      <c r="L16" s="1">
        <v>3.8779111381834598E-3</v>
      </c>
      <c r="M16" s="2">
        <v>2.0609299571184998</v>
      </c>
      <c r="N16" s="2">
        <v>2.06010998840669</v>
      </c>
      <c r="O16" s="2">
        <v>2.1094465031196901</v>
      </c>
      <c r="P16" s="2">
        <v>1.8396156051381301</v>
      </c>
      <c r="Q16" s="2">
        <v>1.86754360043322</v>
      </c>
      <c r="R16" s="2">
        <v>1.9200813568099799</v>
      </c>
      <c r="S16" s="2">
        <v>2.05384321677169</v>
      </c>
      <c r="T16" s="2">
        <v>1.4036569630431499</v>
      </c>
      <c r="U16" s="8">
        <f t="shared" si="0"/>
        <v>1.9873671753996998</v>
      </c>
      <c r="V16" s="9">
        <f t="array" ref="V16">U16/AVERAGE(IF(C16=$C$4:$C$40,$U$4:$U$40))</f>
        <v>0.53444584825513386</v>
      </c>
      <c r="W16" s="9">
        <f t="array" ref="W16">V16/INDEX($V$4:$V$40,MATCH(INDEX($AC$4:$AC$9,MATCH(C16,$AB$4:$AB$9,0)),$A$4:$A$40,0))</f>
        <v>1</v>
      </c>
      <c r="X16" s="13">
        <v>1</v>
      </c>
      <c r="Y16" s="9">
        <f t="array" ref="Y16">X16*W16/SUM(1*(C16=$C$4:$C$40)*$X$4:$X$40)*INDEX($AD$4:$AD$9,MATCH(C16,$AB$4:$AB$9,0))*$Y$2/E16</f>
        <v>0.93867520512307601</v>
      </c>
      <c r="Z16" s="15">
        <f t="shared" si="1"/>
        <v>126000</v>
      </c>
    </row>
    <row r="17" spans="1:26">
      <c r="A17" t="s">
        <v>35</v>
      </c>
      <c r="B17">
        <v>19900930</v>
      </c>
      <c r="C17" t="s">
        <v>30</v>
      </c>
      <c r="D17">
        <v>1</v>
      </c>
      <c r="E17">
        <v>248137.535816619</v>
      </c>
      <c r="F17" s="1">
        <v>1.53015827620477E-2</v>
      </c>
      <c r="G17" s="1">
        <v>1.53260775250572E-2</v>
      </c>
      <c r="H17" s="1">
        <v>1.5414487119054E-2</v>
      </c>
      <c r="I17" s="1">
        <v>1.0085221706683601E-2</v>
      </c>
      <c r="J17" s="1">
        <v>1.0085221706683601E-2</v>
      </c>
      <c r="K17" s="1">
        <v>1.01848737381865E-2</v>
      </c>
      <c r="L17" s="1">
        <v>1.4015031481685999E-3</v>
      </c>
      <c r="M17" s="2">
        <v>5.3583235364351598</v>
      </c>
      <c r="N17" s="2">
        <v>5.3535414712078397</v>
      </c>
      <c r="O17" s="2">
        <v>5.5459016698344801</v>
      </c>
      <c r="P17" s="2">
        <v>5.95497240176093</v>
      </c>
      <c r="Q17" s="2">
        <v>5.9831546233770796</v>
      </c>
      <c r="R17" s="2">
        <v>6.0892949560305096</v>
      </c>
      <c r="S17" s="2">
        <v>5.6829137321661802</v>
      </c>
      <c r="T17" s="2">
        <v>10.0485750125714</v>
      </c>
      <c r="U17" s="8">
        <f t="shared" si="0"/>
        <v>5.7097289129731674</v>
      </c>
      <c r="V17" s="9">
        <f t="array" ref="V17">U17/AVERAGE(IF(C17=$C$4:$C$40,$U$4:$U$40))</f>
        <v>1.5354691120864876</v>
      </c>
      <c r="W17" s="9">
        <f t="array" ref="W17">V17/INDEX($V$4:$V$40,MATCH(INDEX($AC$4:$AC$9,MATCH(C17,$AB$4:$AB$9,0)),$A$4:$A$40,0))</f>
        <v>2.8730115821827567</v>
      </c>
      <c r="X17" s="13">
        <v>1</v>
      </c>
      <c r="Y17" s="9">
        <f t="array" ref="Y17">X17*W17/SUM(1*(C17=$C$4:$C$40)*$X$4:$X$40)*INDEX($AD$4:$AD$9,MATCH(C17,$AB$4:$AB$9,0))*$Y$2/E17</f>
        <v>1.45886618146541</v>
      </c>
      <c r="Z17" s="15">
        <f t="shared" si="1"/>
        <v>361999.45935502736</v>
      </c>
    </row>
    <row r="18" spans="1:26">
      <c r="A18" t="s">
        <v>38</v>
      </c>
      <c r="B18">
        <v>20151231</v>
      </c>
      <c r="C18" t="s">
        <v>39</v>
      </c>
      <c r="D18">
        <v>1</v>
      </c>
      <c r="E18">
        <v>18635</v>
      </c>
      <c r="F18" s="1">
        <v>0.187314062278682</v>
      </c>
      <c r="G18" s="1">
        <v>0.18710726461986599</v>
      </c>
      <c r="H18" s="1">
        <v>0.20084774376546199</v>
      </c>
      <c r="I18" s="1">
        <v>0.13031793503817601</v>
      </c>
      <c r="J18" s="1">
        <v>0.13017480841967399</v>
      </c>
      <c r="K18" s="1">
        <v>0.128727095907859</v>
      </c>
      <c r="L18" s="1">
        <v>1.9982679566681601E-2</v>
      </c>
      <c r="M18" s="2">
        <v>0.28685673767296699</v>
      </c>
      <c r="N18" s="2">
        <v>0.28759724337206299</v>
      </c>
      <c r="O18" s="2">
        <v>0.28057382235431499</v>
      </c>
      <c r="P18" s="2">
        <v>0.311522468837789</v>
      </c>
      <c r="Q18" s="2">
        <v>0.31225875692796801</v>
      </c>
      <c r="R18" s="2">
        <v>0.328335323499583</v>
      </c>
      <c r="S18" s="2">
        <v>0.25414729484692999</v>
      </c>
      <c r="T18" s="2">
        <v>0.30941738549901698</v>
      </c>
      <c r="U18" s="10">
        <f t="shared" si="0"/>
        <v>0.29447023535880218</v>
      </c>
      <c r="V18" s="11">
        <f t="array" ref="V18">U18/AVERAGE(IF(C18=$C$4:$C$40,$U$4:$U$40))</f>
        <v>0.93828727858342398</v>
      </c>
      <c r="W18" s="11">
        <f t="array" ref="W18">V18/INDEX($V$4:$V$40,MATCH(INDEX($AC$4:$AC$9,MATCH(C18,$AB$4:$AB$9,0)),$A$4:$A$40,0))</f>
        <v>0.7063740490961814</v>
      </c>
      <c r="X18" s="14">
        <v>0</v>
      </c>
      <c r="Y18" s="11">
        <f t="array" ref="Y18">X18*W18/SUM(1*(C18=$C$4:$C$40)*$X$4:$X$40)*INDEX($AD$4:$AD$9,MATCH(C18,$AB$4:$AB$9,0))*$Y$2/E18</f>
        <v>0</v>
      </c>
      <c r="Z18" s="15">
        <f>Y18*E18</f>
        <v>0</v>
      </c>
    </row>
    <row r="19" spans="1:26">
      <c r="A19" t="s">
        <v>40</v>
      </c>
      <c r="B19">
        <v>19970930</v>
      </c>
      <c r="C19" t="s">
        <v>39</v>
      </c>
      <c r="D19">
        <v>1</v>
      </c>
      <c r="E19">
        <v>5436.6762177650398</v>
      </c>
      <c r="F19" s="1">
        <v>0.132051289782084</v>
      </c>
      <c r="G19" s="1">
        <v>0.13214971094462899</v>
      </c>
      <c r="H19" s="1">
        <v>0.138922464885358</v>
      </c>
      <c r="I19" s="1">
        <v>9.3298744706924702E-2</v>
      </c>
      <c r="J19" s="1">
        <v>9.5247177193093197E-2</v>
      </c>
      <c r="K19" s="1">
        <v>9.1064008908202099E-2</v>
      </c>
      <c r="L19" s="1">
        <v>1.36388753091098E-2</v>
      </c>
      <c r="M19" s="2">
        <v>0.40690477854631102</v>
      </c>
      <c r="N19" s="2">
        <v>0.40720129567372298</v>
      </c>
      <c r="O19" s="2">
        <v>0.40564079557628802</v>
      </c>
      <c r="P19" s="2">
        <v>0.435128736023841</v>
      </c>
      <c r="Q19" s="2">
        <v>0.426765653937</v>
      </c>
      <c r="R19" s="2">
        <v>0.464131254321065</v>
      </c>
      <c r="S19" s="2">
        <v>0.37235797238156698</v>
      </c>
      <c r="T19" s="2">
        <v>0.295017733224892</v>
      </c>
      <c r="U19" s="10">
        <f t="shared" si="0"/>
        <v>0.41687578377997075</v>
      </c>
      <c r="V19" s="11">
        <f t="array" ref="V19">U19/AVERAGE(IF(C19=$C$4:$C$40,$U$4:$U$40))</f>
        <v>1.328315047507733</v>
      </c>
      <c r="W19" s="11">
        <f t="array" ref="W19">V19/INDEX($V$4:$V$40,MATCH(INDEX($AC$4:$AC$9,MATCH(C19,$AB$4:$AB$9,0)),$A$4:$A$40,0))</f>
        <v>1</v>
      </c>
      <c r="X19" s="14">
        <v>1</v>
      </c>
      <c r="Y19" s="11">
        <f t="array" ref="Y19">X19*W19/SUM(1*(C19=$C$4:$C$40)*$X$4:$X$40)*INDEX($AD$4:$AD$9,MATCH(C19,$AB$4:$AB$9,0))*$Y$2/E19</f>
        <v>4.7210217490601201</v>
      </c>
      <c r="Z19" s="15">
        <f t="shared" si="1"/>
        <v>25666.666666666668</v>
      </c>
    </row>
    <row r="20" spans="1:26">
      <c r="A20" t="s">
        <v>41</v>
      </c>
      <c r="B20">
        <v>19980930</v>
      </c>
      <c r="C20" t="s">
        <v>39</v>
      </c>
      <c r="D20">
        <v>1</v>
      </c>
      <c r="E20">
        <v>18473.400000000001</v>
      </c>
      <c r="F20" s="1">
        <v>0.20700374680297201</v>
      </c>
      <c r="G20" s="1">
        <v>0.206934062805993</v>
      </c>
      <c r="H20" s="1">
        <v>0.22320076453205701</v>
      </c>
      <c r="I20" s="1">
        <v>0.158073972714906</v>
      </c>
      <c r="J20" s="1">
        <v>0.15893511934656501</v>
      </c>
      <c r="K20" s="1">
        <v>0.17397397017263599</v>
      </c>
      <c r="L20" s="1">
        <v>2.17525519820824E-2</v>
      </c>
      <c r="M20" s="2">
        <v>0.259571634114799</v>
      </c>
      <c r="N20" s="2">
        <v>0.26004193214923099</v>
      </c>
      <c r="O20" s="2">
        <v>0.252475027572866</v>
      </c>
      <c r="P20" s="2">
        <v>0.25682257590978402</v>
      </c>
      <c r="Q20" s="2">
        <v>0.255753568044508</v>
      </c>
      <c r="R20" s="2">
        <v>0.242942393256461</v>
      </c>
      <c r="S20" s="2">
        <v>0.23346888033405699</v>
      </c>
      <c r="T20" s="2">
        <v>0.29598176487424399</v>
      </c>
      <c r="U20" s="10">
        <f t="shared" si="0"/>
        <v>0.25158228734024368</v>
      </c>
      <c r="V20" s="11">
        <f t="array" ref="V20">U20/AVERAGE(IF(C20=$C$4:$C$40,$U$4:$U$40))</f>
        <v>0.80163096769574449</v>
      </c>
      <c r="W20" s="11">
        <f t="array" ref="W20">V20/INDEX($V$4:$V$40,MATCH(INDEX($AC$4:$AC$9,MATCH(C20,$AB$4:$AB$9,0)),$A$4:$A$40,0))</f>
        <v>0.60349460709627145</v>
      </c>
      <c r="X20" s="14">
        <v>1</v>
      </c>
      <c r="Y20" s="11">
        <f t="array" ref="Y20">X20*W20/SUM(1*(C20=$C$4:$C$40)*$X$4:$X$40)*INDEX($AD$4:$AD$9,MATCH(C20,$AB$4:$AB$9,0))*$Y$2/E20</f>
        <v>0.83848641373385358</v>
      </c>
      <c r="Z20" s="15">
        <f t="shared" si="1"/>
        <v>15489.694915470971</v>
      </c>
    </row>
    <row r="21" spans="1:26">
      <c r="A21" t="s">
        <v>42</v>
      </c>
      <c r="B21">
        <v>19970930</v>
      </c>
      <c r="C21" t="s">
        <v>39</v>
      </c>
      <c r="D21">
        <v>1</v>
      </c>
      <c r="E21">
        <v>28529.629584663799</v>
      </c>
      <c r="F21" s="1">
        <v>0.18741192449230201</v>
      </c>
      <c r="G21" s="1">
        <v>0.18725569773404299</v>
      </c>
      <c r="H21" s="1">
        <v>0.20339002727666</v>
      </c>
      <c r="I21" s="1">
        <v>0.14176328991751</v>
      </c>
      <c r="J21" s="1">
        <v>0.14486119310183099</v>
      </c>
      <c r="K21" s="1">
        <v>0.153890505700435</v>
      </c>
      <c r="L21" s="1">
        <v>1.9764486649427301E-2</v>
      </c>
      <c r="M21" s="2">
        <v>0.28670694765604698</v>
      </c>
      <c r="N21" s="2">
        <v>0.28736927191389799</v>
      </c>
      <c r="O21" s="2">
        <v>0.27706677625281301</v>
      </c>
      <c r="P21" s="2">
        <v>0.28637149208767698</v>
      </c>
      <c r="Q21" s="2">
        <v>0.280601194771949</v>
      </c>
      <c r="R21" s="2">
        <v>0.27464756507034499</v>
      </c>
      <c r="S21" s="2">
        <v>0.25695299077308897</v>
      </c>
      <c r="T21" s="2">
        <v>0.13643729454655301</v>
      </c>
      <c r="U21" s="10">
        <f t="shared" si="0"/>
        <v>0.27853089121797397</v>
      </c>
      <c r="V21" s="11">
        <f t="array" ref="V21">U21/AVERAGE(IF(C21=$C$4:$C$40,$U$4:$U$40))</f>
        <v>0.88749883873285862</v>
      </c>
      <c r="W21" s="11">
        <f t="array" ref="W21">V21/INDEX($V$4:$V$40,MATCH(INDEX($AC$4:$AC$9,MATCH(C21,$AB$4:$AB$9,0)),$A$4:$A$40,0))</f>
        <v>0.66813881269962194</v>
      </c>
      <c r="X21" s="14">
        <v>1</v>
      </c>
      <c r="Y21" s="11">
        <f t="array" ref="Y21">X21*W21/SUM(1*(C21=$C$4:$C$40)*$X$4:$X$40)*INDEX($AD$4:$AD$9,MATCH(C21,$AB$4:$AB$9,0))*$Y$2/E21</f>
        <v>0.60109074117955186</v>
      </c>
      <c r="Z21" s="15">
        <f t="shared" si="1"/>
        <v>17148.896192623633</v>
      </c>
    </row>
    <row r="22" spans="1:26">
      <c r="A22" t="s">
        <v>43</v>
      </c>
      <c r="B22">
        <v>20151231</v>
      </c>
      <c r="C22" t="s">
        <v>39</v>
      </c>
      <c r="D22">
        <v>1</v>
      </c>
      <c r="E22">
        <v>20547.8510028653</v>
      </c>
      <c r="F22" s="1">
        <v>0.15108611184700199</v>
      </c>
      <c r="G22" s="1">
        <v>0.150950546537196</v>
      </c>
      <c r="H22" s="1">
        <v>0.16032812950973399</v>
      </c>
      <c r="I22" s="1">
        <v>0.11638228765842699</v>
      </c>
      <c r="J22" s="1">
        <v>0.119236178572799</v>
      </c>
      <c r="K22" s="1">
        <v>0.12941372960195799</v>
      </c>
      <c r="L22" s="1">
        <v>1.48460293869322E-2</v>
      </c>
      <c r="M22" s="2">
        <v>0.35564023832942199</v>
      </c>
      <c r="N22" s="2">
        <v>0.35648452260688601</v>
      </c>
      <c r="O22" s="2">
        <v>0.35148304512648998</v>
      </c>
      <c r="P22" s="2">
        <v>0.34882425559535302</v>
      </c>
      <c r="Q22" s="2">
        <v>0.34090512080313201</v>
      </c>
      <c r="R22" s="2">
        <v>0.326593266480043</v>
      </c>
      <c r="S22" s="2">
        <v>0.34208095803281802</v>
      </c>
      <c r="T22" s="2">
        <v>0.155715512050352</v>
      </c>
      <c r="U22" s="10">
        <f t="shared" si="0"/>
        <v>0.34600162956773489</v>
      </c>
      <c r="V22" s="11">
        <f t="array" ref="V22">U22/AVERAGE(IF(C22=$C$4:$C$40,$U$4:$U$40))</f>
        <v>1.1024846942407134</v>
      </c>
      <c r="W22" s="11">
        <f t="array" ref="W22">V22/INDEX($V$4:$V$40,MATCH(INDEX($AC$4:$AC$9,MATCH(C22,$AB$4:$AB$9,0)),$A$4:$A$40,0))</f>
        <v>0.82998735601863693</v>
      </c>
      <c r="X22" s="14">
        <v>0</v>
      </c>
      <c r="Y22" s="11">
        <f t="array" ref="Y22">X22*W22/SUM(1*(C22=$C$4:$C$40)*$X$4:$X$40)*INDEX($AD$4:$AD$9,MATCH(C22,$AB$4:$AB$9,0))*$Y$2/E22</f>
        <v>0</v>
      </c>
      <c r="Z22" s="15">
        <f t="shared" si="1"/>
        <v>0</v>
      </c>
    </row>
    <row r="23" spans="1:26">
      <c r="A23" t="s">
        <v>44</v>
      </c>
      <c r="B23">
        <v>20131130</v>
      </c>
      <c r="C23" t="s">
        <v>39</v>
      </c>
      <c r="D23">
        <v>1</v>
      </c>
      <c r="E23">
        <v>12618.853128573801</v>
      </c>
      <c r="F23" s="1">
        <v>0.231256023289545</v>
      </c>
      <c r="G23" s="1">
        <v>0.23121960095155</v>
      </c>
      <c r="H23" s="1">
        <v>0.24714074101735001</v>
      </c>
      <c r="I23" s="1">
        <v>0.16418589996845201</v>
      </c>
      <c r="J23" s="1">
        <v>0.171584322767592</v>
      </c>
      <c r="K23" s="1">
        <v>0.17670431820000801</v>
      </c>
      <c r="L23" s="1">
        <v>2.2515969211082801E-2</v>
      </c>
      <c r="M23" s="2">
        <v>0.23234984352497501</v>
      </c>
      <c r="N23" s="2">
        <v>0.232729116814091</v>
      </c>
      <c r="O23" s="2">
        <v>0.22801833055748399</v>
      </c>
      <c r="P23" s="2">
        <v>0.24726218795119301</v>
      </c>
      <c r="Q23" s="2">
        <v>0.23689940435596299</v>
      </c>
      <c r="R23" s="2">
        <v>0.23918856714202599</v>
      </c>
      <c r="S23" s="2">
        <v>0.225552980111795</v>
      </c>
      <c r="T23" s="2">
        <v>0.26264913054366101</v>
      </c>
      <c r="U23" s="10">
        <f t="shared" si="0"/>
        <v>0.23457149006536102</v>
      </c>
      <c r="V23" s="11">
        <f t="array" ref="V23">U23/AVERAGE(IF(C23=$C$4:$C$40,$U$4:$U$40))</f>
        <v>0.74742849571369163</v>
      </c>
      <c r="W23" s="11">
        <f t="array" ref="W23">V23/INDEX($V$4:$V$40,MATCH(INDEX($AC$4:$AC$9,MATCH(C23,$AB$4:$AB$9,0)),$A$4:$A$40,0))</f>
        <v>0.56268917311150191</v>
      </c>
      <c r="X23" s="14">
        <v>1</v>
      </c>
      <c r="Y23" s="11">
        <f t="array" ref="Y23">X23*W23/SUM(1*(C23=$C$4:$C$40)*$X$4:$X$40)*INDEX($AD$4:$AD$9,MATCH(C23,$AB$4:$AB$9,0))*$Y$2/E23</f>
        <v>1.1445061842024555</v>
      </c>
      <c r="Z23" s="15">
        <f t="shared" si="1"/>
        <v>14442.355443195218</v>
      </c>
    </row>
    <row r="24" spans="1:26">
      <c r="A24" t="s">
        <v>45</v>
      </c>
      <c r="B24">
        <v>20131031</v>
      </c>
      <c r="C24" t="s">
        <v>39</v>
      </c>
      <c r="D24">
        <v>1</v>
      </c>
      <c r="E24">
        <v>20500.177367860899</v>
      </c>
      <c r="F24" s="1">
        <v>0.13010472425678901</v>
      </c>
      <c r="G24" s="1">
        <v>0.13003653280754199</v>
      </c>
      <c r="H24" s="1">
        <v>0.156680871893985</v>
      </c>
      <c r="I24" s="1">
        <v>8.0322969271965E-2</v>
      </c>
      <c r="J24" s="1">
        <v>8.0322969271965E-2</v>
      </c>
      <c r="K24" s="1">
        <v>0.141229438727866</v>
      </c>
      <c r="L24" s="1">
        <v>1.3424928052545601E-2</v>
      </c>
      <c r="M24" s="2">
        <v>0.41299269594147597</v>
      </c>
      <c r="N24" s="2">
        <v>0.41381858126903098</v>
      </c>
      <c r="O24" s="2">
        <v>0.35966495781083901</v>
      </c>
      <c r="P24" s="2">
        <v>0.50542161507349304</v>
      </c>
      <c r="Q24" s="2">
        <v>0.50605977628681997</v>
      </c>
      <c r="R24" s="2">
        <v>0.29926942327874101</v>
      </c>
      <c r="S24" s="2">
        <v>0.378292079911904</v>
      </c>
      <c r="T24" s="2">
        <v>0.27606354017620699</v>
      </c>
      <c r="U24" s="10">
        <f t="shared" si="0"/>
        <v>0.41078844708175771</v>
      </c>
      <c r="V24" s="11">
        <f t="array" ref="V24">U24/AVERAGE(IF(C24=$C$4:$C$40,$U$4:$U$40))</f>
        <v>1.3089186199624232</v>
      </c>
      <c r="W24" s="11">
        <f t="array" ref="W24">V24/INDEX($V$4:$V$40,MATCH(INDEX($AC$4:$AC$9,MATCH(C24,$AB$4:$AB$9,0)),$A$4:$A$40,0))</f>
        <v>0.98539772053196073</v>
      </c>
      <c r="X24" s="14">
        <v>1</v>
      </c>
      <c r="Y24" s="11">
        <f t="array" ref="Y24">X24*W24/SUM(1*(C24=$C$4:$C$40)*$X$4:$X$40)*INDEX($AD$4:$AD$9,MATCH(C24,$AB$4:$AB$9,0))*$Y$2/E24</f>
        <v>1.233739317135776</v>
      </c>
      <c r="Z24" s="15">
        <f t="shared" si="1"/>
        <v>25291.874826986994</v>
      </c>
    </row>
    <row r="25" spans="1:26">
      <c r="A25" t="s">
        <v>46</v>
      </c>
      <c r="B25">
        <v>20110630</v>
      </c>
      <c r="C25" t="s">
        <v>39</v>
      </c>
      <c r="D25">
        <v>1</v>
      </c>
      <c r="E25">
        <v>32048.596564725602</v>
      </c>
      <c r="F25" s="1">
        <v>0.13209669197912099</v>
      </c>
      <c r="G25" s="1">
        <v>0.13205984948688099</v>
      </c>
      <c r="H25" s="1">
        <v>0.139719415331582</v>
      </c>
      <c r="I25" s="1">
        <v>0.10156357404225699</v>
      </c>
      <c r="J25" s="1">
        <v>0.105232174316554</v>
      </c>
      <c r="K25" s="1">
        <v>0.101252502372761</v>
      </c>
      <c r="L25" s="1">
        <v>1.3573263394418E-2</v>
      </c>
      <c r="M25" s="2">
        <v>0.406764923636593</v>
      </c>
      <c r="N25" s="2">
        <v>0.40747837990612401</v>
      </c>
      <c r="O25" s="2">
        <v>0.40332704689451798</v>
      </c>
      <c r="P25" s="2">
        <v>0.39971973455802501</v>
      </c>
      <c r="Q25" s="2">
        <v>0.386271823465205</v>
      </c>
      <c r="R25" s="2">
        <v>0.41742822831644799</v>
      </c>
      <c r="S25" s="2">
        <v>0.374157916787623</v>
      </c>
      <c r="T25" s="2">
        <v>0.223505057313724</v>
      </c>
      <c r="U25" s="10">
        <f t="shared" si="0"/>
        <v>0.39930686479493371</v>
      </c>
      <c r="V25" s="11">
        <f t="array" ref="V25">U25/AVERAGE(IF(C25=$C$4:$C$40,$U$4:$U$40))</f>
        <v>1.272334200540171</v>
      </c>
      <c r="W25" s="11">
        <f t="array" ref="W25">V25/INDEX($V$4:$V$40,MATCH(INDEX($AC$4:$AC$9,MATCH(C25,$AB$4:$AB$9,0)),$A$4:$A$40,0))</f>
        <v>0.95785574583936484</v>
      </c>
      <c r="X25" s="14">
        <v>0</v>
      </c>
      <c r="Y25" s="11">
        <f t="array" ref="Y25">X25*W25/SUM(1*(C25=$C$4:$C$40)*$X$4:$X$40)*INDEX($AD$4:$AD$9,MATCH(C25,$AB$4:$AB$9,0))*$Y$2/E25</f>
        <v>0</v>
      </c>
      <c r="Z25" s="15">
        <f t="shared" si="1"/>
        <v>0</v>
      </c>
    </row>
    <row r="26" spans="1:26">
      <c r="A26" t="s">
        <v>47</v>
      </c>
      <c r="B26">
        <v>20131031</v>
      </c>
      <c r="C26" t="s">
        <v>39</v>
      </c>
      <c r="D26">
        <v>1</v>
      </c>
      <c r="E26">
        <v>11816.618911174801</v>
      </c>
      <c r="F26" s="1">
        <v>0.345764470630891</v>
      </c>
      <c r="G26" s="1">
        <v>0.34586479626597599</v>
      </c>
      <c r="H26" s="1">
        <v>0.35808141257173098</v>
      </c>
      <c r="I26" s="1">
        <v>0.17346829124410401</v>
      </c>
      <c r="J26" s="1">
        <v>0.17739336201379499</v>
      </c>
      <c r="K26" s="1">
        <v>0.173718126581382</v>
      </c>
      <c r="L26" s="1">
        <v>2.9514556247702502E-2</v>
      </c>
      <c r="M26" s="2">
        <v>0.15540145211418699</v>
      </c>
      <c r="N26" s="2">
        <v>0.15558546027384301</v>
      </c>
      <c r="O26" s="2">
        <v>0.15737376250499199</v>
      </c>
      <c r="P26" s="2">
        <v>0.2340310414415</v>
      </c>
      <c r="Q26" s="2">
        <v>0.22914174126370401</v>
      </c>
      <c r="R26" s="2">
        <v>0.24330018697426101</v>
      </c>
      <c r="S26" s="2">
        <v>0.17206912795988499</v>
      </c>
      <c r="T26" s="2">
        <v>0.2523785715288</v>
      </c>
      <c r="U26" s="10">
        <f t="shared" si="0"/>
        <v>0.19241468179033885</v>
      </c>
      <c r="V26" s="11">
        <f t="array" ref="V26">U26/AVERAGE(IF(C26=$C$4:$C$40,$U$4:$U$40))</f>
        <v>0.61310185702324127</v>
      </c>
      <c r="W26" s="11">
        <f t="array" ref="W26">V26/INDEX($V$4:$V$40,MATCH(INDEX($AC$4:$AC$9,MATCH(C26,$AB$4:$AB$9,0)),$A$4:$A$40,0))</f>
        <v>0.46156358626937261</v>
      </c>
      <c r="X26" s="14">
        <v>1</v>
      </c>
      <c r="Y26" s="11">
        <f t="array" ref="Y26">X26*W26/SUM(1*(C26=$C$4:$C$40)*$X$4:$X$40)*INDEX($AD$4:$AD$9,MATCH(C26,$AB$4:$AB$9,0))*$Y$2/E26</f>
        <v>1.0025540134025892</v>
      </c>
      <c r="Z26" s="15">
        <f t="shared" si="1"/>
        <v>11846.79871424723</v>
      </c>
    </row>
    <row r="27" spans="1:26">
      <c r="A27" t="s">
        <v>48</v>
      </c>
      <c r="B27">
        <v>19951231</v>
      </c>
      <c r="C27" t="s">
        <v>49</v>
      </c>
      <c r="D27">
        <v>1</v>
      </c>
      <c r="E27">
        <v>36979.942693409699</v>
      </c>
      <c r="F27" s="1">
        <v>0.16452144439464</v>
      </c>
      <c r="G27" s="1">
        <v>0.16458877667893801</v>
      </c>
      <c r="H27" s="1">
        <v>0.174091187010538</v>
      </c>
      <c r="I27" s="1">
        <v>0.116134381644197</v>
      </c>
      <c r="J27" s="1">
        <v>0.116264748064923</v>
      </c>
      <c r="K27" s="1">
        <v>0.11961459740335401</v>
      </c>
      <c r="L27" s="1">
        <v>1.5860673518168798E-2</v>
      </c>
      <c r="M27" s="2">
        <v>0.498359538236962</v>
      </c>
      <c r="N27" s="2">
        <v>0.49850781612765799</v>
      </c>
      <c r="O27" s="2">
        <v>0.49104857816857</v>
      </c>
      <c r="P27" s="2">
        <v>0.51713554658550598</v>
      </c>
      <c r="Q27" s="2">
        <v>0.51900031511212597</v>
      </c>
      <c r="R27" s="2">
        <v>0.51848772330531401</v>
      </c>
      <c r="S27" s="2">
        <v>0.50216161862721698</v>
      </c>
      <c r="T27" s="2">
        <v>0.16440349252998801</v>
      </c>
      <c r="U27" s="6">
        <f t="shared" si="0"/>
        <v>0.50638587659476475</v>
      </c>
      <c r="V27" s="7">
        <f t="array" ref="V27">U27/AVERAGE(IF(C27=$C$4:$C$40,$U$4:$U$40))</f>
        <v>0.73249772857795981</v>
      </c>
      <c r="W27" s="7">
        <f t="array" ref="W27">V27/INDEX($V$4:$V$40,MATCH(INDEX($AC$4:$AC$9,MATCH(C27,$AB$4:$AB$9,0)),$A$4:$A$40,0))</f>
        <v>0.66621375711774988</v>
      </c>
      <c r="X27" s="12">
        <v>1</v>
      </c>
      <c r="Y27" s="7">
        <f t="array" ref="Y27">X27*W27/SUM(1*(C27=$C$4:$C$40)*$X$4:$X$40)*INDEX($AD$4:$AD$9,MATCH(C27,$AB$4:$AB$9,0))*$Y$2/E27</f>
        <v>0.63054401388449743</v>
      </c>
      <c r="Z27" s="15">
        <f>Y27*E27</f>
        <v>23317.481499121244</v>
      </c>
    </row>
    <row r="28" spans="1:26">
      <c r="A28" t="s">
        <v>50</v>
      </c>
      <c r="B28">
        <v>19870331</v>
      </c>
      <c r="C28" t="s">
        <v>49</v>
      </c>
      <c r="D28">
        <v>1</v>
      </c>
      <c r="E28">
        <v>8644.1260744985702</v>
      </c>
      <c r="F28" s="1">
        <v>0.13367178159228099</v>
      </c>
      <c r="G28" s="1">
        <v>0.133673077746469</v>
      </c>
      <c r="H28" s="1">
        <v>0.14319805057392601</v>
      </c>
      <c r="I28" s="1">
        <v>0.10419522470928699</v>
      </c>
      <c r="J28" s="1">
        <v>0.104948404162387</v>
      </c>
      <c r="K28" s="1">
        <v>0.106848109799344</v>
      </c>
      <c r="L28" s="1">
        <v>1.3466242555440501E-2</v>
      </c>
      <c r="M28" s="2">
        <v>0.61337426704369702</v>
      </c>
      <c r="N28" s="2">
        <v>0.61380191886475399</v>
      </c>
      <c r="O28" s="2">
        <v>0.59698598905905298</v>
      </c>
      <c r="P28" s="2">
        <v>0.57639126069842495</v>
      </c>
      <c r="Q28" s="2">
        <v>0.57496291976732405</v>
      </c>
      <c r="R28" s="2">
        <v>0.58043797310233403</v>
      </c>
      <c r="S28" s="2">
        <v>0.591450915399093</v>
      </c>
      <c r="T28" s="2">
        <v>0.16765043758686901</v>
      </c>
      <c r="U28" s="6">
        <f t="shared" si="0"/>
        <v>0.59248646341923994</v>
      </c>
      <c r="V28" s="7">
        <f t="array" ref="V28">U28/AVERAGE(IF(C28=$C$4:$C$40,$U$4:$U$40))</f>
        <v>0.85704402260627455</v>
      </c>
      <c r="W28" s="7">
        <f t="array" ref="W28">V28/INDEX($V$4:$V$40,MATCH(INDEX($AC$4:$AC$9,MATCH(C28,$AB$4:$AB$9,0)),$A$4:$A$40,0))</f>
        <v>0.77948981415178142</v>
      </c>
      <c r="X28" s="12">
        <v>1</v>
      </c>
      <c r="Y28" s="7">
        <f t="array" ref="Y28">X28*W28/SUM(1*(C28=$C$4:$C$40)*$X$4:$X$40)*INDEX($AD$4:$AD$9,MATCH(C28,$AB$4:$AB$9,0))*$Y$2/E28</f>
        <v>3.1561482630151176</v>
      </c>
      <c r="Z28" s="15">
        <f t="shared" si="1"/>
        <v>27282.14349531235</v>
      </c>
    </row>
    <row r="29" spans="1:26">
      <c r="A29" t="s">
        <v>51</v>
      </c>
      <c r="B29">
        <v>19800331</v>
      </c>
      <c r="C29" t="s">
        <v>49</v>
      </c>
      <c r="D29">
        <v>1</v>
      </c>
      <c r="E29">
        <v>8723.49570200573</v>
      </c>
      <c r="F29" s="1">
        <v>9.5052013927729495E-2</v>
      </c>
      <c r="G29" s="1">
        <v>9.5042668514993295E-2</v>
      </c>
      <c r="H29" s="1">
        <v>0.10035004253154001</v>
      </c>
      <c r="I29" s="1">
        <v>7.6679576309515607E-2</v>
      </c>
      <c r="J29" s="1">
        <v>7.6679576309515607E-2</v>
      </c>
      <c r="K29" s="1">
        <v>7.6361729111961194E-2</v>
      </c>
      <c r="L29" s="1">
        <v>9.9723550887405796E-3</v>
      </c>
      <c r="M29" s="2">
        <v>0.86258909906875303</v>
      </c>
      <c r="N29" s="2">
        <v>0.86328375353219999</v>
      </c>
      <c r="O29" s="2">
        <v>0.85189032008964705</v>
      </c>
      <c r="P29" s="2">
        <v>0.78322311910699205</v>
      </c>
      <c r="Q29" s="2">
        <v>0.78692976391210201</v>
      </c>
      <c r="R29" s="2">
        <v>0.81216993123368597</v>
      </c>
      <c r="S29" s="2">
        <v>0.79867006494725101</v>
      </c>
      <c r="T29" s="2">
        <v>0.487350541270125</v>
      </c>
      <c r="U29" s="6">
        <f t="shared" si="0"/>
        <v>0.82267943598437576</v>
      </c>
      <c r="V29" s="7">
        <f t="array" ref="V29">U29/AVERAGE(IF(C29=$C$4:$C$40,$U$4:$U$40))</f>
        <v>1.1900229569170855</v>
      </c>
      <c r="W29" s="7">
        <f t="array" ref="W29">V29/INDEX($V$4:$V$40,MATCH(INDEX($AC$4:$AC$9,MATCH(C29,$AB$4:$AB$9,0)),$A$4:$A$40,0))</f>
        <v>1.0823373701420658</v>
      </c>
      <c r="X29" s="12">
        <v>1</v>
      </c>
      <c r="Y29" s="7">
        <f t="array" ref="Y29">X29*W29/SUM(1*(C29=$C$4:$C$40)*$X$4:$X$40)*INDEX($AD$4:$AD$9,MATCH(C29,$AB$4:$AB$9,0))*$Y$2/E29</f>
        <v>4.3425031947069588</v>
      </c>
      <c r="Z29" s="15">
        <f t="shared" si="1"/>
        <v>37881.807954972304</v>
      </c>
    </row>
    <row r="30" spans="1:26">
      <c r="A30" t="s">
        <v>52</v>
      </c>
      <c r="B30">
        <v>19990331</v>
      </c>
      <c r="C30" t="s">
        <v>49</v>
      </c>
      <c r="D30">
        <v>1</v>
      </c>
      <c r="E30">
        <v>15320.2005730659</v>
      </c>
      <c r="F30" s="1">
        <v>0.100729156823537</v>
      </c>
      <c r="G30" s="1">
        <v>0.100717551983667</v>
      </c>
      <c r="H30" s="1">
        <v>0.102972433678561</v>
      </c>
      <c r="I30" s="1">
        <v>8.6547895129935104E-2</v>
      </c>
      <c r="J30" s="1">
        <v>8.64527973968615E-2</v>
      </c>
      <c r="K30" s="1">
        <v>8.9483246243588804E-2</v>
      </c>
      <c r="L30" s="1">
        <v>1.0251920039931301E-2</v>
      </c>
      <c r="M30" s="2">
        <v>0.81397316967744304</v>
      </c>
      <c r="N30" s="2">
        <v>0.81464243327365304</v>
      </c>
      <c r="O30" s="2">
        <v>0.83019529401490799</v>
      </c>
      <c r="P30" s="2">
        <v>0.69391886236836797</v>
      </c>
      <c r="Q30" s="2">
        <v>0.69796979044101704</v>
      </c>
      <c r="R30" s="2">
        <v>0.69307611072715603</v>
      </c>
      <c r="S30" s="2">
        <v>0.776890714654348</v>
      </c>
      <c r="T30" s="2">
        <v>0.46317605786787902</v>
      </c>
      <c r="U30" s="6">
        <f t="shared" si="0"/>
        <v>0.76009519645098478</v>
      </c>
      <c r="V30" s="7">
        <f t="array" ref="V30">U30/AVERAGE(IF(C30=$C$4:$C$40,$U$4:$U$40))</f>
        <v>1.0994935495582907</v>
      </c>
      <c r="W30" s="7">
        <f t="array" ref="W30">V30/INDEX($V$4:$V$40,MATCH(INDEX($AC$4:$AC$9,MATCH(C30,$AB$4:$AB$9,0)),$A$4:$A$40,0))</f>
        <v>1</v>
      </c>
      <c r="X30" s="12">
        <v>1</v>
      </c>
      <c r="Y30" s="7">
        <f t="array" ref="Y30">X30*W30/SUM(1*(C30=$C$4:$C$40)*$X$4:$X$40)*INDEX($AD$4:$AD$9,MATCH(C30,$AB$4:$AB$9,0))*$Y$2/E30</f>
        <v>2.2845653901903029</v>
      </c>
      <c r="Z30" s="15">
        <f t="shared" si="1"/>
        <v>35000</v>
      </c>
    </row>
    <row r="31" spans="1:26">
      <c r="A31" t="s">
        <v>53</v>
      </c>
      <c r="B31">
        <v>19800331</v>
      </c>
      <c r="C31" t="s">
        <v>49</v>
      </c>
      <c r="D31">
        <v>1</v>
      </c>
      <c r="E31">
        <v>8510.6017191977098</v>
      </c>
      <c r="F31" s="1">
        <v>9.1457744644546202E-2</v>
      </c>
      <c r="G31" s="1">
        <v>9.1447520518218403E-2</v>
      </c>
      <c r="H31" s="1">
        <v>9.3922613544664704E-2</v>
      </c>
      <c r="I31" s="1">
        <v>7.2820433597196199E-2</v>
      </c>
      <c r="J31" s="1">
        <v>7.2820433597196199E-2</v>
      </c>
      <c r="K31" s="1">
        <v>7.2847335502689306E-2</v>
      </c>
      <c r="L31" s="1">
        <v>9.01238395847157E-3</v>
      </c>
      <c r="M31" s="2">
        <v>0.89648866126374605</v>
      </c>
      <c r="N31" s="2">
        <v>0.89722270386755998</v>
      </c>
      <c r="O31" s="2">
        <v>0.91018793692905597</v>
      </c>
      <c r="P31" s="2">
        <v>0.82473028464985398</v>
      </c>
      <c r="Q31" s="2">
        <v>0.82863336430958101</v>
      </c>
      <c r="R31" s="2">
        <v>0.85135166377440696</v>
      </c>
      <c r="S31" s="2">
        <v>0.883741918131973</v>
      </c>
      <c r="T31" s="2">
        <v>0.21860675932195001</v>
      </c>
      <c r="U31" s="6">
        <f t="shared" si="0"/>
        <v>0.87033664756088247</v>
      </c>
      <c r="V31" s="7">
        <f t="array" ref="V31">U31/AVERAGE(IF(C31=$C$4:$C$40,$U$4:$U$40))</f>
        <v>1.2589601071095389</v>
      </c>
      <c r="W31" s="7">
        <f t="array" ref="W31">V31/INDEX($V$4:$V$40,MATCH(INDEX($AC$4:$AC$9,MATCH(C31,$AB$4:$AB$9,0)),$A$4:$A$40,0))</f>
        <v>1.1450363738971567</v>
      </c>
      <c r="X31" s="12">
        <v>1</v>
      </c>
      <c r="Y31" s="7">
        <f t="array" ref="Y31">X31*W31/SUM(1*(C31=$C$4:$C$40)*$X$4:$X$40)*INDEX($AD$4:$AD$9,MATCH(C31,$AB$4:$AB$9,0))*$Y$2/E31</f>
        <v>4.7089823268311113</v>
      </c>
      <c r="Z31" s="15">
        <f t="shared" si="1"/>
        <v>40076.273086400484</v>
      </c>
    </row>
    <row r="32" spans="1:26">
      <c r="A32" t="s">
        <v>54</v>
      </c>
      <c r="B32">
        <v>19800331</v>
      </c>
      <c r="C32" t="s">
        <v>49</v>
      </c>
      <c r="D32">
        <v>1</v>
      </c>
      <c r="E32">
        <v>12478.5100286533</v>
      </c>
      <c r="F32" s="1">
        <v>0.102771323684257</v>
      </c>
      <c r="G32" s="1">
        <v>0.102773182122662</v>
      </c>
      <c r="H32" s="1">
        <v>0.10290920114831401</v>
      </c>
      <c r="I32" s="1">
        <v>8.4162959439336299E-2</v>
      </c>
      <c r="J32" s="1">
        <v>8.4162959439336299E-2</v>
      </c>
      <c r="K32" s="1">
        <v>8.8872985345846797E-2</v>
      </c>
      <c r="L32" s="1">
        <v>9.6943668727256394E-3</v>
      </c>
      <c r="M32" s="2">
        <v>0.79779872555198506</v>
      </c>
      <c r="N32" s="2">
        <v>0.79834826485583399</v>
      </c>
      <c r="O32" s="2">
        <v>0.83070540728421205</v>
      </c>
      <c r="P32" s="2">
        <v>0.71358252287016999</v>
      </c>
      <c r="Q32" s="2">
        <v>0.71695958987303199</v>
      </c>
      <c r="R32" s="2">
        <v>0.69783523126181501</v>
      </c>
      <c r="S32" s="2">
        <v>0.82157211409126096</v>
      </c>
      <c r="T32" s="2">
        <v>0.39090919781629102</v>
      </c>
      <c r="U32" s="6">
        <f t="shared" si="0"/>
        <v>0.76811455082690117</v>
      </c>
      <c r="V32" s="7">
        <f t="array" ref="V32">U32/AVERAGE(IF(C32=$C$4:$C$40,$U$4:$U$40))</f>
        <v>1.1110937128656124</v>
      </c>
      <c r="W32" s="7">
        <f t="array" ref="W32">V32/INDEX($V$4:$V$40,MATCH(INDEX($AC$4:$AC$9,MATCH(C32,$AB$4:$AB$9,0)),$A$4:$A$40,0))</f>
        <v>1.010550460538838</v>
      </c>
      <c r="X32" s="12">
        <v>1</v>
      </c>
      <c r="Y32" s="7">
        <f t="array" ref="Y32">X32*W32/SUM(1*(C32=$C$4:$C$40)*$X$4:$X$40)*INDEX($AD$4:$AD$9,MATCH(C32,$AB$4:$AB$9,0))*$Y$2/E32</f>
        <v>2.8344142079177734</v>
      </c>
      <c r="Z32" s="15">
        <f t="shared" si="1"/>
        <v>35369.266118859334</v>
      </c>
    </row>
    <row r="33" spans="1:26">
      <c r="A33" t="s">
        <v>55</v>
      </c>
      <c r="B33">
        <v>19800331</v>
      </c>
      <c r="C33" t="s">
        <v>49</v>
      </c>
      <c r="D33">
        <v>1</v>
      </c>
      <c r="E33">
        <v>14194.8424068768</v>
      </c>
      <c r="F33" s="1">
        <v>0.115679703818985</v>
      </c>
      <c r="G33" s="1">
        <v>0.115669792413768</v>
      </c>
      <c r="H33" s="1">
        <v>0.110582562259983</v>
      </c>
      <c r="I33" s="1">
        <v>8.9724899912029393E-2</v>
      </c>
      <c r="J33" s="1">
        <v>8.9724899912029393E-2</v>
      </c>
      <c r="K33" s="1">
        <v>9.1391324859300294E-2</v>
      </c>
      <c r="L33" s="1" t="s">
        <v>56</v>
      </c>
      <c r="M33" s="2">
        <v>0.70877455899169395</v>
      </c>
      <c r="N33" s="2">
        <v>0.70933637822949602</v>
      </c>
      <c r="O33" s="2">
        <v>0.77306248025091495</v>
      </c>
      <c r="P33" s="2">
        <v>0.66934838587531897</v>
      </c>
      <c r="Q33" s="2">
        <v>0.67251611248704402</v>
      </c>
      <c r="R33" s="2">
        <v>0.67860598779180203</v>
      </c>
      <c r="S33" s="2" t="s">
        <v>56</v>
      </c>
      <c r="T33" s="2">
        <v>0.45392118807561499</v>
      </c>
      <c r="U33" s="6">
        <f>AVERAGE(M33:R33)</f>
        <v>0.70194065060437838</v>
      </c>
      <c r="V33" s="7">
        <f t="array" ref="V33">U33/AVERAGE(IF(C33=$C$4:$C$40,$U$4:$U$40))</f>
        <v>1.0153717864760017</v>
      </c>
      <c r="W33" s="7">
        <f t="array" ref="W33">V33/INDEX($V$4:$V$40,MATCH(INDEX($AC$4:$AC$9,MATCH(C33,$AB$4:$AB$9,0)),$A$4:$A$40,0))</f>
        <v>0.92349044419943704</v>
      </c>
      <c r="X33" s="12">
        <v>1</v>
      </c>
      <c r="Y33" s="7">
        <f t="array" ref="Y33">X33*W33/SUM(1*(C33=$C$4:$C$40)*$X$4:$X$40)*INDEX($AD$4:$AD$9,MATCH(C33,$AB$4:$AB$9,0))*$Y$2/E33</f>
        <v>2.2770358853242061</v>
      </c>
      <c r="Z33" s="15">
        <f t="shared" si="1"/>
        <v>32322.165546980297</v>
      </c>
    </row>
    <row r="34" spans="1:26">
      <c r="A34" t="s">
        <v>57</v>
      </c>
      <c r="B34">
        <v>19950630</v>
      </c>
      <c r="C34" t="s">
        <v>49</v>
      </c>
      <c r="D34">
        <v>1</v>
      </c>
      <c r="E34">
        <v>29163.323782234998</v>
      </c>
      <c r="F34" s="1">
        <v>0.111009823572897</v>
      </c>
      <c r="G34" s="1">
        <v>0.11099812176372301</v>
      </c>
      <c r="H34" s="1">
        <v>0.125561602450284</v>
      </c>
      <c r="I34" s="1">
        <v>8.0647862069164397E-2</v>
      </c>
      <c r="J34" s="1">
        <v>7.9949616125138206E-2</v>
      </c>
      <c r="K34" s="1">
        <v>9.1324292821899106E-2</v>
      </c>
      <c r="L34" s="1">
        <v>1.1775402468710601E-2</v>
      </c>
      <c r="M34" s="2">
        <v>0.73859076989479</v>
      </c>
      <c r="N34" s="2">
        <v>0.73919081077780902</v>
      </c>
      <c r="O34" s="2">
        <v>0.68083895223503799</v>
      </c>
      <c r="P34" s="2">
        <v>0.74468455068822204</v>
      </c>
      <c r="Q34" s="2">
        <v>0.75474334720606895</v>
      </c>
      <c r="R34" s="2">
        <v>0.679104084634917</v>
      </c>
      <c r="S34" s="2">
        <v>0.67637785694076702</v>
      </c>
      <c r="T34" s="2">
        <v>0.22813588135752899</v>
      </c>
      <c r="U34" s="6">
        <f t="shared" si="0"/>
        <v>0.71621862462537311</v>
      </c>
      <c r="V34" s="7">
        <f t="array" ref="V34">U34/AVERAGE(IF(C34=$C$4:$C$40,$U$4:$U$40))</f>
        <v>1.0360251735913839</v>
      </c>
      <c r="W34" s="7">
        <f t="array" ref="W34">V34/INDEX($V$4:$V$40,MATCH(INDEX($AC$4:$AC$9,MATCH(C34,$AB$4:$AB$9,0)),$A$4:$A$40,0))</f>
        <v>0.94227489920936369</v>
      </c>
      <c r="X34" s="12">
        <v>1</v>
      </c>
      <c r="Y34" s="7">
        <f t="array" ref="Y34">X34*W34/SUM(1*(C34=$C$4:$C$40)*$X$4:$X$40)*INDEX($AD$4:$AD$9,MATCH(C34,$AB$4:$AB$9,0))*$Y$2/E34</f>
        <v>1.1308594904541522</v>
      </c>
      <c r="Z34" s="15">
        <f t="shared" si="1"/>
        <v>32979.62147232773</v>
      </c>
    </row>
    <row r="35" spans="1:26">
      <c r="A35" t="s">
        <v>58</v>
      </c>
      <c r="B35">
        <v>20111031</v>
      </c>
      <c r="C35" t="s">
        <v>49</v>
      </c>
      <c r="D35">
        <v>1</v>
      </c>
      <c r="E35">
        <v>48538.681948424099</v>
      </c>
      <c r="F35" s="1">
        <v>0.18981861063817801</v>
      </c>
      <c r="G35" s="1">
        <v>0.189750375483278</v>
      </c>
      <c r="H35" s="1">
        <v>0.188922948725952</v>
      </c>
      <c r="I35" s="1">
        <v>0.118456718473695</v>
      </c>
      <c r="J35" s="1">
        <v>0.118456718473695</v>
      </c>
      <c r="K35" s="1">
        <v>0.11685974133570599</v>
      </c>
      <c r="L35" s="1">
        <v>1.52864219434585E-2</v>
      </c>
      <c r="M35" s="2">
        <v>0.43194305754812101</v>
      </c>
      <c r="N35" s="2">
        <v>0.43240384327234599</v>
      </c>
      <c r="O35" s="2">
        <v>0.45249785920507501</v>
      </c>
      <c r="P35" s="2">
        <v>0.50699713534845203</v>
      </c>
      <c r="Q35" s="2">
        <v>0.50939652608667196</v>
      </c>
      <c r="R35" s="2">
        <v>0.53071057297297997</v>
      </c>
      <c r="S35" s="2">
        <v>0.52102588269910699</v>
      </c>
      <c r="T35" s="2">
        <v>0.15477761454706501</v>
      </c>
      <c r="U35" s="6">
        <f t="shared" si="0"/>
        <v>0.48356783959039334</v>
      </c>
      <c r="V35" s="7">
        <f t="array" ref="V35">U35/AVERAGE(IF(C35=$C$4:$C$40,$U$4:$U$40))</f>
        <v>0.69949096229785401</v>
      </c>
      <c r="W35" s="7">
        <f t="array" ref="W35">V35/INDEX($V$4:$V$40,MATCH(INDEX($AC$4:$AC$9,MATCH(C35,$AB$4:$AB$9,0)),$A$4:$A$40,0))</f>
        <v>0.63619378447364849</v>
      </c>
      <c r="X35" s="12">
        <v>0</v>
      </c>
      <c r="Y35" s="7">
        <f t="array" ref="Y35">X35*W35/SUM(1*(C35=$C$4:$C$40)*$X$4:$X$40)*INDEX($AD$4:$AD$9,MATCH(C35,$AB$4:$AB$9,0))*$Y$2/E35</f>
        <v>0</v>
      </c>
      <c r="Z35" s="15">
        <f t="shared" si="1"/>
        <v>0</v>
      </c>
    </row>
    <row r="36" spans="1:26">
      <c r="A36" t="s">
        <v>59</v>
      </c>
      <c r="B36">
        <v>19800229</v>
      </c>
      <c r="C36" t="s">
        <v>71</v>
      </c>
      <c r="D36">
        <v>3</v>
      </c>
      <c r="E36">
        <v>13761.6045845272</v>
      </c>
      <c r="F36" s="1">
        <v>0.18143763912029101</v>
      </c>
      <c r="G36" s="1">
        <v>0.181458115853352</v>
      </c>
      <c r="H36" s="1">
        <v>0.18849660043147101</v>
      </c>
      <c r="I36" s="1">
        <v>0.13252709652066</v>
      </c>
      <c r="J36" s="1">
        <v>0.13252709652066</v>
      </c>
      <c r="K36" s="1">
        <v>0.128466499603826</v>
      </c>
      <c r="L36" s="1">
        <v>1.74666760252138E-2</v>
      </c>
      <c r="M36" s="2">
        <v>0.45189538100323201</v>
      </c>
      <c r="N36" s="2">
        <v>0.45216380229390701</v>
      </c>
      <c r="O36" s="2">
        <v>0.45352133490748398</v>
      </c>
      <c r="P36" s="2">
        <v>0.45316934050222002</v>
      </c>
      <c r="Q36" s="2">
        <v>0.45531398835649001</v>
      </c>
      <c r="R36" s="2">
        <v>0.48276165749829397</v>
      </c>
      <c r="S36" s="2">
        <v>0.45598953543904203</v>
      </c>
      <c r="T36" s="2">
        <v>0.19318565974177801</v>
      </c>
      <c r="U36" s="8">
        <f t="shared" si="0"/>
        <v>0.45783072000009556</v>
      </c>
      <c r="V36" s="9">
        <f t="array" ref="V36">U36/AVERAGE(IF(C36=$C$4:$C$40,$U$4:$U$40))</f>
        <v>1.4841621997814627</v>
      </c>
      <c r="W36" s="9">
        <f t="array" ref="W36">V36/INDEX($V$4:$V$40,MATCH(INDEX($AC$4:$AC$9,MATCH(C36,$AB$4:$AB$9,0)),$A$4:$A$40,0))</f>
        <v>1.6961147770588403</v>
      </c>
      <c r="X36" s="13">
        <v>1</v>
      </c>
      <c r="Y36" s="9">
        <f t="array" ref="Y36">X36*W36/SUM(1*(C36=$C$4:$C$40)*$X$4:$X$40)*INDEX($AD$4:$AD$9,MATCH(C36,$AB$4:$AB$9,0))*$Y$2/E36</f>
        <v>3.8823681605722475</v>
      </c>
      <c r="Z36" s="15">
        <f t="shared" si="1"/>
        <v>53427.615477353473</v>
      </c>
    </row>
    <row r="37" spans="1:26">
      <c r="A37" t="s">
        <v>61</v>
      </c>
      <c r="B37">
        <v>19800131</v>
      </c>
      <c r="C37" t="s">
        <v>71</v>
      </c>
      <c r="D37">
        <v>3</v>
      </c>
      <c r="E37">
        <v>37055.873925501401</v>
      </c>
      <c r="F37" s="1">
        <v>0.27658348968838398</v>
      </c>
      <c r="G37" s="1">
        <v>0.27657851443982601</v>
      </c>
      <c r="H37" s="1">
        <v>0.28112330444482497</v>
      </c>
      <c r="I37" s="1">
        <v>0.207837765946777</v>
      </c>
      <c r="J37" s="1">
        <v>0.207760912890987</v>
      </c>
      <c r="K37" s="1">
        <v>0.20627895454896999</v>
      </c>
      <c r="L37" s="1">
        <v>2.71085667423927E-2</v>
      </c>
      <c r="M37" s="2">
        <v>0.29644152350151798</v>
      </c>
      <c r="N37" s="2">
        <v>0.29665641883831501</v>
      </c>
      <c r="O37" s="2">
        <v>0.30409158010584503</v>
      </c>
      <c r="P37" s="2">
        <v>0.28896200195069899</v>
      </c>
      <c r="Q37" s="2">
        <v>0.290436925995741</v>
      </c>
      <c r="R37" s="2">
        <v>0.30065452104578999</v>
      </c>
      <c r="S37" s="2">
        <v>0.29380459550251098</v>
      </c>
      <c r="T37" s="2">
        <v>0.20753272374835599</v>
      </c>
      <c r="U37" s="8">
        <f t="shared" si="0"/>
        <v>0.29586393813434558</v>
      </c>
      <c r="V37" s="9">
        <f t="array" ref="V37">U37/AVERAGE(IF(C37=$C$4:$C$40,$U$4:$U$40))</f>
        <v>0.95911011226460574</v>
      </c>
      <c r="W37" s="9">
        <f t="array" ref="W37">V37/INDEX($V$4:$V$40,MATCH(INDEX($AC$4:$AC$9,MATCH(C37,$AB$4:$AB$9,0)),$A$4:$A$40,0))</f>
        <v>1.0960802225512114</v>
      </c>
      <c r="X37" s="13">
        <v>1</v>
      </c>
      <c r="Y37" s="9">
        <f t="array" ref="Y37">X37*W37/SUM(1*(C37=$C$4:$C$40)*$X$4:$X$40)*INDEX($AD$4:$AD$9,MATCH(C37,$AB$4:$AB$9,0))*$Y$2/E37</f>
        <v>0.93174234885882501</v>
      </c>
      <c r="Z37" s="15">
        <f t="shared" si="1"/>
        <v>34526.527010363163</v>
      </c>
    </row>
    <row r="38" spans="1:26">
      <c r="A38" t="s">
        <v>62</v>
      </c>
      <c r="B38">
        <v>19800131</v>
      </c>
      <c r="C38" t="s">
        <v>71</v>
      </c>
      <c r="D38">
        <v>3</v>
      </c>
      <c r="E38">
        <v>19350.143266475599</v>
      </c>
      <c r="F38" s="1">
        <v>0.31632993276968002</v>
      </c>
      <c r="G38" s="1">
        <v>0.31630308343823998</v>
      </c>
      <c r="H38" s="1">
        <v>0.350844875784034</v>
      </c>
      <c r="I38" s="1">
        <v>0.21075385781984199</v>
      </c>
      <c r="J38" s="1">
        <v>0.21233603503523299</v>
      </c>
      <c r="K38" s="1">
        <v>0.21304492344939399</v>
      </c>
      <c r="L38" s="1">
        <v>3.2678440447993902E-2</v>
      </c>
      <c r="M38" s="2">
        <v>0.25919403308029099</v>
      </c>
      <c r="N38" s="2">
        <v>0.259399278468813</v>
      </c>
      <c r="O38" s="2">
        <v>0.24366104724250201</v>
      </c>
      <c r="P38" s="2">
        <v>0.28496378453143101</v>
      </c>
      <c r="Q38" s="2">
        <v>0.284178994263102</v>
      </c>
      <c r="R38" s="2">
        <v>0.29110621026592398</v>
      </c>
      <c r="S38" s="2">
        <v>0.24372709888272701</v>
      </c>
      <c r="T38" s="2">
        <v>8.7312197331468999E-2</v>
      </c>
      <c r="U38" s="8">
        <f t="shared" si="0"/>
        <v>0.2666043495335414</v>
      </c>
      <c r="V38" s="9">
        <f t="array" ref="V38">U38/AVERAGE(IF(C38=$C$4:$C$40,$U$4:$U$40))</f>
        <v>0.86425851431490697</v>
      </c>
      <c r="W38" s="9">
        <f t="array" ref="W38">V38/INDEX($V$4:$V$40,MATCH(INDEX($AC$4:$AC$9,MATCH(C38,$AB$4:$AB$9,0)),$A$4:$A$40,0))</f>
        <v>0.987682907935722</v>
      </c>
      <c r="X38" s="13">
        <v>0</v>
      </c>
      <c r="Y38" s="9">
        <f t="array" ref="Y38">X38*W38/SUM(1*(C38=$C$4:$C$40)*$X$4:$X$40)*INDEX($AD$4:$AD$9,MATCH(C38,$AB$4:$AB$9,0))*$Y$2/E38</f>
        <v>0</v>
      </c>
      <c r="Z38" s="15">
        <f t="shared" si="1"/>
        <v>0</v>
      </c>
    </row>
    <row r="39" spans="1:26">
      <c r="A39" t="s">
        <v>36</v>
      </c>
      <c r="B39">
        <v>19900630</v>
      </c>
      <c r="C39" t="s">
        <v>71</v>
      </c>
      <c r="D39">
        <v>8</v>
      </c>
      <c r="E39">
        <v>7527.2206303724897</v>
      </c>
      <c r="F39" s="1">
        <v>0.29874221816037599</v>
      </c>
      <c r="G39" s="1">
        <v>0.29872805412705</v>
      </c>
      <c r="H39" s="1">
        <v>0.30616907927429299</v>
      </c>
      <c r="I39" s="1">
        <v>0.268773901435027</v>
      </c>
      <c r="J39" s="1">
        <v>0.26889278535653999</v>
      </c>
      <c r="K39" s="1">
        <v>0.27524900468154601</v>
      </c>
      <c r="L39" s="1">
        <v>3.0213257617668299E-2</v>
      </c>
      <c r="M39" s="2">
        <v>0.27445344539342897</v>
      </c>
      <c r="N39" s="2">
        <v>0.274660482963694</v>
      </c>
      <c r="O39" s="2">
        <v>0.279215752471909</v>
      </c>
      <c r="P39" s="2">
        <v>0.223448841603616</v>
      </c>
      <c r="Q39" s="2">
        <v>0.224407065448472</v>
      </c>
      <c r="R39" s="2">
        <v>0.22531852695889101</v>
      </c>
      <c r="S39" s="2">
        <v>0.26361346357249099</v>
      </c>
      <c r="T39" s="2">
        <v>0.326520739555482</v>
      </c>
      <c r="U39" s="8">
        <f t="shared" si="0"/>
        <v>0.25215965405892887</v>
      </c>
      <c r="V39" s="9">
        <f t="array" ref="V39">U39/AVERAGE(IF(C39=$C$4:$C$40,$U$4:$U$40))</f>
        <v>0.81743275519859038</v>
      </c>
      <c r="W39" s="9">
        <f t="array" ref="W39">V39/INDEX($V$4:$V$40,MATCH(INDEX($AC$4:$AC$9,MATCH(C39,$AB$4:$AB$9,0)),$A$4:$A$40,0))</f>
        <v>0.93416998192542688</v>
      </c>
      <c r="X39" s="13">
        <v>1</v>
      </c>
      <c r="Y39" s="9">
        <f t="array" ref="Y39">X39*W39/SUM(1*(C39=$C$4:$C$40)*$X$4:$X$40)*INDEX($AD$4:$AD$9,MATCH(C39,$AB$4:$AB$9,0))*$Y$2/E39</f>
        <v>3.9093253507031536</v>
      </c>
      <c r="Z39" s="15">
        <f>Y39*E39</f>
        <v>29426.354430650947</v>
      </c>
    </row>
    <row r="40" spans="1:26">
      <c r="A40" t="s">
        <v>37</v>
      </c>
      <c r="B40">
        <v>19830630</v>
      </c>
      <c r="C40" t="s">
        <v>71</v>
      </c>
      <c r="D40">
        <v>8</v>
      </c>
      <c r="E40">
        <v>30979.942693409699</v>
      </c>
      <c r="F40" s="1">
        <v>0.29130192932045401</v>
      </c>
      <c r="G40" s="1">
        <v>0.29130341451692399</v>
      </c>
      <c r="H40" s="1">
        <v>0.30322040114064303</v>
      </c>
      <c r="I40" s="1">
        <v>0.23464635356249899</v>
      </c>
      <c r="J40" s="1">
        <v>0.23508615717525999</v>
      </c>
      <c r="K40" s="1">
        <v>0.24191720874230199</v>
      </c>
      <c r="L40" s="1">
        <v>2.8913978565164401E-2</v>
      </c>
      <c r="M40" s="2">
        <v>0.28146339864572201</v>
      </c>
      <c r="N40" s="2">
        <v>0.28166093335158399</v>
      </c>
      <c r="O40" s="2">
        <v>0.28193099650162301</v>
      </c>
      <c r="P40" s="2">
        <v>0.255947795553298</v>
      </c>
      <c r="Q40" s="2">
        <v>0.25667798396628599</v>
      </c>
      <c r="R40" s="2">
        <v>0.25636332613200402</v>
      </c>
      <c r="S40" s="2">
        <v>0.27545920283683401</v>
      </c>
      <c r="T40" s="2">
        <v>0.104392501363454</v>
      </c>
      <c r="U40" s="8">
        <f t="shared" si="0"/>
        <v>0.26992909099819301</v>
      </c>
      <c r="V40" s="9">
        <f t="array" ref="V40">U40/AVERAGE(IF(C40=$C$4:$C$40,$U$4:$U$40))</f>
        <v>0.87503641844043389</v>
      </c>
      <c r="W40" s="9">
        <f t="array" ref="W40">V40/INDEX($V$4:$V$40,MATCH(INDEX($AC$4:$AC$9,MATCH(C40,$AB$4:$AB$9,0)),$A$4:$A$40,0))</f>
        <v>1</v>
      </c>
      <c r="X40" s="13">
        <v>1</v>
      </c>
      <c r="Y40" s="9">
        <f t="array" ref="Y40">X40*W40/SUM(1*(C40=$C$4:$C$40)*$X$4:$X$40)*INDEX($AD$4:$AD$9,MATCH(C40,$AB$4:$AB$9,0))*$Y$2/E40</f>
        <v>1.0167869034406229</v>
      </c>
      <c r="Z40" s="15">
        <f>Y40*E40</f>
        <v>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weights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Vergier</dc:creator>
  <cp:lastModifiedBy>Vergier Martin</cp:lastModifiedBy>
  <dcterms:created xsi:type="dcterms:W3CDTF">2017-03-11T16:48:54Z</dcterms:created>
  <dcterms:modified xsi:type="dcterms:W3CDTF">2017-03-11T23:22:52Z</dcterms:modified>
</cp:coreProperties>
</file>