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Workspace\Marcos-jl\"/>
    </mc:Choice>
  </mc:AlternateContent>
  <xr:revisionPtr revIDLastSave="0" documentId="13_ncr:1_{389B9517-B951-4CF8-824B-206EEBBBEE9C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Atv Compl." sheetId="2" r:id="rId1"/>
    <sheet name="Horas" sheetId="3" r:id="rId2"/>
    <sheet name="Notas" sheetId="9" r:id="rId3"/>
    <sheet name="Ira" sheetId="6" r:id="rId4"/>
    <sheet name="Links" sheetId="10" r:id="rId5"/>
    <sheet name="Disc. Atuais" sheetId="8" r:id="rId6"/>
    <sheet name="Dashboard" sheetId="5" r:id="rId7"/>
  </sheets>
  <definedNames>
    <definedName name="_xlchart.v1.0" hidden="1">Notas!$B$3:$B$6</definedName>
    <definedName name="_xlchart.v1.1" hidden="1">Notas!$F$3:$F$6</definedName>
    <definedName name="_xlchart.v1.2" hidden="1">Notas!$B$9:$B$12</definedName>
    <definedName name="_xlchart.v1.3" hidden="1">Notas!$F$9:$F$12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E3" i="8"/>
  <c r="E4" i="8"/>
  <c r="E5" i="8"/>
  <c r="E6" i="8"/>
  <c r="E7" i="8"/>
  <c r="E2" i="8"/>
  <c r="F2" i="8" s="1"/>
  <c r="J10" i="9"/>
  <c r="J9" i="9"/>
  <c r="J8" i="9"/>
  <c r="Q4" i="5"/>
  <c r="O4" i="5"/>
  <c r="M4" i="5"/>
  <c r="J2" i="9"/>
  <c r="J4" i="9"/>
  <c r="J3" i="9"/>
  <c r="L5" i="5"/>
  <c r="F12" i="9"/>
  <c r="G12" i="9" s="1"/>
  <c r="F10" i="9"/>
  <c r="G10" i="9" s="1"/>
  <c r="F9" i="9"/>
  <c r="G9" i="9" s="1"/>
  <c r="F11" i="9"/>
  <c r="G11" i="9" s="1"/>
  <c r="F6" i="9"/>
  <c r="G6" i="9" s="1"/>
  <c r="F5" i="9"/>
  <c r="G5" i="9" s="1"/>
  <c r="F4" i="9"/>
  <c r="G4" i="9" s="1"/>
  <c r="F3" i="9"/>
  <c r="G3" i="9" s="1"/>
  <c r="O16" i="5" l="1"/>
  <c r="Q16" i="5"/>
  <c r="M16" i="5"/>
  <c r="D62" i="2"/>
  <c r="E62" i="2" s="1"/>
  <c r="D56" i="2"/>
  <c r="E56" i="2" s="1"/>
  <c r="D39" i="2"/>
  <c r="E39" i="2" s="1"/>
  <c r="D67" i="2" s="1"/>
  <c r="C35" i="2"/>
  <c r="E33" i="2"/>
  <c r="D33" i="2"/>
  <c r="E18" i="2"/>
  <c r="D18" i="2"/>
  <c r="E13" i="2"/>
  <c r="D13" i="2"/>
  <c r="E3" i="2"/>
  <c r="D3" i="2"/>
  <c r="C32" i="3"/>
  <c r="I3" i="3" s="1"/>
  <c r="F19" i="3"/>
  <c r="I5" i="3" s="1"/>
  <c r="F11" i="3"/>
  <c r="I4" i="3" s="1"/>
  <c r="I7" i="3"/>
  <c r="I6" i="3"/>
  <c r="F21" i="3" l="1"/>
  <c r="I8" i="3"/>
</calcChain>
</file>

<file path=xl/sharedStrings.xml><?xml version="1.0" encoding="utf-8"?>
<sst xmlns="http://schemas.openxmlformats.org/spreadsheetml/2006/main" count="273" uniqueCount="206">
  <si>
    <t>MARCOS AUGUSTO GOMES CUNHA - ENGENHARIA DE SOFTWARE - UNIVERSIDADE FEDERAL DO CEARÁ</t>
  </si>
  <si>
    <t>HORAS DE CONCLUSÃO NO CURSO</t>
  </si>
  <si>
    <t>PERÍODO</t>
  </si>
  <si>
    <t>DESCRIÇÃO DE DISCIPLINAS</t>
  </si>
  <si>
    <t>HORAS</t>
  </si>
  <si>
    <t>COMPLEMENTO</t>
  </si>
  <si>
    <t>Descrição Progresso</t>
  </si>
  <si>
    <t>Adquiridas(h)</t>
  </si>
  <si>
    <t>Nescessárias(h)</t>
  </si>
  <si>
    <t>1° SIME</t>
  </si>
  <si>
    <t>Fundamentos de Programação</t>
  </si>
  <si>
    <t>DISCIPLINAS OPTATIVAS</t>
  </si>
  <si>
    <t>Pré Cálculo</t>
  </si>
  <si>
    <t>Matemática Básica</t>
  </si>
  <si>
    <t>Ética Profissional</t>
  </si>
  <si>
    <t>Introdução à Engenharia de Software</t>
  </si>
  <si>
    <t>2° SIME</t>
  </si>
  <si>
    <t>Estrutura de Dados</t>
  </si>
  <si>
    <t>Laboratório de Programação</t>
  </si>
  <si>
    <t>Atividades Complementares</t>
  </si>
  <si>
    <t>Matemática Discreta</t>
  </si>
  <si>
    <t>Introdução à Processos e Requisitos</t>
  </si>
  <si>
    <t>ÚLTIMO IRA DO GRADUANDO</t>
  </si>
  <si>
    <t>Arquitetura de Computadores</t>
  </si>
  <si>
    <t>TOTAL ACUMULADO</t>
  </si>
  <si>
    <t>IRA INDIVIDUAL</t>
  </si>
  <si>
    <t>3° SIME</t>
  </si>
  <si>
    <t>Programação Orientado a Objeto</t>
  </si>
  <si>
    <t>DISCIPLINAS OPTATIVAS LIVRES</t>
  </si>
  <si>
    <t>Mecânica dos Fluidos</t>
  </si>
  <si>
    <t>IRA GERAL</t>
  </si>
  <si>
    <t>Probabilidade &amp; Estatística</t>
  </si>
  <si>
    <t>Linguagens de Programação</t>
  </si>
  <si>
    <t>Requisito de Software</t>
  </si>
  <si>
    <t>Algoritmos em Grafos</t>
  </si>
  <si>
    <t>4° SIME</t>
  </si>
  <si>
    <t>Análises e Projetos de Sistema</t>
  </si>
  <si>
    <t>Fundamentos de Banco de Dados</t>
  </si>
  <si>
    <t>Lógica para Computação</t>
  </si>
  <si>
    <t>Projeto e Análise de Algoritmos</t>
  </si>
  <si>
    <t>ATIVIDADES ACADÊMICAS</t>
  </si>
  <si>
    <t>Projeto de Pesquisa Ciêntifica</t>
  </si>
  <si>
    <t>Processo de Software</t>
  </si>
  <si>
    <t>5° SIME</t>
  </si>
  <si>
    <t>Sistemas Operacionais</t>
  </si>
  <si>
    <t>Estágio Supervisionado 1</t>
  </si>
  <si>
    <t>Projeto Detalhado de Software</t>
  </si>
  <si>
    <t>Estágio Supervisionado 2</t>
  </si>
  <si>
    <t>Gerência de Projetos de Software</t>
  </si>
  <si>
    <t>Trabalho de Conclusão de Curso 1</t>
  </si>
  <si>
    <t>Redes de Computadores</t>
  </si>
  <si>
    <t>Trabalho de Conclusão de Curso 2</t>
  </si>
  <si>
    <t>Interação Humano-Computador</t>
  </si>
  <si>
    <t>6° SIME</t>
  </si>
  <si>
    <t>Empreendedorismo</t>
  </si>
  <si>
    <t>Qualidade de Software</t>
  </si>
  <si>
    <t>Verficação e Validação</t>
  </si>
  <si>
    <t>Manutenção de Software</t>
  </si>
  <si>
    <t>Arquitetura de Software</t>
  </si>
  <si>
    <t>TOTAL DE HORAS ADIQUIRIDAS</t>
  </si>
  <si>
    <t>Atividades Complementares Eng. de Software (288h)</t>
  </si>
  <si>
    <t>GRUPO I - Atividades de iniciação à pesquisa, ensino ou atividades de extensão (até 96h)</t>
  </si>
  <si>
    <t>Horas por Atividade</t>
  </si>
  <si>
    <t>Horas Cumpridas</t>
  </si>
  <si>
    <t>Subtotal</t>
  </si>
  <si>
    <t>Subtotal Computado</t>
  </si>
  <si>
    <t>OBSERVAÇÕES</t>
  </si>
  <si>
    <t>PIBIC, ITI ou bolsa ligada a projetos ou grupos de pesquisa aprovados na unidade acadêmica</t>
  </si>
  <si>
    <t>3h x semana</t>
  </si>
  <si>
    <t>1- Os números em vermelho representam que a quantidade de horas ainda não foi atingida.</t>
  </si>
  <si>
    <t>Participação do grupo PET</t>
  </si>
  <si>
    <t>Monitoria com bolsa</t>
  </si>
  <si>
    <t>2 - Os números em verde representam que a quantidade de horas foi atingida.</t>
  </si>
  <si>
    <t>Participação em projetos de extensão com bolsa</t>
  </si>
  <si>
    <t>Participação como voluntário nas atividades acima</t>
  </si>
  <si>
    <t xml:space="preserve">3 -Os números em amarelo  representam que a quantidade de horas no grupo excedeu ao limite, sendo computado só até o limite. </t>
  </si>
  <si>
    <t>Participação em bolsa de Iniciação Acadêmica</t>
  </si>
  <si>
    <t>Participação em bolsa de Informática</t>
  </si>
  <si>
    <t>* A quantidade de horas decada item será dividida entre os alunos coautores do trabalho.</t>
  </si>
  <si>
    <t>Cursos ministrados</t>
  </si>
  <si>
    <t>2h x 1h ministrada</t>
  </si>
  <si>
    <t>GRUPO II - Atividades artístico-culturais e esportivas (até 64h)</t>
  </si>
  <si>
    <t>Ensaio/treino de participação em grupo de teatro, de dança, coral, literário, musical ou esportivo</t>
  </si>
  <si>
    <t>1h x 2h atividade</t>
  </si>
  <si>
    <t>Evento/apresentação/torneio de grupo de teatro, de dança, coral, literário, musical ou esportivo</t>
  </si>
  <si>
    <t>4h x evento</t>
  </si>
  <si>
    <t>Torneio/campeonato nacional ou internacional de e-sports, jogos eletrônicos, jogos de cartas ou de tabuleiro</t>
  </si>
  <si>
    <t>2h x torneio</t>
  </si>
  <si>
    <t>GRUPO III - Atividades de participação e/ou organização de eventos em áreas correlatas  (até 32h)</t>
  </si>
  <si>
    <t>Participação em congressos internacionais</t>
  </si>
  <si>
    <t>8h x dia</t>
  </si>
  <si>
    <t>Participação em congressos nacionais</t>
  </si>
  <si>
    <t>4h x dia</t>
  </si>
  <si>
    <t>Participação em seminários, colóquios e palestras avaliados pelo Colegiado do curso como contribuintes para um desenvolvimento integral do profissional</t>
  </si>
  <si>
    <t>2h x dia                                               ou                                                          1h x 4h de evento</t>
  </si>
  <si>
    <t>Participação como ouvinte em defesas de Trabalho de Conclusão de Curso</t>
  </si>
  <si>
    <t>0,5 x defesa</t>
  </si>
  <si>
    <t>Apresentação de artigo em congresso internacional</t>
  </si>
  <si>
    <t>8h x artigo</t>
  </si>
  <si>
    <t>Apresentação de artigo em congresso nacional</t>
  </si>
  <si>
    <t>4h x artigo</t>
  </si>
  <si>
    <t>Organização de eventos científicos como presidente ou membros da diretoria</t>
  </si>
  <si>
    <t>até 32 h x evento</t>
  </si>
  <si>
    <t>Organização de eventos regulares do Campus de Russas como coordenador ou membro da comissão do evento</t>
  </si>
  <si>
    <t>Participação como monitor (ou auxiliar) em eventos</t>
  </si>
  <si>
    <t>Participação em maratona de programação (competição local)</t>
  </si>
  <si>
    <t>2h</t>
  </si>
  <si>
    <t>Participação em maratona de programação (Seletiva regional para a maratona nacional ou internacional)</t>
  </si>
  <si>
    <t>4h</t>
  </si>
  <si>
    <t>Participação em maratona de programação (Maratona de programação nacional)</t>
  </si>
  <si>
    <t>8h</t>
  </si>
  <si>
    <t>Participação em maratona de programação (Maratona de programação Internacional)</t>
  </si>
  <si>
    <t>16h</t>
  </si>
  <si>
    <t>GRUPO IV - Experiências ligadas à formação profissional e/ou correlatas (até 64h)</t>
  </si>
  <si>
    <t>Estágio Não-Curricular (apenas se exceder as horas do estágio obrigatório)</t>
  </si>
  <si>
    <t>8h x semana</t>
  </si>
  <si>
    <t>Participação na empresa júnior</t>
  </si>
  <si>
    <t>36h x 6 meses</t>
  </si>
  <si>
    <t>Cursos e minicursos correlatos</t>
  </si>
  <si>
    <t>1h x 1h de certificado</t>
  </si>
  <si>
    <t>Participação em Visitas técnicas</t>
  </si>
  <si>
    <t xml:space="preserve">2h x visita Russas                  4h x visita fora </t>
  </si>
  <si>
    <t>GRUPO V - Produção Técnica e/ou Científica em áreas correlatas (até 96h)</t>
  </si>
  <si>
    <r>
      <rPr>
        <sz val="12"/>
        <color rgb="FF000000"/>
        <rFont val="Arial"/>
        <charset val="134"/>
      </rPr>
      <t xml:space="preserve">Publicação de artigo em revista internacional </t>
    </r>
    <r>
      <rPr>
        <u/>
        <sz val="12"/>
        <color rgb="FF000000"/>
        <rFont val="Arial"/>
        <charset val="134"/>
      </rPr>
      <t>com</t>
    </r>
    <r>
      <rPr>
        <sz val="12"/>
        <color rgb="FF000000"/>
        <rFont val="Arial"/>
        <charset val="134"/>
      </rPr>
      <t xml:space="preserve"> critério Qualis da Capes </t>
    </r>
    <r>
      <rPr>
        <b/>
        <sz val="12"/>
        <color rgb="FF000000"/>
        <rFont val="Arial"/>
        <charset val="134"/>
      </rPr>
      <t>*</t>
    </r>
  </si>
  <si>
    <t>até 96h x trabalho</t>
  </si>
  <si>
    <r>
      <rPr>
        <sz val="12"/>
        <color rgb="FF000000"/>
        <rFont val="Arial"/>
        <charset val="134"/>
      </rPr>
      <t xml:space="preserve">Publicação de artigo em revista internacional </t>
    </r>
    <r>
      <rPr>
        <u/>
        <sz val="12"/>
        <color rgb="FF000000"/>
        <rFont val="Arial"/>
        <charset val="134"/>
      </rPr>
      <t>sem</t>
    </r>
    <r>
      <rPr>
        <sz val="12"/>
        <color rgb="FF000000"/>
        <rFont val="Arial"/>
        <charset val="134"/>
      </rPr>
      <t xml:space="preserve"> critério Qualis da Capes *</t>
    </r>
  </si>
  <si>
    <t>até 72h x trabalho</t>
  </si>
  <si>
    <r>
      <rPr>
        <sz val="12"/>
        <color rgb="FF000000"/>
        <rFont val="Arial"/>
        <charset val="134"/>
      </rPr>
      <t xml:space="preserve">Publicação de artigo em revista nacional </t>
    </r>
    <r>
      <rPr>
        <u/>
        <sz val="12"/>
        <color rgb="FF000000"/>
        <rFont val="Arial"/>
        <charset val="134"/>
      </rPr>
      <t>com</t>
    </r>
    <r>
      <rPr>
        <sz val="12"/>
        <color rgb="FF000000"/>
        <rFont val="Arial"/>
        <charset val="134"/>
      </rPr>
      <t xml:space="preserve"> critério Qualis da Capes *</t>
    </r>
  </si>
  <si>
    <r>
      <rPr>
        <sz val="12"/>
        <color rgb="FF000000"/>
        <rFont val="Arial"/>
        <charset val="134"/>
      </rPr>
      <t xml:space="preserve">Publicação de artigo em revista nacional </t>
    </r>
    <r>
      <rPr>
        <u/>
        <sz val="12"/>
        <color rgb="FF000000"/>
        <rFont val="Arial"/>
        <charset val="134"/>
      </rPr>
      <t>sem</t>
    </r>
    <r>
      <rPr>
        <sz val="12"/>
        <color rgb="FF000000"/>
        <rFont val="Arial"/>
        <charset val="134"/>
      </rPr>
      <t xml:space="preserve"> critério Qualis da Capes *</t>
    </r>
  </si>
  <si>
    <t>até 48h x trabalho</t>
  </si>
  <si>
    <r>
      <rPr>
        <sz val="12"/>
        <color rgb="FF000000"/>
        <rFont val="Arial"/>
        <charset val="134"/>
      </rPr>
      <t xml:space="preserve">Publicação de artigo completo em congresso internacional  </t>
    </r>
    <r>
      <rPr>
        <u/>
        <sz val="12"/>
        <color rgb="FF000000"/>
        <rFont val="Arial"/>
        <charset val="134"/>
      </rPr>
      <t>com</t>
    </r>
    <r>
      <rPr>
        <sz val="12"/>
        <color rgb="FF000000"/>
        <rFont val="Arial"/>
        <charset val="134"/>
      </rPr>
      <t xml:space="preserve"> critério Qualis da Capes *</t>
    </r>
  </si>
  <si>
    <r>
      <rPr>
        <sz val="12"/>
        <color rgb="FF000000"/>
        <rFont val="Arial"/>
        <charset val="134"/>
      </rPr>
      <t xml:space="preserve">Publicação de artigo completo em congresso internacional </t>
    </r>
    <r>
      <rPr>
        <u/>
        <sz val="12"/>
        <color rgb="FF000000"/>
        <rFont val="Arial"/>
        <charset val="134"/>
      </rPr>
      <t>sem</t>
    </r>
    <r>
      <rPr>
        <sz val="12"/>
        <color rgb="FF000000"/>
        <rFont val="Arial"/>
        <charset val="134"/>
      </rPr>
      <t xml:space="preserve"> critério Qualis da Capes *</t>
    </r>
  </si>
  <si>
    <t>até 54h x trabalho</t>
  </si>
  <si>
    <r>
      <rPr>
        <sz val="12"/>
        <color rgb="FF000000"/>
        <rFont val="Arial"/>
        <charset val="134"/>
      </rPr>
      <t xml:space="preserve">Publicação de artigo completo em congresso nacional </t>
    </r>
    <r>
      <rPr>
        <u/>
        <sz val="12"/>
        <color rgb="FF000000"/>
        <rFont val="Arial"/>
        <charset val="134"/>
      </rPr>
      <t>com</t>
    </r>
    <r>
      <rPr>
        <sz val="12"/>
        <color rgb="FF000000"/>
        <rFont val="Arial"/>
        <charset val="134"/>
      </rPr>
      <t xml:space="preserve"> critério Qualis da Capes *</t>
    </r>
  </si>
  <si>
    <r>
      <rPr>
        <sz val="12"/>
        <color rgb="FF000000"/>
        <rFont val="Arial"/>
        <charset val="134"/>
      </rPr>
      <t xml:space="preserve">Publicação de artigo completo em congresso nacional </t>
    </r>
    <r>
      <rPr>
        <u/>
        <sz val="12"/>
        <color rgb="FF000000"/>
        <rFont val="Arial"/>
        <charset val="134"/>
      </rPr>
      <t>sem</t>
    </r>
    <r>
      <rPr>
        <sz val="12"/>
        <color rgb="FF000000"/>
        <rFont val="Arial"/>
        <charset val="134"/>
      </rPr>
      <t xml:space="preserve"> critério Qualis da Capes *</t>
    </r>
  </si>
  <si>
    <t>até 36h x trabalho</t>
  </si>
  <si>
    <r>
      <rPr>
        <sz val="12"/>
        <color theme="1"/>
        <rFont val="Arial"/>
        <charset val="134"/>
      </rPr>
      <t xml:space="preserve">Publicação de artigo resumido em congresso internacional </t>
    </r>
    <r>
      <rPr>
        <u/>
        <sz val="12"/>
        <color theme="1"/>
        <rFont val="Arial"/>
        <charset val="134"/>
      </rPr>
      <t>com</t>
    </r>
    <r>
      <rPr>
        <sz val="12"/>
        <color theme="1"/>
        <rFont val="Arial"/>
        <charset val="134"/>
      </rPr>
      <t xml:space="preserve"> critério Qualis da Capes *</t>
    </r>
  </si>
  <si>
    <r>
      <rPr>
        <sz val="12"/>
        <color theme="1"/>
        <rFont val="Arial"/>
        <charset val="134"/>
      </rPr>
      <t xml:space="preserve">Publicação de artigo resumido em congresso internacional </t>
    </r>
    <r>
      <rPr>
        <u/>
        <sz val="12"/>
        <color theme="1"/>
        <rFont val="Arial"/>
        <charset val="134"/>
      </rPr>
      <t>sem</t>
    </r>
    <r>
      <rPr>
        <sz val="12"/>
        <color theme="1"/>
        <rFont val="Arial"/>
        <charset val="134"/>
      </rPr>
      <t xml:space="preserve"> critério Qualis da Capes *</t>
    </r>
  </si>
  <si>
    <t>até 27 x trabalho</t>
  </si>
  <si>
    <r>
      <rPr>
        <sz val="12"/>
        <color theme="1"/>
        <rFont val="Arial"/>
        <charset val="134"/>
      </rPr>
      <t xml:space="preserve">Publicação de artigo resumido em congresso nacional </t>
    </r>
    <r>
      <rPr>
        <u/>
        <sz val="12"/>
        <color theme="1"/>
        <rFont val="Arial"/>
        <charset val="134"/>
      </rPr>
      <t>com</t>
    </r>
    <r>
      <rPr>
        <sz val="12"/>
        <color theme="1"/>
        <rFont val="Arial"/>
        <charset val="134"/>
      </rPr>
      <t xml:space="preserve"> critério Qualis da Capes *</t>
    </r>
  </si>
  <si>
    <r>
      <rPr>
        <sz val="12"/>
        <color theme="1"/>
        <rFont val="Arial"/>
        <charset val="134"/>
      </rPr>
      <t xml:space="preserve">Publicação de artigo resumido em congresso nacional </t>
    </r>
    <r>
      <rPr>
        <u/>
        <sz val="12"/>
        <color theme="1"/>
        <rFont val="Arial"/>
        <charset val="134"/>
      </rPr>
      <t>sem</t>
    </r>
    <r>
      <rPr>
        <sz val="12"/>
        <color theme="1"/>
        <rFont val="Arial"/>
        <charset val="134"/>
      </rPr>
      <t xml:space="preserve"> critério Qualis da Capes *</t>
    </r>
  </si>
  <si>
    <t>até 18h x trabalho</t>
  </si>
  <si>
    <t>Publicação de resumos simples em encontros universitários *</t>
  </si>
  <si>
    <t>até 8h x trabalho</t>
  </si>
  <si>
    <t>Publicação de resumos extendido em encontros universitários *</t>
  </si>
  <si>
    <t>até 16h x trabalho</t>
  </si>
  <si>
    <t>Patente ou registro de software</t>
  </si>
  <si>
    <t>até 96h x patente</t>
  </si>
  <si>
    <t>GRUPO VI - Vivências de gestão (até 48h)</t>
  </si>
  <si>
    <t>Participação na diretoria de empresa júnior, como presidente e vice-presidente ou diretor</t>
  </si>
  <si>
    <t>48h x 6 meses</t>
  </si>
  <si>
    <t>Participação na diretoria do centro acadêmico do curso</t>
  </si>
  <si>
    <t>Participação na condição de representante estudantil no colegiado de coordenação de curso, departamental e conselho de centro</t>
  </si>
  <si>
    <t>2h x reunião</t>
  </si>
  <si>
    <t>Participação na condição de representante estudantil em comissão permanente ou
temporária</t>
  </si>
  <si>
    <t>1h x reunião</t>
  </si>
  <si>
    <t>GRUPO VII - Outras atividades (até 48h)</t>
  </si>
  <si>
    <t>Participação em atividade de voluntariado                                            em prol da sociedade</t>
  </si>
  <si>
    <t>1h x 2h de atividade</t>
  </si>
  <si>
    <t>Curso de língua estrangeira</t>
  </si>
  <si>
    <t>Participação em grupos de estudo, sob a responsabilidade de um professor do Campus ou de ciência da Coordenação de curso</t>
  </si>
  <si>
    <t>1h x 3h de atividade</t>
  </si>
  <si>
    <t>Participação em células de estudo do Programa de Aprendizagem Cooperativa em Células Estudantis</t>
  </si>
  <si>
    <t>Participação em palestras e/ou cursos sobre temas importantes para a sociedade</t>
  </si>
  <si>
    <t>1h x 4h de atividade</t>
  </si>
  <si>
    <t>Total</t>
  </si>
  <si>
    <t>Ira Individual</t>
  </si>
  <si>
    <t>Ira Geral</t>
  </si>
  <si>
    <t>Marcos Cunha</t>
  </si>
  <si>
    <t>(Back-end Developer)</t>
  </si>
  <si>
    <t>marcosgomes19@alu.ufc.br</t>
  </si>
  <si>
    <t>-</t>
  </si>
  <si>
    <t>Obrigatórias</t>
  </si>
  <si>
    <t>Optativas</t>
  </si>
  <si>
    <t>Optativas Livres</t>
  </si>
  <si>
    <t>TCC</t>
  </si>
  <si>
    <t>Estágio</t>
  </si>
  <si>
    <t>Atv. Comp.</t>
  </si>
  <si>
    <t>AP1</t>
  </si>
  <si>
    <t>AP2</t>
  </si>
  <si>
    <t>AP3</t>
  </si>
  <si>
    <t>Média</t>
  </si>
  <si>
    <t>Situação</t>
  </si>
  <si>
    <t>MÉDIA</t>
  </si>
  <si>
    <t>Prog.</t>
  </si>
  <si>
    <t>MAIOR NOTA</t>
  </si>
  <si>
    <t>MENOR NOTA</t>
  </si>
  <si>
    <t>Cálc.</t>
  </si>
  <si>
    <t>Mecânica dos Fluídos</t>
  </si>
  <si>
    <t>Maior nota</t>
  </si>
  <si>
    <t>Menor Nota</t>
  </si>
  <si>
    <t>FUP</t>
  </si>
  <si>
    <t>LED</t>
  </si>
  <si>
    <t>LAB</t>
  </si>
  <si>
    <t>POO</t>
  </si>
  <si>
    <t>https://github.com/Marcos-jl</t>
  </si>
  <si>
    <t>https://www.linkedin.com/in/marcos-cunha-a95251223/</t>
  </si>
  <si>
    <t>https://www.instagram.com/marcos.py/</t>
  </si>
  <si>
    <t>https://api.whatsapp.com/send?phone=5588997475684</t>
  </si>
  <si>
    <t>Links Utéis</t>
  </si>
  <si>
    <t>Prob. &amp; Esta.</t>
  </si>
  <si>
    <t>Lógica</t>
  </si>
  <si>
    <t>PAA</t>
  </si>
  <si>
    <t>APS</t>
  </si>
  <si>
    <t>Física Fund.</t>
  </si>
  <si>
    <t>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</si>
</sst>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37">
    <font>
      <sz val="10"/>
      <color theme="1"/>
      <name val="Calibri"/>
      <charset val="134"/>
      <scheme val="minor"/>
    </font>
    <font>
      <b/>
      <sz val="20"/>
      <color theme="0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48"/>
      <color theme="1"/>
      <name val="Calibri"/>
      <charset val="134"/>
      <scheme val="minor"/>
    </font>
    <font>
      <sz val="12"/>
      <color rgb="FF000000"/>
      <name val="Arial"/>
      <charset val="134"/>
    </font>
    <font>
      <sz val="16"/>
      <color theme="1"/>
      <name val="Calibri"/>
      <charset val="134"/>
      <scheme val="minor"/>
    </font>
    <font>
      <sz val="12"/>
      <color theme="0"/>
      <name val="Arial"/>
      <charset val="134"/>
    </font>
    <font>
      <sz val="10"/>
      <color theme="0"/>
      <name val="Consolas"/>
      <charset val="134"/>
    </font>
    <font>
      <sz val="10"/>
      <color theme="1"/>
      <name val="Consolas"/>
      <charset val="134"/>
    </font>
    <font>
      <i/>
      <sz val="10"/>
      <color theme="0"/>
      <name val="Consolas"/>
      <charset val="134"/>
    </font>
    <font>
      <u/>
      <sz val="11"/>
      <color rgb="FF0000FF"/>
      <name val="Calibri"/>
      <scheme val="minor"/>
    </font>
    <font>
      <u/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"/>
      <name val="Arial"/>
      <charset val="134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Ink Free"/>
      <family val="4"/>
    </font>
    <font>
      <sz val="12"/>
      <color theme="0"/>
      <name val="Ink Free"/>
      <family val="4"/>
    </font>
    <font>
      <sz val="12"/>
      <color theme="0"/>
      <name val="Lucida Calligraphy"/>
      <family val="4"/>
    </font>
    <font>
      <sz val="16"/>
      <color theme="0"/>
      <name val="Lucida Calligraphy"/>
      <family val="4"/>
    </font>
    <font>
      <sz val="10"/>
      <color theme="0"/>
      <name val="Lucida Calligraphy"/>
      <family val="4"/>
    </font>
    <font>
      <b/>
      <sz val="12"/>
      <color theme="0"/>
      <name val="Lucida Calligraphy"/>
      <family val="4"/>
    </font>
    <font>
      <sz val="10"/>
      <color theme="0"/>
      <name val="Matura MT Script Capitals"/>
      <family val="4"/>
    </font>
    <font>
      <i/>
      <sz val="10"/>
      <color theme="0"/>
      <name val="Segoe UI"/>
      <family val="2"/>
    </font>
    <font>
      <i/>
      <u/>
      <sz val="10"/>
      <color theme="0"/>
      <name val="Segoe UI"/>
      <family val="2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oper Black"/>
      <family val="1"/>
    </font>
    <font>
      <sz val="10"/>
      <color theme="0"/>
      <name val="Calibri"/>
      <family val="2"/>
      <scheme val="minor"/>
    </font>
    <font>
      <sz val="10"/>
      <color theme="0"/>
      <name val="Britannic Bold"/>
      <family val="2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theme="8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theme="8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FF0000"/>
      </left>
      <right/>
      <top/>
      <bottom/>
      <diagonal/>
    </border>
    <border>
      <left/>
      <right/>
      <top style="thin">
        <color theme="1" tint="0.249977111117893"/>
      </top>
      <bottom/>
      <diagonal/>
    </border>
    <border>
      <left style="thin">
        <color rgb="FFFF0000"/>
      </left>
      <right/>
      <top style="thin">
        <color theme="1" tint="0.249977111117893"/>
      </top>
      <bottom/>
      <diagonal/>
    </border>
    <border>
      <left style="thin">
        <color rgb="FFFF0000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FF0000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34998626667073579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rgb="FF9A57CD"/>
      </right>
      <top style="thin">
        <color theme="1" tint="0.249977111117893"/>
      </top>
      <bottom/>
      <diagonal/>
    </border>
    <border>
      <left/>
      <right style="thin">
        <color rgb="FF9A57CD"/>
      </right>
      <top/>
      <bottom/>
      <diagonal/>
    </border>
    <border>
      <left/>
      <right style="thin">
        <color rgb="FF9A57CD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9A57CD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9A57CD"/>
      </left>
      <right style="thin">
        <color rgb="FF9A57CD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rgb="FF9A57CD"/>
      </right>
      <top style="thin">
        <color theme="1" tint="0.249977111117893"/>
      </top>
      <bottom/>
      <diagonal/>
    </border>
    <border>
      <left style="thin">
        <color rgb="FF9A57CD"/>
      </left>
      <right/>
      <top style="thin">
        <color theme="1" tint="0.249977111117893"/>
      </top>
      <bottom/>
      <diagonal/>
    </border>
    <border>
      <left style="thin">
        <color rgb="FF9A57CD"/>
      </left>
      <right/>
      <top/>
      <bottom style="thin">
        <color theme="1" tint="0.249977111117893"/>
      </bottom>
      <diagonal/>
    </border>
    <border>
      <left style="thin">
        <color rgb="FF9A57CD"/>
      </left>
      <right/>
      <top/>
      <bottom/>
      <diagonal/>
    </border>
    <border>
      <left style="thin">
        <color rgb="FF9A57CD"/>
      </left>
      <right style="thin">
        <color rgb="FF9A57CD"/>
      </right>
      <top/>
      <bottom/>
      <diagonal/>
    </border>
    <border>
      <left style="thin">
        <color rgb="FF9A57CD"/>
      </left>
      <right style="thin">
        <color rgb="FF9A57CD"/>
      </right>
      <top/>
      <bottom style="thin">
        <color theme="1" tint="0.249977111117893"/>
      </bottom>
      <diagonal/>
    </border>
    <border>
      <left/>
      <right style="thin">
        <color rgb="FF9A57CD"/>
      </right>
      <top/>
      <bottom style="thin">
        <color theme="1" tint="0.249977111117893"/>
      </bottom>
      <diagonal/>
    </border>
    <border>
      <left style="thin">
        <color theme="8" tint="0.39997558519241921"/>
      </left>
      <right/>
      <top/>
      <bottom style="thin">
        <color theme="4" tint="0.39997558519241921"/>
      </bottom>
      <diagonal/>
    </border>
    <border>
      <left/>
      <right style="thin">
        <color theme="8" tint="0.39997558519241921"/>
      </right>
      <top/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4" tint="0.39997558519241921"/>
      </bottom>
      <diagonal/>
    </border>
    <border>
      <left style="thin">
        <color theme="1" tint="0.249977111117893"/>
      </left>
      <right style="thin">
        <color theme="2" tint="-0.499984740745262"/>
      </right>
      <top/>
      <bottom/>
      <diagonal/>
    </border>
    <border>
      <left style="thin">
        <color theme="1" tint="0.34998626667073579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8" tint="0.39997558519241921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8" tint="0.39997558519241921"/>
      </left>
      <right/>
      <top style="thin">
        <color theme="1" tint="0.249977111117893"/>
      </top>
      <bottom/>
      <diagonal/>
    </border>
    <border>
      <left/>
      <right style="thin">
        <color theme="8" tint="0.39997558519241921"/>
      </right>
      <top style="thin">
        <color theme="1" tint="0.249977111117893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4" tint="0.39997558519241921"/>
      </top>
      <bottom/>
      <diagonal/>
    </border>
    <border>
      <left style="thin">
        <color theme="1" tint="0.249977111117893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4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1" tint="0.249977111117893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2" fillId="0" borderId="0" xfId="0" applyFont="1" applyFill="1" applyAlignment="1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2" fillId="8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2" borderId="6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13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/>
    </xf>
    <xf numFmtId="0" fontId="11" fillId="12" borderId="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6" fontId="0" fillId="0" borderId="0" xfId="0" applyNumberFormat="1" applyAlignment="1">
      <alignment horizontal="left" vertical="center" indent="4"/>
    </xf>
    <xf numFmtId="0" fontId="0" fillId="0" borderId="0" xfId="0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7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9" xfId="0" applyFill="1" applyBorder="1" applyAlignment="1">
      <alignment vertical="center"/>
    </xf>
    <xf numFmtId="0" fontId="23" fillId="14" borderId="12" xfId="0" applyFont="1" applyFill="1" applyBorder="1" applyAlignment="1">
      <alignment vertical="center"/>
    </xf>
    <xf numFmtId="0" fontId="23" fillId="14" borderId="10" xfId="0" applyFont="1" applyFill="1" applyBorder="1" applyAlignment="1">
      <alignment vertical="center"/>
    </xf>
    <xf numFmtId="0" fontId="23" fillId="14" borderId="7" xfId="0" applyFont="1" applyFill="1" applyBorder="1" applyAlignment="1">
      <alignment vertical="center"/>
    </xf>
    <xf numFmtId="0" fontId="20" fillId="14" borderId="7" xfId="0" applyFont="1" applyFill="1" applyBorder="1" applyAlignment="1">
      <alignment vertical="center"/>
    </xf>
    <xf numFmtId="0" fontId="20" fillId="14" borderId="0" xfId="0" applyFont="1" applyFill="1" applyBorder="1" applyAlignment="1">
      <alignment vertical="center"/>
    </xf>
    <xf numFmtId="0" fontId="21" fillId="14" borderId="9" xfId="0" applyFont="1" applyFill="1" applyBorder="1" applyAlignment="1">
      <alignment vertical="center"/>
    </xf>
    <xf numFmtId="0" fontId="21" fillId="14" borderId="7" xfId="0" applyFont="1" applyFill="1" applyBorder="1" applyAlignment="1">
      <alignment vertical="center"/>
    </xf>
    <xf numFmtId="0" fontId="28" fillId="1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19" fillId="14" borderId="10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45"/>
    </xf>
    <xf numFmtId="0" fontId="28" fillId="15" borderId="6" xfId="0" applyFont="1" applyFill="1" applyBorder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9" fillId="15" borderId="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0" fillId="16" borderId="0" xfId="0" applyFont="1" applyFill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165" fontId="11" fillId="15" borderId="6" xfId="0" applyNumberFormat="1" applyFont="1" applyFill="1" applyBorder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165" fontId="0" fillId="17" borderId="0" xfId="0" applyNumberFormat="1" applyFill="1" applyAlignment="1">
      <alignment horizontal="center" vertical="center"/>
    </xf>
    <xf numFmtId="165" fontId="0" fillId="17" borderId="0" xfId="0" applyNumberForma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1" fillId="16" borderId="13" xfId="0" applyFont="1" applyFill="1" applyBorder="1" applyAlignment="1">
      <alignment horizontal="center" vertical="center" textRotation="45"/>
    </xf>
    <xf numFmtId="0" fontId="31" fillId="16" borderId="0" xfId="0" applyFont="1" applyFill="1" applyAlignment="1">
      <alignment horizontal="center" vertical="center" textRotation="45"/>
    </xf>
    <xf numFmtId="2" fontId="0" fillId="6" borderId="0" xfId="0" applyNumberFormat="1" applyFill="1" applyAlignment="1">
      <alignment horizontal="center" vertical="center"/>
    </xf>
    <xf numFmtId="0" fontId="18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vertical="center"/>
    </xf>
    <xf numFmtId="0" fontId="0" fillId="14" borderId="18" xfId="0" applyFill="1" applyBorder="1" applyAlignment="1">
      <alignment vertical="center"/>
    </xf>
    <xf numFmtId="0" fontId="0" fillId="14" borderId="15" xfId="0" applyFill="1" applyBorder="1" applyAlignment="1">
      <alignment vertical="center"/>
    </xf>
    <xf numFmtId="0" fontId="0" fillId="14" borderId="16" xfId="0" applyFill="1" applyBorder="1" applyAlignment="1">
      <alignment vertical="center"/>
    </xf>
    <xf numFmtId="0" fontId="32" fillId="14" borderId="8" xfId="0" applyFont="1" applyFill="1" applyBorder="1" applyAlignment="1">
      <alignment horizontal="center" vertical="center" wrapText="1"/>
    </xf>
    <xf numFmtId="0" fontId="0" fillId="14" borderId="22" xfId="0" applyFill="1" applyBorder="1" applyAlignment="1">
      <alignment vertical="center"/>
    </xf>
    <xf numFmtId="0" fontId="0" fillId="14" borderId="23" xfId="0" applyFill="1" applyBorder="1" applyAlignment="1">
      <alignment vertical="center"/>
    </xf>
    <xf numFmtId="0" fontId="22" fillId="14" borderId="24" xfId="0" applyFont="1" applyFill="1" applyBorder="1" applyAlignment="1">
      <alignment horizontal="center" vertical="center"/>
    </xf>
    <xf numFmtId="0" fontId="19" fillId="14" borderId="24" xfId="0" applyFont="1" applyFill="1" applyBorder="1" applyAlignment="1">
      <alignment horizontal="center" vertical="center"/>
    </xf>
    <xf numFmtId="0" fontId="20" fillId="14" borderId="23" xfId="0" applyFont="1" applyFill="1" applyBorder="1" applyAlignment="1">
      <alignment vertical="center"/>
    </xf>
    <xf numFmtId="0" fontId="24" fillId="14" borderId="25" xfId="0" applyFont="1" applyFill="1" applyBorder="1" applyAlignment="1">
      <alignment vertical="center"/>
    </xf>
    <xf numFmtId="0" fontId="24" fillId="14" borderId="8" xfId="0" applyFont="1" applyFill="1" applyBorder="1" applyAlignment="1">
      <alignment vertical="center"/>
    </xf>
    <xf numFmtId="0" fontId="25" fillId="14" borderId="0" xfId="0" applyFont="1" applyFill="1" applyBorder="1" applyAlignment="1">
      <alignment vertical="center"/>
    </xf>
    <xf numFmtId="0" fontId="0" fillId="14" borderId="24" xfId="0" applyFill="1" applyBorder="1" applyAlignment="1">
      <alignment vertical="center"/>
    </xf>
    <xf numFmtId="0" fontId="26" fillId="14" borderId="8" xfId="0" applyFont="1" applyFill="1" applyBorder="1" applyAlignment="1">
      <alignment vertical="center"/>
    </xf>
    <xf numFmtId="0" fontId="26" fillId="14" borderId="22" xfId="0" applyFont="1" applyFill="1" applyBorder="1" applyAlignment="1">
      <alignment vertical="center"/>
    </xf>
    <xf numFmtId="0" fontId="27" fillId="14" borderId="22" xfId="1" applyFont="1" applyFill="1" applyBorder="1" applyAlignment="1">
      <alignment vertical="center"/>
    </xf>
    <xf numFmtId="0" fontId="27" fillId="14" borderId="27" xfId="1" applyFont="1" applyFill="1" applyBorder="1" applyAlignment="1">
      <alignment vertical="center"/>
    </xf>
    <xf numFmtId="0" fontId="20" fillId="14" borderId="22" xfId="0" applyFont="1" applyFill="1" applyBorder="1" applyAlignment="1">
      <alignment vertical="center"/>
    </xf>
    <xf numFmtId="0" fontId="0" fillId="14" borderId="28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20" fillId="14" borderId="33" xfId="0" applyFont="1" applyFill="1" applyBorder="1" applyAlignment="1">
      <alignment vertical="center"/>
    </xf>
    <xf numFmtId="0" fontId="0" fillId="17" borderId="26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33" fillId="18" borderId="0" xfId="0" applyFont="1" applyFill="1" applyBorder="1" applyAlignment="1">
      <alignment vertical="center" wrapText="1"/>
    </xf>
    <xf numFmtId="0" fontId="33" fillId="18" borderId="34" xfId="0" applyFont="1" applyFill="1" applyBorder="1" applyAlignment="1">
      <alignment horizontal="center" vertical="center" wrapText="1"/>
    </xf>
    <xf numFmtId="0" fontId="33" fillId="18" borderId="35" xfId="0" applyFont="1" applyFill="1" applyBorder="1" applyAlignment="1">
      <alignment vertical="center" wrapText="1"/>
    </xf>
    <xf numFmtId="0" fontId="33" fillId="18" borderId="37" xfId="0" applyFont="1" applyFill="1" applyBorder="1" applyAlignment="1">
      <alignment horizontal="center" vertical="center" wrapText="1"/>
    </xf>
    <xf numFmtId="0" fontId="33" fillId="18" borderId="38" xfId="0" applyFont="1" applyFill="1" applyBorder="1" applyAlignment="1">
      <alignment vertical="center" wrapText="1"/>
    </xf>
    <xf numFmtId="0" fontId="33" fillId="18" borderId="39" xfId="0" applyFont="1" applyFill="1" applyBorder="1" applyAlignment="1">
      <alignment horizontal="center" vertical="center" wrapText="1"/>
    </xf>
    <xf numFmtId="0" fontId="0" fillId="14" borderId="4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33" fillId="18" borderId="21" xfId="0" applyFont="1" applyFill="1" applyBorder="1" applyAlignment="1">
      <alignment horizontal="center" vertical="center" wrapText="1"/>
    </xf>
    <xf numFmtId="0" fontId="33" fillId="18" borderId="11" xfId="0" applyFont="1" applyFill="1" applyBorder="1" applyAlignment="1">
      <alignment horizontal="center" vertical="center" wrapText="1"/>
    </xf>
    <xf numFmtId="0" fontId="33" fillId="18" borderId="41" xfId="0" applyFont="1" applyFill="1" applyBorder="1" applyAlignment="1">
      <alignment horizontal="center" vertical="center" wrapText="1"/>
    </xf>
    <xf numFmtId="0" fontId="33" fillId="18" borderId="42" xfId="0" applyFont="1" applyFill="1" applyBorder="1" applyAlignment="1">
      <alignment horizontal="center" vertical="center" wrapText="1"/>
    </xf>
    <xf numFmtId="165" fontId="32" fillId="14" borderId="43" xfId="0" applyNumberFormat="1" applyFont="1" applyFill="1" applyBorder="1" applyAlignment="1">
      <alignment horizontal="center" vertical="center" wrapText="1"/>
    </xf>
    <xf numFmtId="165" fontId="32" fillId="14" borderId="45" xfId="0" applyNumberFormat="1" applyFont="1" applyFill="1" applyBorder="1" applyAlignment="1">
      <alignment horizontal="center" vertical="center" wrapText="1"/>
    </xf>
    <xf numFmtId="0" fontId="32" fillId="14" borderId="46" xfId="0" applyFont="1" applyFill="1" applyBorder="1" applyAlignment="1">
      <alignment horizontal="center" vertical="center" wrapText="1"/>
    </xf>
    <xf numFmtId="0" fontId="32" fillId="14" borderId="44" xfId="0" applyFont="1" applyFill="1" applyBorder="1" applyAlignment="1">
      <alignment horizontal="center" vertical="center" wrapText="1"/>
    </xf>
    <xf numFmtId="0" fontId="32" fillId="14" borderId="47" xfId="0" applyFont="1" applyFill="1" applyBorder="1" applyAlignment="1">
      <alignment horizontal="center" vertical="center" wrapText="1"/>
    </xf>
    <xf numFmtId="0" fontId="32" fillId="14" borderId="48" xfId="0" applyFont="1" applyFill="1" applyBorder="1" applyAlignment="1">
      <alignment horizontal="center" vertical="center" wrapText="1"/>
    </xf>
    <xf numFmtId="0" fontId="33" fillId="14" borderId="36" xfId="0" applyFont="1" applyFill="1" applyBorder="1" applyAlignment="1">
      <alignment vertical="center" wrapText="1"/>
    </xf>
    <xf numFmtId="0" fontId="32" fillId="14" borderId="49" xfId="0" applyFont="1" applyFill="1" applyBorder="1" applyAlignment="1">
      <alignment horizontal="center" vertical="center" wrapText="1"/>
    </xf>
    <xf numFmtId="0" fontId="33" fillId="14" borderId="50" xfId="0" applyFont="1" applyFill="1" applyBorder="1" applyAlignment="1">
      <alignment vertical="center" wrapText="1"/>
    </xf>
    <xf numFmtId="0" fontId="0" fillId="14" borderId="36" xfId="0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165" fontId="32" fillId="14" borderId="44" xfId="0" applyNumberFormat="1" applyFont="1" applyFill="1" applyBorder="1" applyAlignment="1">
      <alignment horizontal="center" vertical="center" wrapText="1"/>
    </xf>
    <xf numFmtId="165" fontId="32" fillId="14" borderId="47" xfId="0" applyNumberFormat="1" applyFont="1" applyFill="1" applyBorder="1" applyAlignment="1">
      <alignment horizontal="center" vertical="center" wrapText="1"/>
    </xf>
    <xf numFmtId="0" fontId="32" fillId="14" borderId="51" xfId="0" applyFont="1" applyFill="1" applyBorder="1" applyAlignment="1">
      <alignment horizontal="center" vertical="center" wrapText="1"/>
    </xf>
    <xf numFmtId="0" fontId="33" fillId="14" borderId="52" xfId="0" applyFont="1" applyFill="1" applyBorder="1" applyAlignment="1">
      <alignment vertical="center" wrapText="1"/>
    </xf>
    <xf numFmtId="0" fontId="34" fillId="19" borderId="0" xfId="0" applyFont="1" applyFill="1" applyAlignment="1">
      <alignment horizontal="center" vertical="center"/>
    </xf>
    <xf numFmtId="165" fontId="18" fillId="6" borderId="0" xfId="0" applyNumberFormat="1" applyFont="1" applyFill="1" applyAlignment="1">
      <alignment horizontal="center" vertical="center"/>
    </xf>
    <xf numFmtId="0" fontId="34" fillId="19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0" fontId="18" fillId="6" borderId="0" xfId="0" applyFont="1" applyFill="1">
      <alignment vertical="center"/>
    </xf>
    <xf numFmtId="0" fontId="36" fillId="6" borderId="53" xfId="1" applyFont="1" applyFill="1" applyBorder="1" applyAlignment="1">
      <alignment horizontal="left" vertical="center"/>
    </xf>
    <xf numFmtId="0" fontId="31" fillId="20" borderId="0" xfId="0" applyFont="1" applyFill="1" applyAlignment="1">
      <alignment horizontal="center" vertical="center"/>
    </xf>
    <xf numFmtId="0" fontId="0" fillId="20" borderId="55" xfId="0" applyFill="1" applyBorder="1" applyAlignment="1">
      <alignment horizontal="center" vertical="center"/>
    </xf>
    <xf numFmtId="0" fontId="35" fillId="20" borderId="5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5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b/>
        <i/>
        <color theme="7" tint="0.39991454817346722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theme="7" tint="0.39991454817346722"/>
      </font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b/>
        <i/>
        <color theme="7" tint="0.39991454817346722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b/>
        <i/>
        <color theme="7" tint="0.39991454817346722"/>
      </font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b/>
        <i/>
        <color theme="7" tint="0.39991454817346722"/>
      </font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b/>
        <i/>
        <color theme="7" tint="0.39991454817346722"/>
      </font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b/>
        <i/>
        <color theme="7" tint="0.39991454817346722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B482DA"/>
      <color rgb="FF6890EA"/>
      <color rgb="FF5EC6F4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do 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Ira!$A$2</c:f>
              <c:strCache>
                <c:ptCount val="1"/>
                <c:pt idx="0">
                  <c:v>Ira Individual</c:v>
                </c:pt>
              </c:strCache>
            </c:strRef>
          </c:tx>
          <c:spPr>
            <a:ln w="22225" cap="rnd">
              <a:solidFill>
                <a:schemeClr val="accent1">
                  <a:tint val="77000"/>
                </a:schemeClr>
              </a:solidFill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Ira!$B$1:$K$1</c:f>
              <c:numCache>
                <c:formatCode>General</c:formatCode>
                <c:ptCount val="10"/>
                <c:pt idx="0">
                  <c:v>2019.1</c:v>
                </c:pt>
                <c:pt idx="1">
                  <c:v>2019.2</c:v>
                </c:pt>
                <c:pt idx="2">
                  <c:v>2020.1</c:v>
                </c:pt>
                <c:pt idx="3">
                  <c:v>2020.2</c:v>
                </c:pt>
                <c:pt idx="4">
                  <c:v>2021.1</c:v>
                </c:pt>
                <c:pt idx="5">
                  <c:v>2021.2</c:v>
                </c:pt>
                <c:pt idx="6">
                  <c:v>2022.1</c:v>
                </c:pt>
                <c:pt idx="7">
                  <c:v>2022.2</c:v>
                </c:pt>
                <c:pt idx="8">
                  <c:v>2023.1</c:v>
                </c:pt>
                <c:pt idx="9">
                  <c:v>2023.2</c:v>
                </c:pt>
              </c:numCache>
            </c:numRef>
          </c:cat>
          <c:val>
            <c:numRef>
              <c:f>Ira!$B$2:$K$2</c:f>
              <c:numCache>
                <c:formatCode>0.000</c:formatCode>
                <c:ptCount val="10"/>
                <c:pt idx="0">
                  <c:v>4</c:v>
                </c:pt>
                <c:pt idx="1">
                  <c:v>3.1333000000000002</c:v>
                </c:pt>
                <c:pt idx="2">
                  <c:v>5.6666999999999996</c:v>
                </c:pt>
                <c:pt idx="3">
                  <c:v>6.9549000000000003</c:v>
                </c:pt>
                <c:pt idx="4">
                  <c:v>7.4641000000000002</c:v>
                </c:pt>
                <c:pt idx="5">
                  <c:v>7.5644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3-43FB-AE1A-4DBB817A7440}"/>
            </c:ext>
          </c:extLst>
        </c:ser>
        <c:ser>
          <c:idx val="1"/>
          <c:order val="1"/>
          <c:tx>
            <c:strRef>
              <c:f>Ira!$A$3</c:f>
              <c:strCache>
                <c:ptCount val="1"/>
                <c:pt idx="0">
                  <c:v>Ira Geral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Ira!$B$1:$K$1</c:f>
              <c:numCache>
                <c:formatCode>General</c:formatCode>
                <c:ptCount val="10"/>
                <c:pt idx="0">
                  <c:v>2019.1</c:v>
                </c:pt>
                <c:pt idx="1">
                  <c:v>2019.2</c:v>
                </c:pt>
                <c:pt idx="2">
                  <c:v>2020.1</c:v>
                </c:pt>
                <c:pt idx="3">
                  <c:v>2020.2</c:v>
                </c:pt>
                <c:pt idx="4">
                  <c:v>2021.1</c:v>
                </c:pt>
                <c:pt idx="5">
                  <c:v>2021.2</c:v>
                </c:pt>
                <c:pt idx="6">
                  <c:v>2022.1</c:v>
                </c:pt>
                <c:pt idx="7">
                  <c:v>2022.2</c:v>
                </c:pt>
                <c:pt idx="8">
                  <c:v>2023.1</c:v>
                </c:pt>
                <c:pt idx="9">
                  <c:v>2023.2</c:v>
                </c:pt>
              </c:numCache>
            </c:numRef>
          </c:cat>
          <c:val>
            <c:numRef>
              <c:f>Ira!$B$3:$K$3</c:f>
              <c:numCache>
                <c:formatCode>General</c:formatCode>
                <c:ptCount val="10"/>
                <c:pt idx="0">
                  <c:v>4.3070000000000004</c:v>
                </c:pt>
                <c:pt idx="1">
                  <c:v>3.431</c:v>
                </c:pt>
                <c:pt idx="2">
                  <c:v>5.2679999999999998</c:v>
                </c:pt>
                <c:pt idx="3">
                  <c:v>6.3159999999999998</c:v>
                </c:pt>
                <c:pt idx="4">
                  <c:v>6.9119999999999999</c:v>
                </c:pt>
                <c:pt idx="5">
                  <c:v>7.0179999999999998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3-43FB-AE1A-4DBB817A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08776"/>
        <c:axId val="395109760"/>
      </c:lineChart>
      <c:catAx>
        <c:axId val="395108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9760"/>
        <c:crosses val="autoZero"/>
        <c:auto val="1"/>
        <c:lblAlgn val="ctr"/>
        <c:lblOffset val="100"/>
        <c:noMultiLvlLbl val="0"/>
      </c:catAx>
      <c:valAx>
        <c:axId val="39510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</a:t>
            </a:r>
            <a:r>
              <a:rPr lang="en-US" baseline="0"/>
              <a:t> de Conclusão do Curso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Horas!$H$3:$H$8</c:f>
              <c:strCache>
                <c:ptCount val="6"/>
                <c:pt idx="0">
                  <c:v>Obrigatórias</c:v>
                </c:pt>
                <c:pt idx="1">
                  <c:v>Optativas</c:v>
                </c:pt>
                <c:pt idx="2">
                  <c:v>Optativas Livres</c:v>
                </c:pt>
                <c:pt idx="3">
                  <c:v>Estágio</c:v>
                </c:pt>
                <c:pt idx="4">
                  <c:v>TCC</c:v>
                </c:pt>
                <c:pt idx="5">
                  <c:v>Atv. Comp.</c:v>
                </c:pt>
              </c:strCache>
            </c:strRef>
          </c:cat>
          <c:val>
            <c:numRef>
              <c:f>Horas!$I$3:$I$8</c:f>
              <c:numCache>
                <c:formatCode>General</c:formatCode>
                <c:ptCount val="6"/>
                <c:pt idx="0">
                  <c:v>1088</c:v>
                </c:pt>
                <c:pt idx="1">
                  <c:v>32</c:v>
                </c:pt>
                <c:pt idx="2">
                  <c:v>64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7E0-91AB-CBD0FF03780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Horas!$H$3:$H$8</c:f>
              <c:strCache>
                <c:ptCount val="6"/>
                <c:pt idx="0">
                  <c:v>Obrigatórias</c:v>
                </c:pt>
                <c:pt idx="1">
                  <c:v>Optativas</c:v>
                </c:pt>
                <c:pt idx="2">
                  <c:v>Optativas Livres</c:v>
                </c:pt>
                <c:pt idx="3">
                  <c:v>Estágio</c:v>
                </c:pt>
                <c:pt idx="4">
                  <c:v>TCC</c:v>
                </c:pt>
                <c:pt idx="5">
                  <c:v>Atv. Comp.</c:v>
                </c:pt>
              </c:strCache>
            </c:strRef>
          </c:cat>
          <c:val>
            <c:numRef>
              <c:f>Horas!$J$3:$J$8</c:f>
              <c:numCache>
                <c:formatCode>General</c:formatCode>
                <c:ptCount val="6"/>
                <c:pt idx="0">
                  <c:v>1728</c:v>
                </c:pt>
                <c:pt idx="1">
                  <c:v>320</c:v>
                </c:pt>
                <c:pt idx="2">
                  <c:v>256</c:v>
                </c:pt>
                <c:pt idx="3">
                  <c:v>320</c:v>
                </c:pt>
                <c:pt idx="4">
                  <c:v>160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7E0-91AB-CBD0FF037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3605024"/>
        <c:axId val="363605680"/>
        <c:axId val="449063024"/>
      </c:bar3DChart>
      <c:catAx>
        <c:axId val="3636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5680"/>
        <c:crosses val="autoZero"/>
        <c:auto val="1"/>
        <c:lblAlgn val="ctr"/>
        <c:lblOffset val="100"/>
        <c:noMultiLvlLbl val="0"/>
      </c:catAx>
      <c:valAx>
        <c:axId val="3636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5024"/>
        <c:crosses val="autoZero"/>
        <c:crossBetween val="between"/>
      </c:valAx>
      <c:serAx>
        <c:axId val="44906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5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Situação</a:t>
            </a:r>
            <a:r>
              <a:rPr lang="en-US" baseline="0"/>
              <a:t> Atual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'Disc. Atuais'!$B$1</c:f>
              <c:strCache>
                <c:ptCount val="1"/>
                <c:pt idx="0">
                  <c:v>AP1</c:v>
                </c:pt>
              </c:strCache>
            </c:strRef>
          </c:tx>
          <c:spPr>
            <a:ln w="34925" cap="rnd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'Disc. Atuais'!$A$2:$A$7</c:f>
              <c:strCache>
                <c:ptCount val="6"/>
                <c:pt idx="0">
                  <c:v>Banco de Dados</c:v>
                </c:pt>
                <c:pt idx="1">
                  <c:v>Prob. &amp; Esta.</c:v>
                </c:pt>
                <c:pt idx="2">
                  <c:v>APS</c:v>
                </c:pt>
                <c:pt idx="3">
                  <c:v>Lógica</c:v>
                </c:pt>
                <c:pt idx="4">
                  <c:v>PAA</c:v>
                </c:pt>
                <c:pt idx="5">
                  <c:v>Física Fund.</c:v>
                </c:pt>
              </c:strCache>
            </c:strRef>
          </c:cat>
          <c:val>
            <c:numRef>
              <c:f>'Disc. Atuais'!$B$2:$B$7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A-450F-8D5D-16B3CD31390E}"/>
            </c:ext>
          </c:extLst>
        </c:ser>
        <c:ser>
          <c:idx val="1"/>
          <c:order val="1"/>
          <c:tx>
            <c:strRef>
              <c:f>'Disc. Atuais'!$C$1</c:f>
              <c:strCache>
                <c:ptCount val="1"/>
                <c:pt idx="0">
                  <c:v>AP2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'Disc. Atuais'!$A$2:$A$7</c:f>
              <c:strCache>
                <c:ptCount val="6"/>
                <c:pt idx="0">
                  <c:v>Banco de Dados</c:v>
                </c:pt>
                <c:pt idx="1">
                  <c:v>Prob. &amp; Esta.</c:v>
                </c:pt>
                <c:pt idx="2">
                  <c:v>APS</c:v>
                </c:pt>
                <c:pt idx="3">
                  <c:v>Lógica</c:v>
                </c:pt>
                <c:pt idx="4">
                  <c:v>PAA</c:v>
                </c:pt>
                <c:pt idx="5">
                  <c:v>Física Fund.</c:v>
                </c:pt>
              </c:strCache>
            </c:strRef>
          </c:cat>
          <c:val>
            <c:numRef>
              <c:f>'Disc. Atuais'!$C$2:$C$7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A-450F-8D5D-16B3CD31390E}"/>
            </c:ext>
          </c:extLst>
        </c:ser>
        <c:ser>
          <c:idx val="2"/>
          <c:order val="2"/>
          <c:tx>
            <c:strRef>
              <c:f>'Disc. Atuais'!$D$1</c:f>
              <c:strCache>
                <c:ptCount val="1"/>
                <c:pt idx="0">
                  <c:v>AP3</c:v>
                </c:pt>
              </c:strCache>
            </c:strRef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'Disc. Atuais'!$A$2:$A$7</c:f>
              <c:strCache>
                <c:ptCount val="6"/>
                <c:pt idx="0">
                  <c:v>Banco de Dados</c:v>
                </c:pt>
                <c:pt idx="1">
                  <c:v>Prob. &amp; Esta.</c:v>
                </c:pt>
                <c:pt idx="2">
                  <c:v>APS</c:v>
                </c:pt>
                <c:pt idx="3">
                  <c:v>Lógica</c:v>
                </c:pt>
                <c:pt idx="4">
                  <c:v>PAA</c:v>
                </c:pt>
                <c:pt idx="5">
                  <c:v>Física Fund.</c:v>
                </c:pt>
              </c:strCache>
            </c:strRef>
          </c:cat>
          <c:val>
            <c:numRef>
              <c:f>'Disc. Atuais'!$D$2:$D$7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A-450F-8D5D-16B3CD31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12248"/>
        <c:axId val="399712576"/>
      </c:radarChart>
      <c:catAx>
        <c:axId val="39971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2576"/>
        <c:crosses val="autoZero"/>
        <c:auto val="1"/>
        <c:lblAlgn val="ctr"/>
        <c:lblOffset val="100"/>
        <c:noMultiLvlLbl val="0"/>
      </c:catAx>
      <c:valAx>
        <c:axId val="3997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Disciplinas de Cálculo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/>
            </a:rPr>
            <a:t>Disciplinas de Cálculo</a:t>
          </a:r>
        </a:p>
      </cx:txPr>
    </cx:title>
    <cx:plotArea>
      <cx:plotAreaRegion>
        <cx:series layoutId="clusteredColumn" uniqueId="{CE9A356B-EC74-4394-A8A2-A6C3D16417F5}">
          <cx:dataId val="0"/>
          <cx:layoutPr>
            <cx:aggregation/>
          </cx:layoutPr>
          <cx:axisId val="1"/>
        </cx:series>
        <cx:series layoutId="paretoLine" ownerIdx="0" uniqueId="{C1B69685-D8A4-4BD8-B2D5-2B9F23DDB009}">
          <cx:axisId val="2"/>
        </cx:series>
      </cx:plotAreaRegion>
      <cx:axis id="0">
        <cx:catScaling/>
        <cx:majorTickMarks type="out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Disciplinas de Programação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/>
            </a:rPr>
            <a:t>Disciplinas de Programação</a:t>
          </a:r>
        </a:p>
      </cx:txPr>
    </cx:title>
    <cx:plotArea>
      <cx:plotAreaRegion>
        <cx:series layoutId="clusteredColumn" uniqueId="{F1C765B9-2437-4AAA-89AD-B30697CF67F4}">
          <cx:dataId val="0"/>
          <cx:layoutPr>
            <cx:aggregation/>
          </cx:layoutPr>
          <cx:axisId val="1"/>
        </cx:series>
        <cx:series layoutId="paretoLine" ownerIdx="0" uniqueId="{766DA589-7DDC-4441-877F-ECF7626E3E74}">
          <cx:axisId val="2"/>
        </cx:series>
      </cx:plotAreaRegion>
      <cx:axis id="0">
        <cx:catScaling/>
        <cx:majorTickMarks type="out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Dashboard!A5"/><Relationship Id="rId18" Type="http://schemas.openxmlformats.org/officeDocument/2006/relationships/chart" Target="../charts/chart3.xml"/><Relationship Id="rId3" Type="http://schemas.microsoft.com/office/2014/relationships/chartEx" Target="../charts/chartEx1.xml"/><Relationship Id="rId7" Type="http://schemas.openxmlformats.org/officeDocument/2006/relationships/hyperlink" Target="#Links!A2"/><Relationship Id="rId12" Type="http://schemas.openxmlformats.org/officeDocument/2006/relationships/image" Target="../media/image5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hyperlink" Target="#Links!A4"/><Relationship Id="rId5" Type="http://schemas.openxmlformats.org/officeDocument/2006/relationships/image" Target="../media/image1.png"/><Relationship Id="rId15" Type="http://schemas.openxmlformats.org/officeDocument/2006/relationships/hyperlink" Target="#Links!A6"/><Relationship Id="rId10" Type="http://schemas.openxmlformats.org/officeDocument/2006/relationships/image" Target="../media/image4.png"/><Relationship Id="rId4" Type="http://schemas.microsoft.com/office/2014/relationships/chartEx" Target="../charts/chartEx2.xml"/><Relationship Id="rId9" Type="http://schemas.openxmlformats.org/officeDocument/2006/relationships/hyperlink" Target="#Links!A3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78442</xdr:colOff>
      <xdr:row>2</xdr:row>
      <xdr:rowOff>31937</xdr:rowOff>
    </xdr:from>
    <xdr:to>
      <xdr:col>9</xdr:col>
      <xdr:colOff>437030</xdr:colOff>
      <xdr:row>13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100853</xdr:colOff>
      <xdr:row>14</xdr:row>
      <xdr:rowOff>44824</xdr:rowOff>
    </xdr:from>
    <xdr:to>
      <xdr:col>9</xdr:col>
      <xdr:colOff>437028</xdr:colOff>
      <xdr:row>28</xdr:row>
      <xdr:rowOff>64995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145675</xdr:colOff>
      <xdr:row>17</xdr:row>
      <xdr:rowOff>11205</xdr:rowOff>
    </xdr:from>
    <xdr:to>
      <xdr:col>17</xdr:col>
      <xdr:colOff>392205</xdr:colOff>
      <xdr:row>28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B182D14-384F-4766-B5FE-7CA9740E31A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5675" y="3809999"/>
              <a:ext cx="4504765" cy="2286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145676</xdr:colOff>
      <xdr:row>4</xdr:row>
      <xdr:rowOff>56031</xdr:rowOff>
    </xdr:from>
    <xdr:to>
      <xdr:col>17</xdr:col>
      <xdr:colOff>89647</xdr:colOff>
      <xdr:row>13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BBCD0416-66B8-456D-BE2B-C2FAE98F407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3529" y="762002"/>
              <a:ext cx="4605618" cy="2106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661148</xdr:colOff>
      <xdr:row>1</xdr:row>
      <xdr:rowOff>2239</xdr:rowOff>
    </xdr:from>
    <xdr:to>
      <xdr:col>11</xdr:col>
      <xdr:colOff>1245485</xdr:colOff>
      <xdr:row>4</xdr:row>
      <xdr:rowOff>37487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4E18DDB-E7F4-436A-ACE0-BFE086C20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736" y="159121"/>
          <a:ext cx="584337" cy="5843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717175</xdr:colOff>
      <xdr:row>14</xdr:row>
      <xdr:rowOff>44822</xdr:rowOff>
    </xdr:from>
    <xdr:to>
      <xdr:col>11</xdr:col>
      <xdr:colOff>1211864</xdr:colOff>
      <xdr:row>16</xdr:row>
      <xdr:rowOff>57658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C0C87E3-C15B-406C-B1D0-97E82EA32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9" y="2969557"/>
          <a:ext cx="494689" cy="494689"/>
        </a:xfrm>
        <a:prstGeom prst="rect">
          <a:avLst/>
        </a:prstGeom>
      </xdr:spPr>
    </xdr:pic>
    <xdr:clientData/>
  </xdr:twoCellAnchor>
  <xdr:twoCellAnchor editAs="oneCell">
    <xdr:from>
      <xdr:col>0</xdr:col>
      <xdr:colOff>493058</xdr:colOff>
      <xdr:row>11</xdr:row>
      <xdr:rowOff>102484</xdr:rowOff>
    </xdr:from>
    <xdr:to>
      <xdr:col>0</xdr:col>
      <xdr:colOff>767378</xdr:colOff>
      <xdr:row>12</xdr:row>
      <xdr:rowOff>130274</xdr:rowOff>
    </xdr:to>
    <xdr:pic>
      <xdr:nvPicPr>
        <xdr:cNvPr id="20" name="Imagem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FAA45C-BEF4-4CD2-8F03-ADA9CA39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058" y="263501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1008534</xdr:colOff>
      <xdr:row>11</xdr:row>
      <xdr:rowOff>114237</xdr:rowOff>
    </xdr:from>
    <xdr:to>
      <xdr:col>0</xdr:col>
      <xdr:colOff>1282854</xdr:colOff>
      <xdr:row>12</xdr:row>
      <xdr:rowOff>142027</xdr:rowOff>
    </xdr:to>
    <xdr:pic>
      <xdr:nvPicPr>
        <xdr:cNvPr id="22" name="Imagem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71DC58D-C4F0-4660-AFA5-3C6C2872D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4" y="264676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1568820</xdr:colOff>
      <xdr:row>11</xdr:row>
      <xdr:rowOff>100853</xdr:rowOff>
    </xdr:from>
    <xdr:to>
      <xdr:col>1</xdr:col>
      <xdr:colOff>251905</xdr:colOff>
      <xdr:row>12</xdr:row>
      <xdr:rowOff>128643</xdr:rowOff>
    </xdr:to>
    <xdr:pic>
      <xdr:nvPicPr>
        <xdr:cNvPr id="28" name="Imagem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DF4781D-BCD2-4102-B563-387BD6CE2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0" y="263338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515473</xdr:colOff>
      <xdr:row>11</xdr:row>
      <xdr:rowOff>91278</xdr:rowOff>
    </xdr:from>
    <xdr:to>
      <xdr:col>1</xdr:col>
      <xdr:colOff>789793</xdr:colOff>
      <xdr:row>12</xdr:row>
      <xdr:rowOff>119068</xdr:rowOff>
    </xdr:to>
    <xdr:pic>
      <xdr:nvPicPr>
        <xdr:cNvPr id="30" name="Imagem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2EBABB-ADFD-4E1F-88ED-ABB76687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708" y="262380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1053353</xdr:colOff>
      <xdr:row>11</xdr:row>
      <xdr:rowOff>78438</xdr:rowOff>
    </xdr:from>
    <xdr:to>
      <xdr:col>1</xdr:col>
      <xdr:colOff>1327673</xdr:colOff>
      <xdr:row>12</xdr:row>
      <xdr:rowOff>106228</xdr:rowOff>
    </xdr:to>
    <xdr:pic>
      <xdr:nvPicPr>
        <xdr:cNvPr id="32" name="Imagem 3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3D4E132-0E2E-430F-96C1-BA7D698B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4588" y="261096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885265</xdr:colOff>
      <xdr:row>2</xdr:row>
      <xdr:rowOff>211959</xdr:rowOff>
    </xdr:from>
    <xdr:to>
      <xdr:col>1</xdr:col>
      <xdr:colOff>885264</xdr:colOff>
      <xdr:row>9</xdr:row>
      <xdr:rowOff>10252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4A95B922-7284-4F49-91E7-2A0090E1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424871"/>
          <a:ext cx="1591234" cy="1591234"/>
        </a:xfrm>
        <a:prstGeom prst="rect">
          <a:avLst/>
        </a:prstGeom>
      </xdr:spPr>
    </xdr:pic>
    <xdr:clientData/>
  </xdr:twoCellAnchor>
  <xdr:twoCellAnchor>
    <xdr:from>
      <xdr:col>0</xdr:col>
      <xdr:colOff>246531</xdr:colOff>
      <xdr:row>14</xdr:row>
      <xdr:rowOff>235324</xdr:rowOff>
    </xdr:from>
    <xdr:to>
      <xdr:col>1</xdr:col>
      <xdr:colOff>1535206</xdr:colOff>
      <xdr:row>27</xdr:row>
      <xdr:rowOff>367553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3D04332-C1E7-4B45-891F-F8B9D1867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arcos-cunha-a95251223/" TargetMode="External"/><Relationship Id="rId2" Type="http://schemas.openxmlformats.org/officeDocument/2006/relationships/hyperlink" Target="https://github.com/Marcos-jl" TargetMode="External"/><Relationship Id="rId1" Type="http://schemas.openxmlformats.org/officeDocument/2006/relationships/hyperlink" Target="mailto:marcosgomes19@alu.ufc.br" TargetMode="External"/><Relationship Id="rId5" Type="http://schemas.openxmlformats.org/officeDocument/2006/relationships/hyperlink" Target="https://api.whatsapp.com/send?phone=5588997475684" TargetMode="External"/><Relationship Id="rId4" Type="http://schemas.openxmlformats.org/officeDocument/2006/relationships/hyperlink" Target="https://www.instagram.com/marcos.p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7"/>
  <sheetViews>
    <sheetView workbookViewId="0">
      <selection activeCell="G1" sqref="G1"/>
    </sheetView>
  </sheetViews>
  <sheetFormatPr defaultColWidth="9.140625" defaultRowHeight="12.75"/>
  <cols>
    <col min="1" max="1" width="65.28515625" customWidth="1"/>
    <col min="2" max="2" width="23.42578125" customWidth="1"/>
    <col min="3" max="3" width="18.140625" customWidth="1"/>
    <col min="4" max="4" width="20.5703125" customWidth="1"/>
    <col min="5" max="5" width="19.7109375" customWidth="1"/>
    <col min="6" max="6" width="4.140625" customWidth="1"/>
    <col min="7" max="7" width="33.140625" customWidth="1"/>
  </cols>
  <sheetData>
    <row r="1" spans="1:7" ht="33" customHeight="1">
      <c r="A1" s="79" t="s">
        <v>60</v>
      </c>
      <c r="B1" s="79"/>
      <c r="C1" s="79"/>
      <c r="D1" s="79"/>
      <c r="E1" s="79"/>
      <c r="F1" s="1"/>
      <c r="G1" s="1"/>
    </row>
    <row r="2" spans="1:7" ht="33" customHeight="1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  <c r="F2" s="1"/>
      <c r="G2" s="3" t="s">
        <v>66</v>
      </c>
    </row>
    <row r="3" spans="1:7" ht="33" customHeight="1">
      <c r="A3" s="4" t="s">
        <v>67</v>
      </c>
      <c r="B3" s="5" t="s">
        <v>68</v>
      </c>
      <c r="C3" s="6"/>
      <c r="D3" s="82">
        <f>SUM(C3:C10)</f>
        <v>0</v>
      </c>
      <c r="E3" s="82">
        <f>IF(D3&gt;96,96,D3)</f>
        <v>0</v>
      </c>
      <c r="F3" s="1"/>
      <c r="G3" s="76" t="s">
        <v>69</v>
      </c>
    </row>
    <row r="4" spans="1:7" ht="33" customHeight="1">
      <c r="A4" s="7" t="s">
        <v>70</v>
      </c>
      <c r="B4" s="8" t="s">
        <v>68</v>
      </c>
      <c r="C4" s="9"/>
      <c r="D4" s="83"/>
      <c r="E4" s="83"/>
      <c r="F4" s="1"/>
      <c r="G4" s="76"/>
    </row>
    <row r="5" spans="1:7" ht="33" customHeight="1">
      <c r="A5" s="10" t="s">
        <v>71</v>
      </c>
      <c r="B5" s="5" t="s">
        <v>68</v>
      </c>
      <c r="C5" s="6"/>
      <c r="D5" s="83"/>
      <c r="E5" s="83"/>
      <c r="F5" s="1"/>
      <c r="G5" s="76" t="s">
        <v>72</v>
      </c>
    </row>
    <row r="6" spans="1:7" ht="33" customHeight="1">
      <c r="A6" s="7" t="s">
        <v>73</v>
      </c>
      <c r="B6" s="8" t="s">
        <v>68</v>
      </c>
      <c r="C6" s="9"/>
      <c r="D6" s="83"/>
      <c r="E6" s="83"/>
      <c r="F6" s="1"/>
      <c r="G6" s="76"/>
    </row>
    <row r="7" spans="1:7" ht="33" customHeight="1">
      <c r="A7" s="10" t="s">
        <v>74</v>
      </c>
      <c r="B7" s="5" t="s">
        <v>68</v>
      </c>
      <c r="C7" s="6"/>
      <c r="D7" s="83"/>
      <c r="E7" s="83"/>
      <c r="F7" s="1"/>
      <c r="G7" s="76" t="s">
        <v>75</v>
      </c>
    </row>
    <row r="8" spans="1:7" ht="33" customHeight="1">
      <c r="A8" s="7" t="s">
        <v>76</v>
      </c>
      <c r="B8" s="8" t="s">
        <v>68</v>
      </c>
      <c r="C8" s="9"/>
      <c r="D8" s="83"/>
      <c r="E8" s="83"/>
      <c r="F8" s="11"/>
      <c r="G8" s="76"/>
    </row>
    <row r="9" spans="1:7" ht="33" customHeight="1">
      <c r="A9" s="10" t="s">
        <v>77</v>
      </c>
      <c r="B9" s="5" t="s">
        <v>68</v>
      </c>
      <c r="C9" s="6"/>
      <c r="D9" s="83"/>
      <c r="E9" s="83"/>
      <c r="F9" s="12"/>
      <c r="G9" s="77" t="s">
        <v>78</v>
      </c>
    </row>
    <row r="10" spans="1:7" ht="33" customHeight="1">
      <c r="A10" s="13" t="s">
        <v>79</v>
      </c>
      <c r="B10" s="14" t="s">
        <v>80</v>
      </c>
      <c r="C10" s="15"/>
      <c r="D10" s="84"/>
      <c r="E10" s="83"/>
      <c r="F10" s="11"/>
      <c r="G10" s="78"/>
    </row>
    <row r="11" spans="1:7" ht="18" customHeight="1">
      <c r="A11" s="16"/>
      <c r="B11" s="17"/>
      <c r="C11" s="18"/>
      <c r="D11" s="19"/>
      <c r="E11" s="19"/>
      <c r="F11" s="11"/>
      <c r="G11" s="11"/>
    </row>
    <row r="12" spans="1:7" ht="45" customHeight="1">
      <c r="A12" s="20" t="s">
        <v>81</v>
      </c>
      <c r="B12" s="2" t="s">
        <v>62</v>
      </c>
      <c r="C12" s="2" t="s">
        <v>63</v>
      </c>
      <c r="D12" s="2" t="s">
        <v>64</v>
      </c>
      <c r="E12" s="2" t="s">
        <v>65</v>
      </c>
      <c r="F12" s="11"/>
      <c r="G12" s="11"/>
    </row>
    <row r="13" spans="1:7" ht="45" customHeight="1">
      <c r="A13" s="21" t="s">
        <v>82</v>
      </c>
      <c r="B13" s="5" t="s">
        <v>83</v>
      </c>
      <c r="C13" s="6"/>
      <c r="D13" s="82">
        <f>SUM(C13:C15)</f>
        <v>0</v>
      </c>
      <c r="E13" s="82">
        <f>IF(D13&gt;64,64,D13)</f>
        <v>0</v>
      </c>
      <c r="F13" s="11"/>
      <c r="G13" s="11"/>
    </row>
    <row r="14" spans="1:7" ht="45" customHeight="1">
      <c r="A14" s="22" t="s">
        <v>84</v>
      </c>
      <c r="B14" s="8" t="s">
        <v>85</v>
      </c>
      <c r="C14" s="9"/>
      <c r="D14" s="83"/>
      <c r="E14" s="83"/>
      <c r="F14" s="11"/>
      <c r="G14" s="11"/>
    </row>
    <row r="15" spans="1:7" ht="45" customHeight="1">
      <c r="A15" s="23" t="s">
        <v>86</v>
      </c>
      <c r="B15" s="24" t="s">
        <v>87</v>
      </c>
      <c r="C15" s="25"/>
      <c r="D15" s="83"/>
      <c r="E15" s="83"/>
      <c r="F15" s="11"/>
      <c r="G15" s="11"/>
    </row>
    <row r="16" spans="1:7" ht="20.100000000000001" customHeight="1">
      <c r="A16" s="26"/>
      <c r="B16" s="17"/>
      <c r="C16" s="18"/>
      <c r="D16" s="19"/>
      <c r="E16" s="19"/>
      <c r="F16" s="27"/>
      <c r="G16" s="27"/>
    </row>
    <row r="17" spans="1:7" ht="32.1" customHeight="1">
      <c r="A17" s="2" t="s">
        <v>88</v>
      </c>
      <c r="B17" s="2" t="s">
        <v>62</v>
      </c>
      <c r="C17" s="2" t="s">
        <v>63</v>
      </c>
      <c r="D17" s="2" t="s">
        <v>64</v>
      </c>
      <c r="E17" s="2" t="s">
        <v>65</v>
      </c>
      <c r="F17" s="27"/>
      <c r="G17" s="27"/>
    </row>
    <row r="18" spans="1:7" ht="32.1" customHeight="1">
      <c r="A18" s="28" t="s">
        <v>89</v>
      </c>
      <c r="B18" s="29" t="s">
        <v>90</v>
      </c>
      <c r="C18" s="30"/>
      <c r="D18" s="83">
        <f>SUM(C18:C30)</f>
        <v>0</v>
      </c>
      <c r="E18" s="83">
        <f>IF(D18&gt;32,32,D18)</f>
        <v>0</v>
      </c>
      <c r="F18" s="11"/>
      <c r="G18" s="11"/>
    </row>
    <row r="19" spans="1:7" ht="32.1" customHeight="1">
      <c r="A19" s="7" t="s">
        <v>91</v>
      </c>
      <c r="B19" s="8" t="s">
        <v>92</v>
      </c>
      <c r="C19" s="9"/>
      <c r="D19" s="83"/>
      <c r="E19" s="83"/>
      <c r="F19" s="11"/>
      <c r="G19" s="11"/>
    </row>
    <row r="20" spans="1:7" ht="59.25" customHeight="1">
      <c r="A20" s="4" t="s">
        <v>93</v>
      </c>
      <c r="B20" s="4" t="s">
        <v>94</v>
      </c>
      <c r="C20" s="6"/>
      <c r="D20" s="83"/>
      <c r="E20" s="83"/>
      <c r="F20" s="11"/>
      <c r="G20" s="11"/>
    </row>
    <row r="21" spans="1:7" ht="32.1" customHeight="1">
      <c r="A21" s="22" t="s">
        <v>95</v>
      </c>
      <c r="B21" s="8" t="s">
        <v>96</v>
      </c>
      <c r="C21" s="9"/>
      <c r="D21" s="83"/>
      <c r="E21" s="83"/>
      <c r="F21" s="11"/>
      <c r="G21" s="11"/>
    </row>
    <row r="22" spans="1:7" ht="32.1" customHeight="1">
      <c r="A22" s="10" t="s">
        <v>97</v>
      </c>
      <c r="B22" s="5" t="s">
        <v>98</v>
      </c>
      <c r="C22" s="6"/>
      <c r="D22" s="83"/>
      <c r="E22" s="83"/>
      <c r="F22" s="1"/>
      <c r="G22" s="11"/>
    </row>
    <row r="23" spans="1:7" ht="32.1" customHeight="1">
      <c r="A23" s="7" t="s">
        <v>99</v>
      </c>
      <c r="B23" s="8" t="s">
        <v>100</v>
      </c>
      <c r="C23" s="9"/>
      <c r="D23" s="83"/>
      <c r="E23" s="83"/>
      <c r="F23" s="11"/>
      <c r="G23" s="11"/>
    </row>
    <row r="24" spans="1:7" ht="32.1" customHeight="1">
      <c r="A24" s="4" t="s">
        <v>101</v>
      </c>
      <c r="B24" s="5" t="s">
        <v>102</v>
      </c>
      <c r="C24" s="6"/>
      <c r="D24" s="83"/>
      <c r="E24" s="83"/>
      <c r="F24" s="11"/>
      <c r="G24" s="11"/>
    </row>
    <row r="25" spans="1:7" ht="32.1" customHeight="1">
      <c r="A25" s="22" t="s">
        <v>103</v>
      </c>
      <c r="B25" s="8" t="s">
        <v>102</v>
      </c>
      <c r="C25" s="9"/>
      <c r="D25" s="83"/>
      <c r="E25" s="83"/>
      <c r="F25" s="11"/>
      <c r="G25" s="11"/>
    </row>
    <row r="26" spans="1:7" ht="32.1" customHeight="1">
      <c r="A26" s="10" t="s">
        <v>104</v>
      </c>
      <c r="B26" s="5" t="s">
        <v>92</v>
      </c>
      <c r="C26" s="6"/>
      <c r="D26" s="83"/>
      <c r="E26" s="83"/>
      <c r="F26" s="11"/>
      <c r="G26" s="11"/>
    </row>
    <row r="27" spans="1:7" ht="32.1" customHeight="1">
      <c r="A27" s="22" t="s">
        <v>105</v>
      </c>
      <c r="B27" s="8" t="s">
        <v>106</v>
      </c>
      <c r="C27" s="9"/>
      <c r="D27" s="83"/>
      <c r="E27" s="83"/>
      <c r="F27" s="11"/>
      <c r="G27" s="11"/>
    </row>
    <row r="28" spans="1:7" ht="32.1" customHeight="1">
      <c r="A28" s="21" t="s">
        <v>107</v>
      </c>
      <c r="B28" s="5" t="s">
        <v>108</v>
      </c>
      <c r="C28" s="6"/>
      <c r="D28" s="83"/>
      <c r="E28" s="83"/>
      <c r="F28" s="11"/>
      <c r="G28" s="11"/>
    </row>
    <row r="29" spans="1:7" ht="32.1" customHeight="1">
      <c r="A29" s="22" t="s">
        <v>109</v>
      </c>
      <c r="B29" s="8" t="s">
        <v>110</v>
      </c>
      <c r="C29" s="9"/>
      <c r="D29" s="83"/>
      <c r="E29" s="83"/>
      <c r="F29" s="11"/>
      <c r="G29" s="11"/>
    </row>
    <row r="30" spans="1:7" ht="32.1" customHeight="1">
      <c r="A30" s="23" t="s">
        <v>111</v>
      </c>
      <c r="B30" s="24" t="s">
        <v>112</v>
      </c>
      <c r="C30" s="25"/>
      <c r="D30" s="83"/>
      <c r="E30" s="83"/>
      <c r="F30" s="11"/>
      <c r="G30" s="11"/>
    </row>
    <row r="31" spans="1:7" ht="15.95" customHeight="1">
      <c r="A31" s="26"/>
      <c r="B31" s="17"/>
      <c r="C31" s="18"/>
      <c r="D31" s="19"/>
      <c r="E31" s="19"/>
      <c r="F31" s="11"/>
      <c r="G31" s="11"/>
    </row>
    <row r="32" spans="1:7" ht="36" customHeight="1">
      <c r="A32" s="20" t="s">
        <v>113</v>
      </c>
      <c r="B32" s="2" t="s">
        <v>62</v>
      </c>
      <c r="C32" s="2" t="s">
        <v>63</v>
      </c>
      <c r="D32" s="2" t="s">
        <v>64</v>
      </c>
      <c r="E32" s="2" t="s">
        <v>65</v>
      </c>
      <c r="F32" s="11"/>
      <c r="G32" s="11"/>
    </row>
    <row r="33" spans="1:7" ht="36" customHeight="1">
      <c r="A33" s="21" t="s">
        <v>114</v>
      </c>
      <c r="B33" s="5" t="s">
        <v>115</v>
      </c>
      <c r="C33" s="6"/>
      <c r="D33" s="82">
        <f>SUM(C33:C36)</f>
        <v>68</v>
      </c>
      <c r="E33" s="82">
        <f>IF(D33&gt;64,64,D33)</f>
        <v>64</v>
      </c>
      <c r="F33" s="11"/>
      <c r="G33" s="11"/>
    </row>
    <row r="34" spans="1:7" ht="36" customHeight="1">
      <c r="A34" s="7" t="s">
        <v>116</v>
      </c>
      <c r="B34" s="8" t="s">
        <v>117</v>
      </c>
      <c r="C34" s="9"/>
      <c r="D34" s="83"/>
      <c r="E34" s="83"/>
      <c r="F34" s="11"/>
      <c r="G34" s="11"/>
    </row>
    <row r="35" spans="1:7" ht="36" customHeight="1">
      <c r="A35" s="10" t="s">
        <v>118</v>
      </c>
      <c r="B35" s="5" t="s">
        <v>119</v>
      </c>
      <c r="C35" s="6">
        <f>32+36</f>
        <v>68</v>
      </c>
      <c r="D35" s="83"/>
      <c r="E35" s="83"/>
      <c r="F35" s="11"/>
      <c r="G35" s="11"/>
    </row>
    <row r="36" spans="1:7" ht="36" customHeight="1">
      <c r="A36" s="7" t="s">
        <v>120</v>
      </c>
      <c r="B36" s="31" t="s">
        <v>121</v>
      </c>
      <c r="C36" s="9"/>
      <c r="D36" s="84"/>
      <c r="E36" s="84"/>
      <c r="F36" s="11"/>
      <c r="G36" s="11"/>
    </row>
    <row r="37" spans="1:7" ht="15" customHeight="1">
      <c r="A37" s="32"/>
      <c r="B37" s="32"/>
      <c r="C37" s="32"/>
      <c r="D37" s="32"/>
      <c r="E37" s="32"/>
      <c r="F37" s="11"/>
      <c r="G37" s="11"/>
    </row>
    <row r="38" spans="1:7" ht="41.1" customHeight="1">
      <c r="A38" s="20" t="s">
        <v>122</v>
      </c>
      <c r="B38" s="2" t="s">
        <v>62</v>
      </c>
      <c r="C38" s="2" t="s">
        <v>63</v>
      </c>
      <c r="D38" s="2" t="s">
        <v>64</v>
      </c>
      <c r="E38" s="2" t="s">
        <v>65</v>
      </c>
      <c r="F38" s="11"/>
      <c r="G38" s="11"/>
    </row>
    <row r="39" spans="1:7" ht="41.1" customHeight="1">
      <c r="A39" s="21" t="s">
        <v>123</v>
      </c>
      <c r="B39" s="5" t="s">
        <v>124</v>
      </c>
      <c r="C39" s="6"/>
      <c r="D39" s="82">
        <f>SUM(C39:C53)</f>
        <v>8</v>
      </c>
      <c r="E39" s="82">
        <f>IF(D39&gt;96,96,D39)</f>
        <v>8</v>
      </c>
      <c r="F39" s="11"/>
      <c r="G39" s="11"/>
    </row>
    <row r="40" spans="1:7" ht="41.1" customHeight="1">
      <c r="A40" s="22" t="s">
        <v>125</v>
      </c>
      <c r="B40" s="8" t="s">
        <v>126</v>
      </c>
      <c r="C40" s="9"/>
      <c r="D40" s="83"/>
      <c r="E40" s="83"/>
      <c r="F40" s="11"/>
      <c r="G40" s="11"/>
    </row>
    <row r="41" spans="1:7" ht="41.1" customHeight="1">
      <c r="A41" s="21" t="s">
        <v>127</v>
      </c>
      <c r="B41" s="5" t="s">
        <v>124</v>
      </c>
      <c r="C41" s="6"/>
      <c r="D41" s="83"/>
      <c r="E41" s="83"/>
      <c r="F41" s="11"/>
      <c r="G41" s="11"/>
    </row>
    <row r="42" spans="1:7" ht="41.1" customHeight="1">
      <c r="A42" s="22" t="s">
        <v>128</v>
      </c>
      <c r="B42" s="8" t="s">
        <v>129</v>
      </c>
      <c r="C42" s="33"/>
      <c r="D42" s="83"/>
      <c r="E42" s="83"/>
      <c r="F42" s="11"/>
      <c r="G42" s="11"/>
    </row>
    <row r="43" spans="1:7" ht="41.1" customHeight="1">
      <c r="A43" s="21" t="s">
        <v>130</v>
      </c>
      <c r="B43" s="5" t="s">
        <v>126</v>
      </c>
      <c r="C43" s="6"/>
      <c r="D43" s="83"/>
      <c r="E43" s="83"/>
      <c r="F43" s="11"/>
      <c r="G43" s="11"/>
    </row>
    <row r="44" spans="1:7" ht="41.1" customHeight="1">
      <c r="A44" s="22" t="s">
        <v>131</v>
      </c>
      <c r="B44" s="8" t="s">
        <v>132</v>
      </c>
      <c r="C44" s="9"/>
      <c r="D44" s="83"/>
      <c r="E44" s="83"/>
      <c r="F44" s="11"/>
      <c r="G44" s="11"/>
    </row>
    <row r="45" spans="1:7" ht="41.1" customHeight="1">
      <c r="A45" s="21" t="s">
        <v>133</v>
      </c>
      <c r="B45" s="5" t="s">
        <v>126</v>
      </c>
      <c r="C45" s="6"/>
      <c r="D45" s="83"/>
      <c r="E45" s="83"/>
      <c r="F45" s="11"/>
      <c r="G45" s="11"/>
    </row>
    <row r="46" spans="1:7" ht="41.1" customHeight="1">
      <c r="A46" s="22" t="s">
        <v>134</v>
      </c>
      <c r="B46" s="8" t="s">
        <v>135</v>
      </c>
      <c r="C46" s="9"/>
      <c r="D46" s="83"/>
      <c r="E46" s="83"/>
      <c r="F46" s="11"/>
      <c r="G46" s="11"/>
    </row>
    <row r="47" spans="1:7" ht="41.1" customHeight="1">
      <c r="A47" s="4" t="s">
        <v>136</v>
      </c>
      <c r="B47" s="5" t="s">
        <v>135</v>
      </c>
      <c r="C47" s="6"/>
      <c r="D47" s="83"/>
      <c r="E47" s="83"/>
      <c r="F47" s="11"/>
      <c r="G47" s="11"/>
    </row>
    <row r="48" spans="1:7" ht="41.1" customHeight="1">
      <c r="A48" s="31" t="s">
        <v>137</v>
      </c>
      <c r="B48" s="8" t="s">
        <v>138</v>
      </c>
      <c r="C48" s="9"/>
      <c r="D48" s="83"/>
      <c r="E48" s="83"/>
      <c r="F48" s="34"/>
      <c r="G48" s="11"/>
    </row>
    <row r="49" spans="1:7" ht="41.1" customHeight="1">
      <c r="A49" s="4" t="s">
        <v>139</v>
      </c>
      <c r="B49" s="5" t="s">
        <v>135</v>
      </c>
      <c r="C49" s="6"/>
      <c r="D49" s="83"/>
      <c r="E49" s="83"/>
      <c r="F49" s="11"/>
      <c r="G49" s="11"/>
    </row>
    <row r="50" spans="1:7" ht="41.1" customHeight="1">
      <c r="A50" s="31" t="s">
        <v>140</v>
      </c>
      <c r="B50" s="8" t="s">
        <v>141</v>
      </c>
      <c r="C50" s="9"/>
      <c r="D50" s="83"/>
      <c r="E50" s="83"/>
      <c r="F50" s="11"/>
      <c r="G50" s="11"/>
    </row>
    <row r="51" spans="1:7" ht="41.1" customHeight="1">
      <c r="A51" s="21" t="s">
        <v>142</v>
      </c>
      <c r="B51" s="5" t="s">
        <v>143</v>
      </c>
      <c r="C51" s="6">
        <v>8</v>
      </c>
      <c r="D51" s="83"/>
      <c r="E51" s="83"/>
      <c r="F51" s="11"/>
      <c r="G51" s="11"/>
    </row>
    <row r="52" spans="1:7" ht="41.1" customHeight="1">
      <c r="A52" s="22" t="s">
        <v>144</v>
      </c>
      <c r="B52" s="8" t="s">
        <v>145</v>
      </c>
      <c r="C52" s="9"/>
      <c r="D52" s="83"/>
      <c r="E52" s="83"/>
      <c r="F52" s="11"/>
      <c r="G52" s="11"/>
    </row>
    <row r="53" spans="1:7" ht="41.1" customHeight="1">
      <c r="A53" s="5" t="s">
        <v>146</v>
      </c>
      <c r="B53" s="5" t="s">
        <v>147</v>
      </c>
      <c r="C53" s="6"/>
      <c r="D53" s="84"/>
      <c r="E53" s="84"/>
      <c r="F53" s="11"/>
      <c r="G53" s="11"/>
    </row>
    <row r="54" spans="1:7" ht="20.100000000000001" customHeight="1">
      <c r="A54" s="32"/>
      <c r="B54" s="32"/>
      <c r="C54" s="32"/>
      <c r="D54" s="32"/>
      <c r="E54" s="32"/>
      <c r="F54" s="11"/>
      <c r="G54" s="11"/>
    </row>
    <row r="55" spans="1:7" ht="42.95" customHeight="1">
      <c r="A55" s="35" t="s">
        <v>148</v>
      </c>
      <c r="B55" s="2" t="s">
        <v>62</v>
      </c>
      <c r="C55" s="2" t="s">
        <v>63</v>
      </c>
      <c r="D55" s="2" t="s">
        <v>64</v>
      </c>
      <c r="E55" s="2" t="s">
        <v>65</v>
      </c>
      <c r="F55" s="11"/>
      <c r="G55" s="11"/>
    </row>
    <row r="56" spans="1:7" ht="42.95" customHeight="1">
      <c r="A56" s="21" t="s">
        <v>149</v>
      </c>
      <c r="B56" s="5" t="s">
        <v>150</v>
      </c>
      <c r="C56" s="6"/>
      <c r="D56" s="82">
        <f>SUM(C56:C59)</f>
        <v>0</v>
      </c>
      <c r="E56" s="82">
        <f>IF(D56&gt;48,48,D56)</f>
        <v>0</v>
      </c>
      <c r="F56" s="11"/>
      <c r="G56" s="11"/>
    </row>
    <row r="57" spans="1:7" ht="42.95" customHeight="1">
      <c r="A57" s="7" t="s">
        <v>151</v>
      </c>
      <c r="B57" s="8" t="s">
        <v>150</v>
      </c>
      <c r="C57" s="9"/>
      <c r="D57" s="83"/>
      <c r="E57" s="83"/>
      <c r="F57" s="11"/>
      <c r="G57" s="11"/>
    </row>
    <row r="58" spans="1:7" ht="45.95" customHeight="1">
      <c r="A58" s="21" t="s">
        <v>152</v>
      </c>
      <c r="B58" s="5" t="s">
        <v>153</v>
      </c>
      <c r="C58" s="6"/>
      <c r="D58" s="83"/>
      <c r="E58" s="83"/>
      <c r="F58" s="11"/>
      <c r="G58" s="11"/>
    </row>
    <row r="59" spans="1:7" ht="48" customHeight="1">
      <c r="A59" s="31" t="s">
        <v>154</v>
      </c>
      <c r="B59" s="8" t="s">
        <v>155</v>
      </c>
      <c r="C59" s="9"/>
      <c r="D59" s="84"/>
      <c r="E59" s="84"/>
      <c r="F59" s="11"/>
      <c r="G59" s="11"/>
    </row>
    <row r="60" spans="1:7" ht="21" customHeight="1">
      <c r="A60" s="32"/>
      <c r="B60" s="32"/>
      <c r="C60" s="32"/>
      <c r="D60" s="32"/>
      <c r="E60" s="32"/>
      <c r="F60" s="11"/>
      <c r="G60" s="11"/>
    </row>
    <row r="61" spans="1:7" ht="35.1" customHeight="1">
      <c r="A61" s="20" t="s">
        <v>156</v>
      </c>
      <c r="B61" s="2" t="s">
        <v>62</v>
      </c>
      <c r="C61" s="2" t="s">
        <v>63</v>
      </c>
      <c r="D61" s="2" t="s">
        <v>64</v>
      </c>
      <c r="E61" s="2" t="s">
        <v>65</v>
      </c>
      <c r="F61" s="11"/>
      <c r="G61" s="11"/>
    </row>
    <row r="62" spans="1:7" ht="35.1" customHeight="1">
      <c r="A62" s="4" t="s">
        <v>157</v>
      </c>
      <c r="B62" s="5" t="s">
        <v>158</v>
      </c>
      <c r="C62" s="6"/>
      <c r="D62" s="82">
        <f>SUM(C62:C66)</f>
        <v>8</v>
      </c>
      <c r="E62" s="82">
        <f>IF(D62&gt;48,48,D62)</f>
        <v>8</v>
      </c>
      <c r="F62" s="11"/>
      <c r="G62" s="11"/>
    </row>
    <row r="63" spans="1:7" ht="35.1" customHeight="1">
      <c r="A63" s="8" t="s">
        <v>159</v>
      </c>
      <c r="B63" s="8" t="s">
        <v>158</v>
      </c>
      <c r="C63" s="9"/>
      <c r="D63" s="83"/>
      <c r="E63" s="83"/>
      <c r="F63" s="11"/>
      <c r="G63" s="11"/>
    </row>
    <row r="64" spans="1:7" ht="48" customHeight="1">
      <c r="A64" s="4" t="s">
        <v>160</v>
      </c>
      <c r="B64" s="5" t="s">
        <v>161</v>
      </c>
      <c r="C64" s="6"/>
      <c r="D64" s="83"/>
      <c r="E64" s="83"/>
      <c r="F64" s="11"/>
      <c r="G64" s="11"/>
    </row>
    <row r="65" spans="1:7" ht="35.1" customHeight="1">
      <c r="A65" s="31" t="s">
        <v>162</v>
      </c>
      <c r="B65" s="8" t="s">
        <v>161</v>
      </c>
      <c r="C65" s="9"/>
      <c r="D65" s="83"/>
      <c r="E65" s="83"/>
      <c r="F65" s="11"/>
      <c r="G65" s="11"/>
    </row>
    <row r="66" spans="1:7" ht="35.1" customHeight="1">
      <c r="A66" s="4" t="s">
        <v>163</v>
      </c>
      <c r="B66" s="5" t="s">
        <v>164</v>
      </c>
      <c r="C66" s="6">
        <v>8</v>
      </c>
      <c r="D66" s="84"/>
      <c r="E66" s="84"/>
      <c r="F66" s="11"/>
      <c r="G66" s="11"/>
    </row>
    <row r="67" spans="1:7" ht="15.75">
      <c r="A67" s="36"/>
      <c r="B67" s="80" t="s">
        <v>165</v>
      </c>
      <c r="C67" s="81"/>
      <c r="D67" s="37">
        <f>IF(SUM((E3,E13,E18,E33,E39,E56,E62))&gt;=288,"Limite de Horas Atingido",SUM((E3,E13,E18,E33,E39,E56,E62)))</f>
        <v>80</v>
      </c>
      <c r="E67" s="1"/>
      <c r="F67" s="11"/>
      <c r="G67" s="11"/>
    </row>
  </sheetData>
  <mergeCells count="20">
    <mergeCell ref="E62:E66"/>
    <mergeCell ref="E13:E15"/>
    <mergeCell ref="E18:E30"/>
    <mergeCell ref="E33:E36"/>
    <mergeCell ref="E39:E53"/>
    <mergeCell ref="E56:E59"/>
    <mergeCell ref="B67:C67"/>
    <mergeCell ref="D3:D10"/>
    <mergeCell ref="D13:D15"/>
    <mergeCell ref="D18:D30"/>
    <mergeCell ref="D33:D36"/>
    <mergeCell ref="D39:D53"/>
    <mergeCell ref="D56:D59"/>
    <mergeCell ref="D62:D66"/>
    <mergeCell ref="G3:G4"/>
    <mergeCell ref="G5:G6"/>
    <mergeCell ref="G7:G8"/>
    <mergeCell ref="G9:G10"/>
    <mergeCell ref="A1:E1"/>
    <mergeCell ref="E3:E10"/>
  </mergeCells>
  <conditionalFormatting sqref="D67">
    <cfRule type="cellIs" dxfId="36" priority="1" operator="lessThan">
      <formula>288</formula>
    </cfRule>
    <cfRule type="cellIs" dxfId="35" priority="2" operator="greaterThan">
      <formula>287</formula>
    </cfRule>
  </conditionalFormatting>
  <conditionalFormatting sqref="D3:D11">
    <cfRule type="cellIs" dxfId="34" priority="35" operator="greaterThan">
      <formula>96</formula>
    </cfRule>
    <cfRule type="cellIs" dxfId="33" priority="36" operator="equal">
      <formula>96</formula>
    </cfRule>
    <cfRule type="cellIs" dxfId="32" priority="37" operator="lessThan">
      <formula>96</formula>
    </cfRule>
  </conditionalFormatting>
  <conditionalFormatting sqref="D13:D16">
    <cfRule type="cellIs" dxfId="31" priority="32" operator="equal">
      <formula>64</formula>
    </cfRule>
    <cfRule type="cellIs" dxfId="30" priority="33" operator="lessThan">
      <formula>64</formula>
    </cfRule>
    <cfRule type="cellIs" dxfId="29" priority="34" operator="greaterThan">
      <formula>64</formula>
    </cfRule>
  </conditionalFormatting>
  <conditionalFormatting sqref="D18:D31">
    <cfRule type="cellIs" dxfId="28" priority="29" operator="equal">
      <formula>32</formula>
    </cfRule>
    <cfRule type="cellIs" dxfId="27" priority="30" operator="lessThan">
      <formula>32</formula>
    </cfRule>
    <cfRule type="cellIs" dxfId="26" priority="31" operator="greaterThan">
      <formula>32</formula>
    </cfRule>
  </conditionalFormatting>
  <conditionalFormatting sqref="D33:D36">
    <cfRule type="cellIs" dxfId="25" priority="26" operator="equal">
      <formula>64</formula>
    </cfRule>
    <cfRule type="cellIs" dxfId="24" priority="27" operator="lessThan">
      <formula>64</formula>
    </cfRule>
    <cfRule type="cellIs" dxfId="23" priority="28" operator="greaterThan">
      <formula>64</formula>
    </cfRule>
  </conditionalFormatting>
  <conditionalFormatting sqref="D39:D53">
    <cfRule type="cellIs" dxfId="22" priority="23" operator="lessThan">
      <formula>96</formula>
    </cfRule>
    <cfRule type="cellIs" dxfId="21" priority="24" operator="equal">
      <formula>96</formula>
    </cfRule>
    <cfRule type="cellIs" dxfId="20" priority="25" operator="greaterThan">
      <formula>96</formula>
    </cfRule>
  </conditionalFormatting>
  <conditionalFormatting sqref="D56:D59">
    <cfRule type="cellIs" dxfId="19" priority="20" operator="equal">
      <formula>48</formula>
    </cfRule>
    <cfRule type="cellIs" dxfId="18" priority="21" operator="lessThan">
      <formula>48</formula>
    </cfRule>
    <cfRule type="cellIs" dxfId="17" priority="22" operator="greaterThan">
      <formula>48</formula>
    </cfRule>
  </conditionalFormatting>
  <conditionalFormatting sqref="D62:D66">
    <cfRule type="cellIs" dxfId="16" priority="17" operator="equal">
      <formula>48</formula>
    </cfRule>
    <cfRule type="cellIs" dxfId="15" priority="18" operator="lessThan">
      <formula>48</formula>
    </cfRule>
    <cfRule type="cellIs" dxfId="14" priority="19" operator="greaterThan">
      <formula>48</formula>
    </cfRule>
  </conditionalFormatting>
  <conditionalFormatting sqref="E3:E11">
    <cfRule type="cellIs" dxfId="13" priority="15" operator="lessThan">
      <formula>96</formula>
    </cfRule>
    <cfRule type="cellIs" dxfId="12" priority="16" operator="equal">
      <formula>96</formula>
    </cfRule>
  </conditionalFormatting>
  <conditionalFormatting sqref="E13:E16">
    <cfRule type="cellIs" dxfId="11" priority="13" operator="lessThan">
      <formula>64</formula>
    </cfRule>
    <cfRule type="cellIs" dxfId="10" priority="14" operator="equal">
      <formula>64</formula>
    </cfRule>
  </conditionalFormatting>
  <conditionalFormatting sqref="E18:E31">
    <cfRule type="cellIs" dxfId="9" priority="11" operator="lessThan">
      <formula>32</formula>
    </cfRule>
    <cfRule type="cellIs" dxfId="8" priority="12" operator="equal">
      <formula>32</formula>
    </cfRule>
  </conditionalFormatting>
  <conditionalFormatting sqref="E33:E36">
    <cfRule type="cellIs" dxfId="7" priority="9" operator="lessThan">
      <formula>64</formula>
    </cfRule>
    <cfRule type="cellIs" dxfId="6" priority="10" operator="equal">
      <formula>64</formula>
    </cfRule>
  </conditionalFormatting>
  <conditionalFormatting sqref="E39:E53">
    <cfRule type="cellIs" dxfId="5" priority="7" operator="lessThan">
      <formula>96</formula>
    </cfRule>
    <cfRule type="cellIs" dxfId="4" priority="8" operator="equal">
      <formula>96</formula>
    </cfRule>
  </conditionalFormatting>
  <conditionalFormatting sqref="E56:E59">
    <cfRule type="cellIs" dxfId="3" priority="5" operator="lessThan">
      <formula>48</formula>
    </cfRule>
    <cfRule type="cellIs" dxfId="2" priority="6" operator="equal">
      <formula>48</formula>
    </cfRule>
  </conditionalFormatting>
  <conditionalFormatting sqref="E62:E66">
    <cfRule type="cellIs" dxfId="1" priority="3" operator="lessThan">
      <formula>48</formula>
    </cfRule>
    <cfRule type="cellIs" dxfId="0" priority="4" operator="equal">
      <formula>48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H17" sqref="H17"/>
    </sheetView>
  </sheetViews>
  <sheetFormatPr defaultColWidth="9.140625" defaultRowHeight="12.75"/>
  <cols>
    <col min="1" max="1" width="7.7109375" customWidth="1"/>
    <col min="2" max="2" width="38.140625" customWidth="1"/>
    <col min="4" max="4" width="12.5703125" customWidth="1"/>
    <col min="5" max="5" width="36.28515625" customWidth="1"/>
    <col min="7" max="7" width="3" customWidth="1"/>
    <col min="8" max="8" width="28.85546875" customWidth="1"/>
    <col min="9" max="9" width="14" customWidth="1"/>
    <col min="10" max="10" width="17.42578125" customWidth="1"/>
    <col min="14" max="14" width="38.140625" customWidth="1"/>
  </cols>
  <sheetData>
    <row r="1" spans="1:10">
      <c r="A1" s="72" t="s">
        <v>0</v>
      </c>
      <c r="B1" s="72"/>
      <c r="C1" s="72"/>
      <c r="D1" s="72"/>
      <c r="E1" s="72"/>
      <c r="F1" s="72"/>
      <c r="H1" s="73" t="s">
        <v>1</v>
      </c>
      <c r="I1" s="73"/>
      <c r="J1" s="73"/>
    </row>
    <row r="2" spans="1:10">
      <c r="A2" s="38" t="s">
        <v>2</v>
      </c>
      <c r="B2" s="39" t="s">
        <v>3</v>
      </c>
      <c r="C2" s="38" t="s">
        <v>4</v>
      </c>
      <c r="D2" s="39" t="s">
        <v>5</v>
      </c>
      <c r="E2" s="38" t="s">
        <v>3</v>
      </c>
      <c r="F2" s="39" t="s">
        <v>4</v>
      </c>
      <c r="H2" s="40" t="s">
        <v>6</v>
      </c>
      <c r="I2" s="40" t="s">
        <v>7</v>
      </c>
      <c r="J2" s="40" t="s">
        <v>8</v>
      </c>
    </row>
    <row r="3" spans="1:10">
      <c r="A3" s="70" t="s">
        <v>9</v>
      </c>
      <c r="B3" s="39" t="s">
        <v>10</v>
      </c>
      <c r="C3" s="38">
        <v>64</v>
      </c>
      <c r="D3" s="75" t="s">
        <v>11</v>
      </c>
      <c r="E3" s="38" t="s">
        <v>12</v>
      </c>
      <c r="F3" s="39">
        <v>32</v>
      </c>
      <c r="H3" s="65" t="s">
        <v>172</v>
      </c>
      <c r="I3" s="46">
        <f>C32</f>
        <v>1088</v>
      </c>
      <c r="J3" s="40">
        <v>1728</v>
      </c>
    </row>
    <row r="4" spans="1:10">
      <c r="A4" s="70"/>
      <c r="B4" s="39" t="s">
        <v>13</v>
      </c>
      <c r="C4" s="38">
        <v>64</v>
      </c>
      <c r="D4" s="75"/>
      <c r="E4" s="38"/>
      <c r="F4" s="39"/>
      <c r="H4" s="65" t="s">
        <v>173</v>
      </c>
      <c r="I4" s="46">
        <f>F11</f>
        <v>32</v>
      </c>
      <c r="J4" s="40">
        <v>320</v>
      </c>
    </row>
    <row r="5" spans="1:10">
      <c r="A5" s="70"/>
      <c r="B5" s="39" t="s">
        <v>14</v>
      </c>
      <c r="C5" s="38">
        <v>64</v>
      </c>
      <c r="D5" s="75"/>
      <c r="E5" s="38"/>
      <c r="F5" s="39"/>
      <c r="H5" s="65" t="s">
        <v>174</v>
      </c>
      <c r="I5" s="46">
        <f>F19</f>
        <v>64</v>
      </c>
      <c r="J5" s="40">
        <v>256</v>
      </c>
    </row>
    <row r="6" spans="1:10">
      <c r="A6" s="70"/>
      <c r="B6" s="39" t="s">
        <v>15</v>
      </c>
      <c r="C6" s="38">
        <v>64</v>
      </c>
      <c r="D6" s="75"/>
      <c r="E6" s="38"/>
      <c r="F6" s="39"/>
      <c r="H6" s="65" t="s">
        <v>176</v>
      </c>
      <c r="I6" s="46">
        <f>SUM(F22:F23)</f>
        <v>0</v>
      </c>
      <c r="J6" s="40">
        <v>320</v>
      </c>
    </row>
    <row r="7" spans="1:10">
      <c r="A7" s="71" t="s">
        <v>16</v>
      </c>
      <c r="B7" s="39" t="s">
        <v>17</v>
      </c>
      <c r="C7" s="38">
        <v>64</v>
      </c>
      <c r="D7" s="75"/>
      <c r="E7" s="38"/>
      <c r="F7" s="39"/>
      <c r="H7" s="65" t="s">
        <v>175</v>
      </c>
      <c r="I7" s="46">
        <f>SUM(F24:F25)</f>
        <v>0</v>
      </c>
      <c r="J7" s="40">
        <v>160</v>
      </c>
    </row>
    <row r="8" spans="1:10">
      <c r="A8" s="71"/>
      <c r="B8" s="39" t="s">
        <v>18</v>
      </c>
      <c r="C8" s="38">
        <v>64</v>
      </c>
      <c r="D8" s="75"/>
      <c r="E8" s="38"/>
      <c r="F8" s="41"/>
      <c r="H8" s="65" t="s">
        <v>177</v>
      </c>
      <c r="I8" s="40">
        <f>'Atv Compl.'!D67</f>
        <v>80</v>
      </c>
      <c r="J8" s="40">
        <v>288</v>
      </c>
    </row>
    <row r="9" spans="1:10">
      <c r="A9" s="71"/>
      <c r="B9" s="39" t="s">
        <v>20</v>
      </c>
      <c r="C9" s="38">
        <v>64</v>
      </c>
      <c r="D9" s="75"/>
      <c r="E9" s="38"/>
      <c r="F9" s="39"/>
      <c r="H9" s="42"/>
      <c r="I9" s="42"/>
      <c r="J9" s="42"/>
    </row>
    <row r="10" spans="1:10">
      <c r="A10" s="71"/>
      <c r="B10" s="39" t="s">
        <v>21</v>
      </c>
      <c r="C10" s="38">
        <v>64</v>
      </c>
      <c r="D10" s="75"/>
      <c r="E10" s="38"/>
      <c r="F10" s="39"/>
      <c r="H10" s="73" t="s">
        <v>22</v>
      </c>
      <c r="I10" s="73"/>
      <c r="J10" s="42"/>
    </row>
    <row r="11" spans="1:10">
      <c r="A11" s="71"/>
      <c r="B11" s="39" t="s">
        <v>23</v>
      </c>
      <c r="C11" s="38">
        <v>64</v>
      </c>
      <c r="D11" s="75"/>
      <c r="E11" s="43" t="s">
        <v>24</v>
      </c>
      <c r="F11" s="41">
        <f>SUM(F3:F10)</f>
        <v>32</v>
      </c>
      <c r="H11" s="40" t="s">
        <v>25</v>
      </c>
      <c r="I11" s="40">
        <v>7.5944000000000003</v>
      </c>
      <c r="J11" s="42"/>
    </row>
    <row r="12" spans="1:10">
      <c r="A12" s="71" t="s">
        <v>26</v>
      </c>
      <c r="B12" s="39" t="s">
        <v>27</v>
      </c>
      <c r="C12" s="38">
        <v>64</v>
      </c>
      <c r="D12" s="75" t="s">
        <v>28</v>
      </c>
      <c r="E12" s="38" t="s">
        <v>29</v>
      </c>
      <c r="F12" s="39">
        <v>64</v>
      </c>
      <c r="H12" s="40" t="s">
        <v>30</v>
      </c>
      <c r="I12" s="40">
        <v>7.0179999999999998</v>
      </c>
      <c r="J12" s="42"/>
    </row>
    <row r="13" spans="1:10">
      <c r="A13" s="71"/>
      <c r="B13" s="39" t="s">
        <v>31</v>
      </c>
      <c r="C13" s="38"/>
      <c r="D13" s="75"/>
      <c r="E13" s="38"/>
      <c r="F13" s="39"/>
    </row>
    <row r="14" spans="1:10">
      <c r="A14" s="71"/>
      <c r="B14" s="39" t="s">
        <v>32</v>
      </c>
      <c r="C14" s="38">
        <v>64</v>
      </c>
      <c r="D14" s="75"/>
      <c r="E14" s="38"/>
      <c r="F14" s="39"/>
    </row>
    <row r="15" spans="1:10">
      <c r="A15" s="71"/>
      <c r="B15" s="39" t="s">
        <v>33</v>
      </c>
      <c r="C15" s="38">
        <v>64</v>
      </c>
      <c r="D15" s="75"/>
      <c r="E15" s="38"/>
      <c r="F15" s="39"/>
    </row>
    <row r="16" spans="1:10">
      <c r="A16" s="71"/>
      <c r="B16" s="39" t="s">
        <v>34</v>
      </c>
      <c r="C16" s="38">
        <v>64</v>
      </c>
      <c r="D16" s="75"/>
      <c r="E16" s="38"/>
      <c r="F16" s="39"/>
    </row>
    <row r="17" spans="1:8">
      <c r="A17" s="71" t="s">
        <v>35</v>
      </c>
      <c r="B17" s="39" t="s">
        <v>36</v>
      </c>
      <c r="C17" s="38"/>
      <c r="D17" s="75"/>
      <c r="E17" s="38"/>
      <c r="F17" s="39"/>
      <c r="H17" s="47"/>
    </row>
    <row r="18" spans="1:8">
      <c r="A18" s="71"/>
      <c r="B18" s="39" t="s">
        <v>37</v>
      </c>
      <c r="C18" s="38"/>
      <c r="D18" s="75"/>
      <c r="E18" s="38"/>
      <c r="F18" s="39"/>
    </row>
    <row r="19" spans="1:8">
      <c r="A19" s="71"/>
      <c r="B19" s="39" t="s">
        <v>38</v>
      </c>
      <c r="C19" s="38"/>
      <c r="D19" s="75"/>
      <c r="E19" s="43" t="s">
        <v>24</v>
      </c>
      <c r="F19" s="41">
        <f>SUM(F12:F18)</f>
        <v>64</v>
      </c>
    </row>
    <row r="20" spans="1:8">
      <c r="A20" s="71"/>
      <c r="B20" s="39" t="s">
        <v>39</v>
      </c>
      <c r="C20" s="38"/>
      <c r="D20" s="75" t="s">
        <v>40</v>
      </c>
      <c r="E20" s="38" t="s">
        <v>41</v>
      </c>
      <c r="F20" s="39"/>
    </row>
    <row r="21" spans="1:8">
      <c r="A21" s="71"/>
      <c r="B21" s="39" t="s">
        <v>42</v>
      </c>
      <c r="C21" s="38"/>
      <c r="D21" s="75"/>
      <c r="E21" s="38" t="s">
        <v>19</v>
      </c>
      <c r="F21" s="39">
        <f>'Atv Compl.'!D67</f>
        <v>80</v>
      </c>
    </row>
    <row r="22" spans="1:8">
      <c r="A22" s="71" t="s">
        <v>43</v>
      </c>
      <c r="B22" s="39" t="s">
        <v>44</v>
      </c>
      <c r="C22" s="38">
        <v>64</v>
      </c>
      <c r="D22" s="75"/>
      <c r="E22" s="38" t="s">
        <v>45</v>
      </c>
      <c r="F22" s="39"/>
    </row>
    <row r="23" spans="1:8">
      <c r="A23" s="71"/>
      <c r="B23" s="39" t="s">
        <v>46</v>
      </c>
      <c r="C23" s="38"/>
      <c r="D23" s="75"/>
      <c r="E23" s="38" t="s">
        <v>47</v>
      </c>
      <c r="F23" s="39"/>
      <c r="H23" s="47"/>
    </row>
    <row r="24" spans="1:8">
      <c r="A24" s="71"/>
      <c r="B24" s="39" t="s">
        <v>48</v>
      </c>
      <c r="C24" s="38">
        <v>64</v>
      </c>
      <c r="D24" s="75"/>
      <c r="E24" s="38" t="s">
        <v>49</v>
      </c>
      <c r="F24" s="39"/>
    </row>
    <row r="25" spans="1:8">
      <c r="A25" s="71"/>
      <c r="B25" s="39" t="s">
        <v>50</v>
      </c>
      <c r="C25" s="38">
        <v>64</v>
      </c>
      <c r="D25" s="75"/>
      <c r="E25" s="38" t="s">
        <v>51</v>
      </c>
      <c r="F25" s="39"/>
    </row>
    <row r="26" spans="1:8">
      <c r="A26" s="71"/>
      <c r="B26" s="39" t="s">
        <v>52</v>
      </c>
      <c r="C26" s="38">
        <v>64</v>
      </c>
      <c r="D26" s="75"/>
      <c r="E26" s="38"/>
      <c r="F26" s="39"/>
    </row>
    <row r="27" spans="1:8">
      <c r="A27" s="71" t="s">
        <v>53</v>
      </c>
      <c r="B27" s="39" t="s">
        <v>54</v>
      </c>
      <c r="C27" s="38"/>
      <c r="D27" s="44"/>
      <c r="E27" s="44"/>
      <c r="F27" s="44"/>
    </row>
    <row r="28" spans="1:8">
      <c r="A28" s="71"/>
      <c r="B28" s="39" t="s">
        <v>55</v>
      </c>
      <c r="C28" s="38"/>
      <c r="D28" s="44"/>
      <c r="E28" s="44"/>
      <c r="F28" s="44"/>
    </row>
    <row r="29" spans="1:8">
      <c r="A29" s="71"/>
      <c r="B29" s="39" t="s">
        <v>56</v>
      </c>
      <c r="C29" s="38"/>
      <c r="D29" s="44"/>
      <c r="E29" s="44"/>
      <c r="F29" s="44"/>
    </row>
    <row r="30" spans="1:8">
      <c r="A30" s="71"/>
      <c r="B30" s="39" t="s">
        <v>57</v>
      </c>
      <c r="C30" s="38"/>
      <c r="D30" s="44"/>
      <c r="E30" s="44"/>
      <c r="F30" s="44"/>
    </row>
    <row r="31" spans="1:8">
      <c r="A31" s="71"/>
      <c r="B31" s="39" t="s">
        <v>58</v>
      </c>
      <c r="C31" s="38"/>
      <c r="D31" s="44"/>
      <c r="E31" s="44"/>
      <c r="F31" s="44"/>
    </row>
    <row r="32" spans="1:8">
      <c r="A32" s="74" t="s">
        <v>59</v>
      </c>
      <c r="B32" s="74"/>
      <c r="C32" s="45">
        <f>SUM(C3:C31)</f>
        <v>1088</v>
      </c>
      <c r="D32" s="44"/>
      <c r="E32" s="44"/>
      <c r="F32" s="44"/>
    </row>
  </sheetData>
  <mergeCells count="13">
    <mergeCell ref="A1:F1"/>
    <mergeCell ref="H1:J1"/>
    <mergeCell ref="H10:I10"/>
    <mergeCell ref="A32:B32"/>
    <mergeCell ref="A3:A6"/>
    <mergeCell ref="A7:A11"/>
    <mergeCell ref="A12:A16"/>
    <mergeCell ref="A17:A21"/>
    <mergeCell ref="A22:A26"/>
    <mergeCell ref="A27:A31"/>
    <mergeCell ref="D3:D11"/>
    <mergeCell ref="D12:D19"/>
    <mergeCell ref="D20:D26"/>
  </mergeCells>
  <pageMargins left="0.75" right="0.75" top="1" bottom="1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29EA-D9EA-4FA6-B35B-83741AC7EB02}">
  <dimension ref="A2:L29"/>
  <sheetViews>
    <sheetView workbookViewId="0">
      <selection activeCell="B22" sqref="B22"/>
    </sheetView>
  </sheetViews>
  <sheetFormatPr defaultRowHeight="12.75"/>
  <cols>
    <col min="2" max="2" width="40.5703125" customWidth="1"/>
    <col min="9" max="9" width="12.5703125" customWidth="1"/>
    <col min="10" max="10" width="10.140625" customWidth="1"/>
    <col min="11" max="11" width="13.42578125" customWidth="1"/>
    <col min="12" max="12" width="11" customWidth="1"/>
    <col min="13" max="13" width="15.7109375" customWidth="1"/>
    <col min="14" max="14" width="27.42578125" customWidth="1"/>
  </cols>
  <sheetData>
    <row r="2" spans="1:12" ht="12.75" customHeight="1">
      <c r="A2" s="104" t="s">
        <v>184</v>
      </c>
      <c r="B2" s="98" t="s">
        <v>3</v>
      </c>
      <c r="C2" s="95" t="s">
        <v>178</v>
      </c>
      <c r="D2" s="96" t="s">
        <v>179</v>
      </c>
      <c r="E2" s="97" t="s">
        <v>180</v>
      </c>
      <c r="F2" s="96" t="s">
        <v>181</v>
      </c>
      <c r="G2" s="97" t="s">
        <v>182</v>
      </c>
      <c r="I2" s="175" t="s">
        <v>185</v>
      </c>
      <c r="J2" s="176">
        <f>LARGE(F3:F6, 1)</f>
        <v>9.25</v>
      </c>
      <c r="L2" s="66"/>
    </row>
    <row r="3" spans="1:12">
      <c r="A3" s="104"/>
      <c r="B3" s="168" t="s">
        <v>191</v>
      </c>
      <c r="C3" s="87">
        <v>9.25</v>
      </c>
      <c r="D3" s="91">
        <v>9</v>
      </c>
      <c r="E3" s="89">
        <v>9.75</v>
      </c>
      <c r="F3" s="94">
        <f t="shared" ref="F3" si="0">MEDIAN(C3:E3)</f>
        <v>9.25</v>
      </c>
      <c r="G3" s="89" t="str">
        <f t="shared" ref="G3" si="1">IF(F3&gt;=7, "Aprovado", "Reprovado")</f>
        <v>Aprovado</v>
      </c>
      <c r="I3" s="175" t="s">
        <v>186</v>
      </c>
      <c r="J3" s="176">
        <f>SMALL(F3:F6,1)</f>
        <v>8.5</v>
      </c>
      <c r="L3" s="66"/>
    </row>
    <row r="4" spans="1:12">
      <c r="A4" s="104"/>
      <c r="B4" s="168" t="s">
        <v>192</v>
      </c>
      <c r="C4" s="88">
        <v>9</v>
      </c>
      <c r="D4" s="92">
        <v>8</v>
      </c>
      <c r="E4" s="89">
        <v>8.5</v>
      </c>
      <c r="F4" s="106">
        <f>MEDIAN(C4:E4)</f>
        <v>8.5</v>
      </c>
      <c r="G4" s="89" t="str">
        <f>IF(F4&gt;=7, "Aprovado", "Reprovado")</f>
        <v>Aprovado</v>
      </c>
      <c r="I4" s="175" t="s">
        <v>183</v>
      </c>
      <c r="J4" s="176">
        <f>MEDIAN(F3:F6)</f>
        <v>9.1</v>
      </c>
      <c r="L4" s="66"/>
    </row>
    <row r="5" spans="1:12">
      <c r="A5" s="104"/>
      <c r="B5" s="168" t="s">
        <v>193</v>
      </c>
      <c r="C5" s="89">
        <v>9.1999999999999993</v>
      </c>
      <c r="D5" s="92">
        <v>7</v>
      </c>
      <c r="E5" s="88">
        <v>10</v>
      </c>
      <c r="F5" s="106">
        <f t="shared" ref="F5:F7" si="2">MEDIAN(C5:E5)</f>
        <v>9.1999999999999993</v>
      </c>
      <c r="G5" s="89" t="str">
        <f t="shared" ref="G5:G7" si="3">IF(F5&gt;=7, "Aprovado", "Reprovado")</f>
        <v>Aprovado</v>
      </c>
      <c r="L5" s="66"/>
    </row>
    <row r="6" spans="1:12">
      <c r="A6" s="104"/>
      <c r="B6" s="168" t="s">
        <v>194</v>
      </c>
      <c r="C6" s="88">
        <v>9</v>
      </c>
      <c r="D6" s="92">
        <v>8.5</v>
      </c>
      <c r="E6" s="88">
        <v>9</v>
      </c>
      <c r="F6" s="106">
        <f t="shared" si="2"/>
        <v>9</v>
      </c>
      <c r="G6" s="89" t="str">
        <f t="shared" si="3"/>
        <v>Aprovado</v>
      </c>
      <c r="L6" s="66"/>
    </row>
    <row r="7" spans="1:12">
      <c r="A7" s="86"/>
      <c r="L7" s="66"/>
    </row>
    <row r="8" spans="1:12" ht="12.75" customHeight="1">
      <c r="A8" s="105" t="s">
        <v>187</v>
      </c>
      <c r="B8" s="98" t="s">
        <v>3</v>
      </c>
      <c r="C8" s="95" t="s">
        <v>178</v>
      </c>
      <c r="D8" s="100" t="s">
        <v>179</v>
      </c>
      <c r="E8" s="97" t="s">
        <v>180</v>
      </c>
      <c r="F8" s="100" t="s">
        <v>181</v>
      </c>
      <c r="G8" s="97" t="s">
        <v>182</v>
      </c>
      <c r="I8" s="175" t="s">
        <v>185</v>
      </c>
      <c r="J8" s="176">
        <f>LARGE(F9:F12,1)</f>
        <v>10</v>
      </c>
      <c r="L8" s="66"/>
    </row>
    <row r="9" spans="1:12" ht="12.75" customHeight="1">
      <c r="A9" s="105"/>
      <c r="B9" s="39" t="s">
        <v>13</v>
      </c>
      <c r="C9" s="99">
        <v>10</v>
      </c>
      <c r="D9" s="101">
        <v>10</v>
      </c>
      <c r="E9" s="93" t="s">
        <v>171</v>
      </c>
      <c r="F9" s="101">
        <f t="shared" ref="F9:F10" si="4">MEDIAN(C9:E9)</f>
        <v>10</v>
      </c>
      <c r="G9" s="89" t="str">
        <f t="shared" ref="G9:G10" si="5">IF(F9&gt;=7, "Aprovado", "Reprovado")</f>
        <v>Aprovado</v>
      </c>
      <c r="I9" s="175" t="s">
        <v>186</v>
      </c>
      <c r="J9" s="177">
        <f>SMALL(F9:F12,1)</f>
        <v>7</v>
      </c>
    </row>
    <row r="10" spans="1:12">
      <c r="A10" s="105"/>
      <c r="B10" s="39" t="s">
        <v>20</v>
      </c>
      <c r="C10" s="89">
        <v>7.1</v>
      </c>
      <c r="D10" s="102">
        <v>7.2</v>
      </c>
      <c r="E10" s="93" t="s">
        <v>171</v>
      </c>
      <c r="F10" s="103">
        <f t="shared" si="4"/>
        <v>7.15</v>
      </c>
      <c r="G10" s="89" t="str">
        <f t="shared" si="5"/>
        <v>Aprovado</v>
      </c>
      <c r="I10" s="175" t="s">
        <v>183</v>
      </c>
      <c r="J10" s="177">
        <f>MEDIAN(F9:F12)</f>
        <v>8.125</v>
      </c>
    </row>
    <row r="11" spans="1:12">
      <c r="A11" s="105"/>
      <c r="B11" s="39" t="s">
        <v>34</v>
      </c>
      <c r="C11" s="88">
        <v>7</v>
      </c>
      <c r="D11" s="102">
        <v>7</v>
      </c>
      <c r="E11" s="93" t="s">
        <v>171</v>
      </c>
      <c r="F11" s="101">
        <f>MEDIAN(C11:E11)</f>
        <v>7</v>
      </c>
      <c r="G11" s="89" t="str">
        <f>IF(F11&gt;=7, "Aprovado", "Reprovado")</f>
        <v>Aprovado</v>
      </c>
    </row>
    <row r="12" spans="1:12">
      <c r="A12" s="105"/>
      <c r="B12" s="85" t="s">
        <v>188</v>
      </c>
      <c r="C12" s="89">
        <v>9.4</v>
      </c>
      <c r="D12" s="102">
        <v>9.1</v>
      </c>
      <c r="E12" s="89">
        <v>9.1</v>
      </c>
      <c r="F12" s="101">
        <f t="shared" ref="F12" si="6">MEDIAN(C12:E12)</f>
        <v>9.1</v>
      </c>
      <c r="G12" s="89" t="str">
        <f t="shared" ref="G12" si="7">IF(F12&gt;=7, "Aprovado", "Reprovado")</f>
        <v>Aprovado</v>
      </c>
    </row>
    <row r="15" spans="1:12">
      <c r="L15" s="66"/>
    </row>
    <row r="16" spans="1:12">
      <c r="L16" s="66"/>
    </row>
    <row r="17" spans="12:12">
      <c r="L17" s="66"/>
    </row>
    <row r="18" spans="12:12">
      <c r="L18" s="66"/>
    </row>
    <row r="19" spans="12:12">
      <c r="L19" s="66"/>
    </row>
    <row r="20" spans="12:12">
      <c r="L20" s="66"/>
    </row>
    <row r="21" spans="12:12">
      <c r="L21" s="66"/>
    </row>
    <row r="23" spans="12:12">
      <c r="L23" s="66"/>
    </row>
    <row r="24" spans="12:12">
      <c r="L24" s="66"/>
    </row>
    <row r="25" spans="12:12">
      <c r="L25" s="66"/>
    </row>
    <row r="26" spans="12:12">
      <c r="L26" s="66"/>
    </row>
    <row r="27" spans="12:12">
      <c r="L27" s="66"/>
    </row>
    <row r="28" spans="12:12">
      <c r="L28" s="66"/>
    </row>
    <row r="29" spans="12:12">
      <c r="L29" s="66"/>
    </row>
  </sheetData>
  <mergeCells count="2">
    <mergeCell ref="A8:A12"/>
    <mergeCell ref="A2:A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F23" sqref="F23"/>
    </sheetView>
  </sheetViews>
  <sheetFormatPr defaultRowHeight="12.75"/>
  <cols>
    <col min="1" max="1" width="13.28515625" customWidth="1"/>
    <col min="2" max="2" width="12" customWidth="1"/>
    <col min="3" max="3" width="11.5703125" customWidth="1"/>
    <col min="4" max="4" width="13.28515625" customWidth="1"/>
    <col min="5" max="5" width="10.85546875" customWidth="1"/>
    <col min="6" max="6" width="13.85546875" customWidth="1"/>
    <col min="7" max="7" width="11.5703125" customWidth="1"/>
    <col min="8" max="8" width="11" customWidth="1"/>
  </cols>
  <sheetData>
    <row r="1" spans="1:11">
      <c r="A1" s="49"/>
      <c r="B1" s="181">
        <v>2019.1</v>
      </c>
      <c r="C1" s="181">
        <v>2019.2</v>
      </c>
      <c r="D1" s="181">
        <v>2020.1</v>
      </c>
      <c r="E1" s="181">
        <v>2020.2</v>
      </c>
      <c r="F1" s="181">
        <v>2021.1</v>
      </c>
      <c r="G1" s="181">
        <v>2021.2</v>
      </c>
      <c r="H1" s="181">
        <v>2022.1</v>
      </c>
      <c r="I1" s="181">
        <v>2022.2</v>
      </c>
      <c r="J1" s="181">
        <v>2023.1</v>
      </c>
      <c r="K1" s="181">
        <v>2023.2</v>
      </c>
    </row>
    <row r="2" spans="1:11">
      <c r="A2" s="181" t="s">
        <v>166</v>
      </c>
      <c r="B2" s="178">
        <v>4</v>
      </c>
      <c r="C2" s="178">
        <v>3.1333000000000002</v>
      </c>
      <c r="D2" s="178">
        <v>5.6666999999999996</v>
      </c>
      <c r="E2" s="178">
        <v>6.9549000000000003</v>
      </c>
      <c r="F2" s="178">
        <v>7.4641000000000002</v>
      </c>
      <c r="G2" s="178">
        <v>7.5644</v>
      </c>
      <c r="H2" s="179"/>
      <c r="I2" s="179"/>
      <c r="J2" s="179"/>
      <c r="K2" s="179"/>
    </row>
    <row r="3" spans="1:11">
      <c r="A3" s="181" t="s">
        <v>167</v>
      </c>
      <c r="B3" s="90">
        <v>4.3070000000000004</v>
      </c>
      <c r="C3" s="90">
        <v>3.431</v>
      </c>
      <c r="D3" s="90">
        <v>5.2679999999999998</v>
      </c>
      <c r="E3" s="90">
        <v>6.3159999999999998</v>
      </c>
      <c r="F3" s="90">
        <v>6.9119999999999999</v>
      </c>
      <c r="G3" s="90">
        <v>7.0179999999999998</v>
      </c>
      <c r="H3" s="179"/>
      <c r="I3" s="179"/>
      <c r="J3" s="179"/>
      <c r="K3" s="179"/>
    </row>
    <row r="4" spans="1:11">
      <c r="A4" s="48"/>
      <c r="B4" s="50"/>
      <c r="C4" s="48"/>
    </row>
    <row r="5" spans="1:11">
      <c r="A5" s="48"/>
      <c r="B5" s="50"/>
      <c r="C5" s="48"/>
    </row>
    <row r="6" spans="1:11">
      <c r="A6" s="48"/>
      <c r="B6" s="50"/>
      <c r="C6" s="48"/>
    </row>
    <row r="7" spans="1:11">
      <c r="A7" s="48"/>
      <c r="B7" s="50"/>
      <c r="C7" s="4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D6B-702B-4749-A389-F6C2A2394A67}">
  <dimension ref="A1:A7"/>
  <sheetViews>
    <sheetView workbookViewId="0">
      <selection activeCell="A6" sqref="A6"/>
    </sheetView>
  </sheetViews>
  <sheetFormatPr defaultRowHeight="12.75"/>
  <cols>
    <col min="1" max="1" width="56" customWidth="1"/>
  </cols>
  <sheetData>
    <row r="1" spans="1:1">
      <c r="A1" s="183" t="s">
        <v>199</v>
      </c>
    </row>
    <row r="2" spans="1:1" ht="15">
      <c r="A2" s="180" t="s">
        <v>198</v>
      </c>
    </row>
    <row r="3" spans="1:1" ht="15">
      <c r="A3" s="180" t="s">
        <v>197</v>
      </c>
    </row>
    <row r="4" spans="1:1" ht="15">
      <c r="A4" s="180" t="s">
        <v>195</v>
      </c>
    </row>
    <row r="5" spans="1:1" ht="15">
      <c r="A5" s="180" t="s">
        <v>196</v>
      </c>
    </row>
    <row r="6" spans="1:1" ht="15">
      <c r="A6" s="180" t="s">
        <v>170</v>
      </c>
    </row>
    <row r="7" spans="1:1">
      <c r="A7" s="182"/>
    </row>
  </sheetData>
  <hyperlinks>
    <hyperlink ref="A6" r:id="rId1" xr:uid="{BDF4A66F-2052-49C9-914E-CF0D87981010}"/>
    <hyperlink ref="A4" r:id="rId2" xr:uid="{F408B299-3B5B-456D-8422-D5018BF788BA}"/>
    <hyperlink ref="A5" r:id="rId3" xr:uid="{2363AA32-B372-4818-A71E-0D199E8D50DC}"/>
    <hyperlink ref="A3" r:id="rId4" xr:uid="{D581DEED-0F6C-48FC-A615-F9B4257B549D}"/>
    <hyperlink ref="A2" r:id="rId5" xr:uid="{A8EB9FAF-B0BC-4615-ACF0-76FA59C6FBDB}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zoomScale="115" zoomScaleNormal="115" workbookViewId="0">
      <selection activeCell="L15" sqref="L15"/>
    </sheetView>
  </sheetViews>
  <sheetFormatPr defaultRowHeight="12.75"/>
  <cols>
    <col min="1" max="1" width="14.28515625" customWidth="1"/>
    <col min="2" max="2" width="5.28515625" customWidth="1"/>
    <col min="3" max="3" width="5.5703125" customWidth="1"/>
    <col min="4" max="4" width="5" customWidth="1"/>
    <col min="5" max="5" width="8.85546875" customWidth="1"/>
    <col min="6" max="6" width="13.28515625" customWidth="1"/>
    <col min="7" max="7" width="17.85546875" customWidth="1"/>
    <col min="9" max="9" width="13" customWidth="1"/>
  </cols>
  <sheetData>
    <row r="1" spans="1:7">
      <c r="A1" s="51"/>
      <c r="B1" s="173" t="s">
        <v>178</v>
      </c>
      <c r="C1" s="173" t="s">
        <v>179</v>
      </c>
      <c r="D1" s="173" t="s">
        <v>180</v>
      </c>
      <c r="E1" s="173" t="s">
        <v>181</v>
      </c>
      <c r="F1" s="173" t="s">
        <v>182</v>
      </c>
    </row>
    <row r="2" spans="1:7">
      <c r="A2" s="173" t="s">
        <v>205</v>
      </c>
      <c r="B2" s="91">
        <v>0</v>
      </c>
      <c r="C2" s="91">
        <v>0</v>
      </c>
      <c r="D2" s="91">
        <v>0</v>
      </c>
      <c r="E2" s="91">
        <f>MEDIAN(B2:D2)</f>
        <v>0</v>
      </c>
      <c r="F2" s="94" t="str">
        <f>IF(E2&gt;=7, "Aprovado", "Reprovado")</f>
        <v>Reprovado</v>
      </c>
    </row>
    <row r="3" spans="1:7">
      <c r="A3" s="173" t="s">
        <v>200</v>
      </c>
      <c r="B3" s="174">
        <v>0</v>
      </c>
      <c r="C3" s="174">
        <v>0</v>
      </c>
      <c r="D3" s="174">
        <v>0</v>
      </c>
      <c r="E3" s="91">
        <f t="shared" ref="E3:E7" si="0">MEDIAN(B3:D3)</f>
        <v>0</v>
      </c>
      <c r="F3" s="94" t="str">
        <f t="shared" ref="F3:F7" si="1">IF(E3&gt;=7, "Aprovado", "Reprovado")</f>
        <v>Reprovado</v>
      </c>
    </row>
    <row r="4" spans="1:7">
      <c r="A4" s="173" t="s">
        <v>203</v>
      </c>
      <c r="B4" s="91">
        <v>0</v>
      </c>
      <c r="C4" s="174">
        <v>0</v>
      </c>
      <c r="D4" s="91">
        <v>0</v>
      </c>
      <c r="E4" s="91">
        <f t="shared" si="0"/>
        <v>0</v>
      </c>
      <c r="F4" s="94" t="str">
        <f t="shared" si="1"/>
        <v>Reprovado</v>
      </c>
    </row>
    <row r="5" spans="1:7">
      <c r="A5" s="173" t="s">
        <v>201</v>
      </c>
      <c r="B5" s="91">
        <v>0</v>
      </c>
      <c r="C5" s="174">
        <v>0</v>
      </c>
      <c r="D5" s="91">
        <v>0</v>
      </c>
      <c r="E5" s="91">
        <f t="shared" si="0"/>
        <v>0</v>
      </c>
      <c r="F5" s="94" t="str">
        <f t="shared" si="1"/>
        <v>Reprovado</v>
      </c>
    </row>
    <row r="6" spans="1:7">
      <c r="A6" s="173" t="s">
        <v>202</v>
      </c>
      <c r="B6" s="91">
        <v>0</v>
      </c>
      <c r="C6" s="174">
        <v>0</v>
      </c>
      <c r="D6" s="174">
        <v>0</v>
      </c>
      <c r="E6" s="91">
        <f t="shared" si="0"/>
        <v>0</v>
      </c>
      <c r="F6" s="94" t="str">
        <f t="shared" si="1"/>
        <v>Reprovado</v>
      </c>
    </row>
    <row r="7" spans="1:7">
      <c r="A7" s="173" t="s">
        <v>204</v>
      </c>
      <c r="B7" s="91">
        <v>0</v>
      </c>
      <c r="C7" s="174">
        <v>0</v>
      </c>
      <c r="D7" s="174">
        <v>0</v>
      </c>
      <c r="E7" s="91">
        <f t="shared" si="0"/>
        <v>0</v>
      </c>
      <c r="F7" s="94" t="str">
        <f t="shared" si="1"/>
        <v>Reprovado</v>
      </c>
    </row>
    <row r="11" spans="1:7">
      <c r="F11" s="49"/>
      <c r="G11" s="49"/>
    </row>
    <row r="12" spans="1:7">
      <c r="F12" s="51"/>
      <c r="G12" s="49"/>
    </row>
    <row r="13" spans="1:7">
      <c r="F13" s="49"/>
      <c r="G13" s="51"/>
    </row>
    <row r="14" spans="1:7">
      <c r="F14" s="51"/>
      <c r="G14" s="49"/>
    </row>
    <row r="15" spans="1:7">
      <c r="F15" s="49"/>
      <c r="G15" s="51"/>
    </row>
    <row r="16" spans="1:7">
      <c r="F16" s="51"/>
      <c r="G16" s="51"/>
    </row>
    <row r="19" spans="1:6">
      <c r="F19" s="49"/>
    </row>
    <row r="22" spans="1:6">
      <c r="F22" s="49"/>
    </row>
    <row r="23" spans="1:6">
      <c r="F23" s="49"/>
    </row>
    <row r="24" spans="1:6">
      <c r="A24" s="49"/>
      <c r="C24" s="49"/>
      <c r="D24" s="51"/>
      <c r="E24" s="49"/>
    </row>
    <row r="25" spans="1:6">
      <c r="A25" s="49"/>
      <c r="B25" s="49"/>
      <c r="C25" s="51"/>
      <c r="D25" s="49"/>
    </row>
  </sheetData>
  <conditionalFormatting sqref="G3:G10 G12:G31">
    <cfRule type="containsText" dxfId="50" priority="1" operator="containsText" text="Reprovado">
      <formula>NOT(ISERROR(SEARCH("Reprovado",G3)))</formula>
    </cfRule>
    <cfRule type="containsText" dxfId="49" priority="2" operator="containsText" text="Aprovado">
      <formula>NOT(ISERROR(SEARCH("Aprovado",G3)))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76" zoomScaleNormal="76" workbookViewId="0">
      <selection activeCell="W19" sqref="W19"/>
    </sheetView>
  </sheetViews>
  <sheetFormatPr defaultRowHeight="12.75"/>
  <cols>
    <col min="1" max="1" width="23.85546875" customWidth="1"/>
    <col min="2" max="2" width="26.140625" customWidth="1"/>
    <col min="3" max="3" width="2.42578125" customWidth="1"/>
    <col min="10" max="10" width="8.28515625" customWidth="1"/>
    <col min="11" max="11" width="2.7109375" customWidth="1"/>
    <col min="12" max="12" width="19.85546875" customWidth="1"/>
    <col min="13" max="13" width="16.28515625" customWidth="1"/>
    <col min="14" max="14" width="2.5703125" customWidth="1"/>
    <col min="15" max="15" width="18.7109375" customWidth="1"/>
    <col min="16" max="16" width="2.5703125" customWidth="1"/>
    <col min="17" max="17" width="10.140625" customWidth="1"/>
    <col min="18" max="18" width="2.5703125" customWidth="1"/>
  </cols>
  <sheetData>
    <row r="1" spans="1:20">
      <c r="A1" s="110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</row>
    <row r="2" spans="1:20" ht="4.5" customHeight="1">
      <c r="A2" s="110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</row>
    <row r="3" spans="1:20" ht="21" customHeight="1">
      <c r="A3" s="57"/>
      <c r="B3" s="124"/>
      <c r="C3" s="142"/>
      <c r="D3" s="67"/>
      <c r="E3" s="67"/>
      <c r="F3" s="67"/>
      <c r="G3" s="67"/>
      <c r="H3" s="67"/>
      <c r="I3" s="67"/>
      <c r="J3" s="67"/>
      <c r="K3" s="152"/>
      <c r="L3" s="151"/>
      <c r="M3" s="150" t="s">
        <v>189</v>
      </c>
      <c r="N3" s="149"/>
      <c r="O3" s="146" t="s">
        <v>190</v>
      </c>
      <c r="P3" s="145"/>
      <c r="Q3" s="148" t="s">
        <v>181</v>
      </c>
      <c r="R3" s="147"/>
    </row>
    <row r="4" spans="1:20" ht="18" customHeight="1">
      <c r="A4" s="54"/>
      <c r="B4" s="125"/>
      <c r="C4" s="143"/>
      <c r="D4" s="67"/>
      <c r="E4" s="67"/>
      <c r="F4" s="67"/>
      <c r="G4" s="67"/>
      <c r="H4" s="67"/>
      <c r="I4" s="67"/>
      <c r="J4" s="67"/>
      <c r="K4" s="152"/>
      <c r="L4" s="114"/>
      <c r="M4" s="163">
        <f>Notas!J2</f>
        <v>9.25</v>
      </c>
      <c r="N4" s="164"/>
      <c r="O4" s="171">
        <f>Notas!J3</f>
        <v>8.5</v>
      </c>
      <c r="P4" s="172"/>
      <c r="Q4" s="165">
        <f>Notas!J4</f>
        <v>9.1</v>
      </c>
      <c r="R4" s="166"/>
    </row>
    <row r="5" spans="1:20" ht="34.5" customHeight="1">
      <c r="A5" s="54"/>
      <c r="B5" s="125"/>
      <c r="C5" s="143"/>
      <c r="D5" s="67"/>
      <c r="E5" s="67"/>
      <c r="F5" s="67"/>
      <c r="G5" s="67"/>
      <c r="H5" s="67"/>
      <c r="I5" s="67"/>
      <c r="J5" s="67"/>
      <c r="K5" s="152"/>
      <c r="L5" s="113">
        <f>Notas!J4</f>
        <v>9.1</v>
      </c>
      <c r="M5" s="167"/>
      <c r="N5" s="167"/>
      <c r="O5" s="167"/>
      <c r="P5" s="167"/>
      <c r="Q5" s="167"/>
      <c r="R5" s="167"/>
    </row>
    <row r="6" spans="1:20" ht="12.75" customHeight="1">
      <c r="A6" s="54"/>
      <c r="B6" s="55"/>
      <c r="C6" s="143"/>
      <c r="D6" s="67"/>
      <c r="E6" s="67"/>
      <c r="F6" s="67"/>
      <c r="G6" s="67"/>
      <c r="H6" s="67"/>
      <c r="I6" s="67"/>
      <c r="J6" s="67"/>
      <c r="K6" s="152"/>
      <c r="L6" s="113"/>
      <c r="M6" s="67"/>
      <c r="N6" s="67"/>
      <c r="O6" s="67"/>
      <c r="P6" s="67"/>
      <c r="Q6" s="67"/>
      <c r="R6" s="67"/>
    </row>
    <row r="7" spans="1:20" ht="12.75" customHeight="1">
      <c r="A7" s="54"/>
      <c r="B7" s="124"/>
      <c r="C7" s="143"/>
      <c r="D7" s="67"/>
      <c r="E7" s="67"/>
      <c r="F7" s="67"/>
      <c r="G7" s="67"/>
      <c r="H7" s="67"/>
      <c r="I7" s="67"/>
      <c r="J7" s="67"/>
      <c r="K7" s="152"/>
      <c r="L7" s="113"/>
      <c r="M7" s="67"/>
      <c r="N7" s="67"/>
      <c r="O7" s="67"/>
      <c r="P7" s="67"/>
      <c r="Q7" s="67"/>
      <c r="R7" s="67"/>
    </row>
    <row r="8" spans="1:20">
      <c r="A8" s="54"/>
      <c r="B8" s="55"/>
      <c r="C8" s="143"/>
      <c r="D8" s="67"/>
      <c r="E8" s="67"/>
      <c r="F8" s="67"/>
      <c r="G8" s="67"/>
      <c r="H8" s="67"/>
      <c r="I8" s="67"/>
      <c r="J8" s="67"/>
      <c r="K8" s="152"/>
      <c r="L8" s="113"/>
      <c r="M8" s="67"/>
      <c r="N8" s="67"/>
      <c r="O8" s="67"/>
      <c r="P8" s="67"/>
      <c r="Q8" s="67"/>
      <c r="R8" s="67"/>
    </row>
    <row r="9" spans="1:20" ht="30.75" customHeight="1">
      <c r="A9" s="52"/>
      <c r="B9" s="53"/>
      <c r="C9" s="143"/>
      <c r="D9" s="67"/>
      <c r="E9" s="67"/>
      <c r="F9" s="67"/>
      <c r="G9" s="67"/>
      <c r="H9" s="67"/>
      <c r="I9" s="67"/>
      <c r="J9" s="67"/>
      <c r="K9" s="152"/>
      <c r="L9" s="113"/>
      <c r="M9" s="67"/>
      <c r="N9" s="67"/>
      <c r="O9" s="67"/>
      <c r="P9" s="67"/>
      <c r="Q9" s="67"/>
      <c r="R9" s="67"/>
    </row>
    <row r="10" spans="1:20" ht="21.75">
      <c r="A10" s="68" t="s">
        <v>168</v>
      </c>
      <c r="B10" s="126"/>
      <c r="C10" s="143"/>
      <c r="D10" s="67"/>
      <c r="E10" s="67"/>
      <c r="F10" s="67"/>
      <c r="G10" s="67"/>
      <c r="H10" s="67"/>
      <c r="I10" s="67"/>
      <c r="J10" s="67"/>
      <c r="K10" s="152"/>
      <c r="L10" s="113"/>
      <c r="M10" s="67"/>
      <c r="N10" s="67"/>
      <c r="O10" s="67"/>
      <c r="P10" s="67"/>
      <c r="Q10" s="67"/>
      <c r="R10" s="67"/>
    </row>
    <row r="11" spans="1:20" ht="19.5">
      <c r="A11" s="69" t="s">
        <v>169</v>
      </c>
      <c r="B11" s="127"/>
      <c r="C11" s="143"/>
      <c r="D11" s="67"/>
      <c r="E11" s="67"/>
      <c r="F11" s="67"/>
      <c r="G11" s="67"/>
      <c r="H11" s="67"/>
      <c r="I11" s="67"/>
      <c r="J11" s="67"/>
      <c r="K11" s="152"/>
      <c r="L11" s="113"/>
      <c r="M11" s="67"/>
      <c r="N11" s="67"/>
      <c r="O11" s="67"/>
      <c r="P11" s="67"/>
      <c r="Q11" s="67"/>
      <c r="R11" s="67"/>
    </row>
    <row r="12" spans="1:20" ht="19.5">
      <c r="A12" s="69"/>
      <c r="B12" s="127"/>
      <c r="C12" s="143"/>
      <c r="D12" s="67"/>
      <c r="E12" s="67"/>
      <c r="F12" s="67"/>
      <c r="G12" s="67"/>
      <c r="H12" s="67"/>
      <c r="I12" s="67"/>
      <c r="J12" s="67"/>
      <c r="K12" s="152"/>
      <c r="L12" s="113"/>
      <c r="M12" s="67"/>
      <c r="N12" s="67"/>
      <c r="O12" s="67"/>
      <c r="P12" s="67"/>
      <c r="Q12" s="67"/>
      <c r="R12" s="67"/>
    </row>
    <row r="13" spans="1:20" ht="12" customHeight="1">
      <c r="A13" s="57"/>
      <c r="B13" s="56"/>
      <c r="C13" s="143"/>
      <c r="D13" s="67"/>
      <c r="E13" s="67"/>
      <c r="F13" s="67"/>
      <c r="G13" s="67"/>
      <c r="H13" s="67"/>
      <c r="I13" s="67"/>
      <c r="J13" s="67"/>
      <c r="K13" s="152"/>
      <c r="L13" s="113"/>
      <c r="M13" s="67"/>
      <c r="N13" s="67"/>
      <c r="O13" s="67"/>
      <c r="P13" s="67"/>
      <c r="Q13" s="67"/>
      <c r="R13" s="67"/>
    </row>
    <row r="14" spans="1:20" ht="6" customHeight="1">
      <c r="A14" s="54"/>
      <c r="B14" s="132"/>
      <c r="C14" s="143"/>
      <c r="D14" s="67"/>
      <c r="E14" s="67"/>
      <c r="F14" s="67"/>
      <c r="G14" s="67"/>
      <c r="H14" s="67"/>
      <c r="I14" s="67"/>
      <c r="J14" s="67"/>
      <c r="K14" s="152"/>
      <c r="L14" s="114"/>
      <c r="M14" s="115"/>
      <c r="N14" s="115"/>
      <c r="O14" s="115"/>
      <c r="P14" s="115"/>
      <c r="Q14" s="115"/>
      <c r="R14" s="115"/>
    </row>
    <row r="15" spans="1:20" ht="26.25" customHeight="1">
      <c r="A15" s="129"/>
      <c r="B15" s="130"/>
      <c r="C15" s="143"/>
      <c r="D15" s="138"/>
      <c r="E15" s="117"/>
      <c r="F15" s="117"/>
      <c r="G15" s="117"/>
      <c r="H15" s="117"/>
      <c r="I15" s="117"/>
      <c r="J15" s="118"/>
      <c r="K15" s="152"/>
      <c r="L15" s="109"/>
      <c r="M15" s="154" t="s">
        <v>189</v>
      </c>
      <c r="N15" s="156"/>
      <c r="O15" s="157" t="s">
        <v>190</v>
      </c>
      <c r="P15" s="155"/>
      <c r="Q15" s="157" t="s">
        <v>181</v>
      </c>
      <c r="R15" s="155"/>
      <c r="T15" s="47"/>
    </row>
    <row r="16" spans="1:20" ht="11.25" customHeight="1">
      <c r="A16" s="57"/>
      <c r="B16" s="124"/>
      <c r="C16" s="143"/>
      <c r="D16" s="139"/>
      <c r="E16" s="67"/>
      <c r="F16" s="67"/>
      <c r="G16" s="67"/>
      <c r="H16" s="67"/>
      <c r="I16" s="67"/>
      <c r="J16" s="111"/>
      <c r="K16" s="152"/>
      <c r="L16" s="113"/>
      <c r="M16" s="158">
        <f>Notas!J8</f>
        <v>10</v>
      </c>
      <c r="N16" s="169"/>
      <c r="O16" s="158">
        <f>Notas!J9</f>
        <v>7</v>
      </c>
      <c r="P16" s="169"/>
      <c r="Q16" s="123">
        <f>Notas!J10</f>
        <v>8.125</v>
      </c>
      <c r="R16" s="161"/>
      <c r="T16" s="107"/>
    </row>
    <row r="17" spans="1:18" ht="6.75" customHeight="1">
      <c r="A17" s="54"/>
      <c r="B17" s="55"/>
      <c r="C17" s="143"/>
      <c r="D17" s="139"/>
      <c r="E17" s="67"/>
      <c r="F17" s="67"/>
      <c r="G17" s="67"/>
      <c r="H17" s="67"/>
      <c r="I17" s="67"/>
      <c r="J17" s="111"/>
      <c r="K17" s="152"/>
      <c r="L17" s="121"/>
      <c r="M17" s="159"/>
      <c r="N17" s="170"/>
      <c r="O17" s="159"/>
      <c r="P17" s="170"/>
      <c r="Q17" s="160"/>
      <c r="R17" s="162"/>
    </row>
    <row r="18" spans="1:18" ht="14.25">
      <c r="A18" s="59"/>
      <c r="B18" s="133"/>
      <c r="C18" s="143"/>
      <c r="D18" s="139"/>
      <c r="E18" s="67"/>
      <c r="F18" s="67"/>
      <c r="G18" s="67"/>
      <c r="H18" s="67"/>
      <c r="I18" s="67"/>
      <c r="J18" s="111"/>
      <c r="K18" s="152"/>
      <c r="L18" s="113"/>
      <c r="M18" s="67"/>
      <c r="N18" s="67"/>
      <c r="O18" s="67"/>
      <c r="P18" s="67"/>
      <c r="Q18" s="67"/>
      <c r="R18" s="111"/>
    </row>
    <row r="19" spans="1:18" ht="14.25">
      <c r="A19" s="60"/>
      <c r="B19" s="134"/>
      <c r="C19" s="143"/>
      <c r="D19" s="139"/>
      <c r="E19" s="67"/>
      <c r="F19" s="67"/>
      <c r="G19" s="67"/>
      <c r="H19" s="67"/>
      <c r="I19" s="67"/>
      <c r="J19" s="111"/>
      <c r="K19" s="152"/>
      <c r="L19" s="113"/>
      <c r="M19" s="67"/>
      <c r="N19" s="67"/>
      <c r="O19" s="67"/>
      <c r="P19" s="67"/>
      <c r="Q19" s="67"/>
      <c r="R19" s="111"/>
    </row>
    <row r="20" spans="1:18" ht="14.25">
      <c r="A20" s="59"/>
      <c r="B20" s="135"/>
      <c r="C20" s="143"/>
      <c r="D20" s="139"/>
      <c r="E20" s="67"/>
      <c r="F20" s="67"/>
      <c r="G20" s="67"/>
      <c r="H20" s="67"/>
      <c r="I20" s="67"/>
      <c r="J20" s="111"/>
      <c r="K20" s="152"/>
      <c r="L20" s="113"/>
      <c r="M20" s="67"/>
      <c r="N20" s="67"/>
      <c r="O20" s="67"/>
      <c r="P20" s="67"/>
      <c r="Q20" s="67"/>
      <c r="R20" s="111"/>
    </row>
    <row r="21" spans="1:18" ht="14.25">
      <c r="A21" s="58"/>
      <c r="B21" s="136"/>
      <c r="C21" s="143"/>
      <c r="D21" s="139"/>
      <c r="E21" s="67"/>
      <c r="F21" s="67"/>
      <c r="G21" s="67"/>
      <c r="H21" s="67"/>
      <c r="I21" s="67"/>
      <c r="J21" s="111"/>
      <c r="K21" s="152"/>
      <c r="L21" s="113"/>
      <c r="M21" s="67"/>
      <c r="N21" s="67"/>
      <c r="O21" s="67"/>
      <c r="P21" s="67"/>
      <c r="Q21" s="67"/>
      <c r="R21" s="111"/>
    </row>
    <row r="22" spans="1:18" ht="16.5" customHeight="1">
      <c r="A22" s="63"/>
      <c r="B22" s="135"/>
      <c r="C22" s="143"/>
      <c r="D22" s="139"/>
      <c r="E22" s="67"/>
      <c r="F22" s="67"/>
      <c r="G22" s="67"/>
      <c r="H22" s="67"/>
      <c r="I22" s="67"/>
      <c r="J22" s="111"/>
      <c r="K22" s="152"/>
      <c r="L22" s="113"/>
      <c r="M22" s="67"/>
      <c r="N22" s="67"/>
      <c r="O22" s="67"/>
      <c r="P22" s="67"/>
      <c r="Q22" s="67"/>
      <c r="R22" s="111"/>
    </row>
    <row r="23" spans="1:18" ht="16.5" customHeight="1">
      <c r="A23" s="64"/>
      <c r="B23" s="134"/>
      <c r="C23" s="143"/>
      <c r="D23" s="139"/>
      <c r="E23" s="67"/>
      <c r="F23" s="67"/>
      <c r="G23" s="67"/>
      <c r="H23" s="67"/>
      <c r="I23" s="67"/>
      <c r="J23" s="111"/>
      <c r="K23" s="152"/>
      <c r="L23" s="113"/>
      <c r="M23" s="67"/>
      <c r="N23" s="67"/>
      <c r="O23" s="67"/>
      <c r="P23" s="67"/>
      <c r="Q23" s="67"/>
      <c r="R23" s="111"/>
    </row>
    <row r="24" spans="1:18" ht="16.5" customHeight="1">
      <c r="A24" s="64"/>
      <c r="B24" s="131"/>
      <c r="C24" s="143"/>
      <c r="D24" s="139"/>
      <c r="E24" s="67"/>
      <c r="F24" s="67"/>
      <c r="G24" s="67"/>
      <c r="H24" s="67"/>
      <c r="I24" s="67"/>
      <c r="J24" s="111"/>
      <c r="K24" s="152"/>
      <c r="L24" s="113"/>
      <c r="M24" s="67"/>
      <c r="N24" s="67"/>
      <c r="O24" s="67"/>
      <c r="P24" s="67"/>
      <c r="Q24" s="67"/>
      <c r="R24" s="111"/>
    </row>
    <row r="25" spans="1:18" ht="12.75" customHeight="1">
      <c r="A25" s="61"/>
      <c r="B25" s="128"/>
      <c r="C25" s="143"/>
      <c r="D25" s="139"/>
      <c r="E25" s="67"/>
      <c r="F25" s="67"/>
      <c r="G25" s="67"/>
      <c r="H25" s="67"/>
      <c r="I25" s="67"/>
      <c r="J25" s="111"/>
      <c r="K25" s="152"/>
      <c r="L25" s="113"/>
      <c r="M25" s="67"/>
      <c r="N25" s="67"/>
      <c r="O25" s="67"/>
      <c r="P25" s="67"/>
      <c r="Q25" s="67"/>
      <c r="R25" s="111"/>
    </row>
    <row r="26" spans="1:18" ht="12.75" customHeight="1">
      <c r="A26" s="61"/>
      <c r="B26" s="62"/>
      <c r="C26" s="143"/>
      <c r="D26" s="139"/>
      <c r="E26" s="67"/>
      <c r="F26" s="67"/>
      <c r="G26" s="67"/>
      <c r="H26" s="67"/>
      <c r="I26" s="67"/>
      <c r="J26" s="111"/>
      <c r="K26" s="152"/>
      <c r="L26" s="113"/>
      <c r="M26" s="67"/>
      <c r="N26" s="67"/>
      <c r="O26" s="67"/>
      <c r="P26" s="67"/>
      <c r="Q26" s="67"/>
      <c r="R26" s="111"/>
    </row>
    <row r="27" spans="1:18" ht="12.75" customHeight="1">
      <c r="A27" s="61"/>
      <c r="B27" s="62"/>
      <c r="C27" s="143"/>
      <c r="D27" s="139"/>
      <c r="E27" s="67"/>
      <c r="F27" s="67"/>
      <c r="G27" s="67"/>
      <c r="H27" s="67"/>
      <c r="I27" s="67"/>
      <c r="J27" s="111"/>
      <c r="K27" s="152"/>
      <c r="L27" s="113"/>
      <c r="M27" s="67"/>
      <c r="N27" s="67"/>
      <c r="O27" s="67"/>
      <c r="P27" s="67"/>
      <c r="Q27" s="67"/>
      <c r="R27" s="111"/>
    </row>
    <row r="28" spans="1:18" ht="36" customHeight="1">
      <c r="A28" s="61"/>
      <c r="B28" s="137"/>
      <c r="C28" s="143"/>
      <c r="D28" s="139"/>
      <c r="E28" s="67"/>
      <c r="F28" s="67"/>
      <c r="G28" s="67"/>
      <c r="H28" s="67"/>
      <c r="I28" s="67"/>
      <c r="J28" s="111"/>
      <c r="K28" s="152"/>
      <c r="L28" s="113"/>
      <c r="M28" s="67"/>
      <c r="N28" s="67"/>
      <c r="O28" s="67"/>
      <c r="P28" s="67"/>
      <c r="Q28" s="67"/>
      <c r="R28" s="111"/>
    </row>
    <row r="29" spans="1:18" ht="12" customHeight="1">
      <c r="A29" s="61"/>
      <c r="B29" s="141"/>
      <c r="C29" s="144"/>
      <c r="D29" s="140"/>
      <c r="E29" s="115"/>
      <c r="F29" s="115"/>
      <c r="G29" s="115"/>
      <c r="H29" s="115"/>
      <c r="I29" s="115"/>
      <c r="J29" s="116"/>
      <c r="K29" s="153"/>
      <c r="L29" s="122"/>
      <c r="M29" s="120"/>
      <c r="N29" s="120"/>
      <c r="O29" s="120"/>
      <c r="P29" s="120"/>
      <c r="Q29" s="120"/>
      <c r="R29" s="119"/>
    </row>
    <row r="30" spans="1:1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</row>
  </sheetData>
  <mergeCells count="18">
    <mergeCell ref="A10:B10"/>
    <mergeCell ref="L15:L16"/>
    <mergeCell ref="A11:B11"/>
    <mergeCell ref="A12:B12"/>
    <mergeCell ref="C3:C29"/>
    <mergeCell ref="L18:R28"/>
    <mergeCell ref="K3:K29"/>
    <mergeCell ref="M16:N17"/>
    <mergeCell ref="O16:P17"/>
    <mergeCell ref="Q16:R17"/>
    <mergeCell ref="L5:R14"/>
    <mergeCell ref="L3:L4"/>
    <mergeCell ref="M15:N15"/>
    <mergeCell ref="O15:P15"/>
    <mergeCell ref="A1:R2"/>
    <mergeCell ref="Q15:R15"/>
    <mergeCell ref="D3:J14"/>
    <mergeCell ref="D15:J2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Atv Compl.</vt:lpstr>
      <vt:lpstr>Horas</vt:lpstr>
      <vt:lpstr>Notas</vt:lpstr>
      <vt:lpstr>Ira</vt:lpstr>
      <vt:lpstr>Links</vt:lpstr>
      <vt:lpstr>Disc. Atuais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Administrator</cp:lastModifiedBy>
  <dcterms:created xsi:type="dcterms:W3CDTF">2021-09-03T21:24:00Z</dcterms:created>
  <dcterms:modified xsi:type="dcterms:W3CDTF">2022-02-24T18:27:14Z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182ED1B60E0B4EDCAB4B6997B3674742</vt:lpwstr>
  </property>
  <property fmtid="{D5CDD505-2E9C-101B-9397-08002B2CF9AE}" pid="3" name="KSOProductBuildVer">
    <vt:lpwstr>1046-11.2.0.10382</vt:lpwstr>
  </property>
</Properties>
</file>