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685" windowHeight="11520"/>
  </bookViews>
  <sheets>
    <sheet name="信息" sheetId="1" r:id="rId1"/>
  </sheets>
  <calcPr calcId="144525"/>
</workbook>
</file>

<file path=xl/sharedStrings.xml><?xml version="1.0" encoding="utf-8"?>
<sst xmlns="http://schemas.openxmlformats.org/spreadsheetml/2006/main" count="10819" uniqueCount="2446">
  <si>
    <t>序号</t>
  </si>
  <si>
    <t>标题</t>
  </si>
  <si>
    <t>发布时间</t>
  </si>
  <si>
    <t>倾向性</t>
  </si>
  <si>
    <t>来源网站</t>
  </si>
  <si>
    <t>作者</t>
  </si>
  <si>
    <t>作者id</t>
  </si>
  <si>
    <t>信息发布地域</t>
  </si>
  <si>
    <t>媒体类型</t>
  </si>
  <si>
    <t>文章类型</t>
  </si>
  <si>
    <t>信源范围</t>
  </si>
  <si>
    <t>阅读数</t>
  </si>
  <si>
    <t>评论/回复数</t>
  </si>
  <si>
    <t>转发数</t>
  </si>
  <si>
    <t>点赞数</t>
  </si>
  <si>
    <t>粉丝量</t>
  </si>
  <si>
    <t>URL</t>
  </si>
  <si>
    <t>摘要</t>
  </si>
  <si>
    <t>关键词</t>
  </si>
  <si>
    <t>转发微博</t>
  </si>
  <si>
    <t>2023-10-08 19:26:48</t>
  </si>
  <si>
    <t>中性</t>
  </si>
  <si>
    <t>新浪微博</t>
  </si>
  <si>
    <t>尼格买提99</t>
  </si>
  <si>
    <t>6739303914</t>
  </si>
  <si>
    <t>北京</t>
  </si>
  <si>
    <t>微博</t>
  </si>
  <si>
    <t>转评</t>
  </si>
  <si>
    <t>其他媒体</t>
  </si>
  <si>
    <t>0</t>
  </si>
  <si>
    <t>115</t>
  </si>
  <si>
    <t/>
  </si>
  <si>
    <t xml:space="preserve"> </t>
  </si>
  <si>
    <t>2023-10-07 18:53:25</t>
  </si>
  <si>
    <t>喜欢我爱的呀</t>
  </si>
  <si>
    <t>2477448504</t>
  </si>
  <si>
    <t>广东</t>
  </si>
  <si>
    <t>656</t>
  </si>
  <si>
    <t>周深今天见～</t>
  </si>
  <si>
    <t>2023-10-07 15:12:10</t>
  </si>
  <si>
    <t>周星星的快递-</t>
  </si>
  <si>
    <t>6969885287</t>
  </si>
  <si>
    <t>四川</t>
  </si>
  <si>
    <t>15</t>
  </si>
  <si>
    <t>期待周深</t>
  </si>
  <si>
    <t>2023-10-07 11:27:14</t>
  </si>
  <si>
    <t>hj1nd深深爱你</t>
  </si>
  <si>
    <t>5629118458</t>
  </si>
  <si>
    <t>浙江</t>
  </si>
  <si>
    <t>116</t>
  </si>
  <si>
    <t>@卡布叻_周深 等你</t>
  </si>
  <si>
    <t>2023-10-06 11:17:14</t>
  </si>
  <si>
    <t>喵苗淼妙miaomiao</t>
  </si>
  <si>
    <t>7311311664</t>
  </si>
  <si>
    <t>黑龙江</t>
  </si>
  <si>
    <t>61</t>
  </si>
  <si>
    <t>//@尼格买提:这就收官了？怎么也没宣传？！（猜你会这么说）</t>
  </si>
  <si>
    <t>2023-10-06 09:28:29</t>
  </si>
  <si>
    <t>GULIN丽娜</t>
  </si>
  <si>
    <t>2539183581</t>
  </si>
  <si>
    <t>湖北</t>
  </si>
  <si>
    <t>72</t>
  </si>
  <si>
    <t>2023-10-06 07:48:28</t>
  </si>
  <si>
    <t>彤宝姑妈</t>
  </si>
  <si>
    <t>3816208280</t>
  </si>
  <si>
    <t>河北</t>
  </si>
  <si>
    <t>42</t>
  </si>
  <si>
    <t>2023-10-06 03:22:01</t>
  </si>
  <si>
    <t>用户6168594077</t>
  </si>
  <si>
    <t>6168594077</t>
  </si>
  <si>
    <t>福建</t>
  </si>
  <si>
    <t>[哈哈][哈哈][哈哈][哈哈]//@尼格买提:这就收官了？怎么也没宣传？！（猜你会这么说）</t>
  </si>
  <si>
    <t>2023-10-05 19:40:18</t>
  </si>
  <si>
    <t>XXMM0828</t>
  </si>
  <si>
    <t>3630983590</t>
  </si>
  <si>
    <t>218</t>
  </si>
  <si>
    <t>《你好生活》！是会和家人朋友过节一起分享的综艺，围坐在一起看温馨的综艺简直不要太美好[打call][打call][打call]//@尼格买提 :这就收官了？怎么也没宣传？！（猜你会这么说）</t>
  </si>
  <si>
    <t>2023-10-05 19:14:12</t>
  </si>
  <si>
    <t>正面</t>
  </si>
  <si>
    <t>起来碎</t>
  </si>
  <si>
    <t>2433770953</t>
  </si>
  <si>
    <t>江西</t>
  </si>
  <si>
    <t>24</t>
  </si>
  <si>
    <t>2023-10-05 09:25:22</t>
  </si>
  <si>
    <t>张学元</t>
  </si>
  <si>
    <t>3508932194</t>
  </si>
  <si>
    <t>辽宁</t>
  </si>
  <si>
    <t>808</t>
  </si>
  <si>
    <t>2023-10-05 08:14:52</t>
  </si>
  <si>
    <t>婷子酱爱生活</t>
  </si>
  <si>
    <t>1746639095</t>
  </si>
  <si>
    <t>272</t>
  </si>
  <si>
    <t>2023-10-05 08:07:27</t>
  </si>
  <si>
    <t>鑫君的杏儿</t>
  </si>
  <si>
    <t>1675708571</t>
  </si>
  <si>
    <t>江苏</t>
  </si>
  <si>
    <t>125</t>
  </si>
  <si>
    <t>超喜欢深深</t>
  </si>
  <si>
    <t>2023-10-05 07:11:46</t>
  </si>
  <si>
    <t>渶渶198206</t>
  </si>
  <si>
    <t>7836927792</t>
  </si>
  <si>
    <t>内蒙古</t>
  </si>
  <si>
    <t>46</t>
  </si>
  <si>
    <t>期待深深</t>
  </si>
  <si>
    <t>2023-10-05 07:11:20</t>
  </si>
  <si>
    <t>[哈哈]//@尼格买提 :这就收官了？怎么也没宣传？！（猜你会这么说）</t>
  </si>
  <si>
    <t>2023-10-05 03:16:21</t>
  </si>
  <si>
    <t>金郑氏与郑金氏</t>
  </si>
  <si>
    <t>5949971446</t>
  </si>
  <si>
    <t>马来西亚</t>
  </si>
  <si>
    <t>4</t>
  </si>
  <si>
    <t>我是不是又可以听到周深唱歌了！</t>
  </si>
  <si>
    <t>2023-10-05 00:29:35</t>
  </si>
  <si>
    <t>把借来的笔还给你吧</t>
  </si>
  <si>
    <t>6932946353</t>
  </si>
  <si>
    <t>山东</t>
  </si>
  <si>
    <t>19</t>
  </si>
  <si>
    <t>2023-10-04 22:39:51</t>
  </si>
  <si>
    <t>裤衩综艺</t>
  </si>
  <si>
    <t>7016167504</t>
  </si>
  <si>
    <t>458787</t>
  </si>
  <si>
    <t>2023-10-04 22:38:57</t>
  </si>
  <si>
    <t>周六见。生活又有了期待😚</t>
  </si>
  <si>
    <t>2023-10-04 22:38:49</t>
  </si>
  <si>
    <t>小不點兒_de小世界</t>
  </si>
  <si>
    <t>6487390127</t>
  </si>
  <si>
    <t>上海</t>
  </si>
  <si>
    <t>123</t>
  </si>
  <si>
    <t>周深！</t>
  </si>
  <si>
    <t>2023-10-04 22:18:29</t>
  </si>
  <si>
    <t>珊岁半的鱼雪人叻</t>
  </si>
  <si>
    <t>6088260879</t>
  </si>
  <si>
    <t>25</t>
  </si>
  <si>
    <t>期待期待@卡布叻_周深</t>
  </si>
  <si>
    <t>2023-10-04 22:17:35</t>
  </si>
  <si>
    <t>戴眼镜的猫_C929</t>
  </si>
  <si>
    <t>5631516118</t>
  </si>
  <si>
    <t>7</t>
  </si>
  <si>
    <t>#周深你好生活# [心]#你好生活本周六收官# //@阿斯巴甜的米:周六见@卡布叻_周深</t>
  </si>
  <si>
    <t>2023-10-04 22:08:57</t>
  </si>
  <si>
    <t>吃成个团子</t>
  </si>
  <si>
    <t>5360959018</t>
  </si>
  <si>
    <t>湖南</t>
  </si>
  <si>
    <t>48</t>
  </si>
  <si>
    <t>2023-10-04 22:05:22</t>
  </si>
  <si>
    <t>乆时与你热爱弥夏里</t>
  </si>
  <si>
    <t>5092753422</t>
  </si>
  <si>
    <t>#你好生活本周六收官#</t>
  </si>
  <si>
    <t>2023-10-04 22:01:09</t>
  </si>
  <si>
    <t>胡歌闺女的干妈粉</t>
  </si>
  <si>
    <t>3777786474</t>
  </si>
  <si>
    <t>河南</t>
  </si>
  <si>
    <t>122</t>
  </si>
  <si>
    <t>2023-10-04 22:00:03</t>
  </si>
  <si>
    <t>是这身衣服！[抓狂]//@藏一颗929_星星糖:期待周深[好爱哦]</t>
  </si>
  <si>
    <t>2023-10-04 21:53:38</t>
  </si>
  <si>
    <t>小溪向海洋</t>
  </si>
  <si>
    <t>5700140249</t>
  </si>
  <si>
    <t>又可以看周深了[送花花]</t>
  </si>
  <si>
    <t>2023-10-04 21:38:15</t>
  </si>
  <si>
    <t>月士口日生日生</t>
  </si>
  <si>
    <t>7709527066</t>
  </si>
  <si>
    <t>中国香港</t>
  </si>
  <si>
    <t>5</t>
  </si>
  <si>
    <t>期待周深宝贝[心]</t>
  </si>
  <si>
    <t>2023-10-04 21:37:24</t>
  </si>
  <si>
    <t>妈妈粉雅韵</t>
  </si>
  <si>
    <t>7407807620</t>
  </si>
  <si>
    <t>74</t>
  </si>
  <si>
    <t>未来也要好好生活[抱抱][抱抱][抱抱][抱抱]</t>
  </si>
  <si>
    <t>2023-10-04 21:33:09</t>
  </si>
  <si>
    <t>淼子N</t>
  </si>
  <si>
    <t>6057988701</t>
  </si>
  <si>
    <t>78</t>
  </si>
  <si>
    <t>十个勤天！！//@思想聚焦:助力一下！你好生活收官！#你好生活本周六收官#//@尼格买提:这就收官了？怎么也没宣传？！（猜你会这么说）</t>
  </si>
  <si>
    <t>2023-10-04 21:27:55</t>
  </si>
  <si>
    <t>你猜我会改什么名字比较好</t>
  </si>
  <si>
    <t>3967733018</t>
  </si>
  <si>
    <t>68</t>
  </si>
  <si>
    <t>想听周深唱歌@卡布叻_周深</t>
  </si>
  <si>
    <t>2023-10-04 21:26:28</t>
  </si>
  <si>
    <t>卡布大人的小星星</t>
  </si>
  <si>
    <t>7448031258</t>
  </si>
  <si>
    <t>13</t>
  </si>
  <si>
    <t>希林娜依高[赢牛奶][赢牛奶][赢牛奶]</t>
  </si>
  <si>
    <t>2023-10-04 21:24:18</t>
  </si>
  <si>
    <t>蛋蛋敲可爱_BLACK</t>
  </si>
  <si>
    <t>5873478049</t>
  </si>
  <si>
    <t>新疆</t>
  </si>
  <si>
    <t>1069</t>
  </si>
  <si>
    <t>抱著寶寶的琛包 可愛加倍💕</t>
  </si>
  <si>
    <t>2023-10-04 21:21:56</t>
  </si>
  <si>
    <t>I_CRYCRY</t>
  </si>
  <si>
    <t>5038236331</t>
  </si>
  <si>
    <t>中国台湾</t>
  </si>
  <si>
    <t>11</t>
  </si>
  <si>
    <t>看看看十个勤天[爱你]</t>
  </si>
  <si>
    <t>2023-10-04 21:16:11</t>
  </si>
  <si>
    <t>多多多多尜</t>
  </si>
  <si>
    <t>5442783590</t>
  </si>
  <si>
    <t>71</t>
  </si>
  <si>
    <t xml:space="preserve">#周深你好生活# [看书]#你好生活本周六收官#  这就收官啦[悲伤][悲伤]一起期待一下你好生活吧@卡布叻_周深 </t>
  </si>
  <si>
    <t>2023-10-04 21:11:21</t>
  </si>
  <si>
    <t>我想吃锅巴土豆</t>
  </si>
  <si>
    <t>7209596594</t>
  </si>
  <si>
    <t>107</t>
  </si>
  <si>
    <t>#周深你好生活# [鲜花]#你好生活本周六收官#  最后一期了，好快！等你周深@卡布叻_周深</t>
  </si>
  <si>
    <t>2023-10-04 21:06:15</t>
  </si>
  <si>
    <t>西瓜不打冰</t>
  </si>
  <si>
    <t>7193525861</t>
  </si>
  <si>
    <t>434</t>
  </si>
  <si>
    <t>撒撒[悲伤][悲伤]</t>
  </si>
  <si>
    <t>2023-10-04 20:59:25</t>
  </si>
  <si>
    <t>甜仔小洋lucky</t>
  </si>
  <si>
    <t>6553625459</t>
  </si>
  <si>
    <t>40</t>
  </si>
  <si>
    <t xml:space="preserve">深深[心][心][心]@卡布叻_周深 #你好生活收官# </t>
  </si>
  <si>
    <t>2023-10-04 20:50:45</t>
  </si>
  <si>
    <t>Gloriahanhan</t>
  </si>
  <si>
    <t>1915442543</t>
  </si>
  <si>
    <t>318</t>
  </si>
  <si>
    <t>[爱慕]//@阿斯巴甜的米:周六见@卡布叻_周深</t>
  </si>
  <si>
    <t>2023-10-04 20:40:37</t>
  </si>
  <si>
    <t>今天也要开深鸭</t>
  </si>
  <si>
    <t>7702341988</t>
  </si>
  <si>
    <t>9</t>
  </si>
  <si>
    <t>周六晚见！深深[心]</t>
  </si>
  <si>
    <t>2023-10-04 20:29:57</t>
  </si>
  <si>
    <t>粽心草</t>
  </si>
  <si>
    <t>6251470553</t>
  </si>
  <si>
    <t>安徽</t>
  </si>
  <si>
    <t>2023-10-04 20:28:43</t>
  </si>
  <si>
    <t>芈茶少年ing</t>
  </si>
  <si>
    <t>6673962285</t>
  </si>
  <si>
    <t>438</t>
  </si>
  <si>
    <t>期待周深@卡布叻_周深 [心][心][心]</t>
  </si>
  <si>
    <t>2023-10-04 20:21:30</t>
  </si>
  <si>
    <t>清念zx</t>
  </si>
  <si>
    <t>3514791815</t>
  </si>
  <si>
    <t>65</t>
  </si>
  <si>
    <t>2023-10-04 19:59:29</t>
  </si>
  <si>
    <t>布布住星星家做可可給深深吃</t>
  </si>
  <si>
    <t>7505590000</t>
  </si>
  <si>
    <t>27</t>
  </si>
  <si>
    <t>期待姚琛[HO加油]</t>
  </si>
  <si>
    <t>2023-10-04 19:13:28</t>
  </si>
  <si>
    <t>下一块拼图</t>
  </si>
  <si>
    <t>5243017852</t>
  </si>
  <si>
    <t>1167</t>
  </si>
  <si>
    <t>期待@姚琛  查看图片</t>
  </si>
  <si>
    <t>2023-10-04 19:04:47</t>
  </si>
  <si>
    <t>咕噜咕鱼糕-别手滑版</t>
  </si>
  <si>
    <t>6421485295</t>
  </si>
  <si>
    <t>1999</t>
  </si>
  <si>
    <t>抱着小宝宝的姚琛 好美好啊</t>
  </si>
  <si>
    <t>2023-10-04 18:46:50</t>
  </si>
  <si>
    <t>酷起司司</t>
  </si>
  <si>
    <t>6736759261</t>
  </si>
  <si>
    <t>抱着小宝宝</t>
  </si>
  <si>
    <t>2023-10-04 18:46:01</t>
  </si>
  <si>
    <t>#周深[超话]##你好生活收官#</t>
  </si>
  <si>
    <t>2023-10-04 18:17:28</t>
  </si>
  <si>
    <t>星星藍米</t>
  </si>
  <si>
    <t>7511420508</t>
  </si>
  <si>
    <t xml:space="preserve">@卡布叻_周深 </t>
  </si>
  <si>
    <t>2023-10-04 18:15:37</t>
  </si>
  <si>
    <t>伊卡云</t>
  </si>
  <si>
    <t>6008563732</t>
  </si>
  <si>
    <t>73</t>
  </si>
  <si>
    <t>[心][心][心]</t>
  </si>
  <si>
    <t>2023-10-04 17:37:19</t>
  </si>
  <si>
    <t>vjzhj2</t>
  </si>
  <si>
    <t>6293025697</t>
  </si>
  <si>
    <t>印度尼西亚</t>
  </si>
  <si>
    <t>353</t>
  </si>
  <si>
    <t>2023-10-04 17:24:08</t>
  </si>
  <si>
    <t>仲夏夜深林</t>
  </si>
  <si>
    <t>7454552140</t>
  </si>
  <si>
    <t>收到[奥特曼]</t>
  </si>
  <si>
    <t>2023-10-04 17:08:39</t>
  </si>
  <si>
    <t>星星的粥的星的粥</t>
  </si>
  <si>
    <t>6633057701</t>
  </si>
  <si>
    <t>28</t>
  </si>
  <si>
    <t>我们不说再见，第五季见</t>
  </si>
  <si>
    <t>2023-10-04 16:49:19</t>
  </si>
  <si>
    <t>xukri_luck</t>
  </si>
  <si>
    <t>3236721137</t>
  </si>
  <si>
    <t>146</t>
  </si>
  <si>
    <t>啊你好生活提前到本周六收官啊[可怜]这么好的节目同时为了深深我也一定会守在屏幕前看完的[爱你]</t>
  </si>
  <si>
    <t>2023-10-04 16:47:45</t>
  </si>
  <si>
    <t>二宽想去粥森的演唱会</t>
  </si>
  <si>
    <t>7131793992</t>
  </si>
  <si>
    <t>103</t>
  </si>
  <si>
    <t>[心][心]//@思想聚焦:助力一下！你好生活收官！#你好生活本周六收官#//@尼格买提:这就收官了？怎么也没宣传？！（猜你会这么说）</t>
  </si>
  <si>
    <t>2023-10-04 16:13:12</t>
  </si>
  <si>
    <t>奶茶就要原味儿的</t>
  </si>
  <si>
    <t>3544541493</t>
  </si>
  <si>
    <t>理想的生活需要一点热爱和心动//@思想聚焦:助力一下！你好生活收官！#你好生活本周六收官#//@尼格买提:这就收官了？怎么也没宣传？！（猜你会这么说）</t>
  </si>
  <si>
    <t>2023-10-04 16:12:43</t>
  </si>
  <si>
    <t>爱ai是暴风宇</t>
  </si>
  <si>
    <t>3820929103</t>
  </si>
  <si>
    <t>184</t>
  </si>
  <si>
    <t>新一季快点来//@思想聚焦:助力一下！你好生活收官！#你好生活本周六收官#//@尼格买提:这就收官了？怎么也没宣传？！（猜你会这么说）</t>
  </si>
  <si>
    <t>2023-10-04 16:11:57</t>
  </si>
  <si>
    <t>哈基米就是福瑞</t>
  </si>
  <si>
    <t>7873597504</t>
  </si>
  <si>
    <t>每一张都好看，有着属于生活的浪漫感//@思想聚焦:助力一下！你好生活收官！#你好生活本周六收官#//@尼格买提:这就收官了？怎么也没宣传？！（猜你会这么说）</t>
  </si>
  <si>
    <t>2023-10-04 16:11:13</t>
  </si>
  <si>
    <t>欠我的啵啵啥时候还</t>
  </si>
  <si>
    <t>7359919780</t>
  </si>
  <si>
    <t>550</t>
  </si>
  <si>
    <t>舍不得//@思想聚焦:助力一下！你好生活收官！#你好生活本周六收官#//@尼格买提:这就收官了？怎么也没宣传？！（猜你会这么说）</t>
  </si>
  <si>
    <t>2023-10-04 16:10:38</t>
  </si>
  <si>
    <t>莫得感情的喜欢你</t>
  </si>
  <si>
    <t>7273187536</t>
  </si>
  <si>
    <t>109</t>
  </si>
  <si>
    <t>//@思想聚焦:助力一下！你好生活收官！#你好生活本周六收官#//@尼格买提:这就收官了？怎么也没宣传？！（猜你会这么说）</t>
  </si>
  <si>
    <t>2023-10-04 16:08:47</t>
  </si>
  <si>
    <t>ok可爱女</t>
  </si>
  <si>
    <t>6613416770</t>
  </si>
  <si>
    <t>2023-10-04 16:07:55</t>
  </si>
  <si>
    <t>七Y月男友</t>
  </si>
  <si>
    <t>7561067004</t>
  </si>
  <si>
    <t>吉林</t>
  </si>
  <si>
    <t>30</t>
  </si>
  <si>
    <t>2023-10-04 16:07:13</t>
  </si>
  <si>
    <t>热的冬天l</t>
  </si>
  <si>
    <t>7523662885</t>
  </si>
  <si>
    <t>周六见@卡布叻_周深 //@阿斯巴甜的米:周六见@卡布叻_周深</t>
  </si>
  <si>
    <t>2023-10-04 16:07:03</t>
  </si>
  <si>
    <t>一头撞进星星怀里</t>
  </si>
  <si>
    <t>7559658251</t>
  </si>
  <si>
    <t>2023-10-04 16:04:46</t>
  </si>
  <si>
    <t>火彩虹火彩虹</t>
  </si>
  <si>
    <t>5178515674</t>
  </si>
  <si>
    <t>50</t>
  </si>
  <si>
    <t>2023-10-04 16:04:41</t>
  </si>
  <si>
    <t>开心心最快乐乐</t>
  </si>
  <si>
    <t>6984447751</t>
  </si>
  <si>
    <t>111</t>
  </si>
  <si>
    <t>再见是为了更好的再见，周六不见不散//@思想聚焦:助力一下！你好生活收官！#你好生活本周六收官#//@尼格买提:这就收官了？怎么也没宣传？！（猜你会这么说）</t>
  </si>
  <si>
    <t>2023-10-04 16:04:20</t>
  </si>
  <si>
    <t>海的那边是盐巴耶</t>
  </si>
  <si>
    <t>7332621499</t>
  </si>
  <si>
    <t>60</t>
  </si>
  <si>
    <t>2023-10-04 16:04:07</t>
  </si>
  <si>
    <t>小月亮爱上你</t>
  </si>
  <si>
    <t>7486796436</t>
  </si>
  <si>
    <t>2023-10-04 16:03:41</t>
  </si>
  <si>
    <t>深拥不及LOVE</t>
  </si>
  <si>
    <t>6012297925</t>
  </si>
  <si>
    <t>39</t>
  </si>
  <si>
    <t>周六见～周深//@思想聚焦:助力一下！你好生活收官！#你好生活本周六收官#//@尼格买提:这就收官了？怎么也没宣传？！（猜你会这么说）</t>
  </si>
  <si>
    <t>2023-10-04 16:00:50</t>
  </si>
  <si>
    <t>九个句子</t>
  </si>
  <si>
    <t>5898533909</t>
  </si>
  <si>
    <t>还没有看够就收官了，意犹未尽，想想就很难受//@思想聚焦:助力一下！你好生活收官！#你好生活本周六收官#//@尼格买提:这就收官了？怎么也没宣传？！（猜你会这么说）</t>
  </si>
  <si>
    <t>2023-10-04 16:00:48</t>
  </si>
  <si>
    <t>一个人还会回来</t>
  </si>
  <si>
    <t>5200470222</t>
  </si>
  <si>
    <t>33</t>
  </si>
  <si>
    <t>要哭[泪][泪][泪]真的太不舍得//@思想聚焦:助力一下！你好生活收官！#你好生活本周六收官#//@尼格买提:这就收官了？怎么也没宣传？！（猜你会这么说）</t>
  </si>
  <si>
    <t>2023-10-04 16:00:26</t>
  </si>
  <si>
    <t>要过啊</t>
  </si>
  <si>
    <t>7338041724</t>
  </si>
  <si>
    <t>119</t>
  </si>
  <si>
    <t>2023-10-04 16:00:19</t>
  </si>
  <si>
    <t>爱生活的白浅</t>
  </si>
  <si>
    <t>7578411390</t>
  </si>
  <si>
    <t>17</t>
  </si>
  <si>
    <t>2023-10-04 15:59:12</t>
  </si>
  <si>
    <t>江招招米_</t>
  </si>
  <si>
    <t>7840793035</t>
  </si>
  <si>
    <t>云南</t>
  </si>
  <si>
    <t>6</t>
  </si>
  <si>
    <t>收官了[泪][泪]这一季过的好快，舍不得//@思想聚焦:助力一下！你好生活收官！#你好生活本周六收官#//@尼格买提:这就收官了？怎么也没宣传？！（猜你会这么说）</t>
  </si>
  <si>
    <t>2023-10-04 15:59:01</t>
  </si>
  <si>
    <t>真香养乐多绿茶</t>
  </si>
  <si>
    <t>7841593437</t>
  </si>
  <si>
    <t>2023-10-04 15:58:55</t>
  </si>
  <si>
    <t>可爱的小麦苗呦</t>
  </si>
  <si>
    <t>7827198299</t>
  </si>
  <si>
    <t>[赢牛奶]//@思想聚焦:助力一下！你好生活收官！#你好生活本周六收官#//@尼格买提:这就收官了？怎么也没宣传？！（猜你会这么说）</t>
  </si>
  <si>
    <t>2023-10-04 15:58:37</t>
  </si>
  <si>
    <t>羊了个羊加油</t>
  </si>
  <si>
    <t>5062777374</t>
  </si>
  <si>
    <t>141</t>
  </si>
  <si>
    <t>2023-10-04 15:58:36</t>
  </si>
  <si>
    <t>相柳邶比11808</t>
  </si>
  <si>
    <t>7863884890</t>
  </si>
  <si>
    <t>1</t>
  </si>
  <si>
    <t>2023-10-04 15:58:09</t>
  </si>
  <si>
    <t>月半月半小麦片</t>
  </si>
  <si>
    <t>7552050953</t>
  </si>
  <si>
    <t>2023-10-04 15:57:15</t>
  </si>
  <si>
    <t>紫玉丹姝</t>
  </si>
  <si>
    <t>7437512913</t>
  </si>
  <si>
    <t>62</t>
  </si>
  <si>
    <t>收官来得太突然//@思想聚焦:助力一下！你好生活收官！#你好生活本周六收官#//@尼格买提:这就收官了？怎么也没宣传？！（猜你会这么说）</t>
  </si>
  <si>
    <t>2023-10-04 15:56:32</t>
  </si>
  <si>
    <t>心态要好的</t>
  </si>
  <si>
    <t>7215337245</t>
  </si>
  <si>
    <t>[打call]</t>
  </si>
  <si>
    <t>2023-10-04 15:56:23</t>
  </si>
  <si>
    <t>奶味曲奇饼干奶油草莓</t>
  </si>
  <si>
    <t>7811037080</t>
  </si>
  <si>
    <t>2023-10-04 15:55:51</t>
  </si>
  <si>
    <t>奋斗努力的小果果</t>
  </si>
  <si>
    <t>7424117296</t>
  </si>
  <si>
    <t>67</t>
  </si>
  <si>
    <t>周末不见不散，我要去听周深唱歌[赢牛奶][赢牛奶][赢牛奶]//@思想聚焦:助力一下！你好生活收官！#你好生活本周六收官#//@尼格买提:这就收官了？怎么也没宣传？！（猜你会这么说）</t>
  </si>
  <si>
    <t>2023-10-04 15:55:50</t>
  </si>
  <si>
    <t>又是想静静的一天</t>
  </si>
  <si>
    <t>7691980597</t>
  </si>
  <si>
    <t>10</t>
  </si>
  <si>
    <t>[泪][泪]//@思想聚焦:助力一下！你好生活收官！#你好生活本周六收官#//@尼格买提:这就收官了？怎么也没宣传？！（猜你会这么说）</t>
  </si>
  <si>
    <t>2023-10-04 15:55:38</t>
  </si>
  <si>
    <t>蝶飞霜</t>
  </si>
  <si>
    <t>7673522376</t>
  </si>
  <si>
    <t>2023-10-04 15:55:24</t>
  </si>
  <si>
    <t>草莓可可爱有钱</t>
  </si>
  <si>
    <t>7729695349</t>
  </si>
  <si>
    <t>2023-10-04 15:54:53</t>
  </si>
  <si>
    <t>忧郁滴帅b</t>
  </si>
  <si>
    <t>7449084615</t>
  </si>
  <si>
    <t>2</t>
  </si>
  <si>
    <t>2023-10-04 15:54:50</t>
  </si>
  <si>
    <t>爱吃的倾倾</t>
  </si>
  <si>
    <t>7835720499</t>
  </si>
  <si>
    <t>怎么这么快就收官了希望还有下一次太棒了</t>
  </si>
  <si>
    <t>2023-10-04 15:54:17</t>
  </si>
  <si>
    <t>灰兔子头壳自嗨锅</t>
  </si>
  <si>
    <t>5591212158</t>
  </si>
  <si>
    <t>2023-10-04 15:53:58</t>
  </si>
  <si>
    <t>来杯瑞幸</t>
  </si>
  <si>
    <t>7717309799</t>
  </si>
  <si>
    <t>3</t>
  </si>
  <si>
    <t>[酸][酸][酸]//@思想聚焦:助力一下！你好生活收官！#你好生活本周六收官#//@尼格买提:这就收官了？怎么也没宣传？！（猜你会这么说）</t>
  </si>
  <si>
    <t>2023-10-04 15:53:54</t>
  </si>
  <si>
    <t>我的女孩苗苗</t>
  </si>
  <si>
    <t>7721076163</t>
  </si>
  <si>
    <t>山西</t>
  </si>
  <si>
    <t>我们还会再见//@思想聚焦:助力一下！你好生活收官！#你好生活本周六收官#//@尼格买提:这就收官了？怎么也没宣传？！（猜你会这么说）</t>
  </si>
  <si>
    <t>2023-10-04 15:53:35</t>
  </si>
  <si>
    <t>拼搏小智</t>
  </si>
  <si>
    <t>7642230372</t>
  </si>
  <si>
    <t>2023-10-04 15:53:18</t>
  </si>
  <si>
    <t>阳光灿烂198809</t>
  </si>
  <si>
    <t>6595711033</t>
  </si>
  <si>
    <t>176</t>
  </si>
  <si>
    <t>还记得他们唱那首歌还印在我的脑海里。//@思想聚焦:助力一下！你好生活收官！#你好生活本周六收官#//@尼格买提:这就收官了？怎么也没宣传？！（猜你会这么说）</t>
  </si>
  <si>
    <t>2023-10-04 15:53:03</t>
  </si>
  <si>
    <t>五条悟老公酱</t>
  </si>
  <si>
    <t>7165035089</t>
  </si>
  <si>
    <t>感谢这个综艺</t>
  </si>
  <si>
    <t>2023-10-04 15:52:55</t>
  </si>
  <si>
    <t>泡沫布丁奶茶</t>
  </si>
  <si>
    <t>7595311472</t>
  </si>
  <si>
    <t>69</t>
  </si>
  <si>
    <t>2023-10-04 15:52:29</t>
  </si>
  <si>
    <t>可乐芋圆qq糖</t>
  </si>
  <si>
    <t>7729246355</t>
  </si>
  <si>
    <t>我都意犹未尽了。//@思想聚焦:助力一下！你好生活收官！#你好生活本周六收官#//@尼格买提:这就收官了？怎么也没宣传？！（猜你会这么说）</t>
  </si>
  <si>
    <t>2023-10-04 15:52:10</t>
  </si>
  <si>
    <t>坠爱滴是土豆</t>
  </si>
  <si>
    <t>7733482851</t>
  </si>
  <si>
    <t>[抱一抱]//@思想聚焦:助力一下！你好生活收官！#你好生活本周六收官#//@尼格买提:这就收官了？怎么也没宣传？！（猜你会这么说）</t>
  </si>
  <si>
    <t>2023-10-04 15:51:49</t>
  </si>
  <si>
    <t>材料废了</t>
  </si>
  <si>
    <t>7319599487</t>
  </si>
  <si>
    <t>92</t>
  </si>
  <si>
    <t>2023-10-04 15:51:36</t>
  </si>
  <si>
    <t>青墨今天鸽了吗</t>
  </si>
  <si>
    <t>6535271601</t>
  </si>
  <si>
    <t>这个综艺真的让人难以拒绝//@思想聚焦:助力一下！你好生活收官！#你好生活本周六收官#//@尼格买提:这就收官了？怎么也没宣传？！（猜你会这么说）</t>
  </si>
  <si>
    <t>2023-10-04 15:50:48</t>
  </si>
  <si>
    <t>刘奕漩臭屁</t>
  </si>
  <si>
    <t>5142279282</t>
  </si>
  <si>
    <t>36</t>
  </si>
  <si>
    <t>再见也是为了更好地再见，期待姚琛的精彩表现//@思想聚焦:助力一下！你好生活收官！#你好生活本周六收官#//@尼格买提:这就收官了？怎么也没宣传？！（猜你会这么说）</t>
  </si>
  <si>
    <t>2023-10-04 15:50:00</t>
  </si>
  <si>
    <t>王姥姥小琴</t>
  </si>
  <si>
    <t>7790977672</t>
  </si>
  <si>
    <t>希望未来更好</t>
  </si>
  <si>
    <t>2023-10-04 15:49:49</t>
  </si>
  <si>
    <t>小小辣椒炒肉自嗨锅</t>
  </si>
  <si>
    <t>6336413153</t>
  </si>
  <si>
    <t>76</t>
  </si>
  <si>
    <t>期待周深[干饭人][干饭人]</t>
  </si>
  <si>
    <t>2023-10-04 15:49:46</t>
  </si>
  <si>
    <t>今天有一沓作业-</t>
  </si>
  <si>
    <t>7828838494</t>
  </si>
  <si>
    <t>422</t>
  </si>
  <si>
    <t>2023-10-04 15:49:38</t>
  </si>
  <si>
    <t>滇池明珠_</t>
  </si>
  <si>
    <t>7796109938</t>
  </si>
  <si>
    <t>2023-10-04 15:49:19</t>
  </si>
  <si>
    <t>月亮牌曲奇小熊软糖</t>
  </si>
  <si>
    <t>6523765212</t>
  </si>
  <si>
    <t>甘肃</t>
  </si>
  <si>
    <t>290</t>
  </si>
  <si>
    <t>收官的好快//@思想聚焦:助力一下！你好生活收官！#你好生活本周六收官#//@尼格买提:这就收官了？怎么也没宣传？！（猜你会这么说）</t>
  </si>
  <si>
    <t>2023-10-04 15:49:17</t>
  </si>
  <si>
    <t>希冀琅琅</t>
  </si>
  <si>
    <t>7335664225</t>
  </si>
  <si>
    <t>希望第五季会有董卿姐姐 真的好喜欢看央视主持人聊天//@思想聚焦:助力一下！你好生活收官！#你好生活本周六收官#//@尼格买提:这就收官了？怎么也没宣传？！（猜你会这么说）</t>
  </si>
  <si>
    <t>2023-10-04 15:49:11</t>
  </si>
  <si>
    <t>小小小小小刘的爸爸</t>
  </si>
  <si>
    <t>7636622956</t>
  </si>
  <si>
    <t>一万个舍不得</t>
  </si>
  <si>
    <t>2023-10-04 15:49:00</t>
  </si>
  <si>
    <t>枸杞红枣桂圆柠檬茶</t>
  </si>
  <si>
    <t>7480902208</t>
  </si>
  <si>
    <t>2023-10-04 15:48:48</t>
  </si>
  <si>
    <t>沐芊婳</t>
  </si>
  <si>
    <t>6593468728</t>
  </si>
  <si>
    <t>334</t>
  </si>
  <si>
    <t>还没有看够//@思想聚焦:助力一下！你好生活收官！#你好生活本周六收官#//@尼格买提:这就收官了？怎么也没宣传？！（猜你会这么说）</t>
  </si>
  <si>
    <t>2023-10-04 15:48:36</t>
  </si>
  <si>
    <t>TTry_claire</t>
  </si>
  <si>
    <t>6545389148</t>
  </si>
  <si>
    <t>2023-10-04 15:47:10</t>
  </si>
  <si>
    <t>加加油吧1</t>
  </si>
  <si>
    <t>7490462998</t>
  </si>
  <si>
    <t>132</t>
  </si>
  <si>
    <t>2023-10-04 15:46:54</t>
  </si>
  <si>
    <t>感恩唯爱琪</t>
  </si>
  <si>
    <t>6353425092</t>
  </si>
  <si>
    <t>每一季都好看，舍不得收官//@思想聚焦:助力一下！你好生活收官！#你好生活本周六收官#//@尼格买提:这就收官了？怎么也没宣传？！（猜你会这么说）</t>
  </si>
  <si>
    <t>2023-10-04 15:46:13</t>
  </si>
  <si>
    <t>YiBo甜甜很甜</t>
  </si>
  <si>
    <t>6680103757</t>
  </si>
  <si>
    <t>好看是好看观看的点也很多就是时间和量有些少//@思想聚焦:助力一下！你好生活收官！#你好生活本周六收官#//@尼格买提:这就收官了？怎么也没宣传？！（猜你会这么说）</t>
  </si>
  <si>
    <t>2023-10-04 15:45:54</t>
  </si>
  <si>
    <t>巧克力酱包包</t>
  </si>
  <si>
    <t>7436494460</t>
  </si>
  <si>
    <t>20</t>
  </si>
  <si>
    <t>2023-10-04 15:45:26</t>
  </si>
  <si>
    <t>七彩阳光花_</t>
  </si>
  <si>
    <t>7855027537</t>
  </si>
  <si>
    <t>2023-10-04 15:44:38</t>
  </si>
  <si>
    <t>噜噜不叫咕噜噜</t>
  </si>
  <si>
    <t>6393354147</t>
  </si>
  <si>
    <t>177</t>
  </si>
  <si>
    <t>2023-10-04 15:44:16</t>
  </si>
  <si>
    <t>最美的甜甜T</t>
  </si>
  <si>
    <t>7566794645</t>
  </si>
  <si>
    <t>我们的小破生活//@思想聚焦:助力一下！你好生活收官！#你好生活本周六收官#//@尼格买提:这就收官了？怎么也没宣传？！（猜你会这么说）</t>
  </si>
  <si>
    <t>2023-10-04 15:43:43</t>
  </si>
  <si>
    <t>一起去抓水母啦啦啦</t>
  </si>
  <si>
    <t>1805793604</t>
  </si>
  <si>
    <t>2023-10-04 15:43:12</t>
  </si>
  <si>
    <t>不需要宣传 大家都知道//@思想聚焦:助力一下！你好生活收官！#你好生活本周六收官#//@尼格买提:这就收官了？怎么也没宣传？！（猜你会这么说）</t>
  </si>
  <si>
    <t>2023-10-04 15:42:24</t>
  </si>
  <si>
    <t>l招财猫666</t>
  </si>
  <si>
    <t>7568951662</t>
  </si>
  <si>
    <t>725</t>
  </si>
  <si>
    <t>2023-10-04 15:42:22</t>
  </si>
  <si>
    <t>海招招米_</t>
  </si>
  <si>
    <t>7317683353</t>
  </si>
  <si>
    <t>舍不得说再见，还想继续看//@思想聚焦:助力一下！你好生活收官！#你好生活本周六收官#//@尼格买提:这就收官了？怎么也没宣传？！（猜你会这么说）</t>
  </si>
  <si>
    <t>2023-10-04 15:41:58</t>
  </si>
  <si>
    <t>-大只米粒儿</t>
  </si>
  <si>
    <t>6506944129</t>
  </si>
  <si>
    <t>194</t>
  </si>
  <si>
    <t>自己说的希望第二季也希望快点儿加更出来//@思想聚焦:助力一下！你好生活收官！#你好生活本周六收官#//@尼格买提:这就收官了？怎么也没宣传？！（猜你会这么说）</t>
  </si>
  <si>
    <t>2023-10-04 15:41:52</t>
  </si>
  <si>
    <t>依期唯尔咖</t>
  </si>
  <si>
    <t>6377201558</t>
  </si>
  <si>
    <t>335</t>
  </si>
  <si>
    <t>2023-10-04 15:15:55</t>
  </si>
  <si>
    <t>紫苑·秋槿</t>
  </si>
  <si>
    <t>5107347072</t>
  </si>
  <si>
    <t>2023-10-04 14:39:23</t>
  </si>
  <si>
    <t>是你隔壁叶姐姐</t>
  </si>
  <si>
    <t>2256316110</t>
  </si>
  <si>
    <t>999</t>
  </si>
  <si>
    <t>期待周深[赢牛奶]</t>
  </si>
  <si>
    <t>2023-10-04 14:33:58</t>
  </si>
  <si>
    <t>泡芙酷酷挞_</t>
  </si>
  <si>
    <t>7812559088</t>
  </si>
  <si>
    <t>263</t>
  </si>
  <si>
    <t>2023-10-04 12:50:58</t>
  </si>
  <si>
    <t>等你秋水无痕</t>
  </si>
  <si>
    <t>5885970554</t>
  </si>
  <si>
    <t>227</t>
  </si>
  <si>
    <t>期待深深[哇]周六见[送花花][送花花]</t>
  </si>
  <si>
    <t>2023-10-04 12:07:31</t>
  </si>
  <si>
    <t>是汐宸叻</t>
  </si>
  <si>
    <t>6157367702</t>
  </si>
  <si>
    <t>2023-10-04 12:05:02</t>
  </si>
  <si>
    <t>是Viola呀_</t>
  </si>
  <si>
    <t>6991075347</t>
  </si>
  <si>
    <t>周深，周六见[给你小心心]</t>
  </si>
  <si>
    <t>2023-10-04 12:01:47</t>
  </si>
  <si>
    <t>rainbow172503</t>
  </si>
  <si>
    <t>5692411921</t>
  </si>
  <si>
    <t>2023-10-04 11:56:30</t>
  </si>
  <si>
    <t>lm乔儿</t>
  </si>
  <si>
    <t>3803140410</t>
  </si>
  <si>
    <t>250</t>
  </si>
  <si>
    <t xml:space="preserve">[打call][鲜花]@卡布叻_周深 </t>
  </si>
  <si>
    <t>2023-10-04 11:47:48</t>
  </si>
  <si>
    <t>生米村春来茶馆的阿庆嫂</t>
  </si>
  <si>
    <t>6614906282</t>
  </si>
  <si>
    <t>美国</t>
  </si>
  <si>
    <t>周深周六见[送花花]</t>
  </si>
  <si>
    <t>2023-10-04 11:46:02</t>
  </si>
  <si>
    <t>一只小茶几</t>
  </si>
  <si>
    <t>1633042150</t>
  </si>
  <si>
    <t>262</t>
  </si>
  <si>
    <t>周六见[心]</t>
  </si>
  <si>
    <t>2023-10-04 11:41:46</t>
  </si>
  <si>
    <t>冰封智舞</t>
  </si>
  <si>
    <t>1641494432</t>
  </si>
  <si>
    <t>267</t>
  </si>
  <si>
    <t>周六七点半！不见不散！//@阿斯巴甜的米:周六见@卡布叻_周深</t>
  </si>
  <si>
    <t>2023-10-04 11:40:45</t>
  </si>
  <si>
    <t>褔瑞斯叻</t>
  </si>
  <si>
    <t>7773109537</t>
  </si>
  <si>
    <t xml:space="preserve">#你好生活收官# 周六（10.7日）晚七点半，我来看周深@卡布叻_周深 </t>
  </si>
  <si>
    <t>2023-10-04 11:40:35</t>
  </si>
  <si>
    <t>一气呵成的米</t>
  </si>
  <si>
    <t>5297222825</t>
  </si>
  <si>
    <t>93</t>
  </si>
  <si>
    <t>周深周六见[哇]#周深你好生活#</t>
  </si>
  <si>
    <t>2023-10-04 11:34:40</t>
  </si>
  <si>
    <t>海蓝色的喵喵</t>
  </si>
  <si>
    <t>6789916191</t>
  </si>
  <si>
    <t>155</t>
  </si>
  <si>
    <t xml:space="preserve">期待周深的表现@卡布叻_周深 </t>
  </si>
  <si>
    <t>2023-10-04 11:10:33</t>
  </si>
  <si>
    <t>用户丝丝情愫</t>
  </si>
  <si>
    <t>7470351022</t>
  </si>
  <si>
    <t>45</t>
  </si>
  <si>
    <t>周六看周深[爱慕][爱慕][爱慕]</t>
  </si>
  <si>
    <t>2023-10-04 10:55:41</t>
  </si>
  <si>
    <t>我是绝色你信吗</t>
  </si>
  <si>
    <t>5885202621</t>
  </si>
  <si>
    <t>11366</t>
  </si>
  <si>
    <t>期待周深！</t>
  </si>
  <si>
    <t>2023-10-04 10:49:02</t>
  </si>
  <si>
    <t>鱼鱼想学医叻</t>
  </si>
  <si>
    <t>7825739807</t>
  </si>
  <si>
    <t>天津</t>
  </si>
  <si>
    <t>29</t>
  </si>
  <si>
    <t>周六见周.深@卡布叻_周深</t>
  </si>
  <si>
    <t>2023-10-04 10:48:27</t>
  </si>
  <si>
    <t>按深海鲸的门铃</t>
  </si>
  <si>
    <t>5938423146</t>
  </si>
  <si>
    <t>36409</t>
  </si>
  <si>
    <t>[泪]</t>
  </si>
  <si>
    <t>2023-10-04 10:33:13</t>
  </si>
  <si>
    <t>天线小波爱骑滑板车</t>
  </si>
  <si>
    <t>6608272678</t>
  </si>
  <si>
    <t>期待周深[打call]</t>
  </si>
  <si>
    <t>2023-10-04 10:28:29</t>
  </si>
  <si>
    <t>糖归你深深归我</t>
  </si>
  <si>
    <t>7238772493</t>
  </si>
  <si>
    <t>轉發微博</t>
  </si>
  <si>
    <t>2023-10-04 10:24:59</t>
  </si>
  <si>
    <t>茹幽_</t>
  </si>
  <si>
    <t>7336322967</t>
  </si>
  <si>
    <t>79</t>
  </si>
  <si>
    <t>//@阿斯巴甜的米:周六见@卡布叻_周深</t>
  </si>
  <si>
    <t>2023-10-04 10:11:18</t>
  </si>
  <si>
    <t>橙子or橘子or皮</t>
  </si>
  <si>
    <t>5642055788</t>
  </si>
  <si>
    <t>重庆</t>
  </si>
  <si>
    <t>18</t>
  </si>
  <si>
    <t>//@张三朵L:周六晚见！</t>
  </si>
  <si>
    <t>2023-10-04 10:05:36</t>
  </si>
  <si>
    <t>翊坤</t>
  </si>
  <si>
    <t>1886655812</t>
  </si>
  <si>
    <t>86</t>
  </si>
  <si>
    <t>#周深你好生活# //@阿斯巴甜的米:周六见@卡布叻_周深</t>
  </si>
  <si>
    <t>2023-10-04 09:56:10</t>
  </si>
  <si>
    <t>BB自学盘金绣</t>
  </si>
  <si>
    <t>6875720409</t>
  </si>
  <si>
    <t>166</t>
  </si>
  <si>
    <t>2023-10-04 09:49:03</t>
  </si>
  <si>
    <t>幕然飞</t>
  </si>
  <si>
    <t>5720863298</t>
  </si>
  <si>
    <t>1131</t>
  </si>
  <si>
    <t>#周深你好生活# 期待周深[打call][打call][打call]//@阿斯巴甜的米:周六见@卡布叻_周深</t>
  </si>
  <si>
    <t>2023-10-04 09:44:48</t>
  </si>
  <si>
    <t>小萝莉孤独是一座岛</t>
  </si>
  <si>
    <t>6167686943</t>
  </si>
  <si>
    <t>89</t>
  </si>
  <si>
    <t>2023-10-04 09:44:46</t>
  </si>
  <si>
    <t>少管我9297</t>
  </si>
  <si>
    <t>7772943661</t>
  </si>
  <si>
    <t>这怎么能是收官呢！我们还有第五季第六季不是，所以这只是暂时休息为了更好的相见呢！@一个大宝同学 导，答应我们的要做到哦//@尼格买提:这就收官了？怎么也没宣传？！（猜你会这么说）</t>
  </si>
  <si>
    <t>2023-10-04 09:33:34</t>
  </si>
  <si>
    <t>[送花花][送花花]//@阿斯巴甜的米:周六见@卡布叻_周深</t>
  </si>
  <si>
    <t>2023-10-04 09:32:54</t>
  </si>
  <si>
    <t>//@周深王菲邓丽君周迅胡歌都是我的:周六见呀@卡布叻_周深</t>
  </si>
  <si>
    <t>2023-10-04 09:30:52</t>
  </si>
  <si>
    <t>小妍4330</t>
  </si>
  <si>
    <t>6444395347</t>
  </si>
  <si>
    <t>2023-10-04 09:29:47</t>
  </si>
  <si>
    <t>深星星-念_去不了演唱会发疯版</t>
  </si>
  <si>
    <t>7395660531</t>
  </si>
  <si>
    <t>1040</t>
  </si>
  <si>
    <t>期待周深！[心]//@阿斯巴甜的米:周六见@卡布叻_周深</t>
  </si>
  <si>
    <t>2023-10-04 09:15:30</t>
  </si>
  <si>
    <t>红玫瑰花语</t>
  </si>
  <si>
    <t>2313925290</t>
  </si>
  <si>
    <t>137</t>
  </si>
  <si>
    <t xml:space="preserve">周深周六见[送花花][送花花]@卡布叻_周深 </t>
  </si>
  <si>
    <t>2023-10-04 09:12:34</t>
  </si>
  <si>
    <t>可他爱世界</t>
  </si>
  <si>
    <t>6573574302</t>
  </si>
  <si>
    <t>周六见[心][心]@卡布叻_周深</t>
  </si>
  <si>
    <t>2023-10-04 09:02:30</t>
  </si>
  <si>
    <t>幻幻鱼2016</t>
  </si>
  <si>
    <t>5846094812</t>
  </si>
  <si>
    <t>2023-10-04 08:56:41</t>
  </si>
  <si>
    <t>欣然看风景</t>
  </si>
  <si>
    <t>3236180982</t>
  </si>
  <si>
    <t>84</t>
  </si>
  <si>
    <t>老朋友新朋友共聚你好生活第四季第十二期，谢谢从第一季陪伴我们到第四季所有成员以及全体工作人员还有我们远在蒙古的小巴哥，他也是我们大家庭其中一员，一个都不能少，我们第四季在这周六要说再见啦！承蒙厚爱，谢谢，第四季我们杀青在即，谢谢你们陪伴我三年，我们故事还没结束，第五季我们顶峰相见</t>
  </si>
  <si>
    <t>2023-10-04 08:56:01</t>
  </si>
  <si>
    <t>2023-10-04 08:49:54</t>
  </si>
  <si>
    <t>默念loveandpeace</t>
  </si>
  <si>
    <t>5592887077</t>
  </si>
  <si>
    <t>好呀@卡布叻_周深</t>
  </si>
  <si>
    <t>2023-10-04 08:38:10</t>
  </si>
  <si>
    <t>生米炒饭_</t>
  </si>
  <si>
    <t>5643110836</t>
  </si>
  <si>
    <t>70</t>
  </si>
  <si>
    <t>#你好生活# 🌟謝謝@卡布叻_周深 ，讓我認識了一個優質的節目</t>
  </si>
  <si>
    <t>2023-10-04 08:25:32</t>
  </si>
  <si>
    <t>澎湖沒有澎湖灣的生米</t>
  </si>
  <si>
    <t>7517027829</t>
  </si>
  <si>
    <t>2023-10-04 08:23:25</t>
  </si>
  <si>
    <t>鱼跃时忘忧</t>
  </si>
  <si>
    <t>7649869985</t>
  </si>
  <si>
    <t>#周深你好生活# 哇到时候听周深唱歌[哇]</t>
  </si>
  <si>
    <t>2023-10-04 08:19:18</t>
  </si>
  <si>
    <t>很猖狂的样子</t>
  </si>
  <si>
    <t>7659437211</t>
  </si>
  <si>
    <t>229</t>
  </si>
  <si>
    <t>周六见</t>
  </si>
  <si>
    <t>2023-10-04 08:13:51</t>
  </si>
  <si>
    <t>除你索命-</t>
  </si>
  <si>
    <t>7824046321</t>
  </si>
  <si>
    <t>[心]//@思想聚焦:助力一下！你好生活收官！#你好生活本周六收官#//@尼格买提:这就收官了？怎么也没宣传？！（猜你会这么说）</t>
  </si>
  <si>
    <t>2023-10-04 08:09:11</t>
  </si>
  <si>
    <t>静听江湖夜雨</t>
  </si>
  <si>
    <t>7873594612</t>
  </si>
  <si>
    <t>这是相当值得一看的美好节目//@思想聚焦:助力一下！你好生活收官！#你好生活本周六收官#//@尼格买提:这就收官了？怎么也没宣传？！（猜你会这么说）</t>
  </si>
  <si>
    <t>2023-10-04 08:08:39</t>
  </si>
  <si>
    <t>鲁班就是峡谷之巅</t>
  </si>
  <si>
    <t>7837772319</t>
  </si>
  <si>
    <t>美好的治愈//@思想聚焦:助力一下！你好生活收官！#你好生活本周六收官#//@尼格买提:这就收官了？怎么也没宣传？！（猜你会这么说）</t>
  </si>
  <si>
    <t>2023-10-04 08:07:47</t>
  </si>
  <si>
    <t>明月照人归心</t>
  </si>
  <si>
    <t>7843241256</t>
  </si>
  <si>
    <t>你好陌生人，希望你的生活也越来越好//@思想聚焦:助力一下！你好生活收官！#你好生活本周六收官#//@尼格买提:这就收官了？怎么也没宣传？！（猜你会这么说）</t>
  </si>
  <si>
    <t>2023-10-04 08:07:22</t>
  </si>
  <si>
    <t>这就是如此可爱的我们</t>
  </si>
  <si>
    <t>7838957065</t>
  </si>
  <si>
    <t>想去大草原//@思想聚焦:助力一下！你好生活收官！#你好生活本周六收官#//@尼格买提:这就收官了？怎么也没宣传？！（猜你会这么说）</t>
  </si>
  <si>
    <t>2023-10-04 08:06:06</t>
  </si>
  <si>
    <t>我的心在宇宙漂浮</t>
  </si>
  <si>
    <t>7843391951</t>
  </si>
  <si>
    <t>[给你小心心][给你小心心][给你小心心]//@思想聚焦:助力一下！你好生活收官！#你好生活本周六收官#//@尼格买提:这就收官了？怎么也没宣传？！（猜你会这么说）</t>
  </si>
  <si>
    <t>2023-10-04 08:04:39</t>
  </si>
  <si>
    <t>宇宙就是终极浪漫</t>
  </si>
  <si>
    <t>7742199895</t>
  </si>
  <si>
    <t>118</t>
  </si>
  <si>
    <t>每一个人真实美好，很懂得生活//@思想聚焦:助力一下！你好生活收官！#你好生活本周六收官#//@尼格买提:这就收官了？怎么也没宣传？！（猜你会这么说）</t>
  </si>
  <si>
    <t>2023-10-04 08:04:12</t>
  </si>
  <si>
    <t>宇你相遇的浪漫</t>
  </si>
  <si>
    <t>7738008139</t>
  </si>
  <si>
    <t>525</t>
  </si>
  <si>
    <t>本周六晚7.30 CCTV3看周深！#周深你好生活#</t>
  </si>
  <si>
    <t>2023-10-04 08:03:14</t>
  </si>
  <si>
    <t>平芜深处有春山</t>
  </si>
  <si>
    <t>6331952150</t>
  </si>
  <si>
    <t>生活你好//@思想聚焦:助力一下！你好生活收官！#你好生活本周六收官#//@尼格买提:这就收官了？怎么也没宣传？！（猜你会这么说）</t>
  </si>
  <si>
    <t>2023-10-04 08:01:44</t>
  </si>
  <si>
    <t>独立兰湘</t>
  </si>
  <si>
    <t>1646940053</t>
  </si>
  <si>
    <t>102</t>
  </si>
  <si>
    <t xml:space="preserve">周六见啦@卡布叻_周深 </t>
  </si>
  <si>
    <t>2023-10-04 08:01:39</t>
  </si>
  <si>
    <t>花开忘忧_Charlie</t>
  </si>
  <si>
    <t>7405628509</t>
  </si>
  <si>
    <t>让我们快一点期待下一季早点见面//@思想聚焦:助力一下！你好生活收官！#你好生活本周六收官#//@尼格买提:这就收官了？怎么也没宣传？！（猜你会这么说）</t>
  </si>
  <si>
    <t>2023-10-04 08:01:21</t>
  </si>
  <si>
    <t>你如长安自在风</t>
  </si>
  <si>
    <t>5057648858</t>
  </si>
  <si>
    <t>12</t>
  </si>
  <si>
    <t>这收官来的有点快//@思想聚焦:助力一下！你好生活收官！#你好生活本周六收官#//@尼格买提:这就收官了？怎么也没宣传？！（猜你会这么说）</t>
  </si>
  <si>
    <t>2023-10-04 08:00:56</t>
  </si>
  <si>
    <t>渲染_柒夜</t>
  </si>
  <si>
    <t>1879634892</t>
  </si>
  <si>
    <t>173</t>
  </si>
  <si>
    <t>[羞嗒嗒][羞嗒嗒][羞嗒嗒]//@思想聚焦:助力一下！你好生活收官！#你好生活本周六收官#//@尼格买提:这就收官了？怎么也没宣传？！（猜你会这么说）</t>
  </si>
  <si>
    <t>2023-10-04 08:00:17</t>
  </si>
  <si>
    <t>再见也是为了下一次更好的遇见//@思想聚焦:助力一下！你好生活收官！#你好生活本周六收官#//@尼格买提:这就收官了？怎么也没宣传？！（猜你会这么说）</t>
  </si>
  <si>
    <t>2023-10-04 07:59:58</t>
  </si>
  <si>
    <t>是生活的美好//@思想聚焦:助力一下！你好生活收官！#你好生活本周六收官#//@尼格买提:这就收官了？怎么也没宣传？！（猜你会这么说）</t>
  </si>
  <si>
    <t>2023-10-04 07:59:35</t>
  </si>
  <si>
    <t>感谢让我们看到属于这个世界更多的美好//@思想聚焦:助力一下！你好生活收官！#你好生活本周六收官#//@尼格买提:这就收官了？怎么也没宣传？！（猜你会这么说）</t>
  </si>
  <si>
    <t>2023-10-04 07:58:58</t>
  </si>
  <si>
    <t>节目很好看//@思想聚焦:助力一下！你好生活收官！#你好生活本周六收官#//@尼格买提:这就收官了？怎么也没宣传？！（猜你会这么说）</t>
  </si>
  <si>
    <t>2023-10-04 07:58:43</t>
  </si>
  <si>
    <t>周六见@卡布叻_周深  查看图片</t>
  </si>
  <si>
    <t>2023-10-04 07:57:59</t>
  </si>
  <si>
    <t>清风飘过c929</t>
  </si>
  <si>
    <t>7372145229</t>
  </si>
  <si>
    <t xml:space="preserve">[哈哈]周六看周深[心]#周深你好生活# </t>
  </si>
  <si>
    <t>2023-10-04 07:52:23</t>
  </si>
  <si>
    <t>观棋不语无语-1212</t>
  </si>
  <si>
    <t>6381494152</t>
  </si>
  <si>
    <t>140</t>
  </si>
  <si>
    <t>期待希林娜依高[打call]</t>
  </si>
  <si>
    <t>2023-10-04 07:43:59</t>
  </si>
  <si>
    <t>我的emerald-city</t>
  </si>
  <si>
    <t>7762515691</t>
  </si>
  <si>
    <t xml:space="preserve">周六见呀@卡布叻_周深 </t>
  </si>
  <si>
    <t>2023-10-04 07:40:42</t>
  </si>
  <si>
    <t>周深王菲邓丽君周迅胡歌都是我的</t>
  </si>
  <si>
    <t>2162526461</t>
  </si>
  <si>
    <t>4614</t>
  </si>
  <si>
    <t>#周深你好生活# 期待周深[鼓掌][鼓掌][鼓掌]@卡布叻_周深</t>
  </si>
  <si>
    <t>2023-10-04 07:34:04</t>
  </si>
  <si>
    <t>安静的羊宝宝</t>
  </si>
  <si>
    <t>5047876604</t>
  </si>
  <si>
    <t>37</t>
  </si>
  <si>
    <t xml:space="preserve">期待周深@卡布叻_周深 </t>
  </si>
  <si>
    <t>2023-10-04 07:32:12</t>
  </si>
  <si>
    <t>冰雪蓝天加油考二建</t>
  </si>
  <si>
    <t>3225587955</t>
  </si>
  <si>
    <t>周深周六见！</t>
  </si>
  <si>
    <t>2023-10-04 07:23:07</t>
  </si>
  <si>
    <t>狗屎糖不含糖_</t>
  </si>
  <si>
    <t>7763227423</t>
  </si>
  <si>
    <t>永远爱小生活，永远爱尼。#你好生活# ，向生活说你好。[心]//@尼格买提:这就收官了？怎么也没宣传？！（猜你会这么说）</t>
  </si>
  <si>
    <t>2023-10-04 07:19:46</t>
  </si>
  <si>
    <t>-化蝶栖芳草-</t>
  </si>
  <si>
    <t>6764896942</t>
  </si>
  <si>
    <t>周六见@卡布叻_周深</t>
  </si>
  <si>
    <t>2023-10-04 07:18:02</t>
  </si>
  <si>
    <t>化身生米的猫</t>
  </si>
  <si>
    <t>7750357976</t>
  </si>
  <si>
    <t>75</t>
  </si>
  <si>
    <t>周六不见不散@卡布叻_周深</t>
  </si>
  <si>
    <t>2023-10-04 07:13:09</t>
  </si>
  <si>
    <t>圣西罗陆</t>
  </si>
  <si>
    <t>7704612692</t>
  </si>
  <si>
    <t>澳大利亚</t>
  </si>
  <si>
    <t>舍不得再见//@思想聚焦:助力一下！你好生活收官！#你好生活本周六收官#//@尼格买提:这就收官了？怎么也没宣传？！（猜你会这么说）</t>
  </si>
  <si>
    <t>2023-10-04 07:12:30</t>
  </si>
  <si>
    <t>吃糖糖长大的美女</t>
  </si>
  <si>
    <t>7697487914</t>
  </si>
  <si>
    <t>期待周深@卡布叻_周深</t>
  </si>
  <si>
    <t>2023-10-04 07:12:08</t>
  </si>
  <si>
    <t>来自星星上的兔子</t>
  </si>
  <si>
    <t>7776272717</t>
  </si>
  <si>
    <t>是真的很吸引我//@思想聚焦:助力一下！你好生活收官！#你好生活本周六收官#//@尼格买提:这就收官了？怎么也没宣传？！（猜你会这么说）</t>
  </si>
  <si>
    <t>2023-10-04 07:12:06</t>
  </si>
  <si>
    <t>幼儿园你杰妹</t>
  </si>
  <si>
    <t>6627510916</t>
  </si>
  <si>
    <t>当然要更好的继续见面了//@思想聚焦:助力一下！你好生活收官！#你好生活本周六收官#//@尼格买提:这就收官了？怎么也没宣传？！（猜你会这么说）</t>
  </si>
  <si>
    <t>2023-10-04 07:11:37</t>
  </si>
  <si>
    <t>阿杜一九九七</t>
  </si>
  <si>
    <t>6625975150</t>
  </si>
  <si>
    <t>2023-10-04 07:10:52</t>
  </si>
  <si>
    <t>保质期女生</t>
  </si>
  <si>
    <t>7385221912</t>
  </si>
  <si>
    <t xml:space="preserve">周六见[送花花]@卡布叻_周深 </t>
  </si>
  <si>
    <t>2023-10-04 07:08:05</t>
  </si>
  <si>
    <t>蕊子好运发大财</t>
  </si>
  <si>
    <t>2775252633</t>
  </si>
  <si>
    <t>49</t>
  </si>
  <si>
    <t>周六不见不散@卡布叻_周深 [心][心][心]</t>
  </si>
  <si>
    <t>2023-10-04 07:07:01</t>
  </si>
  <si>
    <t>深深的60粉</t>
  </si>
  <si>
    <t>7489962065</t>
  </si>
  <si>
    <t>完全没看够//@思想聚焦:助力一下！你好生活收官！#你好生活本周六收官#//@尼格买提:这就收官了？怎么也没宣传？！（猜你会这么说）</t>
  </si>
  <si>
    <t>2023-10-04 07:06:16</t>
  </si>
  <si>
    <t>蜜桃味的1990</t>
  </si>
  <si>
    <t>7654333706</t>
  </si>
  <si>
    <t>[送花花]//@思想聚焦:助力一下！你好生活收官！#你好生活本周六收官#//@尼格买提:这就收官了？怎么也没宣传？！（猜你会这么说）</t>
  </si>
  <si>
    <t>2023-10-04 07:05:53</t>
  </si>
  <si>
    <t>誓言LOVE真爱</t>
  </si>
  <si>
    <t>7720096088</t>
  </si>
  <si>
    <t>这么快收官？//@思想聚焦:助力一下！你好生活收官！#你好生活本周六收官#//@尼格买提:这就收官了？怎么也没宣传？！（猜你会这么说）</t>
  </si>
  <si>
    <t>2023-10-04 07:05:38</t>
  </si>
  <si>
    <t>樱花酱萌妹妹</t>
  </si>
  <si>
    <t>7718830261</t>
  </si>
  <si>
    <t>26</t>
  </si>
  <si>
    <t>期待下一季的播出//@思想聚焦:助力一下！你好生活收官！#你好生活本周六收官#//@尼格买提:这就收官了？怎么也没宣传？！（猜你会这么说）</t>
  </si>
  <si>
    <t>2023-10-04 07:04:27</t>
  </si>
  <si>
    <t>灵龙巧儿</t>
  </si>
  <si>
    <t>7718830313</t>
  </si>
  <si>
    <t>31</t>
  </si>
  <si>
    <t>好看//@思想聚焦:助力一下！你好生活收官！#你好生活本周六收官#//@尼格买提:这就收官了？怎么也没宣传？！（猜你会这么说）</t>
  </si>
  <si>
    <t>2023-10-04 07:03:58</t>
  </si>
  <si>
    <t>可爱少女巴啦啦</t>
  </si>
  <si>
    <t>7699453871</t>
  </si>
  <si>
    <t>哇 这么快就收官了 得重复看了//@思想聚焦:助力一下！你好生活收官！#你好生活本周六收官#//@尼格买提:这就收官了？怎么也没宣传？！（猜你会这么说）</t>
  </si>
  <si>
    <t>2023-10-04 07:03:41</t>
  </si>
  <si>
    <t>咸蛋黄的酸奶</t>
  </si>
  <si>
    <t>7698842954</t>
  </si>
  <si>
    <t>38</t>
  </si>
  <si>
    <t>深宝[赢牛奶]</t>
  </si>
  <si>
    <t>2023-10-04 06:35:03</t>
  </si>
  <si>
    <t>胡同少年_粥星叻</t>
  </si>
  <si>
    <t>6739228458</t>
  </si>
  <si>
    <t>91</t>
  </si>
  <si>
    <t xml:space="preserve">周六不见不散@卡布叻_周深 </t>
  </si>
  <si>
    <t>2023-10-04 06:33:06</t>
  </si>
  <si>
    <t>香海一粟</t>
  </si>
  <si>
    <t>7536896726</t>
  </si>
  <si>
    <t>周六见！@卡布叻_周深</t>
  </si>
  <si>
    <t>2023-10-04 05:46:16</t>
  </si>
  <si>
    <t>晒不到太阳很黑又欠揍的米子</t>
  </si>
  <si>
    <t>6654318755</t>
  </si>
  <si>
    <t>1228</t>
  </si>
  <si>
    <t>[心]</t>
  </si>
  <si>
    <t>2023-10-04 05:45:00</t>
  </si>
  <si>
    <t>Tea-cherries</t>
  </si>
  <si>
    <t>7812689170</t>
  </si>
  <si>
    <t>越南</t>
  </si>
  <si>
    <t>[憧憬]//@阿斯巴甜的米:周六见@卡布叻_周深</t>
  </si>
  <si>
    <t>2023-10-04 05:42:26</t>
  </si>
  <si>
    <t>妮子_18716</t>
  </si>
  <si>
    <t>5268057884</t>
  </si>
  <si>
    <t>2023-10-04 05:38:49</t>
  </si>
  <si>
    <t>用户7868830196</t>
  </si>
  <si>
    <t>7868830196</t>
  </si>
  <si>
    <t>你好生活第五季安排一下[喵喵]//@尼格买提:这就收官了？怎么也没宣传？！（猜你会这么说）</t>
  </si>
  <si>
    <t>2023-10-04 05:25:23</t>
  </si>
  <si>
    <t>重庆名字叫森蝶</t>
  </si>
  <si>
    <t>3948754259</t>
  </si>
  <si>
    <t>加拿大</t>
  </si>
  <si>
    <t xml:space="preserve">#周深你好生活# 期待收官周深的live@卡布叻_周深 </t>
  </si>
  <si>
    <t>2023-10-04 05:20:17</t>
  </si>
  <si>
    <t>judy深</t>
  </si>
  <si>
    <t>7391973413</t>
  </si>
  <si>
    <t>175</t>
  </si>
  <si>
    <t>等周深！</t>
  </si>
  <si>
    <t>2023-10-04 05:14:31</t>
  </si>
  <si>
    <t>暖六阳四叻</t>
  </si>
  <si>
    <t>6286647785</t>
  </si>
  <si>
    <t>2023-10-04 04:04:28</t>
  </si>
  <si>
    <t>青青石-一心</t>
  </si>
  <si>
    <t>7814956087</t>
  </si>
  <si>
    <t>期待周深[心]</t>
  </si>
  <si>
    <t>2023-10-04 03:50:44</t>
  </si>
  <si>
    <t>紫櫻X魅影</t>
  </si>
  <si>
    <t>2805205731</t>
  </si>
  <si>
    <t xml:space="preserve">等周深#周深你好生活# [爱慕]@卡布叻_周深 </t>
  </si>
  <si>
    <t>2023-10-04 03:42:54</t>
  </si>
  <si>
    <t>揚起你唇角</t>
  </si>
  <si>
    <t>6307331697</t>
  </si>
  <si>
    <t>确实，我每季追完的粉、不知道？//@尼格买提:这就收官了？怎么也没宣传？！（猜你会这么说）</t>
  </si>
  <si>
    <t>2023-10-04 02:26:16</t>
  </si>
  <si>
    <t>零下七度小火鱼</t>
  </si>
  <si>
    <t>5202484475</t>
  </si>
  <si>
    <t>143</t>
  </si>
  <si>
    <t>2023-10-04 02:24:44</t>
  </si>
  <si>
    <t>花生裹糖</t>
  </si>
  <si>
    <t>5636718303</t>
  </si>
  <si>
    <t>16</t>
  </si>
  <si>
    <t>周六见宝宝[送花花]//@阿斯巴甜的米:周六见@卡布叻_周深</t>
  </si>
  <si>
    <t>2023-10-04 02:20:13</t>
  </si>
  <si>
    <t>卡布叻的周可可</t>
  </si>
  <si>
    <t>6375839356</t>
  </si>
  <si>
    <t>唉，要上班了//@kannfuyumi :[哆啦A梦吃惊]//@dianc1 :10月7号[允悲]</t>
  </si>
  <si>
    <t>2023-10-04 02:15:03</t>
  </si>
  <si>
    <t>苏一面blog</t>
  </si>
  <si>
    <t>6586309811</t>
  </si>
  <si>
    <t>2023-10-04 02:10:03</t>
  </si>
  <si>
    <t>睡饱才不困的星</t>
  </si>
  <si>
    <t>5537318351</t>
  </si>
  <si>
    <t>85</t>
  </si>
  <si>
    <t>#周深你好生活# //@啊dooooo:#周深你好生活# 周六见！@卡布叻_周深 //@我妈叫我带周深回家次饭叻-:周末听周深唱歌[哇][哇]</t>
  </si>
  <si>
    <t>2023-10-04 01:59:36</t>
  </si>
  <si>
    <t>古风妮妮-C929</t>
  </si>
  <si>
    <t>5663594031</t>
  </si>
  <si>
    <t>169</t>
  </si>
  <si>
    <t>团综终于来啦</t>
  </si>
  <si>
    <t>2023-10-04 01:52:10</t>
  </si>
  <si>
    <t>孤独又灿烂的章二狗吖</t>
  </si>
  <si>
    <t>7837136390</t>
  </si>
  <si>
    <t>2023-10-04 01:42:55</t>
  </si>
  <si>
    <t>魚兒yuan</t>
  </si>
  <si>
    <t>2041577050</t>
  </si>
  <si>
    <t>//@星姐微博:我来帮你宣传#你好生活本周六收官#[鼓掌]//@尼格买提:这就收官了？怎么也没宣传？！（猜你会这么说）</t>
  </si>
  <si>
    <t>2023-10-04 01:19:11</t>
  </si>
  <si>
    <t>用户6114399557</t>
  </si>
  <si>
    <t>6114399557</t>
  </si>
  <si>
    <t>那就周六见@卡布叻_周深</t>
  </si>
  <si>
    <t>2023-10-04 01:18:25</t>
  </si>
  <si>
    <t>暮暮朝朝心不慌</t>
  </si>
  <si>
    <t>2753483435</t>
  </si>
  <si>
    <t>陕西</t>
  </si>
  <si>
    <t>183</t>
  </si>
  <si>
    <t>2023-10-04 01:17:58</t>
  </si>
  <si>
    <t>阿May_姐姐</t>
  </si>
  <si>
    <t>2779106044</t>
  </si>
  <si>
    <t>868</t>
  </si>
  <si>
    <t xml:space="preserve">期待周深[你好]@卡布叻_周深 </t>
  </si>
  <si>
    <t>2023-10-04 01:17:20</t>
  </si>
  <si>
    <t>OAOFWQ</t>
  </si>
  <si>
    <t>1959427807</t>
  </si>
  <si>
    <t>1016</t>
  </si>
  <si>
    <t>不见不散@卡布叻_周深</t>
  </si>
  <si>
    <t>2023-10-04 01:08:10</t>
  </si>
  <si>
    <t>能躺就躺的咸鱼</t>
  </si>
  <si>
    <t>6068389067</t>
  </si>
  <si>
    <t>[哇]//@机器猫叻:[抱一抱]//@阿斯巴甜的米:周六见@卡布叻_周深</t>
  </si>
  <si>
    <t>2023-10-04 00:55:55</t>
  </si>
  <si>
    <t>深的深小米</t>
  </si>
  <si>
    <t>6466082650</t>
  </si>
  <si>
    <t>广西</t>
  </si>
  <si>
    <t>[抱一抱]//@阿斯巴甜的米:周六见@卡布叻_周深</t>
  </si>
  <si>
    <t>2023-10-04 00:50:58</t>
  </si>
  <si>
    <t>机器猫叻</t>
  </si>
  <si>
    <t>5995778793</t>
  </si>
  <si>
    <t>55</t>
  </si>
  <si>
    <t>周六见，拍的真好[心]@卡布叻_周深</t>
  </si>
  <si>
    <t>2023-10-04 00:48:15</t>
  </si>
  <si>
    <t>尝一口花露水</t>
  </si>
  <si>
    <t>7481861691</t>
  </si>
  <si>
    <t>10月7日不见不散！@卡布叻_周深</t>
  </si>
  <si>
    <t>2023-10-04 00:44:26</t>
  </si>
  <si>
    <t>妞妞的-星星</t>
  </si>
  <si>
    <t>2041796231</t>
  </si>
  <si>
    <t>864</t>
  </si>
  <si>
    <t>好吖[兔子]期待周深@卡布叻_周深</t>
  </si>
  <si>
    <t>2023-10-04 00:42:22</t>
  </si>
  <si>
    <t>唯爱啾星</t>
  </si>
  <si>
    <t>6302943751</t>
  </si>
  <si>
    <t>223</t>
  </si>
  <si>
    <t>等你们的第五季噢[爱你][爱你][爱你]</t>
  </si>
  <si>
    <t>2023-10-04 00:39:47</t>
  </si>
  <si>
    <t>菠萝_甜心</t>
  </si>
  <si>
    <t>6974122298</t>
  </si>
  <si>
    <t>期待//@阿斯巴甜的米:周六见@卡布叻_周深</t>
  </si>
  <si>
    <t>2023-10-04 00:37:33</t>
  </si>
  <si>
    <t>只想当周深粉丝</t>
  </si>
  <si>
    <t>3900282025</t>
  </si>
  <si>
    <t>终于[心]//@然而叻:很会摄影[心]</t>
  </si>
  <si>
    <t>2023-10-04 00:36:40</t>
  </si>
  <si>
    <t>摘星_的孩纸</t>
  </si>
  <si>
    <t>7204140561</t>
  </si>
  <si>
    <t>很会摄影[心]</t>
  </si>
  <si>
    <t>2023-10-04 00:33:46</t>
  </si>
  <si>
    <t>然而叻</t>
  </si>
  <si>
    <t>6483683979</t>
  </si>
  <si>
    <t>130</t>
  </si>
  <si>
    <t>期待(o^^o)//@阿斯巴甜的米:周六见@卡布叻_周深</t>
  </si>
  <si>
    <t>2023-10-04 00:28:59</t>
  </si>
  <si>
    <t>竹由了一</t>
  </si>
  <si>
    <t>5559536944</t>
  </si>
  <si>
    <t>142</t>
  </si>
  <si>
    <t>#你好生活本周六收官# 期待周末见周深@卡布叻_周深 [心][心][心]</t>
  </si>
  <si>
    <t>2023-10-04 00:28:56</t>
  </si>
  <si>
    <t>深深的嘴嘴</t>
  </si>
  <si>
    <t>7708473518</t>
  </si>
  <si>
    <t>174</t>
  </si>
  <si>
    <t>期待周深[爱慕]</t>
  </si>
  <si>
    <t>2023-10-04 00:27:41</t>
  </si>
  <si>
    <t>偶像鸽手的米</t>
  </si>
  <si>
    <t>7509969562</t>
  </si>
  <si>
    <t>2261</t>
  </si>
  <si>
    <t>周六不见不散！期待周深的《兰亭序》 评论配图</t>
  </si>
  <si>
    <t>2023-10-04 00:25:59</t>
  </si>
  <si>
    <t>深_海里的星星</t>
  </si>
  <si>
    <t>5598224291</t>
  </si>
  <si>
    <t>期待宝贝</t>
  </si>
  <si>
    <t>2023-10-04 00:23:10</t>
  </si>
  <si>
    <t>卡布叻_可可小甜粥</t>
  </si>
  <si>
    <t>7380599686</t>
  </si>
  <si>
    <t>8</t>
  </si>
  <si>
    <t>周六见咯@卡布叻_周深</t>
  </si>
  <si>
    <t>2023-10-04 00:21:13</t>
  </si>
  <si>
    <t>还不知道叫什么名字叻</t>
  </si>
  <si>
    <t>7836139306</t>
  </si>
  <si>
    <t>[ok]</t>
  </si>
  <si>
    <t>2023-10-04 00:20:08</t>
  </si>
  <si>
    <t>精神稳定豆沙了</t>
  </si>
  <si>
    <t>2183797203</t>
  </si>
  <si>
    <t>134</t>
  </si>
  <si>
    <t>期待周深[送花花][心]周六不见不散@卡布叻_周深   查看图片</t>
  </si>
  <si>
    <t>2023-10-04 00:19:46</t>
  </si>
  <si>
    <t>清咖啡吉祥团子</t>
  </si>
  <si>
    <t>7517676234</t>
  </si>
  <si>
    <t>58</t>
  </si>
  <si>
    <t>2023-10-04 00:14:24</t>
  </si>
  <si>
    <t>行叭都可以</t>
  </si>
  <si>
    <t>5285807295</t>
  </si>
  <si>
    <t>23</t>
  </si>
  <si>
    <t>期待周深@卡布叻_周深[羞嗒嗒] 评论配图</t>
  </si>
  <si>
    <t>2023-10-04 00:12:07</t>
  </si>
  <si>
    <t>有取件码的快递-</t>
  </si>
  <si>
    <t>7615294385</t>
  </si>
  <si>
    <t>670</t>
  </si>
  <si>
    <t>2023-10-04 00:11:30</t>
  </si>
  <si>
    <t>尝逝编舞的蓝歌叻</t>
  </si>
  <si>
    <t>6093706425</t>
  </si>
  <si>
    <t>56</t>
  </si>
  <si>
    <t>期待周深[求关注]</t>
  </si>
  <si>
    <t>2023-10-04 00:10:54</t>
  </si>
  <si>
    <t>-钰樓-</t>
  </si>
  <si>
    <t>5528009236</t>
  </si>
  <si>
    <t xml:space="preserve">期待周深[抱一抱][抱一抱][抱一抱]@卡布叻_周深 </t>
  </si>
  <si>
    <t>2023-10-04 00:09:09</t>
  </si>
  <si>
    <t>比今天更好看的只有明天的你C929</t>
  </si>
  <si>
    <t>6414271010</t>
  </si>
  <si>
    <t>899</t>
  </si>
  <si>
    <t>2023-10-04 00:08:20</t>
  </si>
  <si>
    <t>追星星的莫娜</t>
  </si>
  <si>
    <t>2654008191</t>
  </si>
  <si>
    <t>居然就要收官了……我的电子榨菜你什么时候有下一期[泪][泪]</t>
  </si>
  <si>
    <t>2023-10-04 00:07:59</t>
  </si>
  <si>
    <t>玉宇斜川_支楞起来啊</t>
  </si>
  <si>
    <t>6267688949</t>
  </si>
  <si>
    <t>83</t>
  </si>
  <si>
    <t>2023-10-04 00:06:34</t>
  </si>
  <si>
    <t>ss婷婷走走</t>
  </si>
  <si>
    <t>5567453712</t>
  </si>
  <si>
    <t>106</t>
  </si>
  <si>
    <t>2023-10-04 00:05:19</t>
  </si>
  <si>
    <t>为了看啾星</t>
  </si>
  <si>
    <t>7828157195</t>
  </si>
  <si>
    <t>#周深你好生活#</t>
  </si>
  <si>
    <t>2023-10-04 00:04:50</t>
  </si>
  <si>
    <t>可乐味可可</t>
  </si>
  <si>
    <t>7779387326</t>
  </si>
  <si>
    <t>#周深你好生活#周六，你好生活  接着听@卡布叻_周深 唱歌//@破忒头没有墙:好噢！期待周深@卡布叻_周深 评论配图</t>
  </si>
  <si>
    <t>2023-10-04 00:03:20</t>
  </si>
  <si>
    <t>猫九儿r-</t>
  </si>
  <si>
    <t>6536375751</t>
  </si>
  <si>
    <t>把剪掉的再拼一集（周深的都要（哈哈哈我说梦话呢//@尼格买提:这就收官了？怎么也没宣传？！（猜你会这么说）</t>
  </si>
  <si>
    <t>2023-10-04 00:01:09</t>
  </si>
  <si>
    <t>圆规不圆O</t>
  </si>
  <si>
    <t>1376861271</t>
  </si>
  <si>
    <t>再见是为了更好地再见！</t>
  </si>
  <si>
    <t>2023-10-03 23:58:29</t>
  </si>
  <si>
    <t>是光点呀</t>
  </si>
  <si>
    <t>5285818573</t>
  </si>
  <si>
    <t>周六见啦@卡布叻_周深</t>
  </si>
  <si>
    <t>2023-10-03 23:57:44</t>
  </si>
  <si>
    <t>星屑de記憶</t>
  </si>
  <si>
    <t>1927482617</t>
  </si>
  <si>
    <t>期待深深[哇][哇][哇][哇]</t>
  </si>
  <si>
    <t>2023-10-03 23:56:21</t>
  </si>
  <si>
    <t>不爱吃茄子的饼子</t>
  </si>
  <si>
    <t>7199842098</t>
  </si>
  <si>
    <t>2023-10-03 23:56:20</t>
  </si>
  <si>
    <t>揪星星小可爱</t>
  </si>
  <si>
    <t>7769904485</t>
  </si>
  <si>
    <t>2023-10-03 23:56:09</t>
  </si>
  <si>
    <t>心语星願04265</t>
  </si>
  <si>
    <t>6568812419</t>
  </si>
  <si>
    <t>59</t>
  </si>
  <si>
    <t>周六见深深//@阿斯巴甜的米:周六见@卡布叻_周深</t>
  </si>
  <si>
    <t>2023-10-03 23:54:55</t>
  </si>
  <si>
    <t>啵乐啵乐啵乐乐</t>
  </si>
  <si>
    <t>7751436324</t>
  </si>
  <si>
    <t>宁夏</t>
  </si>
  <si>
    <t>2023-10-03 23:53:41</t>
  </si>
  <si>
    <t>团子就是又白又软</t>
  </si>
  <si>
    <t>7461331985</t>
  </si>
  <si>
    <t>178</t>
  </si>
  <si>
    <t>2023-10-03 23:53:26</t>
  </si>
  <si>
    <t>458782</t>
  </si>
  <si>
    <t>2023-10-03 23:51:56</t>
  </si>
  <si>
    <t>张张大瑶瑶</t>
  </si>
  <si>
    <t>7325251675</t>
  </si>
  <si>
    <t>2023-10-03 23:50:37</t>
  </si>
  <si>
    <t>江边夕阳</t>
  </si>
  <si>
    <t>7724576511</t>
  </si>
  <si>
    <t>108</t>
  </si>
  <si>
    <t>2023-10-03 23:49:13</t>
  </si>
  <si>
    <t>偶遇挚友的欢喜</t>
  </si>
  <si>
    <t>7564212542</t>
  </si>
  <si>
    <t>14</t>
  </si>
  <si>
    <t>2023-10-03 23:48:05</t>
  </si>
  <si>
    <t>不是辰洛是洛辰</t>
  </si>
  <si>
    <t>7523887536</t>
  </si>
  <si>
    <t>✨</t>
  </si>
  <si>
    <t>2023-10-03 23:47:46</t>
  </si>
  <si>
    <t>萌冰皮卡丘</t>
  </si>
  <si>
    <t>5476875685</t>
  </si>
  <si>
    <t>253</t>
  </si>
  <si>
    <t>2023-10-03 23:47:36</t>
  </si>
  <si>
    <t>___给你的勇气</t>
  </si>
  <si>
    <t>7806537137</t>
  </si>
  <si>
    <t>#周深你好生活# 期待周深[抱一抱]@卡布叻_周深</t>
  </si>
  <si>
    <t>2023-10-03 23:46:30</t>
  </si>
  <si>
    <t>卡梅拉-</t>
  </si>
  <si>
    <t>6104054138</t>
  </si>
  <si>
    <t>575</t>
  </si>
  <si>
    <t>期待周深[送花花][送花花][送花花] 评论配图</t>
  </si>
  <si>
    <t>2023-10-03 23:46:14</t>
  </si>
  <si>
    <t>布卡_星星放光</t>
  </si>
  <si>
    <t>5800029681</t>
  </si>
  <si>
    <t>793</t>
  </si>
  <si>
    <t>哇这张也太好看了！@卡布叻_周深</t>
  </si>
  <si>
    <t>2023-10-03 23:45:12</t>
  </si>
  <si>
    <t>砖砖揪到个可爱小星</t>
  </si>
  <si>
    <t>3568305167</t>
  </si>
  <si>
    <t>971</t>
  </si>
  <si>
    <t>2023-10-03 23:45:06</t>
  </si>
  <si>
    <t>风暴时光机</t>
  </si>
  <si>
    <t>6008629580</t>
  </si>
  <si>
    <t>307</t>
  </si>
  <si>
    <t>期待周深[憧憬]</t>
  </si>
  <si>
    <t>2023-10-03 23:44:51</t>
  </si>
  <si>
    <t>好大的头买不到帽子</t>
  </si>
  <si>
    <t>5678144459</t>
  </si>
  <si>
    <t>232</t>
  </si>
  <si>
    <t>酸溜溜的宣传，有点……，催泪//@尼格买提:这就收官了？怎么也没宣传？！（猜你会这么说）</t>
  </si>
  <si>
    <t>2023-10-03 23:44:12</t>
  </si>
  <si>
    <t>加油向未来__</t>
  </si>
  <si>
    <t>6125509461</t>
  </si>
  <si>
    <t>周六见@卡布叻_周深 [抱一抱]</t>
  </si>
  <si>
    <t>2023-10-03 23:43:15</t>
  </si>
  <si>
    <t>小毛衣在那裡</t>
  </si>
  <si>
    <t>3100458303</t>
  </si>
  <si>
    <t>1114</t>
  </si>
  <si>
    <t>2023-10-03 23:43:06</t>
  </si>
  <si>
    <t>依旧可爱的小张</t>
  </si>
  <si>
    <t>7527293363</t>
  </si>
  <si>
    <t>112</t>
  </si>
  <si>
    <t>下一季快点来哦~[彩虹屁][彩虹屁][彩虹屁][全力以赴][全力以赴][全力以赴]//@尼格买提:这就收官了？怎么也没宣传？！（猜你会这么说）</t>
  </si>
  <si>
    <t>2023-10-03 23:42:21</t>
  </si>
  <si>
    <t>丁丁猪丁丁Helena止弋一</t>
  </si>
  <si>
    <t>3929258547</t>
  </si>
  <si>
    <t>416</t>
  </si>
  <si>
    <t>#周深你好生活# [音乐]#你好生活# 好的，周六不见不散[送花花][送花花][送花花]@卡布叻_周深</t>
  </si>
  <si>
    <t>2023-10-03 23:42:00</t>
  </si>
  <si>
    <t>深米千寻</t>
  </si>
  <si>
    <t>3891752839</t>
  </si>
  <si>
    <t>82</t>
  </si>
  <si>
    <t>2023-10-03 23:41:23</t>
  </si>
  <si>
    <t>啾星的C929星球</t>
  </si>
  <si>
    <t>6921002695</t>
  </si>
  <si>
    <t>21</t>
  </si>
  <si>
    <t>好 等周深[送花花][送花花][送花花]</t>
  </si>
  <si>
    <t>2023-10-03 23:40:38</t>
  </si>
  <si>
    <t>卡住的胖虎_</t>
  </si>
  <si>
    <t>5774171472</t>
  </si>
  <si>
    <t>100</t>
  </si>
  <si>
    <t>2023-10-03 23:39:34</t>
  </si>
  <si>
    <t>深海鱼fei</t>
  </si>
  <si>
    <t>7647339625</t>
  </si>
  <si>
    <t>3814</t>
  </si>
  <si>
    <t>周六见~</t>
  </si>
  <si>
    <t>2023-10-03 23:39:23</t>
  </si>
  <si>
    <t>你好揪星</t>
  </si>
  <si>
    <t>5519199514</t>
  </si>
  <si>
    <t>贵州</t>
  </si>
  <si>
    <t>周六晚七点半#你好生活#</t>
  </si>
  <si>
    <t>2023-10-03 23:38:39</t>
  </si>
  <si>
    <t xml:space="preserve">周六见@卡布叻_周深 </t>
  </si>
  <si>
    <t>2023-10-03 23:36:38</t>
  </si>
  <si>
    <t>还不知道叫啥呀</t>
  </si>
  <si>
    <t>6616800503</t>
  </si>
  <si>
    <t>2023-10-03 23:36:21</t>
  </si>
  <si>
    <t>心动只给大可爱</t>
  </si>
  <si>
    <t>7739209261</t>
  </si>
  <si>
    <t>113</t>
  </si>
  <si>
    <t>2023-10-03 23:33:50</t>
  </si>
  <si>
    <t>温暖的一缕阳光best</t>
  </si>
  <si>
    <t>7527323667</t>
  </si>
  <si>
    <t>105</t>
  </si>
  <si>
    <t>ll 查看图片</t>
  </si>
  <si>
    <t>2023-10-03 23:33:47</t>
  </si>
  <si>
    <t>聪明的小宇宙啊</t>
  </si>
  <si>
    <t>7076116957</t>
  </si>
  <si>
    <t>136</t>
  </si>
  <si>
    <t>2023-10-03 23:33:27</t>
  </si>
  <si>
    <t>查理的小哪咤</t>
  </si>
  <si>
    <t>5477968446</t>
  </si>
  <si>
    <t>264</t>
  </si>
  <si>
    <t>2023-10-03 23:33:16</t>
  </si>
  <si>
    <t>如此之好nice</t>
  </si>
  <si>
    <t>6618774339</t>
  </si>
  <si>
    <t>2023-10-03 23:33:12</t>
  </si>
  <si>
    <t>你可以永远相信童话</t>
  </si>
  <si>
    <t>7737997718</t>
  </si>
  <si>
    <t>周六见#周深#</t>
  </si>
  <si>
    <t>2023-10-03 23:33:05</t>
  </si>
  <si>
    <t>豆豆7739627391</t>
  </si>
  <si>
    <t>7739627391</t>
  </si>
  <si>
    <t>[求关注]//@阿斯巴甜的米:周六见@卡布叻_周深</t>
  </si>
  <si>
    <t>2023-10-03 23:32:01</t>
  </si>
  <si>
    <t>柳熙啊</t>
  </si>
  <si>
    <t>6140287029</t>
  </si>
  <si>
    <t>2023-10-03 23:30:55</t>
  </si>
  <si>
    <t>想一想再说M</t>
  </si>
  <si>
    <t>7542281813</t>
  </si>
  <si>
    <t>57</t>
  </si>
  <si>
    <t>周深周六见[送花花][送花花]</t>
  </si>
  <si>
    <t>2023-10-03 23:30:31</t>
  </si>
  <si>
    <t>星海与卿梦</t>
  </si>
  <si>
    <t>7019807142</t>
  </si>
  <si>
    <t>479</t>
  </si>
  <si>
    <t>#你好生活本周六收官# 都去看呀！</t>
  </si>
  <si>
    <t>2023-10-03 23:30:26</t>
  </si>
  <si>
    <t>灿灿任</t>
  </si>
  <si>
    <t>1287782404</t>
  </si>
  <si>
    <t>51359</t>
  </si>
  <si>
    <t xml:space="preserve">期待周深啦！！@卡布叻_周深 </t>
  </si>
  <si>
    <t>2023-10-03 23:30:25</t>
  </si>
  <si>
    <t>晚安紫苏</t>
  </si>
  <si>
    <t>7594455727</t>
  </si>
  <si>
    <t>2023-10-03 23:30:20</t>
  </si>
  <si>
    <t>2023-10-03 23:30:17</t>
  </si>
  <si>
    <t>不可或缺的部分</t>
  </si>
  <si>
    <t>7655309677</t>
  </si>
  <si>
    <t>周六看周深[打call]</t>
  </si>
  <si>
    <t>2023-10-03 23:30:05</t>
  </si>
  <si>
    <t>咸鱼_羽喵喵</t>
  </si>
  <si>
    <t>7643374802</t>
  </si>
  <si>
    <t>627</t>
  </si>
  <si>
    <t>2023-10-03 23:29:59</t>
  </si>
  <si>
    <t xml:space="preserve">期待周深！！！[打call]@卡布叻_周深 </t>
  </si>
  <si>
    <t>2023-10-03 23:29:11</t>
  </si>
  <si>
    <t>Cherry_hfxy520</t>
  </si>
  <si>
    <t>7467515486</t>
  </si>
  <si>
    <t>期待深深@卡布叻_周深</t>
  </si>
  <si>
    <t>2023-10-03 23:28:58</t>
  </si>
  <si>
    <t>-Touchsnow-</t>
  </si>
  <si>
    <t>6012486830</t>
  </si>
  <si>
    <t>6390</t>
  </si>
  <si>
    <t>[憧憬]周六见</t>
  </si>
  <si>
    <t>2023-10-03 23:28:28</t>
  </si>
  <si>
    <t>屬牛的金牛座不吃青菜</t>
  </si>
  <si>
    <t>5655300909</t>
  </si>
  <si>
    <t>51</t>
  </si>
  <si>
    <t>周六见[送花花]@卡布叻_周深</t>
  </si>
  <si>
    <t>2023-10-03 23:27:16</t>
  </si>
  <si>
    <t>罗马要mua不是mia</t>
  </si>
  <si>
    <t>6268652741</t>
  </si>
  <si>
    <t>好的，我都习惯了。周六见</t>
  </si>
  <si>
    <t>2023-10-03 23:27:05</t>
  </si>
  <si>
    <t>深深渡我</t>
  </si>
  <si>
    <t>5542542118</t>
  </si>
  <si>
    <t>2023-10-03 23:27:04</t>
  </si>
  <si>
    <t>王茜茜h</t>
  </si>
  <si>
    <t>7483246320</t>
  </si>
  <si>
    <t>2023-10-03 23:26:48</t>
  </si>
  <si>
    <t>景景的阿薇</t>
  </si>
  <si>
    <t>7481231953</t>
  </si>
  <si>
    <t>//@显微镜MAX:[ok]//@今天你喝可可了么:好耶</t>
  </si>
  <si>
    <t>2023-10-03 23:26:38</t>
  </si>
  <si>
    <t>记忆中有星空</t>
  </si>
  <si>
    <t>7454920465</t>
  </si>
  <si>
    <t>2023-10-03 23:26:27</t>
  </si>
  <si>
    <t>困到睁不开眼了2023</t>
  </si>
  <si>
    <t>7821534348</t>
  </si>
  <si>
    <t>2023-10-03 23:25:55</t>
  </si>
  <si>
    <t>2023-10-03 23:25:40</t>
  </si>
  <si>
    <t>羡慕树懒的一生</t>
  </si>
  <si>
    <t>7350957265</t>
  </si>
  <si>
    <t>2023-10-03 23:25:29</t>
  </si>
  <si>
    <t>那就遇见_</t>
  </si>
  <si>
    <t>7563766426</t>
  </si>
  <si>
    <t>841</t>
  </si>
  <si>
    <t>[送花花]//@阿斯巴甜的米:周六见@卡布叻_周深</t>
  </si>
  <si>
    <t>2023-10-03 23:25:06</t>
  </si>
  <si>
    <t>落日弥漫的橘子味</t>
  </si>
  <si>
    <t>7311221369</t>
  </si>
  <si>
    <t>2023-10-03 23:24:55</t>
  </si>
  <si>
    <t>2023-10-03 23:23:51</t>
  </si>
  <si>
    <t>2023-10-03 23:22:53</t>
  </si>
  <si>
    <t>狐狸的小小蜜蜂</t>
  </si>
  <si>
    <t>6812997134</t>
  </si>
  <si>
    <t>2023-10-03 23:22:41</t>
  </si>
  <si>
    <t>喝周喝不饱</t>
  </si>
  <si>
    <t>7631204913</t>
  </si>
  <si>
    <t>2023-10-03 23:22:18</t>
  </si>
  <si>
    <t>2023-10-03 23:21:51</t>
  </si>
  <si>
    <t>2023-10-03 23:21:48</t>
  </si>
  <si>
    <t xml:space="preserve">周六见咯@卡布叻_周深 </t>
  </si>
  <si>
    <t>2023-10-03 23:21:22</t>
  </si>
  <si>
    <t>-揪了个星-</t>
  </si>
  <si>
    <t>6216366085</t>
  </si>
  <si>
    <t>126</t>
  </si>
  <si>
    <t>又改成周六见了吗[哆啦A梦害怕]//@啊dooooo:#周深你好生活# 周六见！@卡布叻_周深 //@我妈叫我带周深回家次饭叻-:周末听周深唱歌[哇][哇]</t>
  </si>
  <si>
    <t>2023-10-03 23:21:18</t>
  </si>
  <si>
    <t>糖宝太贪吃</t>
  </si>
  <si>
    <t>5442194145</t>
  </si>
  <si>
    <t>447</t>
  </si>
  <si>
    <t>好！</t>
  </si>
  <si>
    <t>2023-10-03 23:21:14</t>
  </si>
  <si>
    <t>-玄晖鲸潮_要考年级第一见周星星</t>
  </si>
  <si>
    <t>7492423900</t>
  </si>
  <si>
    <t>573</t>
  </si>
  <si>
    <t>2023-10-03 23:21:04</t>
  </si>
  <si>
    <t>周六见[心][心][心]</t>
  </si>
  <si>
    <t>2023-10-03 23:20:50</t>
  </si>
  <si>
    <t>I_love_butter123</t>
  </si>
  <si>
    <t>1294340600</t>
  </si>
  <si>
    <t>1175</t>
  </si>
  <si>
    <t>2023-10-03 23:20:46</t>
  </si>
  <si>
    <t>2023-10-03 23:20:18</t>
  </si>
  <si>
    <t>完结推冲冲冲</t>
  </si>
  <si>
    <t>7838468351</t>
  </si>
  <si>
    <t xml:space="preserve">周深周六见@卡布叻_周深 </t>
  </si>
  <si>
    <t>2023-10-03 23:19:59</t>
  </si>
  <si>
    <t>爱听深深唱歌的柠檬l</t>
  </si>
  <si>
    <t>5150761784</t>
  </si>
  <si>
    <t>269</t>
  </si>
  <si>
    <t>2023-10-03 23:19:58</t>
  </si>
  <si>
    <t>上班第一天[吃馕]</t>
  </si>
  <si>
    <t>2023-10-03 23:19:52</t>
  </si>
  <si>
    <t>氵木月_星日木斤</t>
  </si>
  <si>
    <t>1229522155</t>
  </si>
  <si>
    <t>653</t>
  </si>
  <si>
    <t>2023-10-03 23:19:46</t>
  </si>
  <si>
    <t>一瓣霜花</t>
  </si>
  <si>
    <t>7835650172</t>
  </si>
  <si>
    <t>周六见！</t>
  </si>
  <si>
    <t>2023-10-03 23:18:54</t>
  </si>
  <si>
    <t>曲奇甜星</t>
  </si>
  <si>
    <t>7389433437</t>
  </si>
  <si>
    <t>1005</t>
  </si>
  <si>
    <t>2023-10-03 23:18:53</t>
  </si>
  <si>
    <t>蝴蝶少女倾倾</t>
  </si>
  <si>
    <t>6207972043</t>
  </si>
  <si>
    <t>周六见[哇]</t>
  </si>
  <si>
    <t>2023-10-03 23:18:35</t>
  </si>
  <si>
    <t>临渊不羡鱼-C929</t>
  </si>
  <si>
    <t>7443121815</t>
  </si>
  <si>
    <t>#周深你好生活# 期待这个周末看周深[哈哈]@卡布叻_周深</t>
  </si>
  <si>
    <t>2023-10-03 23:18:33</t>
  </si>
  <si>
    <t>爱深深爱浅浅</t>
  </si>
  <si>
    <t>7707973126</t>
  </si>
  <si>
    <t>新加坡</t>
  </si>
  <si>
    <t>237</t>
  </si>
  <si>
    <t>2023-10-03 23:18:32</t>
  </si>
  <si>
    <t>#周深说不会唱铡美案#[抱一抱]#周深你好生活# 本周六见！@卡布叻_周深</t>
  </si>
  <si>
    <t>2023-10-03 23:18:29</t>
  </si>
  <si>
    <t>_蝶离_</t>
  </si>
  <si>
    <t>7540362276</t>
  </si>
  <si>
    <t>247</t>
  </si>
  <si>
    <t>下周又可以见周深了[鼓掌][鼓掌][鼓掌]</t>
  </si>
  <si>
    <t>2023-10-03 23:18:24</t>
  </si>
  <si>
    <t>紫灵风灵</t>
  </si>
  <si>
    <t>2167061724</t>
  </si>
  <si>
    <t>80</t>
  </si>
  <si>
    <t>2023-10-03 23:18:11</t>
  </si>
  <si>
    <t>粉色土豆的快乐</t>
  </si>
  <si>
    <t>7813592144</t>
  </si>
  <si>
    <t>期待好妹妹（然后我又在学校[白眼]）</t>
  </si>
  <si>
    <t>2023-10-03 23:18:09</t>
  </si>
  <si>
    <t>如图所示的废-</t>
  </si>
  <si>
    <t>7816443021</t>
  </si>
  <si>
    <t>周深周六见！[心]</t>
  </si>
  <si>
    <t>2023-10-03 23:18:05</t>
  </si>
  <si>
    <t>丸子家的桃子君</t>
  </si>
  <si>
    <t>2210137975</t>
  </si>
  <si>
    <t>那就周六见[赢牛奶][赢牛奶]@卡布叻_周深 【在上班呜呜呜呜呜呜呜呜</t>
  </si>
  <si>
    <t>2023-10-03 23:17:41</t>
  </si>
  <si>
    <t>流沙ins_要好好跟周深在2069相见</t>
  </si>
  <si>
    <t>5519561763</t>
  </si>
  <si>
    <t>2023-10-03 23:17:40</t>
  </si>
  <si>
    <t>卡老师的布</t>
  </si>
  <si>
    <t>1676828437</t>
  </si>
  <si>
    <t>110</t>
  </si>
  <si>
    <t>期待周深[抱一抱]</t>
  </si>
  <si>
    <t>2023-10-03 23:17:31</t>
  </si>
  <si>
    <t>tiger喜欢星星</t>
  </si>
  <si>
    <t>1370259871</t>
  </si>
  <si>
    <t>885</t>
  </si>
  <si>
    <t>2023-10-03 23:16:55</t>
  </si>
  <si>
    <t>永远和你在一起呀</t>
  </si>
  <si>
    <t>6999985980</t>
  </si>
  <si>
    <t>[打call][打call][打call]//@思想聚焦:助力一下！你好生活收官！#你好生活本周六收官#//@尼格买提:这就收官了？怎么也没宣传？！（猜你会这么说）</t>
  </si>
  <si>
    <t>2023-10-03 23:16:14</t>
  </si>
  <si>
    <t>是小宇宙也是XYZ</t>
  </si>
  <si>
    <t>3817057150</t>
  </si>
  <si>
    <t>2023-10-03 23:16:03</t>
  </si>
  <si>
    <t>深藏Blue星</t>
  </si>
  <si>
    <t>7382189707</t>
  </si>
  <si>
    <t>261</t>
  </si>
  <si>
    <t>2023-10-03 23:15:56</t>
  </si>
  <si>
    <t>吃葡萄吐葡萄_籽_</t>
  </si>
  <si>
    <t>6115237757</t>
  </si>
  <si>
    <t>给星星一个怀抱</t>
  </si>
  <si>
    <t>7636576455</t>
  </si>
  <si>
    <t>2023-10-03 23:15:55</t>
  </si>
  <si>
    <t>时间会告诉心里的想o</t>
  </si>
  <si>
    <t>7526369024</t>
  </si>
  <si>
    <t>22</t>
  </si>
  <si>
    <t>总有说再见的时候，但也总有相遇的时候//@思想聚焦:助力一下！你好生活收官！#你好生活本周六收官#//@尼格买提:这就收官了？怎么也没宣传？！（猜你会这么说）</t>
  </si>
  <si>
    <t>2023-10-03 23:15:46</t>
  </si>
  <si>
    <t>江南红豆雪</t>
  </si>
  <si>
    <t>2327292575</t>
  </si>
  <si>
    <t>2023-10-03 23:15:41</t>
  </si>
  <si>
    <t>没有人不想快乐</t>
  </si>
  <si>
    <t>7736352508</t>
  </si>
  <si>
    <t>多多的宣传//@思想聚焦:助力一下！你好生活收官！#你好生活本周六收官#//@尼格买提:这就收官了？怎么也没宣传？！（猜你会这么说）</t>
  </si>
  <si>
    <t>2023-10-03 23:15:28</t>
  </si>
  <si>
    <t>人间草木木木啊</t>
  </si>
  <si>
    <t>7333971922</t>
  </si>
  <si>
    <t>在这里遇到了老朋友，也认识了新的朋友//@思想聚焦:助力一下！你好生活收官！#你好生活本周六收官#//@尼格买提:这就收官了？怎么也没宣传？！（猜你会这么说）</t>
  </si>
  <si>
    <t>2023-10-03 23:15:05</t>
  </si>
  <si>
    <t>西子湖畔依山观澜</t>
  </si>
  <si>
    <t>7418688656</t>
  </si>
  <si>
    <t>504</t>
  </si>
  <si>
    <t>2023-10-03 23:15:02</t>
  </si>
  <si>
    <t>抱住小心心送给李</t>
  </si>
  <si>
    <t>7529219859</t>
  </si>
  <si>
    <t>舍不得说再见//@思想聚焦:助力一下！你好生活收官！#你好生活本周六收官#//@尼格买提:这就收官了？怎么也没宣传？！（猜你会这么说）</t>
  </si>
  <si>
    <t>2023-10-03 23:14:39</t>
  </si>
  <si>
    <t>宇我一朵玫瑰</t>
  </si>
  <si>
    <t>7336764051</t>
  </si>
  <si>
    <t>2023-10-03 23:13:01</t>
  </si>
  <si>
    <t>MiSs-翁爷</t>
  </si>
  <si>
    <t>1955030637</t>
  </si>
  <si>
    <t>104</t>
  </si>
  <si>
    <t>2023-10-03 23:12:25</t>
  </si>
  <si>
    <t>桐年要开心</t>
  </si>
  <si>
    <t>7544212270</t>
  </si>
  <si>
    <t>2023-10-03 23:12:21</t>
  </si>
  <si>
    <t>我要努力像星星一样幸福</t>
  </si>
  <si>
    <t>7389462164</t>
  </si>
  <si>
    <t>389</t>
  </si>
  <si>
    <t>//@我妈叫我带周深回家次饭叻-:周末听周深唱歌[哇][哇]</t>
  </si>
  <si>
    <t>2023-10-03 23:11:50</t>
  </si>
  <si>
    <t>水晶米小铃铛</t>
  </si>
  <si>
    <t>1903420897</t>
  </si>
  <si>
    <t>355</t>
  </si>
  <si>
    <t>听周深唱歌[打call]</t>
  </si>
  <si>
    <t>2023-10-03 23:11:49</t>
  </si>
  <si>
    <t>柔情似水佳期如梦_星星叻</t>
  </si>
  <si>
    <t>3525504392</t>
  </si>
  <si>
    <t>160</t>
  </si>
  <si>
    <t>2023-10-03 23:10:58</t>
  </si>
  <si>
    <t>天秤座三只小熊崽</t>
  </si>
  <si>
    <t>1578681143</t>
  </si>
  <si>
    <t>[心]//@阿斯巴甜的米:周六见@卡布叻_周深</t>
  </si>
  <si>
    <t>2023-10-03 23:10:47</t>
  </si>
  <si>
    <t>翎轩92929</t>
  </si>
  <si>
    <t>7480089930</t>
  </si>
  <si>
    <t>1407</t>
  </si>
  <si>
    <t>2023-10-03 23:10:15</t>
  </si>
  <si>
    <t>快快66joyce</t>
  </si>
  <si>
    <t>7530023966</t>
  </si>
  <si>
    <t>294</t>
  </si>
  <si>
    <t>2023-10-03 23:09:59</t>
  </si>
  <si>
    <t>干饭人干饭人鸭</t>
  </si>
  <si>
    <t>7524102510</t>
  </si>
  <si>
    <t>//@跳跳糖味小星:周六见周深//@阿斯巴甜的米:周六见@卡布叻_周深</t>
  </si>
  <si>
    <t>2023-10-03 23:09:44</t>
  </si>
  <si>
    <t>小小卡不叻</t>
  </si>
  <si>
    <t>1931395390</t>
  </si>
  <si>
    <t>342</t>
  </si>
  <si>
    <t>#周深你好生活# 周六见！@卡布叻_周深 //@我妈叫我带周深回家次饭叻-:周末听周深唱歌[哇][哇]</t>
  </si>
  <si>
    <t>2023-10-03 23:09:25</t>
  </si>
  <si>
    <t>啊dooooo</t>
  </si>
  <si>
    <t>1695917567</t>
  </si>
  <si>
    <t>1409</t>
  </si>
  <si>
    <t>[打call]//@阿斯巴甜的米:周六见@卡布叻_周深</t>
  </si>
  <si>
    <t>2023-10-03 23:09:13</t>
  </si>
  <si>
    <t>啾星打败一切可爱</t>
  </si>
  <si>
    <t>1790292111</t>
  </si>
  <si>
    <t>230</t>
  </si>
  <si>
    <t>2023-10-03 23:08:53</t>
  </si>
  <si>
    <t>什么时候才能不用上学</t>
  </si>
  <si>
    <t>7737985690</t>
  </si>
  <si>
    <t>2023-10-03 23:08:51</t>
  </si>
  <si>
    <t>97小小鸟</t>
  </si>
  <si>
    <t>5079957565</t>
  </si>
  <si>
    <t>2023-10-03 23:08:28</t>
  </si>
  <si>
    <t>爱喝低糖版养乐多</t>
  </si>
  <si>
    <t>7740558255</t>
  </si>
  <si>
    <t>……一定有不少我们无法知道的沟沟坎坎儿吧~虽然不甚完美但却只想说你们辛苦勒[抱一抱]//@尼格买提:这就收官了？怎么也没宣传？！（猜你会这么说）</t>
  </si>
  <si>
    <t>2023-10-03 23:08:22</t>
  </si>
  <si>
    <t>_SunnyFpaXx</t>
  </si>
  <si>
    <t>1794633245</t>
  </si>
  <si>
    <t>523</t>
  </si>
  <si>
    <t>2023-10-03 23:07:51</t>
  </si>
  <si>
    <t>葛罗利亚gloria</t>
  </si>
  <si>
    <t>1444799305</t>
  </si>
  <si>
    <t>880</t>
  </si>
  <si>
    <t>2023-10-03 23:07:10</t>
  </si>
  <si>
    <t>qaz1234</t>
  </si>
  <si>
    <t>1649690072</t>
  </si>
  <si>
    <t>52</t>
  </si>
  <si>
    <t>2023-10-03 23:06:55</t>
  </si>
  <si>
    <t>我也很好奇他会给我什么名字</t>
  </si>
  <si>
    <t>7740488250</t>
  </si>
  <si>
    <t>好哦</t>
  </si>
  <si>
    <t>听说我叫饭团</t>
  </si>
  <si>
    <t>7488397457</t>
  </si>
  <si>
    <t>153</t>
  </si>
  <si>
    <t xml:space="preserve">周六见！@卡布叻_周深 </t>
  </si>
  <si>
    <t>2023-10-03 23:06:47</t>
  </si>
  <si>
    <t>HGranger</t>
  </si>
  <si>
    <t>3199809174</t>
  </si>
  <si>
    <t>#周深[超话]#万人丛里，第一个看到的是你@卡布叻_周深 [抱一抱][抱一抱][抱一抱][抱一抱]  查看图片 //@阿斯巴甜的米:周六见@卡布叻_周深</t>
  </si>
  <si>
    <t>2023-10-03 23:06:28</t>
  </si>
  <si>
    <t>偷走深深的小白粥</t>
  </si>
  <si>
    <t>7862138729</t>
  </si>
  <si>
    <t>//@光字片zs:[哇]期待🌟周深[心]</t>
  </si>
  <si>
    <t>2023-10-03 23:06:23</t>
  </si>
  <si>
    <t>丹妮Chris</t>
  </si>
  <si>
    <t>2029070140</t>
  </si>
  <si>
    <t>@卡布叻_周深  等你呀[哇]宝贝周深 评论配图</t>
  </si>
  <si>
    <t>2023-10-03 23:06:20</t>
  </si>
  <si>
    <t>米露的minicotton</t>
  </si>
  <si>
    <t>6432579898</t>
  </si>
  <si>
    <t>494</t>
  </si>
  <si>
    <t>2023-10-03 23:06:19</t>
  </si>
  <si>
    <t>我爱上你开始脸红了</t>
  </si>
  <si>
    <t>7843723125</t>
  </si>
  <si>
    <t>周六准时见</t>
  </si>
  <si>
    <t>v五月奇迹v</t>
  </si>
  <si>
    <t>3607711504</t>
  </si>
  <si>
    <t>周深[送花花][送花花][送花花]</t>
  </si>
  <si>
    <t>2023-10-03 23:06:08</t>
  </si>
  <si>
    <t>叶子有点闲</t>
  </si>
  <si>
    <t>7593815451</t>
  </si>
  <si>
    <t>周六见啦~@卡布叻_周深</t>
  </si>
  <si>
    <t>2023-10-03 23:05:45</t>
  </si>
  <si>
    <t>小白粥才不会凉</t>
  </si>
  <si>
    <t>7751442368</t>
  </si>
  <si>
    <t>周六晚上见！</t>
  </si>
  <si>
    <t>2023-10-03 23:05:44</t>
  </si>
  <si>
    <t>九落Ninefalls</t>
  </si>
  <si>
    <t>6640948192</t>
  </si>
  <si>
    <t>周深[开学季][开学季][开学季]</t>
  </si>
  <si>
    <t>2023-10-03 23:05:36</t>
  </si>
  <si>
    <t>是Jo还是粥</t>
  </si>
  <si>
    <t>5249147945</t>
  </si>
  <si>
    <t>63</t>
  </si>
  <si>
    <t>周六见！！[送花花]</t>
  </si>
  <si>
    <t>2023-10-03 23:05:28</t>
  </si>
  <si>
    <t>安安星星咯</t>
  </si>
  <si>
    <t>7438614729</t>
  </si>
  <si>
    <t>收到，周六和周深不见不散！@卡布叻_周深</t>
  </si>
  <si>
    <t>2023-10-03 23:05:27</t>
  </si>
  <si>
    <t>0郁金香的梦想0</t>
  </si>
  <si>
    <t>5563007258</t>
  </si>
  <si>
    <t>#你好生活收官# 期待下一次的重逢。再相见，胜今朝</t>
  </si>
  <si>
    <t>2023-10-03 23:05:25</t>
  </si>
  <si>
    <t>阿杰Jeno</t>
  </si>
  <si>
    <t>5210943993</t>
  </si>
  <si>
    <t>周六见周深//@阿斯巴甜的米:周六见@卡布叻_周深</t>
  </si>
  <si>
    <t>2023-10-03 23:05:10</t>
  </si>
  <si>
    <t>跳跳糖味小星</t>
  </si>
  <si>
    <t>7562799950</t>
  </si>
  <si>
    <t>好哦，等着看周深啦</t>
  </si>
  <si>
    <t>2023-10-03 23:05:04</t>
  </si>
  <si>
    <t>今天就先学到这吧</t>
  </si>
  <si>
    <t>7774813781</t>
  </si>
  <si>
    <t>2023-10-03 23:04:56</t>
  </si>
  <si>
    <t>听到风在歌唱</t>
  </si>
  <si>
    <t>7638760577</t>
  </si>
  <si>
    <t>期待周六！期待周深[送花花]@卡布叻_周深</t>
  </si>
  <si>
    <t>2023-10-03 23:04:53</t>
  </si>
  <si>
    <t>929-C_star</t>
  </si>
  <si>
    <t>7436937571</t>
  </si>
  <si>
    <t>竟然被一个综艺节目治愈 感恩//@思想聚焦:助力一下！你好生活收官！#你好生活本周六收官#//@尼格买提:这就收官了？怎么也没宣传？！（猜你会这么说）</t>
  </si>
  <si>
    <t>2023-10-03 23:03:45</t>
  </si>
  <si>
    <t>贵族小刘哦</t>
  </si>
  <si>
    <t>7569304294</t>
  </si>
  <si>
    <t>724</t>
  </si>
  <si>
    <t>#周深你好生活# 期待深深的舞台！@卡布叻_周深</t>
  </si>
  <si>
    <t>2023-10-03 23:03:35</t>
  </si>
  <si>
    <t>漂亮蓝色满天星</t>
  </si>
  <si>
    <t>7763158414</t>
  </si>
  <si>
    <t>好耶//@张三朵L:周六晚见！</t>
  </si>
  <si>
    <t>2023-10-03 23:03:32</t>
  </si>
  <si>
    <t>aoko2_</t>
  </si>
  <si>
    <t>7495746191</t>
  </si>
  <si>
    <t>180</t>
  </si>
  <si>
    <t>周六见[打call]</t>
  </si>
  <si>
    <t>2023-10-03 23:03:13</t>
  </si>
  <si>
    <t>汀南揪住星星了_嘛</t>
  </si>
  <si>
    <t>7066654968</t>
  </si>
  <si>
    <t>406</t>
  </si>
  <si>
    <t>小牛爱吃草吧</t>
  </si>
  <si>
    <t>7472590348</t>
  </si>
  <si>
    <t>期待@卡布叻_周深 的舞台[送花花]</t>
  </si>
  <si>
    <t>2023-10-03 23:03:09</t>
  </si>
  <si>
    <t>Yhd_420</t>
  </si>
  <si>
    <t>7788396070</t>
  </si>
  <si>
    <t>[微风]//@思想聚焦:助力一下！你好生活收官！#你好生活本周六收官#//@尼格买提:这就收官了？怎么也没宣传？！（猜你会这么说）</t>
  </si>
  <si>
    <t>2023-10-03 23:02:44</t>
  </si>
  <si>
    <t>人穷老是想美事</t>
  </si>
  <si>
    <t>7472077455</t>
  </si>
  <si>
    <t>周六晚见！</t>
  </si>
  <si>
    <t>2023-10-03 23:02:30</t>
  </si>
  <si>
    <t>张三朵L</t>
  </si>
  <si>
    <t>2681397883</t>
  </si>
  <si>
    <t>266093</t>
  </si>
  <si>
    <t>最近几个月的快乐 都是小撒 小尼带来滴 感恩你们 要继续下去//@思想聚焦:助力一下！你好生活收官！#你好生活本周六收官#//@尼格买提:这就收官了？怎么也没宣传？！（猜你会这么说）</t>
  </si>
  <si>
    <t>2023-10-03 23:02:28</t>
  </si>
  <si>
    <t>2023-10-03 23:02:03</t>
  </si>
  <si>
    <t>希望善良的人都被世界温柔以待</t>
  </si>
  <si>
    <t>6328290611</t>
  </si>
  <si>
    <t>44</t>
  </si>
  <si>
    <t>2023-10-03 23:01:39</t>
  </si>
  <si>
    <t>淘气包小米宝</t>
  </si>
  <si>
    <t>5046198976</t>
  </si>
  <si>
    <t>好好好</t>
  </si>
  <si>
    <t>2023-10-03 23:01:23</t>
  </si>
  <si>
    <t>headbut</t>
  </si>
  <si>
    <t>7771892164</t>
  </si>
  <si>
    <t>2023-10-03 23:01:20</t>
  </si>
  <si>
    <t>深深的花叻</t>
  </si>
  <si>
    <t>7446474869</t>
  </si>
  <si>
    <t>[ok]//@今天你喝可可了么:好耶</t>
  </si>
  <si>
    <t>2023-10-03 23:01:08</t>
  </si>
  <si>
    <t>显微镜MAX</t>
  </si>
  <si>
    <t>2896317997</t>
  </si>
  <si>
    <t>4411</t>
  </si>
  <si>
    <t>2023-10-03 23:01:03</t>
  </si>
  <si>
    <t>为啥小猫要叫苍狗叻</t>
  </si>
  <si>
    <t>7777112593</t>
  </si>
  <si>
    <t>2023-10-03 23:00:55</t>
  </si>
  <si>
    <t>师傅又被妖怪抓走啦啦</t>
  </si>
  <si>
    <t>7405305747</t>
  </si>
  <si>
    <t>149</t>
  </si>
  <si>
    <t>你好生活 成功的治好了我的精神内耗[心]//@思想聚焦:助力一下！你好生活收官！#你好生活本周六收官#//@尼格买提:这就收官了？怎么也没宣传？！（猜你会这么说）</t>
  </si>
  <si>
    <t>2023-10-03 23:00:39</t>
  </si>
  <si>
    <t>#周深你好生活# 周六晚听周深@卡布叻_周深 唱歌！</t>
  </si>
  <si>
    <t>2023-10-03 23:00:22</t>
  </si>
  <si>
    <t>NoviliaWu0229是飯亦是粥</t>
  </si>
  <si>
    <t>7349212405</t>
  </si>
  <si>
    <t>53</t>
  </si>
  <si>
    <t>2023-10-03 23:00:13</t>
  </si>
  <si>
    <t>飞儿小兔0310</t>
  </si>
  <si>
    <t>6002179864</t>
  </si>
  <si>
    <t>81</t>
  </si>
  <si>
    <t>蹲蹲</t>
  </si>
  <si>
    <t>2023-10-03 23:00:12</t>
  </si>
  <si>
    <t>白水泡饭要加糖</t>
  </si>
  <si>
    <t>5532661234</t>
  </si>
  <si>
    <t>蹲//@思想聚焦:助力一下！你好生活收官！#你好生活本周六收官#//@尼格买提:这就收官了？怎么也没宣传？！（猜你会这么说）</t>
  </si>
  <si>
    <t>2023-10-03 23:00:01</t>
  </si>
  <si>
    <t>周六见！@卡布叻_周深 //@阿斯巴甜的米:周六见@卡布叻_周深</t>
  </si>
  <si>
    <t>2023-10-03 22:59:57</t>
  </si>
  <si>
    <t>_313和929_</t>
  </si>
  <si>
    <t>2684320315</t>
  </si>
  <si>
    <t>这个夏天的快乐 都是他们带来滴[赢牛奶]//@思想聚焦:助力一下！你好生活收官！#你好生活本周六收官#//@尼格买提:这就收官了？怎么也没宣传？！（猜你会这么说）</t>
  </si>
  <si>
    <t>2023-10-03 22:59:50</t>
  </si>
  <si>
    <t>周深[哇]</t>
  </si>
  <si>
    <t>施主这是上上签</t>
  </si>
  <si>
    <t>7287901082</t>
  </si>
  <si>
    <t>期待周深！[哇]</t>
  </si>
  <si>
    <t>2023-10-03 22:59:34</t>
  </si>
  <si>
    <t>林深见鹿叻_</t>
  </si>
  <si>
    <t>5492213368</t>
  </si>
  <si>
    <t>198</t>
  </si>
  <si>
    <t>OK</t>
  </si>
  <si>
    <t>2023-10-03 22:59:28</t>
  </si>
  <si>
    <t>棉花小狗汪呜</t>
  </si>
  <si>
    <t>2812500177</t>
  </si>
  <si>
    <t>737</t>
  </si>
  <si>
    <t>2023-10-03 22:59:23</t>
  </si>
  <si>
    <t>幺蛾子起名字好难呀</t>
  </si>
  <si>
    <t>7334359315</t>
  </si>
  <si>
    <t>本周六（10.7日）晚七点半不见不散</t>
  </si>
  <si>
    <t>2023-10-03 22:59:13</t>
  </si>
  <si>
    <t>深海鳕鱼堡biu</t>
  </si>
  <si>
    <t>6463350071</t>
  </si>
  <si>
    <t>2023-10-03 22:59:12</t>
  </si>
  <si>
    <t>啊周深还没看够//@思想聚焦:助力一下！你好生活收官！#你好生活本周六收官#//@尼格买提:这就收官了？怎么也没宣传？！（猜你会这么说）</t>
  </si>
  <si>
    <t>2023-10-03 22:59:04</t>
  </si>
  <si>
    <t>别让本仙女揍你</t>
  </si>
  <si>
    <t>6473188784</t>
  </si>
  <si>
    <t>//@风和日丽天气晴朗哦耶:就不能一直出现在视线里嘛</t>
  </si>
  <si>
    <t>2023-10-03 22:58:58</t>
  </si>
  <si>
    <t>狐狸一条尾</t>
  </si>
  <si>
    <t>7811945110</t>
  </si>
  <si>
    <t>听周深唱歌[鲜花]</t>
  </si>
  <si>
    <t>2023-10-03 22:58:55</t>
  </si>
  <si>
    <t>曼珠沙华雨雪霏霏</t>
  </si>
  <si>
    <t>7515722555</t>
  </si>
  <si>
    <t>//@阅读手册:这就来助力宣传一下。[doge]#你好生活本周六收官# //@尼格买提:这就收官了？怎么也没宣传？！（猜你会这么说）</t>
  </si>
  <si>
    <t>2023-10-03 22:58:54</t>
  </si>
  <si>
    <t>夕早小町</t>
  </si>
  <si>
    <t>1288396363</t>
  </si>
  <si>
    <t>800</t>
  </si>
  <si>
    <t>2023-10-03 22:58:39</t>
  </si>
  <si>
    <t>大西瓜真好次1</t>
  </si>
  <si>
    <t>7830409152</t>
  </si>
  <si>
    <t>2023-10-03 22:58:31</t>
  </si>
  <si>
    <t>打小点点</t>
  </si>
  <si>
    <t>7831281497</t>
  </si>
  <si>
    <t>好 周六看周深！</t>
  </si>
  <si>
    <t>2023-10-03 22:58:24</t>
  </si>
  <si>
    <t>玫瑰星转时</t>
  </si>
  <si>
    <t>7310497709</t>
  </si>
  <si>
    <t>35</t>
  </si>
  <si>
    <t>治愈的节目//@思想聚焦:助力一下！你好生活收官！#你好生活本周六收官#//@尼格买提:这就收官了？怎么也没宣传？！（猜你会这么说）</t>
  </si>
  <si>
    <t>2023-10-03 22:58:12</t>
  </si>
  <si>
    <t>糯叽叽星人1</t>
  </si>
  <si>
    <t>5530805141</t>
  </si>
  <si>
    <t>2023-10-03 22:58:10</t>
  </si>
  <si>
    <t>抹茶豆皮儿_</t>
  </si>
  <si>
    <t>7293996902</t>
  </si>
  <si>
    <t>你好生活，让我认识锡林郭勒的这个地方[haha]//@思想聚焦:助力一下！你好生活收官！#你好生活本周六收官#//@尼格买提:这就收官了？怎么也没宣传？！（猜你会这么说）</t>
  </si>
  <si>
    <t>2023-10-03 22:57:38</t>
  </si>
  <si>
    <t>欢乐的小墩墩</t>
  </si>
  <si>
    <t>7834028792</t>
  </si>
  <si>
    <t>周六见@卡布叻_周深 [爱慕]</t>
  </si>
  <si>
    <t>2023-10-03 22:57:34</t>
  </si>
  <si>
    <t>深情愫缱绻</t>
  </si>
  <si>
    <t>6416720452</t>
  </si>
  <si>
    <t>无所谓，我上学[苦涩][苦涩]</t>
  </si>
  <si>
    <t>咘铃_</t>
  </si>
  <si>
    <t>7769338761</t>
  </si>
  <si>
    <t>2023-10-03 22:57:20</t>
  </si>
  <si>
    <t>周星星的二月春风呀</t>
  </si>
  <si>
    <t>6180185824</t>
  </si>
  <si>
    <t>443</t>
  </si>
  <si>
    <t>#周深你好生活# [心]//@阿斯巴甜的米:周六见@卡布叻_周深</t>
  </si>
  <si>
    <t>2023-10-03 22:57:08</t>
  </si>
  <si>
    <t>Chang-Kay不要熬夜</t>
  </si>
  <si>
    <t>6519173414</t>
  </si>
  <si>
    <t>2023-10-03 22:57:02</t>
  </si>
  <si>
    <t>几耳光波波</t>
  </si>
  <si>
    <t>7817899310</t>
  </si>
  <si>
    <t>2023-10-03 22:56:58</t>
  </si>
  <si>
    <t>偷偷喝青梅酿酒</t>
  </si>
  <si>
    <t>7726950902</t>
  </si>
  <si>
    <t>2023-10-03 22:56:45</t>
  </si>
  <si>
    <t>小妮糟米子OTL</t>
  </si>
  <si>
    <t>7515434262</t>
  </si>
  <si>
    <t>不舍[羞嗒嗒]期待希林</t>
  </si>
  <si>
    <t>2023-10-03 22:56:41</t>
  </si>
  <si>
    <t>别管一路小跑的我</t>
  </si>
  <si>
    <t>1914301971</t>
  </si>
  <si>
    <t>186</t>
  </si>
  <si>
    <t>每一帧都珍贵//@思想聚焦:助力一下！你好生活收官！#你好生活本周六收官#//@尼格买提:这就收官了？怎么也没宣传？！（猜你会这么说）</t>
  </si>
  <si>
    <t>2023-10-03 22:56:35</t>
  </si>
  <si>
    <t>山若木兮雨墨衣</t>
  </si>
  <si>
    <t>7817703680</t>
  </si>
  <si>
    <t>好耶</t>
  </si>
  <si>
    <t>2023-10-03 22:56:24</t>
  </si>
  <si>
    <t>今天你喝可可了么</t>
  </si>
  <si>
    <t>5233410965</t>
  </si>
  <si>
    <t>2796</t>
  </si>
  <si>
    <t>期待周深[哇]</t>
  </si>
  <si>
    <t>2023-10-03 22:56:10</t>
  </si>
  <si>
    <t>啾星牌糯米团子</t>
  </si>
  <si>
    <t>5533515595</t>
  </si>
  <si>
    <t>790</t>
  </si>
  <si>
    <t>2023-10-03 22:56:06</t>
  </si>
  <si>
    <t>隐居在你心里LOVE</t>
  </si>
  <si>
    <t>7525905811</t>
  </si>
  <si>
    <t>43</t>
  </si>
  <si>
    <t>周六！！饭饭！</t>
  </si>
  <si>
    <t>2023-10-03 22:55:38</t>
  </si>
  <si>
    <t>吃猫的水煮鱼</t>
  </si>
  <si>
    <t>5982579514</t>
  </si>
  <si>
    <t>1755</t>
  </si>
  <si>
    <t>周六见@卡布叻_周深 [送花花]</t>
  </si>
  <si>
    <t>2023-10-03 22:55:27</t>
  </si>
  <si>
    <t>河间一星星_</t>
  </si>
  <si>
    <t>7390839806</t>
  </si>
  <si>
    <t>231</t>
  </si>
  <si>
    <t>2023-10-03 22:55:14</t>
  </si>
  <si>
    <t>钮钴禄林1</t>
  </si>
  <si>
    <t>7847820607</t>
  </si>
  <si>
    <t>[哇][哇][哇]//@思想聚焦:助力一下！你好生活收官！#你好生活本周六收官#//@尼格买提:这就收官了？怎么也没宣传？！（猜你会这么说）</t>
  </si>
  <si>
    <t>2023-10-03 22:55:08</t>
  </si>
  <si>
    <t>依期唯尔咖的佳</t>
  </si>
  <si>
    <t>6495833926</t>
  </si>
  <si>
    <t>每周最爱看小尼和小撒，怎么这么快收官，不适应//@思想聚焦:助力一下！你好生活收官！#你好生活本周六收官#//@尼格买提:这就收官了？怎么也没宣传？！（猜你会这么说）</t>
  </si>
  <si>
    <t>2023-10-03 22:55:03</t>
  </si>
  <si>
    <t>妞妞历险记啊</t>
  </si>
  <si>
    <t>7861776410</t>
  </si>
  <si>
    <t>2023-10-03 22:55:01</t>
  </si>
  <si>
    <t>未来zjnyy</t>
  </si>
  <si>
    <t>5614875775</t>
  </si>
  <si>
    <t>哇哦周六就能见到周深啦</t>
  </si>
  <si>
    <t>2023-10-03 22:54:47</t>
  </si>
  <si>
    <t>耙耙柑在相国寺倒拔垂杨柳</t>
  </si>
  <si>
    <t>7232237149</t>
  </si>
  <si>
    <t>等周深啦[心]</t>
  </si>
  <si>
    <t>2023-10-03 22:54:29</t>
  </si>
  <si>
    <t>小星福福福</t>
  </si>
  <si>
    <t>7267061444</t>
  </si>
  <si>
    <t>1538</t>
  </si>
  <si>
    <t>一定要有第二季，我们说好了哦[心]//@思想聚焦:助力一下！你好生活收官！#你好生活本周六收官#//@尼格买提:这就收官了？怎么也没宣传？！（猜你会这么说）</t>
  </si>
  <si>
    <t>讨厌的人都变丑了</t>
  </si>
  <si>
    <t>7866408092</t>
  </si>
  <si>
    <t>又能看好看的节目而且里面还有好多唱歌舞台//@思想聚焦:助力一下！你好生活收官！#你好生活本周六收官#//@尼格买提:这就收官了？怎么也没宣传？！（猜你会这么说）</t>
  </si>
  <si>
    <t>2023-10-03 22:54:20</t>
  </si>
  <si>
    <t>收获笔迹</t>
  </si>
  <si>
    <t>7684165973</t>
  </si>
  <si>
    <t>我的小破生活，再见啦…你永远是我内心宁静的力量//@思想聚焦:助力一下！你好生活收官！#你好生活本周六收官#//@尼格买提:这就收官了？怎么也没宣传？！（猜你会这么说）</t>
  </si>
  <si>
    <t>2023-10-03 22:54:07</t>
  </si>
  <si>
    <t>住在日落溪谷</t>
  </si>
  <si>
    <t>7866172915</t>
  </si>
  <si>
    <t>2023-10-03 22:54:04</t>
  </si>
  <si>
    <t>阿斯巴甜的米</t>
  </si>
  <si>
    <t>3199780861</t>
  </si>
  <si>
    <t>134071</t>
  </si>
  <si>
    <t>期待周深的舞台[心]@卡布叻_周深 评论配图#周深你好生活# 周深你好生活</t>
  </si>
  <si>
    <t>2023-10-03 22:54:00</t>
  </si>
  <si>
    <t>Cjwmyh</t>
  </si>
  <si>
    <t>2004575341</t>
  </si>
  <si>
    <t>#周深你好生活# 在看加更[doge]@卡布叻_周深  查看图片</t>
  </si>
  <si>
    <t>2023-10-03 22:53:56</t>
  </si>
  <si>
    <t>逃离咖啡邮递员</t>
  </si>
  <si>
    <t>1007810660</t>
  </si>
  <si>
    <t>每一个人我都很喜欢，好治愈的综艺[心]//@思想聚焦:助力一下！你好生活收官！#你好生活本周六收官#//@尼格买提:这就收官了？怎么也没宣传？！（猜你会这么说）</t>
  </si>
  <si>
    <t>2023-10-03 22:53:38</t>
  </si>
  <si>
    <t>星星会创</t>
  </si>
  <si>
    <t>7866975163</t>
  </si>
  <si>
    <t>我的小破生活//@思想聚焦:助力一下！你好生活收官！#你好生活本周六收官#//@尼格买提:这就收官了？怎么也没宣传？！（猜你会这么说）</t>
  </si>
  <si>
    <t>2023-10-03 22:53:30</t>
  </si>
  <si>
    <t>蛙里蛙气的去去子</t>
  </si>
  <si>
    <t>7585228041</t>
  </si>
  <si>
    <t>好吧既然要收官了，既然留不住那就多多回忆//@思想聚焦:助力一下！你好生活收官！#你好生活本周六收官#//@尼格买提:这就收官了？怎么也没宣传？！（猜你会这么说）</t>
  </si>
  <si>
    <t>2023-10-03 22:53:14</t>
  </si>
  <si>
    <t>我天天都有意外之财</t>
  </si>
  <si>
    <t>7660893365</t>
  </si>
  <si>
    <t>不说再见[心]//@尼格买提:这就收官了？怎么也没宣传？！（猜你会这么说）</t>
  </si>
  <si>
    <t>2023-10-03 22:53:03</t>
  </si>
  <si>
    <t>这一个夏天的快乐是小破生活给的就是更新的有点少//@思想聚焦:助力一下！你好生活收官！#你好生活本周六收官#//@尼格买提:这就收官了？怎么也没宣传？！（猜你会这么说）</t>
  </si>
  <si>
    <t>2023-10-03 22:52:52</t>
  </si>
  <si>
    <t>数数花花</t>
  </si>
  <si>
    <t>6613366367</t>
  </si>
  <si>
    <t>期待周深 @卡布叻_周深 [抱一抱]</t>
  </si>
  <si>
    <t>2023-10-03 22:52:48</t>
  </si>
  <si>
    <t>被吓得嗷嗷叫像个修勾啊</t>
  </si>
  <si>
    <t>7100321329</t>
  </si>
  <si>
    <t>2023-10-03 22:52:45</t>
  </si>
  <si>
    <t>宣武国刺客</t>
  </si>
  <si>
    <t>6976681436</t>
  </si>
  <si>
    <t>163</t>
  </si>
  <si>
    <t>2023-10-03 22:52:40</t>
  </si>
  <si>
    <t>星星不会心碎_</t>
  </si>
  <si>
    <t>6645081921</t>
  </si>
  <si>
    <t>2774</t>
  </si>
  <si>
    <t>2023-10-03 22:52:36</t>
  </si>
  <si>
    <t>小狮子不想吃肉了</t>
  </si>
  <si>
    <t>2663610433</t>
  </si>
  <si>
    <t>678</t>
  </si>
  <si>
    <t>海报也蛮少//@思想聚焦:助力一下！你好生活收官！#你好生活本周六收官#//@尼格买提:这就收官了？怎么也没宣传？！（猜你会这么说）</t>
  </si>
  <si>
    <t>2023-10-03 22:52:31</t>
  </si>
  <si>
    <t>森森的太阳花</t>
  </si>
  <si>
    <t>2327636255</t>
  </si>
  <si>
    <t>哈哈哈猜的真的很准，尼这个显眼包//@思想聚焦:助力一下！你好生活收官！#你好生活本周六收官#//@尼格买提:这就收官了？怎么也没宣传？！（猜你会这么说）</t>
  </si>
  <si>
    <t>2023-10-03 22:52:29</t>
  </si>
  <si>
    <t>无病无灾就好啦</t>
  </si>
  <si>
    <t>7866230099</t>
  </si>
  <si>
    <t>[哇]期待🌟周深[心]</t>
  </si>
  <si>
    <t>2023-10-03 22:52:16</t>
  </si>
  <si>
    <t>光字片zs</t>
  </si>
  <si>
    <t>7457378907</t>
  </si>
  <si>
    <t>泰国</t>
  </si>
  <si>
    <t>3457</t>
  </si>
  <si>
    <t>赶紧来帮忙助力一把。[嘻嘻]//@尼格买提:这就收官了？怎么也没宣传？！（猜你会这么说）</t>
  </si>
  <si>
    <t>2023-10-03 22:52:07</t>
  </si>
  <si>
    <t>解忧小瓶盖</t>
  </si>
  <si>
    <t>3093282937</t>
  </si>
  <si>
    <t>1168788</t>
  </si>
  <si>
    <t>感恩遇见，我们下一季见//@思想聚焦:助力一下！你好生活收官！#你好生活本周六收官#//@尼格买提:这就收官了？怎么也没宣传？！（猜你会这么说）</t>
  </si>
  <si>
    <t>2023-10-03 22:52:02</t>
  </si>
  <si>
    <t>华山跳跳养</t>
  </si>
  <si>
    <t>7847467846</t>
  </si>
  <si>
    <t>完全没看够就要收官了[悲伤]//@星姐微博:我来帮你宣传#你好生活本周六收官#[鼓掌]//@尼格买提:这就收官了？怎么也没宣传？！（猜你会这么说）</t>
  </si>
  <si>
    <t>2023-10-03 22:51:55</t>
  </si>
  <si>
    <t>冰淇淋饼干不加冰</t>
  </si>
  <si>
    <t>6364641379</t>
  </si>
  <si>
    <t>2023-10-03 22:51:23</t>
  </si>
  <si>
    <t>火锅不辣不麻</t>
  </si>
  <si>
    <t>7866448056</t>
  </si>
  <si>
    <t xml:space="preserve">好的，这周六等着了~#周深你好生活# </t>
  </si>
  <si>
    <t>2023-10-03 22:51:21</t>
  </si>
  <si>
    <t>YJ_Jean</t>
  </si>
  <si>
    <t>1220881503</t>
  </si>
  <si>
    <t>2467</t>
  </si>
  <si>
    <t>[哇][哇]//@思想聚焦:助力一下！你好生活收官！#你好生活本周六收官#//@尼格买提:这就收官了？怎么也没宣传？！（猜你会这么说）</t>
  </si>
  <si>
    <t>2023-10-03 22:51:18</t>
  </si>
  <si>
    <t>有钱有闲人生赢家</t>
  </si>
  <si>
    <t>7822802459</t>
  </si>
  <si>
    <t>//@真的不好笑啊:这么快收官，我真的很不舍的，想多看一点</t>
  </si>
  <si>
    <t>2023-10-03 22:51:12</t>
  </si>
  <si>
    <t>你说什么胡话-</t>
  </si>
  <si>
    <t>7437019800</t>
  </si>
  <si>
    <t>啊啊啊，那我一定不能错过最后一期，这个夏天，感谢你好生活//@思想聚焦:助力一下！你好生活收官！#你好生活本周六收官#//@尼格买提:这就收官了？怎么也没宣传？！（猜你会这么说）</t>
  </si>
  <si>
    <t>2023-10-03 22:51:09</t>
  </si>
  <si>
    <t>是青蛙蛙娃啊</t>
  </si>
  <si>
    <t>5531071089</t>
  </si>
  <si>
    <t>2023-10-03 22:50:58</t>
  </si>
  <si>
    <t>白萝卜比胡萝卜好吃</t>
  </si>
  <si>
    <t>7554155671</t>
  </si>
  <si>
    <t>32</t>
  </si>
  <si>
    <t>这也就是说要提前一天看就挺好的不用等那么久//@思想聚焦:助力一下！你好生活收官！#你好生活本周六收官#//@尼格买提:这就收官了？怎么也没宣传？！（猜你会这么说）</t>
  </si>
  <si>
    <t>2023-10-03 22:50:51</t>
  </si>
  <si>
    <t>一颗儿曼妥思</t>
  </si>
  <si>
    <t>7374663251</t>
  </si>
  <si>
    <t>77</t>
  </si>
  <si>
    <t>蓝瘦，看不到小尼和小撒互怼了[污]//@思想聚焦:助力一下！你好生活收官！#你好生活本周六收官#//@尼格买提:这就收官了？怎么也没宣传？！（猜你会这么说）</t>
  </si>
  <si>
    <t>2023-10-03 22:50:43</t>
  </si>
  <si>
    <t>超级大富婆_</t>
  </si>
  <si>
    <t>7848003417</t>
  </si>
  <si>
    <t>我想提前看//@思想聚焦:助力一下！你好生活收官！#你好生活本周六收官#//@尼格买提:这就收官了？怎么也没宣传？！（猜你会这么说）</t>
  </si>
  <si>
    <t>2023-10-03 22:50:34</t>
  </si>
  <si>
    <t>2023-10-03 22:50:22</t>
  </si>
  <si>
    <t>深海浔蓝梦</t>
  </si>
  <si>
    <t>7869520040</t>
  </si>
  <si>
    <t>所以一定会有第二季的对吗//@思想聚焦:助力一下！你好生活收官！#你好生活本周六收官#//@尼格买提:这就收官了？怎么也没宣传？！（猜你会这么说）</t>
  </si>
  <si>
    <t>2023-10-03 22:50:21</t>
  </si>
  <si>
    <t>财神追了我80年</t>
  </si>
  <si>
    <t>6992966697</t>
  </si>
  <si>
    <t>1070</t>
  </si>
  <si>
    <t>2023-10-03 22:50:20</t>
  </si>
  <si>
    <t>景观城小饺子</t>
  </si>
  <si>
    <t>6553998039</t>
  </si>
  <si>
    <t>2023-10-03 22:50:10</t>
  </si>
  <si>
    <t>小胖墩淼淼</t>
  </si>
  <si>
    <t>6411190380</t>
  </si>
  <si>
    <t>87</t>
  </si>
  <si>
    <t>时间过得好快，根本没看够，继续拍下去啊//@思想聚焦:助力一下！你好生活收官！#你好生活本周六收官#//@尼格买提:这就收官了？怎么也没宣传？！（猜你会这么说）</t>
  </si>
  <si>
    <t>2023-10-03 22:50:08</t>
  </si>
  <si>
    <t>韶华三生</t>
  </si>
  <si>
    <t>5598721266</t>
  </si>
  <si>
    <t>不要不要不要[悲伤]不要剥夺我的电子榨菜//@思想聚焦:助力一下！你好生活收官！#你好生活本周六收官#//@尼格买提:这就收官了？怎么也没宣传？！（猜你会这么说）</t>
  </si>
  <si>
    <t>2023-10-03 22:50:03</t>
  </si>
  <si>
    <t>叶芷青f</t>
  </si>
  <si>
    <t>7867167466</t>
  </si>
  <si>
    <t>[心][心][心]//@思想聚焦:助力一下！你好生活收官！#你好生活本周六收官#//@尼格买提:这就收官了？怎么也没宣传？！（猜你会这么说）</t>
  </si>
  <si>
    <t>2023-10-03 22:49:54</t>
  </si>
  <si>
    <t>心中-小太阳</t>
  </si>
  <si>
    <t>2297735875</t>
  </si>
  <si>
    <t>138</t>
  </si>
  <si>
    <t>2023-10-03 22:49:43</t>
  </si>
  <si>
    <t>蓝莓酱酱紫咯</t>
  </si>
  <si>
    <t>5475025595</t>
  </si>
  <si>
    <t>66</t>
  </si>
  <si>
    <t>这么快就收官了就是感觉宣传的力度不太大//@思想聚焦:助力一下！你好生活收官！#你好生活本周六收官#//@尼格买提:这就收官了？怎么也没宣传？！（猜你会这么说）</t>
  </si>
  <si>
    <t>2023-10-03 22:49:41</t>
  </si>
  <si>
    <t>倾城月光淡若水</t>
  </si>
  <si>
    <t>6622754180</t>
  </si>
  <si>
    <t>哭了太快了，我不同意[悲伤]给我继续拍//@思想聚焦:助力一下！你好生活收官！#你好生活本周六收官#//@尼格买提:这就收官了？怎么也没宣传？！（猜你会这么说）</t>
  </si>
  <si>
    <t>2023-10-03 22:49:34</t>
  </si>
  <si>
    <t>不要葱姜蒜辣香菜</t>
  </si>
  <si>
    <t>7827669098</t>
  </si>
  <si>
    <t>环境优美 我想出去玩//@思想聚焦:助力一下！你好生活收官！#你好生活本周六收官#//@尼格买提:这就收官了？怎么也没宣传？！（猜你会这么说）</t>
  </si>
  <si>
    <t>2023-10-03 22:49:18</t>
  </si>
  <si>
    <t>小妞美滋滋咔咔</t>
  </si>
  <si>
    <t>6387915614</t>
  </si>
  <si>
    <t>2023-10-03 22:49:11</t>
  </si>
  <si>
    <t>新的一年不要被催婚</t>
  </si>
  <si>
    <t>7738091556</t>
  </si>
  <si>
    <t>很棒的下饭综艺 希望还能有第二季 第三季 第N季//@思想聚焦:助力一下！你好生活收官！#你好生活本周六收官#//@尼格买提:这就收官了？怎么也没宣传？！（猜你会这么说）</t>
  </si>
  <si>
    <t>2023-10-03 22:48:57</t>
  </si>
  <si>
    <t>快乐肥宅中</t>
  </si>
  <si>
    <t>6390399805</t>
  </si>
  <si>
    <t>124</t>
  </si>
  <si>
    <t>2023-10-03 22:48:34</t>
  </si>
  <si>
    <t>乖乖上课等我养乐多</t>
  </si>
  <si>
    <t>7737879205</t>
  </si>
  <si>
    <t>希望下次相见 我们都还在//@思想聚焦:助力一下！你好生活收官！#你好生活本周六收官#//@尼格买提:这就收官了？怎么也没宣传？！（猜你会这么说）</t>
  </si>
  <si>
    <t>2023-10-03 22:48:28</t>
  </si>
  <si>
    <t>小兔子乖又乖乖</t>
  </si>
  <si>
    <t>6992608074</t>
  </si>
  <si>
    <t>188</t>
  </si>
  <si>
    <t>这就来助力宣传一下。[doge]#你好生活本周六收官# //@尼格买提:这就收官了？怎么也没宣传？！（猜你会这么说）</t>
  </si>
  <si>
    <t>2023-10-03 22:48:23</t>
  </si>
  <si>
    <t>阅读手册</t>
  </si>
  <si>
    <t>3630172281</t>
  </si>
  <si>
    <t>4823312</t>
  </si>
  <si>
    <t>感恩//@思想聚焦:助力一下！你好生活收官！#你好生活本周六收官#//@尼格买提:这就收官了？怎么也没宣传？！（猜你会这么说）</t>
  </si>
  <si>
    <t>2023-10-03 22:48:07</t>
  </si>
  <si>
    <t>王大宝是饺子妈</t>
  </si>
  <si>
    <t>6373171522</t>
  </si>
  <si>
    <t>//@根本不知道叫什么好呢:我也来助力宣传了！</t>
  </si>
  <si>
    <t>2023-10-03 22:47:53</t>
  </si>
  <si>
    <t>桃籽的七月</t>
  </si>
  <si>
    <t>7726298907</t>
  </si>
  <si>
    <t>助力一下！你好生活收官！#你好生活本周六收官#//@尼格买提:这就收官了？怎么也没宣传？！（猜你会这么说）</t>
  </si>
  <si>
    <t>2023-10-03 22:46:55</t>
  </si>
  <si>
    <t>思想聚焦</t>
  </si>
  <si>
    <t>1742566624</t>
  </si>
  <si>
    <t>187</t>
  </si>
  <si>
    <t>1640</t>
  </si>
  <si>
    <t>34532383</t>
  </si>
  <si>
    <t>//@别把小熊抱走啊:希望可以赶紧安排起来</t>
  </si>
  <si>
    <t>2023-10-03 22:46:33</t>
  </si>
  <si>
    <t>漫漫亦要慢慢</t>
  </si>
  <si>
    <t>7710436454</t>
  </si>
  <si>
    <t>2023-10-03 22:43:07</t>
  </si>
  <si>
    <t>根本不知道叫什么好呢</t>
  </si>
  <si>
    <t>7751544748</t>
  </si>
  <si>
    <t>#姚琛[超话]#yc#姚琛你好生活#   每次再见都是为了更好的遇见  @姚琛</t>
  </si>
  <si>
    <t>2023-10-03 22:41:15</t>
  </si>
  <si>
    <t>琛宝女coco</t>
  </si>
  <si>
    <t>7835037269</t>
  </si>
  <si>
    <t>2023-10-03 22:41:12</t>
  </si>
  <si>
    <t>真的不好笑啊</t>
  </si>
  <si>
    <t>6492119332</t>
  </si>
  <si>
    <t>舍不得综艺感爆棚的撒贝宁//@星姐微博:我来帮你宣传#你好生活本周六收官#[鼓掌]//@尼格买提:这就收官了？怎么也没宣传？！（猜你会这么说）</t>
  </si>
  <si>
    <t>2023-10-03 22:40:23</t>
  </si>
  <si>
    <t>小熊困困困7</t>
  </si>
  <si>
    <t>7794740061</t>
  </si>
  <si>
    <t>//@正在吃柠檬的小精灵:到时候一定会准时准点收看的</t>
  </si>
  <si>
    <t>2023-10-03 22:40:21</t>
  </si>
  <si>
    <t>乛乛09545</t>
  </si>
  <si>
    <t>6074072427</t>
  </si>
  <si>
    <t>//@向前的小太阳:主要是我没有看够就收官了[悲伤]</t>
  </si>
  <si>
    <t>2023-10-03 22:40:08</t>
  </si>
  <si>
    <t>寄月螺花裙</t>
  </si>
  <si>
    <t>7813801508</t>
  </si>
  <si>
    <t>//@呼呼-的风声:收官日来的那么快[憧憬]</t>
  </si>
  <si>
    <t>2023-10-03 22:38:29</t>
  </si>
  <si>
    <t>魔仙堡西-西</t>
  </si>
  <si>
    <t>5828906054</t>
  </si>
  <si>
    <t>216</t>
  </si>
  <si>
    <t>@葡萄山茶气泡: 舍不得这么治愈的综艺[爱你][泪]//@星姐微博:我来帮你宣传#你好生活本周六收官#[鼓掌]//@尼格买提:这就收官了？怎么也没宣传？！（猜你会这么说）</t>
  </si>
  <si>
    <t>2023-10-03 22:38:21</t>
  </si>
  <si>
    <t>葡萄山茶气泡</t>
  </si>
  <si>
    <t>7570116575</t>
  </si>
  <si>
    <t>希望可以赶紧安排起来//@星姐微博:我来帮你宣传#你好生活本周六收官#[鼓掌]//@尼格买提:这就收官了？怎么也没宣传？！（猜你会这么说）</t>
  </si>
  <si>
    <t>2023-10-03 22:38:11</t>
  </si>
  <si>
    <t>别把小熊抱走啊</t>
  </si>
  <si>
    <t>7822798912</t>
  </si>
  <si>
    <t>//@美女子无语炮弹:舍不得收官，下一季快快安排</t>
  </si>
  <si>
    <t>2023-10-03 22:37:12</t>
  </si>
  <si>
    <t>呼呼-的风声</t>
  </si>
  <si>
    <t>6576797461</t>
  </si>
  <si>
    <t>256</t>
  </si>
  <si>
    <t>不宣传是打算四五季无缝衔接是吧[doge][哇][哇]//@尼格买提:这就收官了？怎么也没宣传？！（猜你会这么说）</t>
  </si>
  <si>
    <t>2023-10-03 22:36:07</t>
  </si>
  <si>
    <t>南水外</t>
  </si>
  <si>
    <t>7729611687</t>
  </si>
  <si>
    <t>改为10月7日</t>
  </si>
  <si>
    <t>2023-10-03 22:35:31</t>
  </si>
  <si>
    <t>绿裙子村姑</t>
  </si>
  <si>
    <t>1880845035</t>
  </si>
  <si>
    <t>怎么这么快，舍不得结束//@星姐微博:我来帮你宣传#你好生活本周六收官#[鼓掌]//@尼格买提:这就收官了？怎么也没宣传？！（猜你会这么说）</t>
  </si>
  <si>
    <t>2023-10-03 22:34:48</t>
  </si>
  <si>
    <t>不传播负能量1</t>
  </si>
  <si>
    <t>7530656633</t>
  </si>
  <si>
    <t>//@打工人的难:我还没怎么看的呢！</t>
  </si>
  <si>
    <t>2023-10-03 22:34:35</t>
  </si>
  <si>
    <t>啾啾呀呼呀</t>
  </si>
  <si>
    <t>7561632594</t>
  </si>
  <si>
    <t>2023-10-03 22:34:25</t>
  </si>
  <si>
    <t>i潘塔罗涅</t>
  </si>
  <si>
    <t>7705560678</t>
  </si>
  <si>
    <t>2023-10-03 22:33:55</t>
  </si>
  <si>
    <t>正在吃柠檬的小精灵</t>
  </si>
  <si>
    <t>6861462788</t>
  </si>
  <si>
    <t>//@11点就想睡-:反正我很喜欢看这个综艺</t>
  </si>
  <si>
    <t>2023-10-03 22:33:52</t>
  </si>
  <si>
    <t>风和日丽天气晴朗哦耶</t>
  </si>
  <si>
    <t>5560459857</t>
  </si>
  <si>
    <t>2023-10-03 22:32:24</t>
  </si>
  <si>
    <t>千绪指南_</t>
  </si>
  <si>
    <t>7413728943</t>
  </si>
  <si>
    <t>10257</t>
  </si>
  <si>
    <t>这个综艺是我超级喜欢的//@星姐微博:我来帮你宣传#你好生活本周六收官#[鼓掌]//@尼格买提:这就收官了？怎么也没宣传？！（猜你会这么说）</t>
  </si>
  <si>
    <t>2023-10-03 22:32:20</t>
  </si>
  <si>
    <t>想要吃芋头</t>
  </si>
  <si>
    <t>7840543298</t>
  </si>
  <si>
    <t>2023-10-03 22:31:54</t>
  </si>
  <si>
    <t>零零不归零_</t>
  </si>
  <si>
    <t>7790949916</t>
  </si>
  <si>
    <t>好好好提前了//@kannfuyumi :[哆啦A梦吃惊]//@dianc1 :10月7号[允悲]</t>
  </si>
  <si>
    <t>2023-10-03 22:31:52</t>
  </si>
  <si>
    <t>早睡小助手_</t>
  </si>
  <si>
    <t>7805669167</t>
  </si>
  <si>
    <t>还没看够呢就要收官了</t>
  </si>
  <si>
    <t>2023-10-03 22:31:34</t>
  </si>
  <si>
    <t>多放芝士·</t>
  </si>
  <si>
    <t>6467008003</t>
  </si>
  <si>
    <t>2023-10-03 22:31:20</t>
  </si>
  <si>
    <t>华华是个大笨猪</t>
  </si>
  <si>
    <t>6061113823</t>
  </si>
  <si>
    <t>1042</t>
  </si>
  <si>
    <t>2023-10-03 22:30:41</t>
  </si>
  <si>
    <t>打工人的难</t>
  </si>
  <si>
    <t>7845948730</t>
  </si>
  <si>
    <t>//@古巷幼猫仔:有点舍不得是真的[单身狗]</t>
  </si>
  <si>
    <t>2023-10-03 22:30:20</t>
  </si>
  <si>
    <t>憬昔是大漂亮啦啦啦</t>
  </si>
  <si>
    <t>7617634027</t>
  </si>
  <si>
    <t>这就收官了？怎么也没宣传？！</t>
  </si>
  <si>
    <t>2023-10-03 22:30:05</t>
  </si>
  <si>
    <t>_为了我的环球旅行ku</t>
  </si>
  <si>
    <t>5995034914</t>
  </si>
  <si>
    <t>2023-10-03 22:29:40</t>
  </si>
  <si>
    <t>软糖味的小熊宝贝</t>
  </si>
  <si>
    <t>6006198236</t>
  </si>
  <si>
    <t>有点舍不得是真的[单身狗]//@星姐微博:我来帮你宣传#你好生活本周六收官#[鼓掌]//@尼格买提:这就收官了？怎么也没宣传？！（猜你会这么说）</t>
  </si>
  <si>
    <t>2023-10-03 22:29:26</t>
  </si>
  <si>
    <t>古巷幼猫仔</t>
  </si>
  <si>
    <t>6508632163</t>
  </si>
  <si>
    <t>359</t>
  </si>
  <si>
    <t>2023-10-03 22:29:03</t>
  </si>
  <si>
    <t>半夜吃草莓蛋糕</t>
  </si>
  <si>
    <t>7545057918</t>
  </si>
  <si>
    <t>2023-10-03 22:28:58</t>
  </si>
  <si>
    <t>从月光走向月光-</t>
  </si>
  <si>
    <t>3554019922</t>
  </si>
  <si>
    <t>705</t>
  </si>
  <si>
    <t>2023-10-03 22:28:57</t>
  </si>
  <si>
    <t>11点就想睡-</t>
  </si>
  <si>
    <t>6511192106</t>
  </si>
  <si>
    <t>2023-10-03 22:28:40</t>
  </si>
  <si>
    <t>我是一个不知名的小斑马</t>
  </si>
  <si>
    <t>6236945851</t>
  </si>
  <si>
    <t>主持和嘉宾都很好的你好生活！[哇]</t>
  </si>
  <si>
    <t>2023-10-03 22:28:38</t>
  </si>
  <si>
    <t>YW_chenmoon</t>
  </si>
  <si>
    <t>3002198504</t>
  </si>
  <si>
    <t>好的👌🏻</t>
  </si>
  <si>
    <t>2023-10-03 22:28:05</t>
  </si>
  <si>
    <t>7-Sieben</t>
  </si>
  <si>
    <t>3819937199</t>
  </si>
  <si>
    <t>//@忆就是忆:不是 怎么就收官了 没看够</t>
  </si>
  <si>
    <t>2023-10-03 22:28:04</t>
  </si>
  <si>
    <t>贺贺的小猴子q</t>
  </si>
  <si>
    <t>7110657753</t>
  </si>
  <si>
    <t>599</t>
  </si>
  <si>
    <t>舍不得收官，下一季快快安排//@星姐微博:我来帮你宣传#你好生活本周六收官#[鼓掌]//@尼格买提:这就收官了？怎么也没宣传？！（猜你会这么说）</t>
  </si>
  <si>
    <t>2023-10-03 22:27:57</t>
  </si>
  <si>
    <t>美女子无语炮弹</t>
  </si>
  <si>
    <t>7530297034</t>
  </si>
  <si>
    <t>2023-10-03 22:27:53</t>
  </si>
  <si>
    <t>仙女味的呀-</t>
  </si>
  <si>
    <t>3974738425</t>
  </si>
  <si>
    <t>//@玻璃的骨头:真的舍不得收官，想再接着看</t>
  </si>
  <si>
    <t>吃几块凤梨酥</t>
  </si>
  <si>
    <t>6089349355</t>
  </si>
  <si>
    <t>我也太帮你宣传，真的没看够//@星姐微博:我来帮你宣传#你好生活本周六收官#[鼓掌]//@尼格买提:这就收官了？怎么也没宣传？！（猜你会这么说）</t>
  </si>
  <si>
    <t>2023-10-03 22:27:36</t>
  </si>
  <si>
    <t>就就是我一个人的秘密</t>
  </si>
  <si>
    <t>5943373114</t>
  </si>
  <si>
    <t>2023-10-03 22:27:35</t>
  </si>
  <si>
    <t>小可爱勿忘本命神</t>
  </si>
  <si>
    <t>6520010002</t>
  </si>
  <si>
    <t>2023-10-03 22:27:23</t>
  </si>
  <si>
    <t>软泥怪们s</t>
  </si>
  <si>
    <t>7606982103</t>
  </si>
  <si>
    <t>//@好吃懒做小蜜蜂:舍不得收官，我最喜欢的节目[抓狂]</t>
  </si>
  <si>
    <t>2023-10-03 22:27:20</t>
  </si>
  <si>
    <t>失去比拥有更心安</t>
  </si>
  <si>
    <t>5336189235</t>
  </si>
  <si>
    <t>那么治愈的一个节目，不忍心收官//@星姐微博:我来帮你宣传#你好生活本周六收官#[鼓掌]//@尼格买提:这就收官了？怎么也没宣传？！（猜你会这么说）</t>
  </si>
  <si>
    <t>2023-10-03 22:26:49</t>
  </si>
  <si>
    <t>终归虚妄啊_</t>
  </si>
  <si>
    <t>7817843254</t>
  </si>
  <si>
    <t>不是 怎么就收官了 没看够//@星姐微博:我来帮你宣传#你好生活本周六收官#[鼓掌]//@尼格买提:这就收官了？怎么也没宣传？！（猜你会这么说）</t>
  </si>
  <si>
    <t>2023-10-03 22:26:48</t>
  </si>
  <si>
    <t>忆就是忆</t>
  </si>
  <si>
    <t>7466597856</t>
  </si>
  <si>
    <t>//@向前的小太阳 :主要是我没有看够就收官了[悲伤]</t>
  </si>
  <si>
    <t>2023-10-03 22:26:40</t>
  </si>
  <si>
    <t>薯薯豆</t>
  </si>
  <si>
    <t>7261122999</t>
  </si>
  <si>
    <t>//@希望能用的吧:这必须要看起来的 //@星姐微博:我来帮你宣传#你好生活本周六收官#[鼓掌]//@尼格买提:这就收官了？怎么也没宣传？！（猜你会这么说）</t>
  </si>
  <si>
    <t>2023-10-03 22:26:38</t>
  </si>
  <si>
    <t>小查的第一</t>
  </si>
  <si>
    <t>7511414202</t>
  </si>
  <si>
    <t>已经对这一部的播出充满期待了</t>
  </si>
  <si>
    <t>2023-10-03 22:26:32</t>
  </si>
  <si>
    <t>傻傻惹人爱ab</t>
  </si>
  <si>
    <t>7801252740</t>
  </si>
  <si>
    <t>这必须要看起来的 //@星姐微博:我来帮你宣传#你好生活本周六收官#[鼓掌]//@尼格买提:这就收官了？怎么也没宣传？！（猜你会这么说）</t>
  </si>
  <si>
    <t>希望能用的吧</t>
  </si>
  <si>
    <t>7558471789</t>
  </si>
  <si>
    <t>//@怎么都喜欢飞度啊 :下一季能不能抓紧来</t>
  </si>
  <si>
    <t>2023-10-03 22:26:22</t>
  </si>
  <si>
    <t>想去看咻咻</t>
  </si>
  <si>
    <t>7819172530</t>
  </si>
  <si>
    <t>//@花椒不是大料:为了更好的再见呀</t>
  </si>
  <si>
    <t>2023-10-03 22:26:21</t>
  </si>
  <si>
    <t>玻璃的骨头</t>
  </si>
  <si>
    <t>2075666365</t>
  </si>
  <si>
    <t>2023-10-03 22:26:19</t>
  </si>
  <si>
    <t>心软的财神爷在哪儿</t>
  </si>
  <si>
    <t>6468988873</t>
  </si>
  <si>
    <t>2023-10-03 22:26:13</t>
  </si>
  <si>
    <t>向前的小太阳</t>
  </si>
  <si>
    <t>5288886610</t>
  </si>
  <si>
    <t>//@m风又来了: 确实还挺突然的嘞</t>
  </si>
  <si>
    <t>2023-10-03 22:26:09</t>
  </si>
  <si>
    <t>紫薯抹茶甜筒</t>
  </si>
  <si>
    <t>6562081064</t>
  </si>
  <si>
    <t>519</t>
  </si>
  <si>
    <t>//@我是对的咋:我们还会再见[打call]</t>
  </si>
  <si>
    <t>2023-10-03 22:26:08</t>
  </si>
  <si>
    <t>夏天穿短裤衙</t>
  </si>
  <si>
    <t>7842437854</t>
  </si>
  <si>
    <t>2023-10-03 22:26:07</t>
  </si>
  <si>
    <t>等等嘻嘻cccc</t>
  </si>
  <si>
    <t>6321055263</t>
  </si>
  <si>
    <t>2023-10-03 22:25:59</t>
  </si>
  <si>
    <t>滑滑鱼-</t>
  </si>
  <si>
    <t>7565719709</t>
  </si>
  <si>
    <t>2023-10-03 22:25:57</t>
  </si>
  <si>
    <t>垂头丧气本阿芙</t>
  </si>
  <si>
    <t>7189288737</t>
  </si>
  <si>
    <t>确实还挺突然的嘞//@星姐微博:我来帮你宣传#你好生活本周六收官#[鼓掌]//@尼格买提:这就收官了？怎么也没宣传？！（猜你会这么说）</t>
  </si>
  <si>
    <t>2023-10-03 22:25:48</t>
  </si>
  <si>
    <t>m风又来了</t>
  </si>
  <si>
    <t>5600173379</t>
  </si>
  <si>
    <t>47</t>
  </si>
  <si>
    <t>小尼老师，第五季赶快安排起来！！忙碌的生活看完你好生活真的很治愈，给人生很多思考！//@尼格买提:这就收官了？怎么也没宣传？！（猜你会这么说）</t>
  </si>
  <si>
    <t>2023-10-03 22:25:47</t>
  </si>
  <si>
    <t>EllenHyuk</t>
  </si>
  <si>
    <t>1768006391</t>
  </si>
  <si>
    <t>2023-10-03 22:25:43</t>
  </si>
  <si>
    <t>怎么都喜欢飞度啊</t>
  </si>
  <si>
    <t>7609430764</t>
  </si>
  <si>
    <t>//@飞跃琥珀川的香蕉:这么快就收官了，有点舍不得</t>
  </si>
  <si>
    <t>2023-10-03 22:25:42</t>
  </si>
  <si>
    <t>养包包了</t>
  </si>
  <si>
    <t>6449384351</t>
  </si>
  <si>
    <t>乘风破浪的无敌小姐姐</t>
  </si>
  <si>
    <t>7221812546</t>
  </si>
  <si>
    <t>2023-10-03 22:25:41</t>
  </si>
  <si>
    <t>樱桃熟不熟3</t>
  </si>
  <si>
    <t>7841913527</t>
  </si>
  <si>
    <t>花椒不是大料</t>
  </si>
  <si>
    <t>7849222422</t>
  </si>
  <si>
    <t>这么快就收官了，有点舍不得//@星姐微博:我来帮你宣传#你好生活本周六收官#[鼓掌]//@尼格买提:这就收官了？怎么也没宣传？！（猜你会这么说）</t>
  </si>
  <si>
    <t>2023-10-03 22:25:39</t>
  </si>
  <si>
    <t>飞跃琥珀川的香蕉</t>
  </si>
  <si>
    <t>7747747234</t>
  </si>
  <si>
    <t>//@今天是要暴富的一天:这么好的节目，咋个不咋宣传</t>
  </si>
  <si>
    <t>今天是要暴富的一天</t>
  </si>
  <si>
    <t>7737142694</t>
  </si>
  <si>
    <t>//@飞跃琥珀川的香蕉 :这么快就收官了，有点舍不得</t>
  </si>
  <si>
    <t>2023-10-03 22:25:35</t>
  </si>
  <si>
    <t>葭葭葭葭</t>
  </si>
  <si>
    <t>7493858763</t>
  </si>
  <si>
    <t>2023-10-03 22:25:30</t>
  </si>
  <si>
    <t>小徐没吃饱</t>
  </si>
  <si>
    <t>7746730202</t>
  </si>
  <si>
    <t>2023-10-03 22:25:29</t>
  </si>
  <si>
    <t>我是对的咋</t>
  </si>
  <si>
    <t>6069018646</t>
  </si>
  <si>
    <t>2023-10-03 22:25:28</t>
  </si>
  <si>
    <t>知更鸟知不知</t>
  </si>
  <si>
    <t>7561724191</t>
  </si>
  <si>
    <t>非常期待播出了 坐等//@星姐微博:我来帮你宣传#你好生活本周六收官#[鼓掌]//@尼格买提:这就收官了？怎么也没宣传？！（猜你会这么说）</t>
  </si>
  <si>
    <t>神奇的阿拉川11011</t>
  </si>
  <si>
    <t>6260977247</t>
  </si>
  <si>
    <t>好快了啊很舍不得了//@星姐微博:我来帮你宣传#你好生活本周六收官#[鼓掌]//@尼格买提:这就收官了？怎么也没宣传？！（猜你会这么说）</t>
  </si>
  <si>
    <t>2023-10-03 22:25:16</t>
  </si>
  <si>
    <t>奶布叮</t>
  </si>
  <si>
    <t>6472301923</t>
  </si>
  <si>
    <t>舍不得收官，我最喜欢的节目[抓狂]//@星姐微博:我来帮你宣传#你好生活本周六收官#[鼓掌]//@尼格买提:这就收官了？怎么也没宣传？！（猜你会这么说）</t>
  </si>
  <si>
    <t>好吃懒做小蜜蜂</t>
  </si>
  <si>
    <t>7523081439</t>
  </si>
  <si>
    <t>//@kannfuyumi:[哆啦A梦吃惊]//@dianc1:10月7号[允悲]</t>
  </si>
  <si>
    <t>2023-10-03 22:25:12</t>
  </si>
  <si>
    <t>甜星小粥</t>
  </si>
  <si>
    <t>6880450843</t>
  </si>
  <si>
    <t>196</t>
  </si>
  <si>
    <t>2023-10-03 22:24:33</t>
  </si>
  <si>
    <t>如沉船后寂静的海面</t>
  </si>
  <si>
    <t>2806599805</t>
  </si>
  <si>
    <t>周深[打call]</t>
  </si>
  <si>
    <t>2023-10-03 22:24:00</t>
  </si>
  <si>
    <t>我来帮你宣传#你好生活本周六收官#[鼓掌]//@尼格买提:这就收官了？怎么也没宣传？！（猜你会这么说）</t>
  </si>
  <si>
    <t>2023-10-03 22:23:13</t>
  </si>
  <si>
    <t>星姐微博</t>
  </si>
  <si>
    <t>5103645868</t>
  </si>
  <si>
    <t>9734483</t>
  </si>
  <si>
    <t>谁懂啊，周五返校，周六月考，我的小深深[泪][泪]</t>
  </si>
  <si>
    <t>2023-10-03 22:21:31</t>
  </si>
  <si>
    <t>限定小深</t>
  </si>
  <si>
    <t>7463991860</t>
  </si>
  <si>
    <t>周深</t>
  </si>
  <si>
    <t>2023-10-03 22:21:01</t>
  </si>
  <si>
    <t>喜欢你的声音哦深</t>
  </si>
  <si>
    <t>6396779018</t>
  </si>
  <si>
    <t>这就收官了？怎么也没宣传？！（猜你会这么说）</t>
  </si>
  <si>
    <t>2023-10-03 22:20:42</t>
  </si>
  <si>
    <t>尼格买提</t>
  </si>
  <si>
    <t>1483820045</t>
  </si>
  <si>
    <t>689</t>
  </si>
  <si>
    <t>3800603</t>
  </si>
  <si>
    <t>诶周六//@kannfuyumi:[哆啦A梦吃惊]//@dianc1:10月7号[允悲]</t>
  </si>
  <si>
    <t>2023-10-03 22:19:22</t>
  </si>
  <si>
    <t>昀芮_</t>
  </si>
  <si>
    <t>7522606540</t>
  </si>
  <si>
    <t>388</t>
  </si>
  <si>
    <t>2023-10-03 22:19:08</t>
  </si>
  <si>
    <t>虽然说很不舍，但是我们还会向前迈进。 既然这一季收官了，那我们相信我们下一季还会相见。</t>
  </si>
  <si>
    <t>2023-10-03 22:18:54</t>
  </si>
  <si>
    <t>主持人郭宸语</t>
  </si>
  <si>
    <t>7816239928</t>
  </si>
  <si>
    <t>好的👌</t>
  </si>
  <si>
    <t>2023-10-03 22:18:28</t>
  </si>
  <si>
    <t>萌萌梨是草莓星人</t>
  </si>
  <si>
    <t>1820682291</t>
  </si>
  <si>
    <t>期待周深[好爱哦]</t>
  </si>
  <si>
    <t>2023-10-03 22:18:25</t>
  </si>
  <si>
    <t>藏一颗929_星星糖</t>
  </si>
  <si>
    <t>1720772087</t>
  </si>
  <si>
    <t>400</t>
  </si>
  <si>
    <t>[哆啦A梦吃惊]//@dianc1:10月7号[允悲]</t>
  </si>
  <si>
    <t>2023-10-03 22:15:43</t>
  </si>
  <si>
    <t>kannfuyumi</t>
  </si>
  <si>
    <t>7217705140</t>
  </si>
  <si>
    <t>日本</t>
  </si>
  <si>
    <t>1030</t>
  </si>
  <si>
    <t>2023-10-03 22:14:15</t>
  </si>
  <si>
    <t>kalonzmf</t>
  </si>
  <si>
    <t>2460414764</t>
  </si>
  <si>
    <t>182</t>
  </si>
  <si>
    <t>好的//@dianc1:10月7号[允悲]</t>
  </si>
  <si>
    <t>2023-10-03 22:13:39</t>
  </si>
  <si>
    <t>Riicecream</t>
  </si>
  <si>
    <t>7388731588</t>
  </si>
  <si>
    <t>10月7号[允悲]</t>
  </si>
  <si>
    <t>2023-10-03 22:12:35</t>
  </si>
  <si>
    <t>dianc1</t>
  </si>
  <si>
    <t>1857196980</t>
  </si>
  <si>
    <t>3995</t>
  </si>
  <si>
    <t>2023-10-03 22:08:46</t>
  </si>
  <si>
    <t>无事小神仙yeyea</t>
  </si>
  <si>
    <t>7382879327</t>
  </si>
  <si>
    <t>好不舍，怎么快就收官了</t>
  </si>
  <si>
    <t>2023-10-03 22:02:29</t>
  </si>
  <si>
    <t>为了未来而努力喵</t>
  </si>
  <si>
    <t>2512032710</t>
  </si>
  <si>
    <t>781</t>
  </si>
  <si>
    <t>#你好生活收官# #你好生活# 确实有点难舍，因为小生活是最温暖的陪伴。</t>
  </si>
  <si>
    <t>2023-10-03 22:01:21</t>
  </si>
  <si>
    <t>兰妮儿HY</t>
  </si>
  <si>
    <t>5578008059</t>
  </si>
  <si>
    <t>336</t>
  </si>
  <si>
    <t>一场同学聚会，开在了云端，我承认我哭了[允悲][允悲][允悲]感动的</t>
  </si>
  <si>
    <t>2023-10-03 22:01:14</t>
  </si>
  <si>
    <t>幸福的生活秀</t>
  </si>
  <si>
    <t>7026005806</t>
  </si>
  <si>
    <t>150082</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</si>
</sst>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indexed="8"/>
      <name val="宋体"/>
      <charset val="134"/>
      <scheme val="minor"/>
    </font>
    <font>
      <b/>
      <sz val="11"/>
      <color indexed="9"/>
      <name val="宋体"/>
      <charset val="134"/>
    </font>
    <font>
      <sz val="11"/>
      <name val="宋体"/>
      <charset val="134"/>
    </font>
    <font>
      <sz val="11"/>
      <color indexed="3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6B86B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lignment vertical="center"/>
    </xf>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5">
    <xf numFmtId="0" fontId="0" fillId="0" borderId="0" xfId="0" applyFont="1">
      <alignment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3" fillId="0" borderId="1"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01"/>
  <sheetViews>
    <sheetView tabSelected="1" workbookViewId="0">
      <selection activeCell="B5" sqref="B5"/>
    </sheetView>
  </sheetViews>
  <sheetFormatPr defaultColWidth="9" defaultRowHeight="14.1"/>
  <cols>
    <col min="1" max="1" width="9" customWidth="1"/>
    <col min="2" max="2" width="46" customWidth="1"/>
    <col min="3" max="3" width="21" customWidth="1"/>
    <col min="4" max="4" width="11" customWidth="1"/>
    <col min="5" max="8" width="21" customWidth="1"/>
    <col min="9" max="9" width="11" customWidth="1"/>
    <col min="10" max="10" width="9" customWidth="1"/>
    <col min="11" max="11" width="15" customWidth="1"/>
    <col min="12" max="12" width="9" customWidth="1"/>
    <col min="13" max="13" width="15" customWidth="1"/>
    <col min="14" max="15" width="9" customWidth="1"/>
    <col min="16" max="16" width="15" customWidth="1"/>
    <col min="17" max="18" width="46" customWidth="1"/>
    <col min="19" max="19" width="9" customWidth="1"/>
  </cols>
  <sheetData>
    <row r="1" ht="25" customHeight="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23" customHeight="1" spans="1:20">
      <c r="A2" s="2">
        <v>1</v>
      </c>
      <c r="B2" s="3" t="s">
        <v>19</v>
      </c>
      <c r="C2" s="2" t="s">
        <v>20</v>
      </c>
      <c r="D2" s="2" t="s">
        <v>21</v>
      </c>
      <c r="E2" s="2" t="s">
        <v>22</v>
      </c>
      <c r="F2" s="2" t="s">
        <v>23</v>
      </c>
      <c r="G2" s="2" t="s">
        <v>24</v>
      </c>
      <c r="H2" s="2" t="s">
        <v>25</v>
      </c>
      <c r="I2" s="2" t="s">
        <v>26</v>
      </c>
      <c r="J2" s="2" t="s">
        <v>27</v>
      </c>
      <c r="K2" s="2" t="s">
        <v>28</v>
      </c>
      <c r="L2" s="2" t="s">
        <v>29</v>
      </c>
      <c r="M2" s="2" t="s">
        <v>29</v>
      </c>
      <c r="N2" s="2" t="s">
        <v>29</v>
      </c>
      <c r="O2" s="2" t="s">
        <v>29</v>
      </c>
      <c r="P2" s="2" t="s">
        <v>30</v>
      </c>
      <c r="Q2" s="4" t="str">
        <f>HYPERLINK("http://weibo.com/6739303914/NmVJpgZBm")</f>
        <v>http://weibo.com/6739303914/NmVJpgZBm</v>
      </c>
      <c r="R2" s="3" t="s">
        <v>19</v>
      </c>
      <c r="S2" s="2" t="s">
        <v>31</v>
      </c>
      <c r="T2" t="s">
        <v>32</v>
      </c>
    </row>
    <row r="3" ht="23" customHeight="1" spans="1:20">
      <c r="A3" s="2">
        <v>2</v>
      </c>
      <c r="B3" s="3" t="s">
        <v>19</v>
      </c>
      <c r="C3" s="2" t="s">
        <v>33</v>
      </c>
      <c r="D3" s="2" t="s">
        <v>21</v>
      </c>
      <c r="E3" s="2" t="s">
        <v>22</v>
      </c>
      <c r="F3" s="2" t="s">
        <v>34</v>
      </c>
      <c r="G3" s="2" t="s">
        <v>35</v>
      </c>
      <c r="H3" s="2" t="s">
        <v>36</v>
      </c>
      <c r="I3" s="2" t="s">
        <v>26</v>
      </c>
      <c r="J3" s="2" t="s">
        <v>27</v>
      </c>
      <c r="K3" s="2" t="s">
        <v>28</v>
      </c>
      <c r="L3" s="2" t="s">
        <v>29</v>
      </c>
      <c r="M3" s="2" t="s">
        <v>29</v>
      </c>
      <c r="N3" s="2" t="s">
        <v>29</v>
      </c>
      <c r="O3" s="2" t="s">
        <v>29</v>
      </c>
      <c r="P3" s="2" t="s">
        <v>37</v>
      </c>
      <c r="Q3" s="4" t="str">
        <f>HYPERLINK("http://weibo.com/2477448504/NmM5mn9B7")</f>
        <v>http://weibo.com/2477448504/NmM5mn9B7</v>
      </c>
      <c r="R3" s="3" t="s">
        <v>19</v>
      </c>
      <c r="S3" s="2" t="s">
        <v>31</v>
      </c>
      <c r="T3" t="s">
        <v>32</v>
      </c>
    </row>
    <row r="4" ht="23" customHeight="1" spans="1:20">
      <c r="A4" s="2">
        <v>3</v>
      </c>
      <c r="B4" s="3" t="s">
        <v>38</v>
      </c>
      <c r="C4" s="2" t="s">
        <v>39</v>
      </c>
      <c r="D4" s="2" t="s">
        <v>21</v>
      </c>
      <c r="E4" s="2" t="s">
        <v>22</v>
      </c>
      <c r="F4" s="2" t="s">
        <v>40</v>
      </c>
      <c r="G4" s="2" t="s">
        <v>41</v>
      </c>
      <c r="H4" s="2" t="s">
        <v>42</v>
      </c>
      <c r="I4" s="2" t="s">
        <v>26</v>
      </c>
      <c r="J4" s="2" t="s">
        <v>27</v>
      </c>
      <c r="K4" s="2" t="s">
        <v>28</v>
      </c>
      <c r="L4" s="2" t="s">
        <v>29</v>
      </c>
      <c r="M4" s="2" t="s">
        <v>29</v>
      </c>
      <c r="N4" s="2" t="s">
        <v>29</v>
      </c>
      <c r="O4" s="2" t="s">
        <v>29</v>
      </c>
      <c r="P4" s="2" t="s">
        <v>43</v>
      </c>
      <c r="Q4" s="4" t="str">
        <f>HYPERLINK("http://weibo.com/6969885287/NmKDyt22g")</f>
        <v>http://weibo.com/6969885287/NmKDyt22g</v>
      </c>
      <c r="R4" s="3" t="s">
        <v>38</v>
      </c>
      <c r="S4" s="2" t="s">
        <v>31</v>
      </c>
      <c r="T4" t="s">
        <v>32</v>
      </c>
    </row>
    <row r="5" ht="23" customHeight="1" spans="1:20">
      <c r="A5" s="2">
        <v>4</v>
      </c>
      <c r="B5" s="3" t="s">
        <v>44</v>
      </c>
      <c r="C5" s="2" t="s">
        <v>45</v>
      </c>
      <c r="D5" s="2" t="s">
        <v>21</v>
      </c>
      <c r="E5" s="2" t="s">
        <v>22</v>
      </c>
      <c r="F5" s="2" t="s">
        <v>46</v>
      </c>
      <c r="G5" s="2" t="s">
        <v>47</v>
      </c>
      <c r="H5" s="2" t="s">
        <v>48</v>
      </c>
      <c r="I5" s="2" t="s">
        <v>26</v>
      </c>
      <c r="J5" s="2" t="s">
        <v>27</v>
      </c>
      <c r="K5" s="2" t="s">
        <v>28</v>
      </c>
      <c r="L5" s="2" t="s">
        <v>29</v>
      </c>
      <c r="M5" s="2" t="s">
        <v>29</v>
      </c>
      <c r="N5" s="2" t="s">
        <v>29</v>
      </c>
      <c r="O5" s="2" t="s">
        <v>29</v>
      </c>
      <c r="P5" s="2" t="s">
        <v>49</v>
      </c>
      <c r="Q5" s="4" t="str">
        <f>HYPERLINK("http://weibo.com/5629118458/NmJafBQr1")</f>
        <v>http://weibo.com/5629118458/NmJafBQr1</v>
      </c>
      <c r="R5" s="3" t="s">
        <v>44</v>
      </c>
      <c r="S5" s="2" t="s">
        <v>31</v>
      </c>
      <c r="T5" t="s">
        <v>32</v>
      </c>
    </row>
    <row r="6" ht="23" customHeight="1" spans="1:20">
      <c r="A6" s="2">
        <v>5</v>
      </c>
      <c r="B6" s="3" t="s">
        <v>50</v>
      </c>
      <c r="C6" s="2" t="s">
        <v>51</v>
      </c>
      <c r="D6" s="2" t="s">
        <v>21</v>
      </c>
      <c r="E6" s="2" t="s">
        <v>22</v>
      </c>
      <c r="F6" s="2" t="s">
        <v>52</v>
      </c>
      <c r="G6" s="2" t="s">
        <v>53</v>
      </c>
      <c r="H6" s="2" t="s">
        <v>54</v>
      </c>
      <c r="I6" s="2" t="s">
        <v>26</v>
      </c>
      <c r="J6" s="2" t="s">
        <v>27</v>
      </c>
      <c r="K6" s="2" t="s">
        <v>28</v>
      </c>
      <c r="L6" s="2" t="s">
        <v>29</v>
      </c>
      <c r="M6" s="2" t="s">
        <v>29</v>
      </c>
      <c r="N6" s="2" t="s">
        <v>29</v>
      </c>
      <c r="O6" s="2" t="s">
        <v>29</v>
      </c>
      <c r="P6" s="2" t="s">
        <v>55</v>
      </c>
      <c r="Q6" s="4" t="str">
        <f>HYPERLINK("http://weibo.com/7311311664/NmzFHlnwB")</f>
        <v>http://weibo.com/7311311664/NmzFHlnwB</v>
      </c>
      <c r="R6" s="3" t="s">
        <v>50</v>
      </c>
      <c r="S6" s="2" t="s">
        <v>31</v>
      </c>
      <c r="T6" t="s">
        <v>32</v>
      </c>
    </row>
    <row r="7" ht="23" customHeight="1" spans="1:20">
      <c r="A7" s="2">
        <v>6</v>
      </c>
      <c r="B7" s="3" t="s">
        <v>56</v>
      </c>
      <c r="C7" s="2" t="s">
        <v>57</v>
      </c>
      <c r="D7" s="2" t="s">
        <v>21</v>
      </c>
      <c r="E7" s="2" t="s">
        <v>22</v>
      </c>
      <c r="F7" s="2" t="s">
        <v>58</v>
      </c>
      <c r="G7" s="2" t="s">
        <v>59</v>
      </c>
      <c r="H7" s="2" t="s">
        <v>60</v>
      </c>
      <c r="I7" s="2" t="s">
        <v>26</v>
      </c>
      <c r="J7" s="2" t="s">
        <v>27</v>
      </c>
      <c r="K7" s="2" t="s">
        <v>28</v>
      </c>
      <c r="L7" s="2" t="s">
        <v>29</v>
      </c>
      <c r="M7" s="2" t="s">
        <v>29</v>
      </c>
      <c r="N7" s="2" t="s">
        <v>29</v>
      </c>
      <c r="O7" s="2" t="s">
        <v>29</v>
      </c>
      <c r="P7" s="2" t="s">
        <v>61</v>
      </c>
      <c r="Q7" s="4" t="str">
        <f>HYPERLINK("http://weibo.com/2539183581/NmyXz9oTo")</f>
        <v>http://weibo.com/2539183581/NmyXz9oTo</v>
      </c>
      <c r="R7" s="3" t="s">
        <v>56</v>
      </c>
      <c r="S7" s="2" t="s">
        <v>31</v>
      </c>
      <c r="T7" t="s">
        <v>32</v>
      </c>
    </row>
    <row r="8" ht="23" customHeight="1" spans="1:20">
      <c r="A8" s="2">
        <v>7</v>
      </c>
      <c r="B8" s="3" t="s">
        <v>56</v>
      </c>
      <c r="C8" s="2" t="s">
        <v>62</v>
      </c>
      <c r="D8" s="2" t="s">
        <v>21</v>
      </c>
      <c r="E8" s="2" t="s">
        <v>22</v>
      </c>
      <c r="F8" s="2" t="s">
        <v>63</v>
      </c>
      <c r="G8" s="2" t="s">
        <v>64</v>
      </c>
      <c r="H8" s="2" t="s">
        <v>65</v>
      </c>
      <c r="I8" s="2" t="s">
        <v>26</v>
      </c>
      <c r="J8" s="2" t="s">
        <v>27</v>
      </c>
      <c r="K8" s="2" t="s">
        <v>28</v>
      </c>
      <c r="L8" s="2" t="s">
        <v>29</v>
      </c>
      <c r="M8" s="2" t="s">
        <v>29</v>
      </c>
      <c r="N8" s="2" t="s">
        <v>29</v>
      </c>
      <c r="O8" s="2" t="s">
        <v>29</v>
      </c>
      <c r="P8" s="2" t="s">
        <v>66</v>
      </c>
      <c r="Q8" s="4" t="str">
        <f>HYPERLINK("http://weibo.com/3816208280/NmyiY9k4y")</f>
        <v>http://weibo.com/3816208280/NmyiY9k4y</v>
      </c>
      <c r="R8" s="3" t="s">
        <v>56</v>
      </c>
      <c r="S8" s="2" t="s">
        <v>31</v>
      </c>
      <c r="T8" t="s">
        <v>32</v>
      </c>
    </row>
    <row r="9" ht="23" customHeight="1" spans="1:20">
      <c r="A9" s="2">
        <v>8</v>
      </c>
      <c r="B9" s="3" t="s">
        <v>19</v>
      </c>
      <c r="C9" s="2" t="s">
        <v>67</v>
      </c>
      <c r="D9" s="2" t="s">
        <v>21</v>
      </c>
      <c r="E9" s="2" t="s">
        <v>22</v>
      </c>
      <c r="F9" s="2" t="s">
        <v>68</v>
      </c>
      <c r="G9" s="2" t="s">
        <v>69</v>
      </c>
      <c r="H9" s="2" t="s">
        <v>70</v>
      </c>
      <c r="I9" s="2" t="s">
        <v>26</v>
      </c>
      <c r="J9" s="2" t="s">
        <v>27</v>
      </c>
      <c r="K9" s="2" t="s">
        <v>28</v>
      </c>
      <c r="L9" s="2" t="s">
        <v>29</v>
      </c>
      <c r="M9" s="2" t="s">
        <v>29</v>
      </c>
      <c r="N9" s="2" t="s">
        <v>29</v>
      </c>
      <c r="O9" s="2" t="s">
        <v>29</v>
      </c>
      <c r="P9" s="2" t="s">
        <v>29</v>
      </c>
      <c r="Q9" s="4" t="str">
        <f>HYPERLINK("http://weibo.com/6168594077/NmwyOhGlJ")</f>
        <v>http://weibo.com/6168594077/NmwyOhGlJ</v>
      </c>
      <c r="R9" s="3" t="s">
        <v>19</v>
      </c>
      <c r="S9" s="2" t="s">
        <v>31</v>
      </c>
      <c r="T9" t="s">
        <v>32</v>
      </c>
    </row>
    <row r="10" ht="23" customHeight="1" spans="1:20">
      <c r="A10" s="2">
        <v>9</v>
      </c>
      <c r="B10" s="3" t="s">
        <v>71</v>
      </c>
      <c r="C10" s="2" t="s">
        <v>72</v>
      </c>
      <c r="D10" s="2" t="s">
        <v>21</v>
      </c>
      <c r="E10" s="2" t="s">
        <v>22</v>
      </c>
      <c r="F10" s="2" t="s">
        <v>73</v>
      </c>
      <c r="G10" s="2" t="s">
        <v>74</v>
      </c>
      <c r="H10" s="2" t="s">
        <v>25</v>
      </c>
      <c r="I10" s="2" t="s">
        <v>26</v>
      </c>
      <c r="J10" s="2" t="s">
        <v>27</v>
      </c>
      <c r="K10" s="2" t="s">
        <v>28</v>
      </c>
      <c r="L10" s="2" t="s">
        <v>29</v>
      </c>
      <c r="M10" s="2" t="s">
        <v>29</v>
      </c>
      <c r="N10" s="2" t="s">
        <v>29</v>
      </c>
      <c r="O10" s="2" t="s">
        <v>29</v>
      </c>
      <c r="P10" s="2" t="s">
        <v>75</v>
      </c>
      <c r="Q10" s="4" t="str">
        <f>HYPERLINK("http://weibo.com/3630983590/NmtxoxZXy")</f>
        <v>http://weibo.com/3630983590/NmtxoxZXy</v>
      </c>
      <c r="R10" s="3" t="s">
        <v>71</v>
      </c>
      <c r="S10" s="2" t="s">
        <v>31</v>
      </c>
      <c r="T10" t="s">
        <v>32</v>
      </c>
    </row>
    <row r="11" ht="23" customHeight="1" spans="1:20">
      <c r="A11" s="2">
        <v>10</v>
      </c>
      <c r="B11" s="3" t="s">
        <v>76</v>
      </c>
      <c r="C11" s="2" t="s">
        <v>77</v>
      </c>
      <c r="D11" s="2" t="s">
        <v>78</v>
      </c>
      <c r="E11" s="2" t="s">
        <v>22</v>
      </c>
      <c r="F11" s="2" t="s">
        <v>79</v>
      </c>
      <c r="G11" s="2" t="s">
        <v>80</v>
      </c>
      <c r="H11" s="2" t="s">
        <v>81</v>
      </c>
      <c r="I11" s="2" t="s">
        <v>26</v>
      </c>
      <c r="J11" s="2" t="s">
        <v>27</v>
      </c>
      <c r="K11" s="2" t="s">
        <v>28</v>
      </c>
      <c r="L11" s="2" t="s">
        <v>29</v>
      </c>
      <c r="M11" s="2" t="s">
        <v>29</v>
      </c>
      <c r="N11" s="2" t="s">
        <v>29</v>
      </c>
      <c r="O11" s="2" t="s">
        <v>29</v>
      </c>
      <c r="P11" s="2" t="s">
        <v>82</v>
      </c>
      <c r="Q11" s="4" t="str">
        <f>HYPERLINK("http://weibo.com/2433770953/NmtmNFdgJ")</f>
        <v>http://weibo.com/2433770953/NmtmNFdgJ</v>
      </c>
      <c r="R11" s="3" t="s">
        <v>76</v>
      </c>
      <c r="S11" s="2" t="s">
        <v>31</v>
      </c>
      <c r="T11" t="s">
        <v>32</v>
      </c>
    </row>
    <row r="12" ht="23" customHeight="1" spans="1:20">
      <c r="A12" s="2">
        <v>11</v>
      </c>
      <c r="B12" s="3" t="s">
        <v>56</v>
      </c>
      <c r="C12" s="2" t="s">
        <v>83</v>
      </c>
      <c r="D12" s="2" t="s">
        <v>21</v>
      </c>
      <c r="E12" s="2" t="s">
        <v>22</v>
      </c>
      <c r="F12" s="2" t="s">
        <v>84</v>
      </c>
      <c r="G12" s="2" t="s">
        <v>85</v>
      </c>
      <c r="H12" s="2" t="s">
        <v>86</v>
      </c>
      <c r="I12" s="2" t="s">
        <v>26</v>
      </c>
      <c r="J12" s="2" t="s">
        <v>27</v>
      </c>
      <c r="K12" s="2" t="s">
        <v>28</v>
      </c>
      <c r="L12" s="2" t="s">
        <v>29</v>
      </c>
      <c r="M12" s="2" t="s">
        <v>29</v>
      </c>
      <c r="N12" s="2" t="s">
        <v>29</v>
      </c>
      <c r="O12" s="2" t="s">
        <v>29</v>
      </c>
      <c r="P12" s="2" t="s">
        <v>87</v>
      </c>
      <c r="Q12" s="4" t="str">
        <f>HYPERLINK("http://weibo.com/3508932194/NmpvNleID")</f>
        <v>http://weibo.com/3508932194/NmpvNleID</v>
      </c>
      <c r="R12" s="3" t="s">
        <v>56</v>
      </c>
      <c r="S12" s="2" t="s">
        <v>31</v>
      </c>
      <c r="T12" t="s">
        <v>32</v>
      </c>
    </row>
    <row r="13" ht="23" customHeight="1" spans="1:20">
      <c r="A13" s="2">
        <v>12</v>
      </c>
      <c r="B13" s="3" t="s">
        <v>19</v>
      </c>
      <c r="C13" s="2" t="s">
        <v>88</v>
      </c>
      <c r="D13" s="2" t="s">
        <v>21</v>
      </c>
      <c r="E13" s="2" t="s">
        <v>22</v>
      </c>
      <c r="F13" s="2" t="s">
        <v>89</v>
      </c>
      <c r="G13" s="2" t="s">
        <v>90</v>
      </c>
      <c r="H13" s="2" t="s">
        <v>25</v>
      </c>
      <c r="I13" s="2" t="s">
        <v>26</v>
      </c>
      <c r="J13" s="2" t="s">
        <v>27</v>
      </c>
      <c r="K13" s="2" t="s">
        <v>28</v>
      </c>
      <c r="L13" s="2" t="s">
        <v>29</v>
      </c>
      <c r="M13" s="2" t="s">
        <v>29</v>
      </c>
      <c r="N13" s="2" t="s">
        <v>29</v>
      </c>
      <c r="O13" s="2" t="s">
        <v>29</v>
      </c>
      <c r="P13" s="2" t="s">
        <v>91</v>
      </c>
      <c r="Q13" s="4" t="str">
        <f>HYPERLINK("http://weibo.com/1746639095/Nmp3bb2Ex")</f>
        <v>http://weibo.com/1746639095/Nmp3bb2Ex</v>
      </c>
      <c r="R13" s="3" t="s">
        <v>19</v>
      </c>
      <c r="S13" s="2" t="s">
        <v>31</v>
      </c>
      <c r="T13" t="s">
        <v>32</v>
      </c>
    </row>
    <row r="14" ht="23" customHeight="1" spans="1:20">
      <c r="A14" s="2">
        <v>13</v>
      </c>
      <c r="B14" s="3" t="s">
        <v>19</v>
      </c>
      <c r="C14" s="2" t="s">
        <v>92</v>
      </c>
      <c r="D14" s="2" t="s">
        <v>21</v>
      </c>
      <c r="E14" s="2" t="s">
        <v>22</v>
      </c>
      <c r="F14" s="2" t="s">
        <v>93</v>
      </c>
      <c r="G14" s="2" t="s">
        <v>94</v>
      </c>
      <c r="H14" s="2" t="s">
        <v>95</v>
      </c>
      <c r="I14" s="2" t="s">
        <v>26</v>
      </c>
      <c r="J14" s="2" t="s">
        <v>27</v>
      </c>
      <c r="K14" s="2" t="s">
        <v>28</v>
      </c>
      <c r="L14" s="2" t="s">
        <v>29</v>
      </c>
      <c r="M14" s="2" t="s">
        <v>29</v>
      </c>
      <c r="N14" s="2" t="s">
        <v>29</v>
      </c>
      <c r="O14" s="2" t="s">
        <v>29</v>
      </c>
      <c r="P14" s="2" t="s">
        <v>96</v>
      </c>
      <c r="Q14" s="4" t="str">
        <f>HYPERLINK("http://weibo.com/1675708571/Nmp0axzDg")</f>
        <v>http://weibo.com/1675708571/Nmp0axzDg</v>
      </c>
      <c r="R14" s="3" t="s">
        <v>19</v>
      </c>
      <c r="S14" s="2" t="s">
        <v>31</v>
      </c>
      <c r="T14" t="s">
        <v>32</v>
      </c>
    </row>
    <row r="15" ht="23" customHeight="1" spans="1:20">
      <c r="A15" s="2">
        <v>14</v>
      </c>
      <c r="B15" s="3" t="s">
        <v>97</v>
      </c>
      <c r="C15" s="2" t="s">
        <v>98</v>
      </c>
      <c r="D15" s="2" t="s">
        <v>21</v>
      </c>
      <c r="E15" s="2" t="s">
        <v>22</v>
      </c>
      <c r="F15" s="2" t="s">
        <v>99</v>
      </c>
      <c r="G15" s="2" t="s">
        <v>100</v>
      </c>
      <c r="H15" s="2" t="s">
        <v>101</v>
      </c>
      <c r="I15" s="2" t="s">
        <v>26</v>
      </c>
      <c r="J15" s="2" t="s">
        <v>27</v>
      </c>
      <c r="K15" s="2" t="s">
        <v>28</v>
      </c>
      <c r="L15" s="2" t="s">
        <v>29</v>
      </c>
      <c r="M15" s="2" t="s">
        <v>29</v>
      </c>
      <c r="N15" s="2" t="s">
        <v>29</v>
      </c>
      <c r="O15" s="2" t="s">
        <v>29</v>
      </c>
      <c r="P15" s="2" t="s">
        <v>102</v>
      </c>
      <c r="Q15" s="4" t="str">
        <f>HYPERLINK("http://weibo.com/7836927792/NmoDzi460")</f>
        <v>http://weibo.com/7836927792/NmoDzi460</v>
      </c>
      <c r="R15" s="3" t="s">
        <v>97</v>
      </c>
      <c r="S15" s="2" t="s">
        <v>31</v>
      </c>
      <c r="T15" t="s">
        <v>32</v>
      </c>
    </row>
    <row r="16" ht="23" customHeight="1" spans="1:20">
      <c r="A16" s="2">
        <v>15</v>
      </c>
      <c r="B16" s="3" t="s">
        <v>103</v>
      </c>
      <c r="C16" s="2" t="s">
        <v>104</v>
      </c>
      <c r="D16" s="2" t="s">
        <v>21</v>
      </c>
      <c r="E16" s="2" t="s">
        <v>22</v>
      </c>
      <c r="F16" s="2" t="s">
        <v>99</v>
      </c>
      <c r="G16" s="2" t="s">
        <v>100</v>
      </c>
      <c r="H16" s="2" t="s">
        <v>101</v>
      </c>
      <c r="I16" s="2" t="s">
        <v>26</v>
      </c>
      <c r="J16" s="2" t="s">
        <v>27</v>
      </c>
      <c r="K16" s="2" t="s">
        <v>28</v>
      </c>
      <c r="L16" s="2" t="s">
        <v>29</v>
      </c>
      <c r="M16" s="2" t="s">
        <v>29</v>
      </c>
      <c r="N16" s="2" t="s">
        <v>29</v>
      </c>
      <c r="O16" s="2" t="s">
        <v>29</v>
      </c>
      <c r="P16" s="2" t="s">
        <v>102</v>
      </c>
      <c r="Q16" s="4" t="str">
        <f>HYPERLINK("http://weibo.com/7836927792/NmoDojQjx")</f>
        <v>http://weibo.com/7836927792/NmoDojQjx</v>
      </c>
      <c r="R16" s="3" t="s">
        <v>103</v>
      </c>
      <c r="S16" s="2" t="s">
        <v>31</v>
      </c>
      <c r="T16" t="s">
        <v>32</v>
      </c>
    </row>
    <row r="17" ht="23" customHeight="1" spans="1:20">
      <c r="A17" s="2">
        <v>16</v>
      </c>
      <c r="B17" s="3" t="s">
        <v>105</v>
      </c>
      <c r="C17" s="2" t="s">
        <v>106</v>
      </c>
      <c r="D17" s="2" t="s">
        <v>21</v>
      </c>
      <c r="E17" s="2" t="s">
        <v>22</v>
      </c>
      <c r="F17" s="2" t="s">
        <v>107</v>
      </c>
      <c r="G17" s="2" t="s">
        <v>108</v>
      </c>
      <c r="H17" s="2" t="s">
        <v>109</v>
      </c>
      <c r="I17" s="2" t="s">
        <v>26</v>
      </c>
      <c r="J17" s="2" t="s">
        <v>27</v>
      </c>
      <c r="K17" s="2" t="s">
        <v>28</v>
      </c>
      <c r="L17" s="2" t="s">
        <v>29</v>
      </c>
      <c r="M17" s="2" t="s">
        <v>29</v>
      </c>
      <c r="N17" s="2" t="s">
        <v>29</v>
      </c>
      <c r="O17" s="2" t="s">
        <v>29</v>
      </c>
      <c r="P17" s="2" t="s">
        <v>110</v>
      </c>
      <c r="Q17" s="4" t="str">
        <f>HYPERLINK("http://weibo.com/5949971446/Nmn60zsAh")</f>
        <v>http://weibo.com/5949971446/Nmn60zsAh</v>
      </c>
      <c r="R17" s="3" t="s">
        <v>105</v>
      </c>
      <c r="S17" s="2" t="s">
        <v>31</v>
      </c>
      <c r="T17" t="s">
        <v>32</v>
      </c>
    </row>
    <row r="18" ht="23" customHeight="1" spans="1:20">
      <c r="A18" s="2">
        <v>17</v>
      </c>
      <c r="B18" s="3" t="s">
        <v>111</v>
      </c>
      <c r="C18" s="2" t="s">
        <v>112</v>
      </c>
      <c r="D18" s="2" t="s">
        <v>21</v>
      </c>
      <c r="E18" s="2" t="s">
        <v>22</v>
      </c>
      <c r="F18" s="2" t="s">
        <v>113</v>
      </c>
      <c r="G18" s="2" t="s">
        <v>114</v>
      </c>
      <c r="H18" s="2" t="s">
        <v>115</v>
      </c>
      <c r="I18" s="2" t="s">
        <v>26</v>
      </c>
      <c r="J18" s="2" t="s">
        <v>27</v>
      </c>
      <c r="K18" s="2" t="s">
        <v>28</v>
      </c>
      <c r="L18" s="2" t="s">
        <v>29</v>
      </c>
      <c r="M18" s="2" t="s">
        <v>29</v>
      </c>
      <c r="N18" s="2" t="s">
        <v>29</v>
      </c>
      <c r="O18" s="2" t="s">
        <v>29</v>
      </c>
      <c r="P18" s="2" t="s">
        <v>116</v>
      </c>
      <c r="Q18" s="4" t="str">
        <f>HYPERLINK("http://weibo.com/6932946353/Nmm0k6yvS")</f>
        <v>http://weibo.com/6932946353/Nmm0k6yvS</v>
      </c>
      <c r="R18" s="3" t="s">
        <v>111</v>
      </c>
      <c r="S18" s="2" t="s">
        <v>31</v>
      </c>
      <c r="T18" t="s">
        <v>32</v>
      </c>
    </row>
    <row r="19" ht="23" customHeight="1" spans="1:20">
      <c r="A19" s="2">
        <v>18</v>
      </c>
      <c r="B19" s="3" t="s">
        <v>19</v>
      </c>
      <c r="C19" s="2" t="s">
        <v>117</v>
      </c>
      <c r="D19" s="2" t="s">
        <v>21</v>
      </c>
      <c r="E19" s="2" t="s">
        <v>22</v>
      </c>
      <c r="F19" s="2" t="s">
        <v>118</v>
      </c>
      <c r="G19" s="2" t="s">
        <v>119</v>
      </c>
      <c r="H19" s="2" t="s">
        <v>25</v>
      </c>
      <c r="I19" s="2" t="s">
        <v>26</v>
      </c>
      <c r="J19" s="2" t="s">
        <v>27</v>
      </c>
      <c r="K19" s="2" t="s">
        <v>28</v>
      </c>
      <c r="L19" s="2" t="s">
        <v>29</v>
      </c>
      <c r="M19" s="2" t="s">
        <v>29</v>
      </c>
      <c r="N19" s="2" t="s">
        <v>29</v>
      </c>
      <c r="O19" s="2" t="s">
        <v>29</v>
      </c>
      <c r="P19" s="2" t="s">
        <v>120</v>
      </c>
      <c r="Q19" s="4" t="str">
        <f>HYPERLINK("http://weibo.com/7016167504/NmlhMrmNm")</f>
        <v>http://weibo.com/7016167504/NmlhMrmNm</v>
      </c>
      <c r="R19" s="3" t="s">
        <v>19</v>
      </c>
      <c r="S19" s="2" t="s">
        <v>31</v>
      </c>
      <c r="T19" t="s">
        <v>32</v>
      </c>
    </row>
    <row r="20" ht="23" customHeight="1" spans="1:20">
      <c r="A20" s="2">
        <v>19</v>
      </c>
      <c r="B20" s="3" t="s">
        <v>19</v>
      </c>
      <c r="C20" s="2" t="s">
        <v>121</v>
      </c>
      <c r="D20" s="2" t="s">
        <v>21</v>
      </c>
      <c r="E20" s="2" t="s">
        <v>22</v>
      </c>
      <c r="F20" s="2" t="s">
        <v>118</v>
      </c>
      <c r="G20" s="2" t="s">
        <v>119</v>
      </c>
      <c r="H20" s="2" t="s">
        <v>25</v>
      </c>
      <c r="I20" s="2" t="s">
        <v>26</v>
      </c>
      <c r="J20" s="2" t="s">
        <v>27</v>
      </c>
      <c r="K20" s="2" t="s">
        <v>28</v>
      </c>
      <c r="L20" s="2" t="s">
        <v>29</v>
      </c>
      <c r="M20" s="2" t="s">
        <v>29</v>
      </c>
      <c r="N20" s="2" t="s">
        <v>29</v>
      </c>
      <c r="O20" s="2" t="s">
        <v>29</v>
      </c>
      <c r="P20" s="2" t="s">
        <v>120</v>
      </c>
      <c r="Q20" s="4" t="str">
        <f>HYPERLINK("http://weibo.com/7016167504/NmlhpEZME")</f>
        <v>http://weibo.com/7016167504/NmlhpEZME</v>
      </c>
      <c r="R20" s="3" t="s">
        <v>19</v>
      </c>
      <c r="S20" s="2" t="s">
        <v>31</v>
      </c>
      <c r="T20" t="s">
        <v>32</v>
      </c>
    </row>
    <row r="21" ht="23" customHeight="1" spans="1:20">
      <c r="A21" s="2">
        <v>20</v>
      </c>
      <c r="B21" s="3" t="s">
        <v>122</v>
      </c>
      <c r="C21" s="2" t="s">
        <v>123</v>
      </c>
      <c r="D21" s="2" t="s">
        <v>21</v>
      </c>
      <c r="E21" s="2" t="s">
        <v>22</v>
      </c>
      <c r="F21" s="2" t="s">
        <v>124</v>
      </c>
      <c r="G21" s="2" t="s">
        <v>125</v>
      </c>
      <c r="H21" s="2" t="s">
        <v>126</v>
      </c>
      <c r="I21" s="2" t="s">
        <v>26</v>
      </c>
      <c r="J21" s="2" t="s">
        <v>27</v>
      </c>
      <c r="K21" s="2" t="s">
        <v>28</v>
      </c>
      <c r="L21" s="2" t="s">
        <v>29</v>
      </c>
      <c r="M21" s="2" t="s">
        <v>29</v>
      </c>
      <c r="N21" s="2" t="s">
        <v>29</v>
      </c>
      <c r="O21" s="2" t="s">
        <v>29</v>
      </c>
      <c r="P21" s="2" t="s">
        <v>127</v>
      </c>
      <c r="Q21" s="4" t="str">
        <f>HYPERLINK("http://weibo.com/6487390127/NmlhmoYw4")</f>
        <v>http://weibo.com/6487390127/NmlhmoYw4</v>
      </c>
      <c r="R21" s="3" t="s">
        <v>122</v>
      </c>
      <c r="S21" s="2" t="s">
        <v>31</v>
      </c>
      <c r="T21" t="s">
        <v>32</v>
      </c>
    </row>
    <row r="22" ht="23" customHeight="1" spans="1:20">
      <c r="A22" s="2">
        <v>21</v>
      </c>
      <c r="B22" s="3" t="s">
        <v>128</v>
      </c>
      <c r="C22" s="2" t="s">
        <v>129</v>
      </c>
      <c r="D22" s="2" t="s">
        <v>21</v>
      </c>
      <c r="E22" s="2" t="s">
        <v>22</v>
      </c>
      <c r="F22" s="2" t="s">
        <v>130</v>
      </c>
      <c r="G22" s="2" t="s">
        <v>131</v>
      </c>
      <c r="H22" s="2" t="s">
        <v>126</v>
      </c>
      <c r="I22" s="2" t="s">
        <v>26</v>
      </c>
      <c r="J22" s="2" t="s">
        <v>27</v>
      </c>
      <c r="K22" s="2" t="s">
        <v>28</v>
      </c>
      <c r="L22" s="2" t="s">
        <v>29</v>
      </c>
      <c r="M22" s="2" t="s">
        <v>29</v>
      </c>
      <c r="N22" s="2" t="s">
        <v>29</v>
      </c>
      <c r="O22" s="2" t="s">
        <v>29</v>
      </c>
      <c r="P22" s="2" t="s">
        <v>132</v>
      </c>
      <c r="Q22" s="4" t="str">
        <f>HYPERLINK("http://weibo.com/6088260879/Nml96z8Ig")</f>
        <v>http://weibo.com/6088260879/Nml96z8Ig</v>
      </c>
      <c r="R22" s="3" t="s">
        <v>128</v>
      </c>
      <c r="S22" s="2" t="s">
        <v>31</v>
      </c>
      <c r="T22" t="s">
        <v>32</v>
      </c>
    </row>
    <row r="23" ht="23" customHeight="1" spans="1:20">
      <c r="A23" s="2">
        <v>22</v>
      </c>
      <c r="B23" s="3" t="s">
        <v>133</v>
      </c>
      <c r="C23" s="2" t="s">
        <v>134</v>
      </c>
      <c r="D23" s="2" t="s">
        <v>21</v>
      </c>
      <c r="E23" s="2" t="s">
        <v>22</v>
      </c>
      <c r="F23" s="2" t="s">
        <v>135</v>
      </c>
      <c r="G23" s="2" t="s">
        <v>136</v>
      </c>
      <c r="H23" s="2" t="s">
        <v>42</v>
      </c>
      <c r="I23" s="2" t="s">
        <v>26</v>
      </c>
      <c r="J23" s="2" t="s">
        <v>27</v>
      </c>
      <c r="K23" s="2" t="s">
        <v>28</v>
      </c>
      <c r="L23" s="2" t="s">
        <v>29</v>
      </c>
      <c r="M23" s="2" t="s">
        <v>29</v>
      </c>
      <c r="N23" s="2" t="s">
        <v>29</v>
      </c>
      <c r="O23" s="2" t="s">
        <v>29</v>
      </c>
      <c r="P23" s="2" t="s">
        <v>137</v>
      </c>
      <c r="Q23" s="4" t="str">
        <f>HYPERLINK("http://weibo.com/5631516118/Nml8KdoZl")</f>
        <v>http://weibo.com/5631516118/Nml8KdoZl</v>
      </c>
      <c r="R23" s="3" t="s">
        <v>133</v>
      </c>
      <c r="S23" s="2" t="s">
        <v>31</v>
      </c>
      <c r="T23" t="s">
        <v>32</v>
      </c>
    </row>
    <row r="24" ht="23" customHeight="1" spans="1:20">
      <c r="A24" s="2">
        <v>23</v>
      </c>
      <c r="B24" s="3" t="s">
        <v>138</v>
      </c>
      <c r="C24" s="2" t="s">
        <v>139</v>
      </c>
      <c r="D24" s="2" t="s">
        <v>21</v>
      </c>
      <c r="E24" s="2" t="s">
        <v>22</v>
      </c>
      <c r="F24" s="2" t="s">
        <v>140</v>
      </c>
      <c r="G24" s="2" t="s">
        <v>141</v>
      </c>
      <c r="H24" s="2" t="s">
        <v>142</v>
      </c>
      <c r="I24" s="2" t="s">
        <v>26</v>
      </c>
      <c r="J24" s="2" t="s">
        <v>27</v>
      </c>
      <c r="K24" s="2" t="s">
        <v>28</v>
      </c>
      <c r="L24" s="2" t="s">
        <v>29</v>
      </c>
      <c r="M24" s="2" t="s">
        <v>29</v>
      </c>
      <c r="N24" s="2" t="s">
        <v>29</v>
      </c>
      <c r="O24" s="2" t="s">
        <v>29</v>
      </c>
      <c r="P24" s="2" t="s">
        <v>143</v>
      </c>
      <c r="Q24" s="4" t="str">
        <f>HYPERLINK("http://weibo.com/5360959018/Nml5eAyNY")</f>
        <v>http://weibo.com/5360959018/Nml5eAyNY</v>
      </c>
      <c r="R24" s="3" t="s">
        <v>138</v>
      </c>
      <c r="S24" s="2" t="s">
        <v>31</v>
      </c>
      <c r="T24" t="s">
        <v>32</v>
      </c>
    </row>
    <row r="25" ht="23" customHeight="1" spans="1:20">
      <c r="A25" s="2">
        <v>24</v>
      </c>
      <c r="B25" s="3" t="s">
        <v>19</v>
      </c>
      <c r="C25" s="2" t="s">
        <v>144</v>
      </c>
      <c r="D25" s="2" t="s">
        <v>21</v>
      </c>
      <c r="E25" s="2" t="s">
        <v>22</v>
      </c>
      <c r="F25" s="2" t="s">
        <v>145</v>
      </c>
      <c r="G25" s="2" t="s">
        <v>146</v>
      </c>
      <c r="H25" s="2" t="s">
        <v>65</v>
      </c>
      <c r="I25" s="2" t="s">
        <v>26</v>
      </c>
      <c r="J25" s="2" t="s">
        <v>27</v>
      </c>
      <c r="K25" s="2" t="s">
        <v>28</v>
      </c>
      <c r="L25" s="2" t="s">
        <v>29</v>
      </c>
      <c r="M25" s="2" t="s">
        <v>29</v>
      </c>
      <c r="N25" s="2" t="s">
        <v>29</v>
      </c>
      <c r="O25" s="2" t="s">
        <v>29</v>
      </c>
      <c r="P25" s="2" t="s">
        <v>102</v>
      </c>
      <c r="Q25" s="4" t="str">
        <f>HYPERLINK("http://weibo.com/5092753422/Nml3MANnR")</f>
        <v>http://weibo.com/5092753422/Nml3MANnR</v>
      </c>
      <c r="R25" s="3" t="s">
        <v>19</v>
      </c>
      <c r="S25" s="2" t="s">
        <v>31</v>
      </c>
      <c r="T25" t="s">
        <v>32</v>
      </c>
    </row>
    <row r="26" ht="23" customHeight="1" spans="1:20">
      <c r="A26" s="2">
        <v>25</v>
      </c>
      <c r="B26" s="3" t="s">
        <v>147</v>
      </c>
      <c r="C26" s="2" t="s">
        <v>148</v>
      </c>
      <c r="D26" s="2" t="s">
        <v>21</v>
      </c>
      <c r="E26" s="2" t="s">
        <v>22</v>
      </c>
      <c r="F26" s="2" t="s">
        <v>149</v>
      </c>
      <c r="G26" s="2" t="s">
        <v>150</v>
      </c>
      <c r="H26" s="2" t="s">
        <v>151</v>
      </c>
      <c r="I26" s="2" t="s">
        <v>26</v>
      </c>
      <c r="J26" s="2" t="s">
        <v>27</v>
      </c>
      <c r="K26" s="2" t="s">
        <v>28</v>
      </c>
      <c r="L26" s="2" t="s">
        <v>29</v>
      </c>
      <c r="M26" s="2" t="s">
        <v>29</v>
      </c>
      <c r="N26" s="2" t="s">
        <v>29</v>
      </c>
      <c r="O26" s="2" t="s">
        <v>29</v>
      </c>
      <c r="P26" s="2" t="s">
        <v>152</v>
      </c>
      <c r="Q26" s="4" t="str">
        <f>HYPERLINK("http://weibo.com/3777786474/Nml24FP5a")</f>
        <v>http://weibo.com/3777786474/Nml24FP5a</v>
      </c>
      <c r="R26" s="3" t="s">
        <v>147</v>
      </c>
      <c r="S26" s="2" t="s">
        <v>31</v>
      </c>
      <c r="T26" t="s">
        <v>32</v>
      </c>
    </row>
    <row r="27" ht="23" customHeight="1" spans="1:20">
      <c r="A27" s="2">
        <v>26</v>
      </c>
      <c r="B27" s="3" t="s">
        <v>147</v>
      </c>
      <c r="C27" s="2" t="s">
        <v>153</v>
      </c>
      <c r="D27" s="2" t="s">
        <v>21</v>
      </c>
      <c r="E27" s="2" t="s">
        <v>22</v>
      </c>
      <c r="F27" s="2" t="s">
        <v>149</v>
      </c>
      <c r="G27" s="2" t="s">
        <v>150</v>
      </c>
      <c r="H27" s="2" t="s">
        <v>151</v>
      </c>
      <c r="I27" s="2" t="s">
        <v>26</v>
      </c>
      <c r="J27" s="2" t="s">
        <v>27</v>
      </c>
      <c r="K27" s="2" t="s">
        <v>28</v>
      </c>
      <c r="L27" s="2" t="s">
        <v>29</v>
      </c>
      <c r="M27" s="2" t="s">
        <v>29</v>
      </c>
      <c r="N27" s="2" t="s">
        <v>29</v>
      </c>
      <c r="O27" s="2" t="s">
        <v>29</v>
      </c>
      <c r="P27" s="2" t="s">
        <v>152</v>
      </c>
      <c r="Q27" s="4" t="str">
        <f>HYPERLINK("http://weibo.com/3777786474/Nml1CET19")</f>
        <v>http://weibo.com/3777786474/Nml1CET19</v>
      </c>
      <c r="R27" s="3" t="s">
        <v>147</v>
      </c>
      <c r="S27" s="2" t="s">
        <v>31</v>
      </c>
      <c r="T27" t="s">
        <v>32</v>
      </c>
    </row>
    <row r="28" ht="23" customHeight="1" spans="1:20">
      <c r="A28" s="2">
        <v>27</v>
      </c>
      <c r="B28" s="3" t="s">
        <v>154</v>
      </c>
      <c r="C28" s="2" t="s">
        <v>155</v>
      </c>
      <c r="D28" s="2" t="s">
        <v>21</v>
      </c>
      <c r="E28" s="2" t="s">
        <v>22</v>
      </c>
      <c r="F28" s="2" t="s">
        <v>156</v>
      </c>
      <c r="G28" s="2" t="s">
        <v>157</v>
      </c>
      <c r="H28" s="2" t="s">
        <v>25</v>
      </c>
      <c r="I28" s="2" t="s">
        <v>26</v>
      </c>
      <c r="J28" s="2" t="s">
        <v>27</v>
      </c>
      <c r="K28" s="2" t="s">
        <v>28</v>
      </c>
      <c r="L28" s="2" t="s">
        <v>29</v>
      </c>
      <c r="M28" s="2" t="s">
        <v>29</v>
      </c>
      <c r="N28" s="2" t="s">
        <v>29</v>
      </c>
      <c r="O28" s="2" t="s">
        <v>29</v>
      </c>
      <c r="P28" s="2" t="s">
        <v>91</v>
      </c>
      <c r="Q28" s="4" t="str">
        <f>HYPERLINK("http://weibo.com/5700140249/NmkZ1jAGR")</f>
        <v>http://weibo.com/5700140249/NmkZ1jAGR</v>
      </c>
      <c r="R28" s="3" t="s">
        <v>154</v>
      </c>
      <c r="S28" s="2" t="s">
        <v>31</v>
      </c>
      <c r="T28" t="s">
        <v>32</v>
      </c>
    </row>
    <row r="29" ht="23" customHeight="1" spans="1:20">
      <c r="A29" s="2">
        <v>28</v>
      </c>
      <c r="B29" s="3" t="s">
        <v>158</v>
      </c>
      <c r="C29" s="2" t="s">
        <v>159</v>
      </c>
      <c r="D29" s="2" t="s">
        <v>21</v>
      </c>
      <c r="E29" s="2" t="s">
        <v>22</v>
      </c>
      <c r="F29" s="2" t="s">
        <v>160</v>
      </c>
      <c r="G29" s="2" t="s">
        <v>161</v>
      </c>
      <c r="H29" s="2" t="s">
        <v>162</v>
      </c>
      <c r="I29" s="2" t="s">
        <v>26</v>
      </c>
      <c r="J29" s="2" t="s">
        <v>27</v>
      </c>
      <c r="K29" s="2" t="s">
        <v>28</v>
      </c>
      <c r="L29" s="2" t="s">
        <v>29</v>
      </c>
      <c r="M29" s="2" t="s">
        <v>29</v>
      </c>
      <c r="N29" s="2" t="s">
        <v>29</v>
      </c>
      <c r="O29" s="2" t="s">
        <v>29</v>
      </c>
      <c r="P29" s="2" t="s">
        <v>163</v>
      </c>
      <c r="Q29" s="4" t="str">
        <f>HYPERLINK("http://weibo.com/7709527066/NmkSMB2To")</f>
        <v>http://weibo.com/7709527066/NmkSMB2To</v>
      </c>
      <c r="R29" s="3" t="s">
        <v>158</v>
      </c>
      <c r="S29" s="2" t="s">
        <v>31</v>
      </c>
      <c r="T29" t="s">
        <v>32</v>
      </c>
    </row>
    <row r="30" ht="23" customHeight="1" spans="1:20">
      <c r="A30" s="2">
        <v>29</v>
      </c>
      <c r="B30" s="3" t="s">
        <v>164</v>
      </c>
      <c r="C30" s="2" t="s">
        <v>165</v>
      </c>
      <c r="D30" s="2" t="s">
        <v>21</v>
      </c>
      <c r="E30" s="2" t="s">
        <v>22</v>
      </c>
      <c r="F30" s="2" t="s">
        <v>166</v>
      </c>
      <c r="G30" s="2" t="s">
        <v>167</v>
      </c>
      <c r="H30" s="2" t="s">
        <v>95</v>
      </c>
      <c r="I30" s="2" t="s">
        <v>26</v>
      </c>
      <c r="J30" s="2" t="s">
        <v>27</v>
      </c>
      <c r="K30" s="2" t="s">
        <v>28</v>
      </c>
      <c r="L30" s="2" t="s">
        <v>29</v>
      </c>
      <c r="M30" s="2" t="s">
        <v>29</v>
      </c>
      <c r="N30" s="2" t="s">
        <v>29</v>
      </c>
      <c r="O30" s="2" t="s">
        <v>29</v>
      </c>
      <c r="P30" s="2" t="s">
        <v>168</v>
      </c>
      <c r="Q30" s="4" t="str">
        <f>HYPERLINK("http://weibo.com/7407807620/NmkSrirsd")</f>
        <v>http://weibo.com/7407807620/NmkSrirsd</v>
      </c>
      <c r="R30" s="3" t="s">
        <v>164</v>
      </c>
      <c r="S30" s="2" t="s">
        <v>31</v>
      </c>
      <c r="T30" t="s">
        <v>32</v>
      </c>
    </row>
    <row r="31" ht="23" customHeight="1" spans="1:20">
      <c r="A31" s="2">
        <v>30</v>
      </c>
      <c r="B31" s="3" t="s">
        <v>169</v>
      </c>
      <c r="C31" s="2" t="s">
        <v>170</v>
      </c>
      <c r="D31" s="2" t="s">
        <v>21</v>
      </c>
      <c r="E31" s="2" t="s">
        <v>22</v>
      </c>
      <c r="F31" s="2" t="s">
        <v>171</v>
      </c>
      <c r="G31" s="2" t="s">
        <v>172</v>
      </c>
      <c r="H31" s="2" t="s">
        <v>81</v>
      </c>
      <c r="I31" s="2" t="s">
        <v>26</v>
      </c>
      <c r="J31" s="2" t="s">
        <v>27</v>
      </c>
      <c r="K31" s="2" t="s">
        <v>28</v>
      </c>
      <c r="L31" s="2" t="s">
        <v>29</v>
      </c>
      <c r="M31" s="2" t="s">
        <v>29</v>
      </c>
      <c r="N31" s="2" t="s">
        <v>29</v>
      </c>
      <c r="O31" s="2" t="s">
        <v>29</v>
      </c>
      <c r="P31" s="2" t="s">
        <v>173</v>
      </c>
      <c r="Q31" s="4" t="str">
        <f>HYPERLINK("http://weibo.com/6057988701/NmkQI4X7G")</f>
        <v>http://weibo.com/6057988701/NmkQI4X7G</v>
      </c>
      <c r="R31" s="3" t="s">
        <v>169</v>
      </c>
      <c r="S31" s="2" t="s">
        <v>31</v>
      </c>
      <c r="T31" t="s">
        <v>32</v>
      </c>
    </row>
    <row r="32" ht="23" customHeight="1" spans="1:20">
      <c r="A32" s="2">
        <v>31</v>
      </c>
      <c r="B32" s="3" t="s">
        <v>174</v>
      </c>
      <c r="C32" s="2" t="s">
        <v>175</v>
      </c>
      <c r="D32" s="2" t="s">
        <v>21</v>
      </c>
      <c r="E32" s="2" t="s">
        <v>22</v>
      </c>
      <c r="F32" s="2" t="s">
        <v>176</v>
      </c>
      <c r="G32" s="2" t="s">
        <v>177</v>
      </c>
      <c r="H32" s="2" t="s">
        <v>126</v>
      </c>
      <c r="I32" s="2" t="s">
        <v>26</v>
      </c>
      <c r="J32" s="2" t="s">
        <v>27</v>
      </c>
      <c r="K32" s="2" t="s">
        <v>28</v>
      </c>
      <c r="L32" s="2" t="s">
        <v>29</v>
      </c>
      <c r="M32" s="2" t="s">
        <v>29</v>
      </c>
      <c r="N32" s="2" t="s">
        <v>29</v>
      </c>
      <c r="O32" s="2" t="s">
        <v>29</v>
      </c>
      <c r="P32" s="2" t="s">
        <v>178</v>
      </c>
      <c r="Q32" s="4" t="str">
        <f>HYPERLINK("http://weibo.com/3967733018/NmkOAfi9t")</f>
        <v>http://weibo.com/3967733018/NmkOAfi9t</v>
      </c>
      <c r="R32" s="3" t="s">
        <v>174</v>
      </c>
      <c r="S32" s="2" t="s">
        <v>31</v>
      </c>
      <c r="T32" t="s">
        <v>32</v>
      </c>
    </row>
    <row r="33" ht="23" customHeight="1" spans="1:20">
      <c r="A33" s="2">
        <v>32</v>
      </c>
      <c r="B33" s="3" t="s">
        <v>179</v>
      </c>
      <c r="C33" s="2" t="s">
        <v>180</v>
      </c>
      <c r="D33" s="2" t="s">
        <v>21</v>
      </c>
      <c r="E33" s="2" t="s">
        <v>22</v>
      </c>
      <c r="F33" s="2" t="s">
        <v>181</v>
      </c>
      <c r="G33" s="2" t="s">
        <v>182</v>
      </c>
      <c r="H33" s="2" t="s">
        <v>151</v>
      </c>
      <c r="I33" s="2" t="s">
        <v>26</v>
      </c>
      <c r="J33" s="2" t="s">
        <v>27</v>
      </c>
      <c r="K33" s="2" t="s">
        <v>28</v>
      </c>
      <c r="L33" s="2" t="s">
        <v>29</v>
      </c>
      <c r="M33" s="2" t="s">
        <v>29</v>
      </c>
      <c r="N33" s="2" t="s">
        <v>29</v>
      </c>
      <c r="O33" s="2" t="s">
        <v>29</v>
      </c>
      <c r="P33" s="2" t="s">
        <v>183</v>
      </c>
      <c r="Q33" s="4" t="str">
        <f>HYPERLINK("http://weibo.com/7448031258/NmkO07TZe")</f>
        <v>http://weibo.com/7448031258/NmkO07TZe</v>
      </c>
      <c r="R33" s="3" t="s">
        <v>179</v>
      </c>
      <c r="S33" s="2" t="s">
        <v>31</v>
      </c>
      <c r="T33" t="s">
        <v>32</v>
      </c>
    </row>
    <row r="34" ht="23" customHeight="1" spans="1:20">
      <c r="A34" s="2">
        <v>33</v>
      </c>
      <c r="B34" s="3" t="s">
        <v>184</v>
      </c>
      <c r="C34" s="2" t="s">
        <v>185</v>
      </c>
      <c r="D34" s="2" t="s">
        <v>21</v>
      </c>
      <c r="E34" s="2" t="s">
        <v>22</v>
      </c>
      <c r="F34" s="2" t="s">
        <v>186</v>
      </c>
      <c r="G34" s="2" t="s">
        <v>187</v>
      </c>
      <c r="H34" s="2" t="s">
        <v>188</v>
      </c>
      <c r="I34" s="2" t="s">
        <v>26</v>
      </c>
      <c r="J34" s="2" t="s">
        <v>27</v>
      </c>
      <c r="K34" s="2" t="s">
        <v>28</v>
      </c>
      <c r="L34" s="2" t="s">
        <v>29</v>
      </c>
      <c r="M34" s="2" t="s">
        <v>29</v>
      </c>
      <c r="N34" s="2" t="s">
        <v>29</v>
      </c>
      <c r="O34" s="2" t="s">
        <v>29</v>
      </c>
      <c r="P34" s="2" t="s">
        <v>189</v>
      </c>
      <c r="Q34" s="4" t="str">
        <f>HYPERLINK("http://weibo.com/5873478049/NmkN7fHQT")</f>
        <v>http://weibo.com/5873478049/NmkN7fHQT</v>
      </c>
      <c r="R34" s="3" t="s">
        <v>184</v>
      </c>
      <c r="S34" s="2" t="s">
        <v>31</v>
      </c>
      <c r="T34" t="s">
        <v>32</v>
      </c>
    </row>
    <row r="35" ht="23" customHeight="1" spans="1:20">
      <c r="A35" s="2">
        <v>34</v>
      </c>
      <c r="B35" s="3" t="s">
        <v>190</v>
      </c>
      <c r="C35" s="2" t="s">
        <v>191</v>
      </c>
      <c r="D35" s="2" t="s">
        <v>21</v>
      </c>
      <c r="E35" s="2" t="s">
        <v>22</v>
      </c>
      <c r="F35" s="2" t="s">
        <v>192</v>
      </c>
      <c r="G35" s="2" t="s">
        <v>193</v>
      </c>
      <c r="H35" s="2" t="s">
        <v>194</v>
      </c>
      <c r="I35" s="2" t="s">
        <v>26</v>
      </c>
      <c r="J35" s="2" t="s">
        <v>27</v>
      </c>
      <c r="K35" s="2" t="s">
        <v>28</v>
      </c>
      <c r="L35" s="2" t="s">
        <v>29</v>
      </c>
      <c r="M35" s="2" t="s">
        <v>29</v>
      </c>
      <c r="N35" s="2" t="s">
        <v>29</v>
      </c>
      <c r="O35" s="2" t="s">
        <v>29</v>
      </c>
      <c r="P35" s="2" t="s">
        <v>195</v>
      </c>
      <c r="Q35" s="4" t="str">
        <f>HYPERLINK("http://weibo.com/5038236331/NmkM9zij5")</f>
        <v>http://weibo.com/5038236331/NmkM9zij5</v>
      </c>
      <c r="R35" s="3" t="s">
        <v>190</v>
      </c>
      <c r="S35" s="2" t="s">
        <v>31</v>
      </c>
      <c r="T35" t="s">
        <v>32</v>
      </c>
    </row>
    <row r="36" ht="23" customHeight="1" spans="1:20">
      <c r="A36" s="2">
        <v>35</v>
      </c>
      <c r="B36" s="3" t="s">
        <v>196</v>
      </c>
      <c r="C36" s="2" t="s">
        <v>197</v>
      </c>
      <c r="D36" s="2" t="s">
        <v>21</v>
      </c>
      <c r="E36" s="2" t="s">
        <v>22</v>
      </c>
      <c r="F36" s="2" t="s">
        <v>198</v>
      </c>
      <c r="G36" s="2" t="s">
        <v>199</v>
      </c>
      <c r="H36" s="2" t="s">
        <v>42</v>
      </c>
      <c r="I36" s="2" t="s">
        <v>26</v>
      </c>
      <c r="J36" s="2" t="s">
        <v>27</v>
      </c>
      <c r="K36" s="2" t="s">
        <v>28</v>
      </c>
      <c r="L36" s="2" t="s">
        <v>29</v>
      </c>
      <c r="M36" s="2" t="s">
        <v>29</v>
      </c>
      <c r="N36" s="2" t="s">
        <v>29</v>
      </c>
      <c r="O36" s="2" t="s">
        <v>29</v>
      </c>
      <c r="P36" s="2" t="s">
        <v>200</v>
      </c>
      <c r="Q36" s="4" t="str">
        <f>HYPERLINK("http://weibo.com/5442783590/NmkJPfFRA")</f>
        <v>http://weibo.com/5442783590/NmkJPfFRA</v>
      </c>
      <c r="R36" s="3" t="s">
        <v>196</v>
      </c>
      <c r="S36" s="2" t="s">
        <v>31</v>
      </c>
      <c r="T36" t="s">
        <v>32</v>
      </c>
    </row>
    <row r="37" ht="23" customHeight="1" spans="1:20">
      <c r="A37" s="2">
        <v>36</v>
      </c>
      <c r="B37" s="3" t="s">
        <v>201</v>
      </c>
      <c r="C37" s="2" t="s">
        <v>202</v>
      </c>
      <c r="D37" s="2" t="s">
        <v>78</v>
      </c>
      <c r="E37" s="2" t="s">
        <v>22</v>
      </c>
      <c r="F37" s="2" t="s">
        <v>203</v>
      </c>
      <c r="G37" s="2" t="s">
        <v>204</v>
      </c>
      <c r="H37" s="2" t="s">
        <v>95</v>
      </c>
      <c r="I37" s="2" t="s">
        <v>26</v>
      </c>
      <c r="J37" s="2" t="s">
        <v>27</v>
      </c>
      <c r="K37" s="2" t="s">
        <v>28</v>
      </c>
      <c r="L37" s="2" t="s">
        <v>29</v>
      </c>
      <c r="M37" s="2" t="s">
        <v>29</v>
      </c>
      <c r="N37" s="2" t="s">
        <v>29</v>
      </c>
      <c r="O37" s="2" t="s">
        <v>29</v>
      </c>
      <c r="P37" s="2" t="s">
        <v>205</v>
      </c>
      <c r="Q37" s="4" t="str">
        <f>HYPERLINK("http://weibo.com/7209596594/NmkHRAuQ8")</f>
        <v>http://weibo.com/7209596594/NmkHRAuQ8</v>
      </c>
      <c r="R37" s="3" t="s">
        <v>201</v>
      </c>
      <c r="S37" s="2" t="s">
        <v>31</v>
      </c>
      <c r="T37" t="s">
        <v>32</v>
      </c>
    </row>
    <row r="38" ht="23" customHeight="1" spans="1:20">
      <c r="A38" s="2">
        <v>37</v>
      </c>
      <c r="B38" s="3" t="s">
        <v>206</v>
      </c>
      <c r="C38" s="2" t="s">
        <v>207</v>
      </c>
      <c r="D38" s="2" t="s">
        <v>21</v>
      </c>
      <c r="E38" s="2" t="s">
        <v>22</v>
      </c>
      <c r="F38" s="2" t="s">
        <v>208</v>
      </c>
      <c r="G38" s="2" t="s">
        <v>209</v>
      </c>
      <c r="H38" s="2" t="s">
        <v>109</v>
      </c>
      <c r="I38" s="2" t="s">
        <v>26</v>
      </c>
      <c r="J38" s="2" t="s">
        <v>27</v>
      </c>
      <c r="K38" s="2" t="s">
        <v>28</v>
      </c>
      <c r="L38" s="2" t="s">
        <v>29</v>
      </c>
      <c r="M38" s="2" t="s">
        <v>29</v>
      </c>
      <c r="N38" s="2" t="s">
        <v>29</v>
      </c>
      <c r="O38" s="2" t="s">
        <v>29</v>
      </c>
      <c r="P38" s="2" t="s">
        <v>210</v>
      </c>
      <c r="Q38" s="4" t="str">
        <f>HYPERLINK("http://weibo.com/7193525861/NmkFN6BG0")</f>
        <v>http://weibo.com/7193525861/NmkFN6BG0</v>
      </c>
      <c r="R38" s="3" t="s">
        <v>206</v>
      </c>
      <c r="S38" s="2" t="s">
        <v>31</v>
      </c>
      <c r="T38" t="s">
        <v>32</v>
      </c>
    </row>
    <row r="39" ht="23" customHeight="1" spans="1:20">
      <c r="A39" s="2">
        <v>38</v>
      </c>
      <c r="B39" s="3" t="s">
        <v>211</v>
      </c>
      <c r="C39" s="2" t="s">
        <v>212</v>
      </c>
      <c r="D39" s="2" t="s">
        <v>21</v>
      </c>
      <c r="E39" s="2" t="s">
        <v>22</v>
      </c>
      <c r="F39" s="2" t="s">
        <v>213</v>
      </c>
      <c r="G39" s="2" t="s">
        <v>214</v>
      </c>
      <c r="H39" s="2" t="s">
        <v>54</v>
      </c>
      <c r="I39" s="2" t="s">
        <v>26</v>
      </c>
      <c r="J39" s="2" t="s">
        <v>27</v>
      </c>
      <c r="K39" s="2" t="s">
        <v>28</v>
      </c>
      <c r="L39" s="2" t="s">
        <v>29</v>
      </c>
      <c r="M39" s="2" t="s">
        <v>29</v>
      </c>
      <c r="N39" s="2" t="s">
        <v>29</v>
      </c>
      <c r="O39" s="2" t="s">
        <v>29</v>
      </c>
      <c r="P39" s="2" t="s">
        <v>215</v>
      </c>
      <c r="Q39" s="4" t="str">
        <f>HYPERLINK("http://weibo.com/6553625459/NmkD14HwL")</f>
        <v>http://weibo.com/6553625459/NmkD14HwL</v>
      </c>
      <c r="R39" s="3" t="s">
        <v>211</v>
      </c>
      <c r="S39" s="2" t="s">
        <v>31</v>
      </c>
      <c r="T39" t="s">
        <v>32</v>
      </c>
    </row>
    <row r="40" ht="23" customHeight="1" spans="1:20">
      <c r="A40" s="2">
        <v>39</v>
      </c>
      <c r="B40" s="3" t="s">
        <v>216</v>
      </c>
      <c r="C40" s="2" t="s">
        <v>217</v>
      </c>
      <c r="D40" s="2" t="s">
        <v>21</v>
      </c>
      <c r="E40" s="2" t="s">
        <v>22</v>
      </c>
      <c r="F40" s="2" t="s">
        <v>218</v>
      </c>
      <c r="G40" s="2" t="s">
        <v>219</v>
      </c>
      <c r="H40" s="2" t="s">
        <v>115</v>
      </c>
      <c r="I40" s="2" t="s">
        <v>26</v>
      </c>
      <c r="J40" s="2" t="s">
        <v>27</v>
      </c>
      <c r="K40" s="2" t="s">
        <v>28</v>
      </c>
      <c r="L40" s="2" t="s">
        <v>29</v>
      </c>
      <c r="M40" s="2" t="s">
        <v>29</v>
      </c>
      <c r="N40" s="2" t="s">
        <v>29</v>
      </c>
      <c r="O40" s="2" t="s">
        <v>29</v>
      </c>
      <c r="P40" s="2" t="s">
        <v>220</v>
      </c>
      <c r="Q40" s="4" t="str">
        <f>HYPERLINK("http://weibo.com/1915442543/Nmkzv0lNE")</f>
        <v>http://weibo.com/1915442543/Nmkzv0lNE</v>
      </c>
      <c r="R40" s="3" t="s">
        <v>216</v>
      </c>
      <c r="S40" s="2" t="s">
        <v>31</v>
      </c>
      <c r="T40" t="s">
        <v>32</v>
      </c>
    </row>
    <row r="41" ht="23" customHeight="1" spans="1:20">
      <c r="A41" s="2">
        <v>40</v>
      </c>
      <c r="B41" s="3" t="s">
        <v>221</v>
      </c>
      <c r="C41" s="2" t="s">
        <v>222</v>
      </c>
      <c r="D41" s="2" t="s">
        <v>21</v>
      </c>
      <c r="E41" s="2" t="s">
        <v>22</v>
      </c>
      <c r="F41" s="2" t="s">
        <v>223</v>
      </c>
      <c r="G41" s="2" t="s">
        <v>224</v>
      </c>
      <c r="H41" s="2" t="s">
        <v>42</v>
      </c>
      <c r="I41" s="2" t="s">
        <v>26</v>
      </c>
      <c r="J41" s="2" t="s">
        <v>27</v>
      </c>
      <c r="K41" s="2" t="s">
        <v>28</v>
      </c>
      <c r="L41" s="2" t="s">
        <v>29</v>
      </c>
      <c r="M41" s="2" t="s">
        <v>29</v>
      </c>
      <c r="N41" s="2" t="s">
        <v>29</v>
      </c>
      <c r="O41" s="2" t="s">
        <v>29</v>
      </c>
      <c r="P41" s="2" t="s">
        <v>225</v>
      </c>
      <c r="Q41" s="4" t="str">
        <f>HYPERLINK("http://weibo.com/7702341988/NmkvnBlAy")</f>
        <v>http://weibo.com/7702341988/NmkvnBlAy</v>
      </c>
      <c r="R41" s="3" t="s">
        <v>221</v>
      </c>
      <c r="S41" s="2" t="s">
        <v>31</v>
      </c>
      <c r="T41" t="s">
        <v>32</v>
      </c>
    </row>
    <row r="42" ht="23" customHeight="1" spans="1:20">
      <c r="A42" s="2">
        <v>41</v>
      </c>
      <c r="B42" s="3" t="s">
        <v>226</v>
      </c>
      <c r="C42" s="2" t="s">
        <v>227</v>
      </c>
      <c r="D42" s="2" t="s">
        <v>21</v>
      </c>
      <c r="E42" s="2" t="s">
        <v>22</v>
      </c>
      <c r="F42" s="2" t="s">
        <v>228</v>
      </c>
      <c r="G42" s="2" t="s">
        <v>229</v>
      </c>
      <c r="H42" s="2" t="s">
        <v>230</v>
      </c>
      <c r="I42" s="2" t="s">
        <v>26</v>
      </c>
      <c r="J42" s="2" t="s">
        <v>27</v>
      </c>
      <c r="K42" s="2" t="s">
        <v>28</v>
      </c>
      <c r="L42" s="2" t="s">
        <v>29</v>
      </c>
      <c r="M42" s="2" t="s">
        <v>29</v>
      </c>
      <c r="N42" s="2" t="s">
        <v>29</v>
      </c>
      <c r="O42" s="2" t="s">
        <v>29</v>
      </c>
      <c r="P42" s="2" t="s">
        <v>137</v>
      </c>
      <c r="Q42" s="4" t="str">
        <f>HYPERLINK("http://weibo.com/6251470553/Nmkr3kbFC")</f>
        <v>http://weibo.com/6251470553/Nmkr3kbFC</v>
      </c>
      <c r="R42" s="3" t="s">
        <v>226</v>
      </c>
      <c r="S42" s="2" t="s">
        <v>31</v>
      </c>
      <c r="T42" t="s">
        <v>32</v>
      </c>
    </row>
    <row r="43" ht="23" customHeight="1" spans="1:20">
      <c r="A43" s="2">
        <v>42</v>
      </c>
      <c r="B43" s="3" t="s">
        <v>19</v>
      </c>
      <c r="C43" s="2" t="s">
        <v>231</v>
      </c>
      <c r="D43" s="2" t="s">
        <v>21</v>
      </c>
      <c r="E43" s="2" t="s">
        <v>22</v>
      </c>
      <c r="F43" s="2" t="s">
        <v>232</v>
      </c>
      <c r="G43" s="2" t="s">
        <v>233</v>
      </c>
      <c r="H43" s="2" t="s">
        <v>115</v>
      </c>
      <c r="I43" s="2" t="s">
        <v>26</v>
      </c>
      <c r="J43" s="2" t="s">
        <v>27</v>
      </c>
      <c r="K43" s="2" t="s">
        <v>28</v>
      </c>
      <c r="L43" s="2" t="s">
        <v>29</v>
      </c>
      <c r="M43" s="2" t="s">
        <v>29</v>
      </c>
      <c r="N43" s="2" t="s">
        <v>29</v>
      </c>
      <c r="O43" s="2" t="s">
        <v>29</v>
      </c>
      <c r="P43" s="2" t="s">
        <v>234</v>
      </c>
      <c r="Q43" s="4" t="str">
        <f>HYPERLINK("http://weibo.com/6673962285/NmkqypbvX")</f>
        <v>http://weibo.com/6673962285/NmkqypbvX</v>
      </c>
      <c r="R43" s="3" t="s">
        <v>19</v>
      </c>
      <c r="S43" s="2" t="s">
        <v>31</v>
      </c>
      <c r="T43" t="s">
        <v>32</v>
      </c>
    </row>
    <row r="44" ht="23" customHeight="1" spans="1:20">
      <c r="A44" s="2">
        <v>43</v>
      </c>
      <c r="B44" s="3" t="s">
        <v>235</v>
      </c>
      <c r="C44" s="2" t="s">
        <v>236</v>
      </c>
      <c r="D44" s="2" t="s">
        <v>21</v>
      </c>
      <c r="E44" s="2" t="s">
        <v>22</v>
      </c>
      <c r="F44" s="2" t="s">
        <v>237</v>
      </c>
      <c r="G44" s="2" t="s">
        <v>238</v>
      </c>
      <c r="H44" s="2" t="s">
        <v>60</v>
      </c>
      <c r="I44" s="2" t="s">
        <v>26</v>
      </c>
      <c r="J44" s="2" t="s">
        <v>27</v>
      </c>
      <c r="K44" s="2" t="s">
        <v>28</v>
      </c>
      <c r="L44" s="2" t="s">
        <v>29</v>
      </c>
      <c r="M44" s="2" t="s">
        <v>29</v>
      </c>
      <c r="N44" s="2" t="s">
        <v>29</v>
      </c>
      <c r="O44" s="2" t="s">
        <v>29</v>
      </c>
      <c r="P44" s="2" t="s">
        <v>239</v>
      </c>
      <c r="Q44" s="4" t="str">
        <f>HYPERLINK("http://weibo.com/3514791815/NmknCDcsm")</f>
        <v>http://weibo.com/3514791815/NmknCDcsm</v>
      </c>
      <c r="R44" s="3" t="s">
        <v>235</v>
      </c>
      <c r="S44" s="2" t="s">
        <v>31</v>
      </c>
      <c r="T44" t="s">
        <v>32</v>
      </c>
    </row>
    <row r="45" ht="23" customHeight="1" spans="1:20">
      <c r="A45" s="2">
        <v>44</v>
      </c>
      <c r="B45" s="3" t="s">
        <v>19</v>
      </c>
      <c r="C45" s="2" t="s">
        <v>240</v>
      </c>
      <c r="D45" s="2" t="s">
        <v>21</v>
      </c>
      <c r="E45" s="2" t="s">
        <v>22</v>
      </c>
      <c r="F45" s="2" t="s">
        <v>241</v>
      </c>
      <c r="G45" s="2" t="s">
        <v>242</v>
      </c>
      <c r="H45" s="2" t="s">
        <v>194</v>
      </c>
      <c r="I45" s="2" t="s">
        <v>26</v>
      </c>
      <c r="J45" s="2" t="s">
        <v>27</v>
      </c>
      <c r="K45" s="2" t="s">
        <v>28</v>
      </c>
      <c r="L45" s="2" t="s">
        <v>29</v>
      </c>
      <c r="M45" s="2" t="s">
        <v>29</v>
      </c>
      <c r="N45" s="2" t="s">
        <v>29</v>
      </c>
      <c r="O45" s="2" t="s">
        <v>29</v>
      </c>
      <c r="P45" s="2" t="s">
        <v>243</v>
      </c>
      <c r="Q45" s="4" t="str">
        <f>HYPERLINK("http://weibo.com/7505590000/NmkeGuRxa")</f>
        <v>http://weibo.com/7505590000/NmkeGuRxa</v>
      </c>
      <c r="R45" s="3" t="s">
        <v>19</v>
      </c>
      <c r="S45" s="2" t="s">
        <v>31</v>
      </c>
      <c r="T45" t="s">
        <v>32</v>
      </c>
    </row>
    <row r="46" ht="23" customHeight="1" spans="1:20">
      <c r="A46" s="2">
        <v>45</v>
      </c>
      <c r="B46" s="3" t="s">
        <v>244</v>
      </c>
      <c r="C46" s="2" t="s">
        <v>245</v>
      </c>
      <c r="D46" s="2" t="s">
        <v>21</v>
      </c>
      <c r="E46" s="2" t="s">
        <v>22</v>
      </c>
      <c r="F46" s="2" t="s">
        <v>246</v>
      </c>
      <c r="G46" s="2" t="s">
        <v>247</v>
      </c>
      <c r="H46" s="2" t="s">
        <v>65</v>
      </c>
      <c r="I46" s="2" t="s">
        <v>26</v>
      </c>
      <c r="J46" s="2" t="s">
        <v>27</v>
      </c>
      <c r="K46" s="2" t="s">
        <v>28</v>
      </c>
      <c r="L46" s="2" t="s">
        <v>29</v>
      </c>
      <c r="M46" s="2" t="s">
        <v>29</v>
      </c>
      <c r="N46" s="2" t="s">
        <v>29</v>
      </c>
      <c r="O46" s="2" t="s">
        <v>29</v>
      </c>
      <c r="P46" s="2" t="s">
        <v>248</v>
      </c>
      <c r="Q46" s="4" t="str">
        <f>HYPERLINK("http://weibo.com/5243017852/NmjW15BLL")</f>
        <v>http://weibo.com/5243017852/NmjW15BLL</v>
      </c>
      <c r="R46" s="3" t="s">
        <v>244</v>
      </c>
      <c r="S46" s="2" t="s">
        <v>31</v>
      </c>
      <c r="T46" t="s">
        <v>32</v>
      </c>
    </row>
    <row r="47" ht="23" customHeight="1" spans="1:20">
      <c r="A47" s="2">
        <v>46</v>
      </c>
      <c r="B47" s="3" t="s">
        <v>249</v>
      </c>
      <c r="C47" s="2" t="s">
        <v>250</v>
      </c>
      <c r="D47" s="2" t="s">
        <v>21</v>
      </c>
      <c r="E47" s="2" t="s">
        <v>22</v>
      </c>
      <c r="F47" s="2" t="s">
        <v>251</v>
      </c>
      <c r="G47" s="2" t="s">
        <v>252</v>
      </c>
      <c r="H47" s="2" t="s">
        <v>95</v>
      </c>
      <c r="I47" s="2" t="s">
        <v>26</v>
      </c>
      <c r="J47" s="2" t="s">
        <v>27</v>
      </c>
      <c r="K47" s="2" t="s">
        <v>28</v>
      </c>
      <c r="L47" s="2" t="s">
        <v>29</v>
      </c>
      <c r="M47" s="2" t="s">
        <v>29</v>
      </c>
      <c r="N47" s="2" t="s">
        <v>29</v>
      </c>
      <c r="O47" s="2" t="s">
        <v>29</v>
      </c>
      <c r="P47" s="2" t="s">
        <v>253</v>
      </c>
      <c r="Q47" s="4" t="str">
        <f>HYPERLINK("http://weibo.com/6421485295/NmjSucqRB")</f>
        <v>http://weibo.com/6421485295/NmjSucqRB</v>
      </c>
      <c r="R47" s="3" t="s">
        <v>249</v>
      </c>
      <c r="S47" s="2" t="s">
        <v>31</v>
      </c>
      <c r="T47" t="s">
        <v>32</v>
      </c>
    </row>
    <row r="48" ht="23" customHeight="1" spans="1:20">
      <c r="A48" s="2">
        <v>47</v>
      </c>
      <c r="B48" s="3" t="s">
        <v>254</v>
      </c>
      <c r="C48" s="2" t="s">
        <v>255</v>
      </c>
      <c r="D48" s="2" t="s">
        <v>21</v>
      </c>
      <c r="E48" s="2" t="s">
        <v>22</v>
      </c>
      <c r="F48" s="2" t="s">
        <v>256</v>
      </c>
      <c r="G48" s="2" t="s">
        <v>257</v>
      </c>
      <c r="H48" s="2" t="s">
        <v>115</v>
      </c>
      <c r="I48" s="2" t="s">
        <v>26</v>
      </c>
      <c r="J48" s="2" t="s">
        <v>27</v>
      </c>
      <c r="K48" s="2" t="s">
        <v>28</v>
      </c>
      <c r="L48" s="2" t="s">
        <v>29</v>
      </c>
      <c r="M48" s="2" t="s">
        <v>29</v>
      </c>
      <c r="N48" s="2" t="s">
        <v>29</v>
      </c>
      <c r="O48" s="2" t="s">
        <v>29</v>
      </c>
      <c r="P48" s="2" t="s">
        <v>163</v>
      </c>
      <c r="Q48" s="4" t="str">
        <f>HYPERLINK("http://weibo.com/6736759261/NmjLcmN4U")</f>
        <v>http://weibo.com/6736759261/NmjLcmN4U</v>
      </c>
      <c r="R48" s="3" t="s">
        <v>254</v>
      </c>
      <c r="S48" s="2" t="s">
        <v>31</v>
      </c>
      <c r="T48" t="s">
        <v>32</v>
      </c>
    </row>
    <row r="49" ht="23" customHeight="1" spans="1:20">
      <c r="A49" s="2">
        <v>48</v>
      </c>
      <c r="B49" s="3" t="s">
        <v>258</v>
      </c>
      <c r="C49" s="2" t="s">
        <v>259</v>
      </c>
      <c r="D49" s="2" t="s">
        <v>21</v>
      </c>
      <c r="E49" s="2" t="s">
        <v>22</v>
      </c>
      <c r="F49" s="2" t="s">
        <v>256</v>
      </c>
      <c r="G49" s="2" t="s">
        <v>257</v>
      </c>
      <c r="H49" s="2" t="s">
        <v>115</v>
      </c>
      <c r="I49" s="2" t="s">
        <v>26</v>
      </c>
      <c r="J49" s="2" t="s">
        <v>27</v>
      </c>
      <c r="K49" s="2" t="s">
        <v>28</v>
      </c>
      <c r="L49" s="2" t="s">
        <v>29</v>
      </c>
      <c r="M49" s="2" t="s">
        <v>29</v>
      </c>
      <c r="N49" s="2" t="s">
        <v>29</v>
      </c>
      <c r="O49" s="2" t="s">
        <v>29</v>
      </c>
      <c r="P49" s="2" t="s">
        <v>163</v>
      </c>
      <c r="Q49" s="4" t="str">
        <f>HYPERLINK("http://weibo.com/6736759261/NmjKREuln")</f>
        <v>http://weibo.com/6736759261/NmjKREuln</v>
      </c>
      <c r="R49" s="3" t="s">
        <v>258</v>
      </c>
      <c r="S49" s="2" t="s">
        <v>31</v>
      </c>
      <c r="T49" t="s">
        <v>32</v>
      </c>
    </row>
    <row r="50" ht="23" customHeight="1" spans="1:20">
      <c r="A50" s="2">
        <v>49</v>
      </c>
      <c r="B50" s="3" t="s">
        <v>260</v>
      </c>
      <c r="C50" s="2" t="s">
        <v>261</v>
      </c>
      <c r="D50" s="2" t="s">
        <v>21</v>
      </c>
      <c r="E50" s="2" t="s">
        <v>22</v>
      </c>
      <c r="F50" s="2" t="s">
        <v>262</v>
      </c>
      <c r="G50" s="2" t="s">
        <v>263</v>
      </c>
      <c r="H50" s="2" t="s">
        <v>194</v>
      </c>
      <c r="I50" s="2" t="s">
        <v>26</v>
      </c>
      <c r="J50" s="2" t="s">
        <v>27</v>
      </c>
      <c r="K50" s="2" t="s">
        <v>28</v>
      </c>
      <c r="L50" s="2" t="s">
        <v>29</v>
      </c>
      <c r="M50" s="2" t="s">
        <v>29</v>
      </c>
      <c r="N50" s="2" t="s">
        <v>29</v>
      </c>
      <c r="O50" s="2" t="s">
        <v>29</v>
      </c>
      <c r="P50" s="2" t="s">
        <v>183</v>
      </c>
      <c r="Q50" s="4" t="str">
        <f>HYPERLINK("http://weibo.com/7511420508/Nmjzhlh0E")</f>
        <v>http://weibo.com/7511420508/Nmjzhlh0E</v>
      </c>
      <c r="R50" s="3" t="s">
        <v>260</v>
      </c>
      <c r="S50" s="2" t="s">
        <v>31</v>
      </c>
      <c r="T50" t="s">
        <v>32</v>
      </c>
    </row>
    <row r="51" ht="23" customHeight="1" spans="1:20">
      <c r="A51" s="2">
        <v>50</v>
      </c>
      <c r="B51" s="3" t="s">
        <v>264</v>
      </c>
      <c r="C51" s="2" t="s">
        <v>265</v>
      </c>
      <c r="D51" s="2" t="s">
        <v>21</v>
      </c>
      <c r="E51" s="2" t="s">
        <v>22</v>
      </c>
      <c r="F51" s="2" t="s">
        <v>266</v>
      </c>
      <c r="G51" s="2" t="s">
        <v>267</v>
      </c>
      <c r="H51" s="2" t="s">
        <v>162</v>
      </c>
      <c r="I51" s="2" t="s">
        <v>26</v>
      </c>
      <c r="J51" s="2" t="s">
        <v>27</v>
      </c>
      <c r="K51" s="2" t="s">
        <v>28</v>
      </c>
      <c r="L51" s="2" t="s">
        <v>29</v>
      </c>
      <c r="M51" s="2" t="s">
        <v>29</v>
      </c>
      <c r="N51" s="2" t="s">
        <v>29</v>
      </c>
      <c r="O51" s="2" t="s">
        <v>29</v>
      </c>
      <c r="P51" s="2" t="s">
        <v>268</v>
      </c>
      <c r="Q51" s="4" t="str">
        <f>HYPERLINK("http://weibo.com/6008563732/Nmjyxb6j2")</f>
        <v>http://weibo.com/6008563732/Nmjyxb6j2</v>
      </c>
      <c r="R51" s="3" t="s">
        <v>264</v>
      </c>
      <c r="S51" s="2" t="s">
        <v>31</v>
      </c>
      <c r="T51" t="s">
        <v>32</v>
      </c>
    </row>
    <row r="52" ht="23" customHeight="1" spans="1:20">
      <c r="A52" s="2">
        <v>51</v>
      </c>
      <c r="B52" s="3" t="s">
        <v>269</v>
      </c>
      <c r="C52" s="2" t="s">
        <v>270</v>
      </c>
      <c r="D52" s="2" t="s">
        <v>21</v>
      </c>
      <c r="E52" s="2" t="s">
        <v>22</v>
      </c>
      <c r="F52" s="2" t="s">
        <v>271</v>
      </c>
      <c r="G52" s="2" t="s">
        <v>272</v>
      </c>
      <c r="H52" s="2" t="s">
        <v>273</v>
      </c>
      <c r="I52" s="2" t="s">
        <v>26</v>
      </c>
      <c r="J52" s="2" t="s">
        <v>27</v>
      </c>
      <c r="K52" s="2" t="s">
        <v>28</v>
      </c>
      <c r="L52" s="2" t="s">
        <v>29</v>
      </c>
      <c r="M52" s="2" t="s">
        <v>29</v>
      </c>
      <c r="N52" s="2" t="s">
        <v>29</v>
      </c>
      <c r="O52" s="2" t="s">
        <v>29</v>
      </c>
      <c r="P52" s="2" t="s">
        <v>274</v>
      </c>
      <c r="Q52" s="4" t="str">
        <f>HYPERLINK("http://weibo.com/6293025697/NmjiZ0RVw")</f>
        <v>http://weibo.com/6293025697/NmjiZ0RVw</v>
      </c>
      <c r="R52" s="3" t="s">
        <v>269</v>
      </c>
      <c r="S52" s="2" t="s">
        <v>31</v>
      </c>
      <c r="T52" t="s">
        <v>32</v>
      </c>
    </row>
    <row r="53" ht="23" customHeight="1" spans="1:20">
      <c r="A53" s="2">
        <v>52</v>
      </c>
      <c r="B53" s="3" t="s">
        <v>19</v>
      </c>
      <c r="C53" s="2" t="s">
        <v>275</v>
      </c>
      <c r="D53" s="2" t="s">
        <v>21</v>
      </c>
      <c r="E53" s="2" t="s">
        <v>22</v>
      </c>
      <c r="F53" s="2" t="s">
        <v>276</v>
      </c>
      <c r="G53" s="2" t="s">
        <v>277</v>
      </c>
      <c r="H53" s="2" t="s">
        <v>36</v>
      </c>
      <c r="I53" s="2" t="s">
        <v>26</v>
      </c>
      <c r="J53" s="2" t="s">
        <v>27</v>
      </c>
      <c r="K53" s="2" t="s">
        <v>28</v>
      </c>
      <c r="L53" s="2" t="s">
        <v>29</v>
      </c>
      <c r="M53" s="2" t="s">
        <v>29</v>
      </c>
      <c r="N53" s="2" t="s">
        <v>29</v>
      </c>
      <c r="O53" s="2" t="s">
        <v>29</v>
      </c>
      <c r="P53" s="2" t="s">
        <v>43</v>
      </c>
      <c r="Q53" s="4" t="str">
        <f>HYPERLINK("http://weibo.com/7454552140/NmjdDg1SO")</f>
        <v>http://weibo.com/7454552140/NmjdDg1SO</v>
      </c>
      <c r="R53" s="3" t="s">
        <v>19</v>
      </c>
      <c r="S53" s="2" t="s">
        <v>31</v>
      </c>
      <c r="T53" t="s">
        <v>32</v>
      </c>
    </row>
    <row r="54" ht="23" customHeight="1" spans="1:20">
      <c r="A54" s="2">
        <v>53</v>
      </c>
      <c r="B54" s="3" t="s">
        <v>278</v>
      </c>
      <c r="C54" s="2" t="s">
        <v>279</v>
      </c>
      <c r="D54" s="2" t="s">
        <v>21</v>
      </c>
      <c r="E54" s="2" t="s">
        <v>22</v>
      </c>
      <c r="F54" s="2" t="s">
        <v>280</v>
      </c>
      <c r="G54" s="2" t="s">
        <v>281</v>
      </c>
      <c r="H54" s="2" t="s">
        <v>36</v>
      </c>
      <c r="I54" s="2" t="s">
        <v>26</v>
      </c>
      <c r="J54" s="2" t="s">
        <v>27</v>
      </c>
      <c r="K54" s="2" t="s">
        <v>28</v>
      </c>
      <c r="L54" s="2" t="s">
        <v>29</v>
      </c>
      <c r="M54" s="2" t="s">
        <v>29</v>
      </c>
      <c r="N54" s="2" t="s">
        <v>29</v>
      </c>
      <c r="O54" s="2" t="s">
        <v>29</v>
      </c>
      <c r="P54" s="2" t="s">
        <v>282</v>
      </c>
      <c r="Q54" s="4" t="str">
        <f>HYPERLINK("http://weibo.com/6633057701/Nmj7lsu8K")</f>
        <v>http://weibo.com/6633057701/Nmj7lsu8K</v>
      </c>
      <c r="R54" s="3" t="s">
        <v>278</v>
      </c>
      <c r="S54" s="2" t="s">
        <v>31</v>
      </c>
      <c r="T54" t="s">
        <v>32</v>
      </c>
    </row>
    <row r="55" ht="23" customHeight="1" spans="1:20">
      <c r="A55" s="2">
        <v>54</v>
      </c>
      <c r="B55" s="3" t="s">
        <v>283</v>
      </c>
      <c r="C55" s="2" t="s">
        <v>284</v>
      </c>
      <c r="D55" s="2" t="s">
        <v>21</v>
      </c>
      <c r="E55" s="2" t="s">
        <v>22</v>
      </c>
      <c r="F55" s="2" t="s">
        <v>285</v>
      </c>
      <c r="G55" s="2" t="s">
        <v>286</v>
      </c>
      <c r="H55" s="2" t="s">
        <v>36</v>
      </c>
      <c r="I55" s="2" t="s">
        <v>26</v>
      </c>
      <c r="J55" s="2" t="s">
        <v>27</v>
      </c>
      <c r="K55" s="2" t="s">
        <v>28</v>
      </c>
      <c r="L55" s="2" t="s">
        <v>29</v>
      </c>
      <c r="M55" s="2" t="s">
        <v>29</v>
      </c>
      <c r="N55" s="2" t="s">
        <v>29</v>
      </c>
      <c r="O55" s="2" t="s">
        <v>29</v>
      </c>
      <c r="P55" s="2" t="s">
        <v>287</v>
      </c>
      <c r="Q55" s="4" t="str">
        <f>HYPERLINK("http://weibo.com/3236721137/NmiZv5QWH")</f>
        <v>http://weibo.com/3236721137/NmiZv5QWH</v>
      </c>
      <c r="R55" s="3" t="s">
        <v>283</v>
      </c>
      <c r="S55" s="2" t="s">
        <v>31</v>
      </c>
      <c r="T55" t="s">
        <v>32</v>
      </c>
    </row>
    <row r="56" ht="23" customHeight="1" spans="1:20">
      <c r="A56" s="2">
        <v>55</v>
      </c>
      <c r="B56" s="3" t="s">
        <v>288</v>
      </c>
      <c r="C56" s="2" t="s">
        <v>289</v>
      </c>
      <c r="D56" s="2" t="s">
        <v>21</v>
      </c>
      <c r="E56" s="2" t="s">
        <v>22</v>
      </c>
      <c r="F56" s="2" t="s">
        <v>290</v>
      </c>
      <c r="G56" s="2" t="s">
        <v>291</v>
      </c>
      <c r="H56" s="2" t="s">
        <v>36</v>
      </c>
      <c r="I56" s="2" t="s">
        <v>26</v>
      </c>
      <c r="J56" s="2" t="s">
        <v>27</v>
      </c>
      <c r="K56" s="2" t="s">
        <v>28</v>
      </c>
      <c r="L56" s="2" t="s">
        <v>29</v>
      </c>
      <c r="M56" s="2" t="s">
        <v>29</v>
      </c>
      <c r="N56" s="2" t="s">
        <v>29</v>
      </c>
      <c r="O56" s="2" t="s">
        <v>29</v>
      </c>
      <c r="P56" s="2" t="s">
        <v>292</v>
      </c>
      <c r="Q56" s="4" t="str">
        <f>HYPERLINK("http://weibo.com/7131793992/NmiYRqCM8")</f>
        <v>http://weibo.com/7131793992/NmiYRqCM8</v>
      </c>
      <c r="R56" s="3" t="s">
        <v>288</v>
      </c>
      <c r="S56" s="2" t="s">
        <v>31</v>
      </c>
      <c r="T56" t="s">
        <v>32</v>
      </c>
    </row>
    <row r="57" ht="23" customHeight="1" spans="1:20">
      <c r="A57" s="2">
        <v>56</v>
      </c>
      <c r="B57" s="3" t="s">
        <v>293</v>
      </c>
      <c r="C57" s="2" t="s">
        <v>294</v>
      </c>
      <c r="D57" s="2" t="s">
        <v>21</v>
      </c>
      <c r="E57" s="2" t="s">
        <v>22</v>
      </c>
      <c r="F57" s="2" t="s">
        <v>295</v>
      </c>
      <c r="G57" s="2" t="s">
        <v>296</v>
      </c>
      <c r="H57" s="2" t="s">
        <v>151</v>
      </c>
      <c r="I57" s="2" t="s">
        <v>26</v>
      </c>
      <c r="J57" s="2" t="s">
        <v>27</v>
      </c>
      <c r="K57" s="2" t="s">
        <v>28</v>
      </c>
      <c r="L57" s="2" t="s">
        <v>29</v>
      </c>
      <c r="M57" s="2" t="s">
        <v>29</v>
      </c>
      <c r="N57" s="2" t="s">
        <v>29</v>
      </c>
      <c r="O57" s="2" t="s">
        <v>29</v>
      </c>
      <c r="P57" s="2" t="s">
        <v>168</v>
      </c>
      <c r="Q57" s="4" t="str">
        <f>HYPERLINK("http://weibo.com/3544541493/NmiKQ7CmW")</f>
        <v>http://weibo.com/3544541493/NmiKQ7CmW</v>
      </c>
      <c r="R57" s="3" t="s">
        <v>293</v>
      </c>
      <c r="S57" s="2" t="s">
        <v>31</v>
      </c>
      <c r="T57" t="s">
        <v>32</v>
      </c>
    </row>
    <row r="58" ht="23" customHeight="1" spans="1:20">
      <c r="A58" s="2">
        <v>57</v>
      </c>
      <c r="B58" s="3" t="s">
        <v>297</v>
      </c>
      <c r="C58" s="2" t="s">
        <v>298</v>
      </c>
      <c r="D58" s="2" t="s">
        <v>21</v>
      </c>
      <c r="E58" s="2" t="s">
        <v>22</v>
      </c>
      <c r="F58" s="2" t="s">
        <v>299</v>
      </c>
      <c r="G58" s="2" t="s">
        <v>300</v>
      </c>
      <c r="H58" s="2" t="s">
        <v>151</v>
      </c>
      <c r="I58" s="2" t="s">
        <v>26</v>
      </c>
      <c r="J58" s="2" t="s">
        <v>27</v>
      </c>
      <c r="K58" s="2" t="s">
        <v>28</v>
      </c>
      <c r="L58" s="2" t="s">
        <v>29</v>
      </c>
      <c r="M58" s="2" t="s">
        <v>29</v>
      </c>
      <c r="N58" s="2" t="s">
        <v>29</v>
      </c>
      <c r="O58" s="2" t="s">
        <v>29</v>
      </c>
      <c r="P58" s="2" t="s">
        <v>301</v>
      </c>
      <c r="Q58" s="4" t="str">
        <f>HYPERLINK("http://weibo.com/3820929103/NmiKE43nO")</f>
        <v>http://weibo.com/3820929103/NmiKE43nO</v>
      </c>
      <c r="R58" s="3" t="s">
        <v>297</v>
      </c>
      <c r="S58" s="2" t="s">
        <v>31</v>
      </c>
      <c r="T58" t="s">
        <v>32</v>
      </c>
    </row>
    <row r="59" ht="23" customHeight="1" spans="1:20">
      <c r="A59" s="2">
        <v>58</v>
      </c>
      <c r="B59" s="3" t="s">
        <v>302</v>
      </c>
      <c r="C59" s="2" t="s">
        <v>303</v>
      </c>
      <c r="D59" s="2" t="s">
        <v>21</v>
      </c>
      <c r="E59" s="2" t="s">
        <v>22</v>
      </c>
      <c r="F59" s="2" t="s">
        <v>304</v>
      </c>
      <c r="G59" s="2" t="s">
        <v>305</v>
      </c>
      <c r="H59" s="2" t="s">
        <v>151</v>
      </c>
      <c r="I59" s="2" t="s">
        <v>26</v>
      </c>
      <c r="J59" s="2" t="s">
        <v>27</v>
      </c>
      <c r="K59" s="2" t="s">
        <v>28</v>
      </c>
      <c r="L59" s="2" t="s">
        <v>29</v>
      </c>
      <c r="M59" s="2" t="s">
        <v>29</v>
      </c>
      <c r="N59" s="2" t="s">
        <v>29</v>
      </c>
      <c r="O59" s="2" t="s">
        <v>29</v>
      </c>
      <c r="P59" s="2" t="s">
        <v>29</v>
      </c>
      <c r="Q59" s="4" t="str">
        <f>HYPERLINK("http://weibo.com/7873597504/NmiKksc1b")</f>
        <v>http://weibo.com/7873597504/NmiKksc1b</v>
      </c>
      <c r="R59" s="3" t="s">
        <v>302</v>
      </c>
      <c r="S59" s="2" t="s">
        <v>31</v>
      </c>
      <c r="T59" t="s">
        <v>32</v>
      </c>
    </row>
    <row r="60" ht="23" customHeight="1" spans="1:20">
      <c r="A60" s="2">
        <v>59</v>
      </c>
      <c r="B60" s="3" t="s">
        <v>306</v>
      </c>
      <c r="C60" s="2" t="s">
        <v>307</v>
      </c>
      <c r="D60" s="2" t="s">
        <v>21</v>
      </c>
      <c r="E60" s="2" t="s">
        <v>22</v>
      </c>
      <c r="F60" s="2" t="s">
        <v>308</v>
      </c>
      <c r="G60" s="2" t="s">
        <v>309</v>
      </c>
      <c r="H60" s="2" t="s">
        <v>151</v>
      </c>
      <c r="I60" s="2" t="s">
        <v>26</v>
      </c>
      <c r="J60" s="2" t="s">
        <v>27</v>
      </c>
      <c r="K60" s="2" t="s">
        <v>28</v>
      </c>
      <c r="L60" s="2" t="s">
        <v>29</v>
      </c>
      <c r="M60" s="2" t="s">
        <v>29</v>
      </c>
      <c r="N60" s="2" t="s">
        <v>29</v>
      </c>
      <c r="O60" s="2" t="s">
        <v>29</v>
      </c>
      <c r="P60" s="2" t="s">
        <v>310</v>
      </c>
      <c r="Q60" s="4" t="str">
        <f>HYPERLINK("http://weibo.com/7359919780/NmiK2dvaj")</f>
        <v>http://weibo.com/7359919780/NmiK2dvaj</v>
      </c>
      <c r="R60" s="3" t="s">
        <v>306</v>
      </c>
      <c r="S60" s="2" t="s">
        <v>31</v>
      </c>
      <c r="T60" t="s">
        <v>32</v>
      </c>
    </row>
    <row r="61" ht="23" customHeight="1" spans="1:20">
      <c r="A61" s="2">
        <v>60</v>
      </c>
      <c r="B61" s="3" t="s">
        <v>311</v>
      </c>
      <c r="C61" s="2" t="s">
        <v>312</v>
      </c>
      <c r="D61" s="2" t="s">
        <v>21</v>
      </c>
      <c r="E61" s="2" t="s">
        <v>22</v>
      </c>
      <c r="F61" s="2" t="s">
        <v>313</v>
      </c>
      <c r="G61" s="2" t="s">
        <v>314</v>
      </c>
      <c r="H61" s="2" t="s">
        <v>151</v>
      </c>
      <c r="I61" s="2" t="s">
        <v>26</v>
      </c>
      <c r="J61" s="2" t="s">
        <v>27</v>
      </c>
      <c r="K61" s="2" t="s">
        <v>28</v>
      </c>
      <c r="L61" s="2" t="s">
        <v>29</v>
      </c>
      <c r="M61" s="2" t="s">
        <v>29</v>
      </c>
      <c r="N61" s="2" t="s">
        <v>29</v>
      </c>
      <c r="O61" s="2" t="s">
        <v>29</v>
      </c>
      <c r="P61" s="2" t="s">
        <v>315</v>
      </c>
      <c r="Q61" s="4" t="str">
        <f>HYPERLINK("http://weibo.com/7273187536/NmiJNnCUJ")</f>
        <v>http://weibo.com/7273187536/NmiJNnCUJ</v>
      </c>
      <c r="R61" s="3" t="s">
        <v>311</v>
      </c>
      <c r="S61" s="2" t="s">
        <v>31</v>
      </c>
      <c r="T61" t="s">
        <v>32</v>
      </c>
    </row>
    <row r="62" ht="23" customHeight="1" spans="1:20">
      <c r="A62" s="2">
        <v>61</v>
      </c>
      <c r="B62" s="3" t="s">
        <v>316</v>
      </c>
      <c r="C62" s="2" t="s">
        <v>317</v>
      </c>
      <c r="D62" s="2" t="s">
        <v>21</v>
      </c>
      <c r="E62" s="2" t="s">
        <v>22</v>
      </c>
      <c r="F62" s="2" t="s">
        <v>318</v>
      </c>
      <c r="G62" s="2" t="s">
        <v>319</v>
      </c>
      <c r="H62" s="2" t="s">
        <v>151</v>
      </c>
      <c r="I62" s="2" t="s">
        <v>26</v>
      </c>
      <c r="J62" s="2" t="s">
        <v>27</v>
      </c>
      <c r="K62" s="2" t="s">
        <v>28</v>
      </c>
      <c r="L62" s="2" t="s">
        <v>29</v>
      </c>
      <c r="M62" s="2" t="s">
        <v>29</v>
      </c>
      <c r="N62" s="2" t="s">
        <v>29</v>
      </c>
      <c r="O62" s="2" t="s">
        <v>29</v>
      </c>
      <c r="P62" s="2" t="s">
        <v>55</v>
      </c>
      <c r="Q62" s="4" t="str">
        <f>HYPERLINK("http://weibo.com/6613416770/NmiJ31myp")</f>
        <v>http://weibo.com/6613416770/NmiJ31myp</v>
      </c>
      <c r="R62" s="3" t="s">
        <v>316</v>
      </c>
      <c r="S62" s="2" t="s">
        <v>31</v>
      </c>
      <c r="T62" t="s">
        <v>32</v>
      </c>
    </row>
    <row r="63" ht="23" customHeight="1" spans="1:20">
      <c r="A63" s="2">
        <v>62</v>
      </c>
      <c r="B63" s="3" t="s">
        <v>316</v>
      </c>
      <c r="C63" s="2" t="s">
        <v>320</v>
      </c>
      <c r="D63" s="2" t="s">
        <v>21</v>
      </c>
      <c r="E63" s="2" t="s">
        <v>22</v>
      </c>
      <c r="F63" s="2" t="s">
        <v>321</v>
      </c>
      <c r="G63" s="2" t="s">
        <v>322</v>
      </c>
      <c r="H63" s="2" t="s">
        <v>323</v>
      </c>
      <c r="I63" s="2" t="s">
        <v>26</v>
      </c>
      <c r="J63" s="2" t="s">
        <v>27</v>
      </c>
      <c r="K63" s="2" t="s">
        <v>28</v>
      </c>
      <c r="L63" s="2" t="s">
        <v>29</v>
      </c>
      <c r="M63" s="2" t="s">
        <v>29</v>
      </c>
      <c r="N63" s="2" t="s">
        <v>29</v>
      </c>
      <c r="O63" s="2" t="s">
        <v>29</v>
      </c>
      <c r="P63" s="2" t="s">
        <v>324</v>
      </c>
      <c r="Q63" s="4" t="str">
        <f>HYPERLINK("http://weibo.com/7561067004/NmiIH9jyt")</f>
        <v>http://weibo.com/7561067004/NmiIH9jyt</v>
      </c>
      <c r="R63" s="3" t="s">
        <v>316</v>
      </c>
      <c r="S63" s="2" t="s">
        <v>31</v>
      </c>
      <c r="T63" t="s">
        <v>32</v>
      </c>
    </row>
    <row r="64" ht="23" customHeight="1" spans="1:20">
      <c r="A64" s="2">
        <v>63</v>
      </c>
      <c r="B64" s="3" t="s">
        <v>316</v>
      </c>
      <c r="C64" s="2" t="s">
        <v>325</v>
      </c>
      <c r="D64" s="2" t="s">
        <v>21</v>
      </c>
      <c r="E64" s="2" t="s">
        <v>22</v>
      </c>
      <c r="F64" s="2" t="s">
        <v>326</v>
      </c>
      <c r="G64" s="2" t="s">
        <v>327</v>
      </c>
      <c r="H64" s="2" t="s">
        <v>151</v>
      </c>
      <c r="I64" s="2" t="s">
        <v>26</v>
      </c>
      <c r="J64" s="2" t="s">
        <v>27</v>
      </c>
      <c r="K64" s="2" t="s">
        <v>28</v>
      </c>
      <c r="L64" s="2" t="s">
        <v>29</v>
      </c>
      <c r="M64" s="2" t="s">
        <v>29</v>
      </c>
      <c r="N64" s="2" t="s">
        <v>29</v>
      </c>
      <c r="O64" s="2" t="s">
        <v>29</v>
      </c>
      <c r="P64" s="2" t="s">
        <v>183</v>
      </c>
      <c r="Q64" s="4" t="str">
        <f>HYPERLINK("http://weibo.com/7523662885/NmiIpuV41")</f>
        <v>http://weibo.com/7523662885/NmiIpuV41</v>
      </c>
      <c r="R64" s="3" t="s">
        <v>316</v>
      </c>
      <c r="S64" s="2" t="s">
        <v>31</v>
      </c>
      <c r="T64" t="s">
        <v>32</v>
      </c>
    </row>
    <row r="65" ht="23" customHeight="1" spans="1:20">
      <c r="A65" s="2">
        <v>64</v>
      </c>
      <c r="B65" s="3" t="s">
        <v>328</v>
      </c>
      <c r="C65" s="2" t="s">
        <v>329</v>
      </c>
      <c r="D65" s="2" t="s">
        <v>21</v>
      </c>
      <c r="E65" s="2" t="s">
        <v>22</v>
      </c>
      <c r="F65" s="2" t="s">
        <v>330</v>
      </c>
      <c r="G65" s="2" t="s">
        <v>331</v>
      </c>
      <c r="H65" s="2" t="s">
        <v>86</v>
      </c>
      <c r="I65" s="2" t="s">
        <v>26</v>
      </c>
      <c r="J65" s="2" t="s">
        <v>27</v>
      </c>
      <c r="K65" s="2" t="s">
        <v>28</v>
      </c>
      <c r="L65" s="2" t="s">
        <v>29</v>
      </c>
      <c r="M65" s="2" t="s">
        <v>29</v>
      </c>
      <c r="N65" s="2" t="s">
        <v>29</v>
      </c>
      <c r="O65" s="2" t="s">
        <v>29</v>
      </c>
      <c r="P65" s="2" t="s">
        <v>225</v>
      </c>
      <c r="Q65" s="4" t="str">
        <f>HYPERLINK("http://weibo.com/7559658251/NmiIlf4ej")</f>
        <v>http://weibo.com/7559658251/NmiIlf4ej</v>
      </c>
      <c r="R65" s="3" t="s">
        <v>328</v>
      </c>
      <c r="S65" s="2" t="s">
        <v>31</v>
      </c>
      <c r="T65" t="s">
        <v>32</v>
      </c>
    </row>
    <row r="66" ht="23" customHeight="1" spans="1:20">
      <c r="A66" s="2">
        <v>65</v>
      </c>
      <c r="B66" s="3" t="s">
        <v>19</v>
      </c>
      <c r="C66" s="2" t="s">
        <v>332</v>
      </c>
      <c r="D66" s="2" t="s">
        <v>21</v>
      </c>
      <c r="E66" s="2" t="s">
        <v>22</v>
      </c>
      <c r="F66" s="2" t="s">
        <v>333</v>
      </c>
      <c r="G66" s="2" t="s">
        <v>334</v>
      </c>
      <c r="H66" s="2" t="s">
        <v>54</v>
      </c>
      <c r="I66" s="2" t="s">
        <v>26</v>
      </c>
      <c r="J66" s="2" t="s">
        <v>27</v>
      </c>
      <c r="K66" s="2" t="s">
        <v>28</v>
      </c>
      <c r="L66" s="2" t="s">
        <v>29</v>
      </c>
      <c r="M66" s="2" t="s">
        <v>29</v>
      </c>
      <c r="N66" s="2" t="s">
        <v>29</v>
      </c>
      <c r="O66" s="2" t="s">
        <v>29</v>
      </c>
      <c r="P66" s="2" t="s">
        <v>335</v>
      </c>
      <c r="Q66" s="4" t="str">
        <f>HYPERLINK("http://weibo.com/5178515674/NmiHqdhy2")</f>
        <v>http://weibo.com/5178515674/NmiHqdhy2</v>
      </c>
      <c r="R66" s="3" t="s">
        <v>19</v>
      </c>
      <c r="S66" s="2" t="s">
        <v>31</v>
      </c>
      <c r="T66" t="s">
        <v>32</v>
      </c>
    </row>
    <row r="67" ht="23" customHeight="1" spans="1:20">
      <c r="A67" s="2">
        <v>66</v>
      </c>
      <c r="B67" s="3" t="s">
        <v>316</v>
      </c>
      <c r="C67" s="2" t="s">
        <v>336</v>
      </c>
      <c r="D67" s="2" t="s">
        <v>21</v>
      </c>
      <c r="E67" s="2" t="s">
        <v>22</v>
      </c>
      <c r="F67" s="2" t="s">
        <v>337</v>
      </c>
      <c r="G67" s="2" t="s">
        <v>338</v>
      </c>
      <c r="H67" s="2" t="s">
        <v>151</v>
      </c>
      <c r="I67" s="2" t="s">
        <v>26</v>
      </c>
      <c r="J67" s="2" t="s">
        <v>27</v>
      </c>
      <c r="K67" s="2" t="s">
        <v>28</v>
      </c>
      <c r="L67" s="2" t="s">
        <v>29</v>
      </c>
      <c r="M67" s="2" t="s">
        <v>29</v>
      </c>
      <c r="N67" s="2" t="s">
        <v>29</v>
      </c>
      <c r="O67" s="2" t="s">
        <v>29</v>
      </c>
      <c r="P67" s="2" t="s">
        <v>339</v>
      </c>
      <c r="Q67" s="4" t="str">
        <f>HYPERLINK("http://weibo.com/6984447751/NmiHnEafd")</f>
        <v>http://weibo.com/6984447751/NmiHnEafd</v>
      </c>
      <c r="R67" s="3" t="s">
        <v>316</v>
      </c>
      <c r="S67" s="2" t="s">
        <v>31</v>
      </c>
      <c r="T67" t="s">
        <v>32</v>
      </c>
    </row>
    <row r="68" ht="23" customHeight="1" spans="1:20">
      <c r="A68" s="2">
        <v>67</v>
      </c>
      <c r="B68" s="3" t="s">
        <v>340</v>
      </c>
      <c r="C68" s="2" t="s">
        <v>341</v>
      </c>
      <c r="D68" s="2" t="s">
        <v>21</v>
      </c>
      <c r="E68" s="2" t="s">
        <v>22</v>
      </c>
      <c r="F68" s="2" t="s">
        <v>342</v>
      </c>
      <c r="G68" s="2" t="s">
        <v>343</v>
      </c>
      <c r="H68" s="2" t="s">
        <v>323</v>
      </c>
      <c r="I68" s="2" t="s">
        <v>26</v>
      </c>
      <c r="J68" s="2" t="s">
        <v>27</v>
      </c>
      <c r="K68" s="2" t="s">
        <v>28</v>
      </c>
      <c r="L68" s="2" t="s">
        <v>29</v>
      </c>
      <c r="M68" s="2" t="s">
        <v>29</v>
      </c>
      <c r="N68" s="2" t="s">
        <v>29</v>
      </c>
      <c r="O68" s="2" t="s">
        <v>29</v>
      </c>
      <c r="P68" s="2" t="s">
        <v>344</v>
      </c>
      <c r="Q68" s="4" t="str">
        <f>HYPERLINK("http://weibo.com/7332621499/NmiHf6gOy")</f>
        <v>http://weibo.com/7332621499/NmiHf6gOy</v>
      </c>
      <c r="R68" s="3" t="s">
        <v>340</v>
      </c>
      <c r="S68" s="2" t="s">
        <v>31</v>
      </c>
      <c r="T68" t="s">
        <v>32</v>
      </c>
    </row>
    <row r="69" ht="23" customHeight="1" spans="1:20">
      <c r="A69" s="2">
        <v>68</v>
      </c>
      <c r="B69" s="3" t="s">
        <v>19</v>
      </c>
      <c r="C69" s="2" t="s">
        <v>345</v>
      </c>
      <c r="D69" s="2" t="s">
        <v>21</v>
      </c>
      <c r="E69" s="2" t="s">
        <v>22</v>
      </c>
      <c r="F69" s="2" t="s">
        <v>346</v>
      </c>
      <c r="G69" s="2" t="s">
        <v>347</v>
      </c>
      <c r="H69" s="2" t="s">
        <v>54</v>
      </c>
      <c r="I69" s="2" t="s">
        <v>26</v>
      </c>
      <c r="J69" s="2" t="s">
        <v>27</v>
      </c>
      <c r="K69" s="2" t="s">
        <v>28</v>
      </c>
      <c r="L69" s="2" t="s">
        <v>29</v>
      </c>
      <c r="M69" s="2" t="s">
        <v>29</v>
      </c>
      <c r="N69" s="2" t="s">
        <v>29</v>
      </c>
      <c r="O69" s="2" t="s">
        <v>29</v>
      </c>
      <c r="P69" s="2" t="s">
        <v>239</v>
      </c>
      <c r="Q69" s="4" t="str">
        <f>HYPERLINK("http://weibo.com/7486796436/NmiHa0t1A")</f>
        <v>http://weibo.com/7486796436/NmiHa0t1A</v>
      </c>
      <c r="R69" s="3" t="s">
        <v>19</v>
      </c>
      <c r="S69" s="2" t="s">
        <v>31</v>
      </c>
      <c r="T69" t="s">
        <v>32</v>
      </c>
    </row>
    <row r="70" ht="23" customHeight="1" spans="1:20">
      <c r="A70" s="2">
        <v>69</v>
      </c>
      <c r="B70" s="3" t="s">
        <v>316</v>
      </c>
      <c r="C70" s="2" t="s">
        <v>348</v>
      </c>
      <c r="D70" s="2" t="s">
        <v>21</v>
      </c>
      <c r="E70" s="2" t="s">
        <v>22</v>
      </c>
      <c r="F70" s="2" t="s">
        <v>349</v>
      </c>
      <c r="G70" s="2" t="s">
        <v>350</v>
      </c>
      <c r="H70" s="2" t="s">
        <v>151</v>
      </c>
      <c r="I70" s="2" t="s">
        <v>26</v>
      </c>
      <c r="J70" s="2" t="s">
        <v>27</v>
      </c>
      <c r="K70" s="2" t="s">
        <v>28</v>
      </c>
      <c r="L70" s="2" t="s">
        <v>29</v>
      </c>
      <c r="M70" s="2" t="s">
        <v>29</v>
      </c>
      <c r="N70" s="2" t="s">
        <v>29</v>
      </c>
      <c r="O70" s="2" t="s">
        <v>29</v>
      </c>
      <c r="P70" s="2" t="s">
        <v>351</v>
      </c>
      <c r="Q70" s="4" t="str">
        <f>HYPERLINK("http://weibo.com/6012297925/NmiGYv0F2")</f>
        <v>http://weibo.com/6012297925/NmiGYv0F2</v>
      </c>
      <c r="R70" s="3" t="s">
        <v>316</v>
      </c>
      <c r="S70" s="2" t="s">
        <v>31</v>
      </c>
      <c r="T70" t="s">
        <v>32</v>
      </c>
    </row>
    <row r="71" ht="23" customHeight="1" spans="1:20">
      <c r="A71" s="2">
        <v>70</v>
      </c>
      <c r="B71" s="3" t="s">
        <v>352</v>
      </c>
      <c r="C71" s="2" t="s">
        <v>353</v>
      </c>
      <c r="D71" s="2" t="s">
        <v>21</v>
      </c>
      <c r="E71" s="2" t="s">
        <v>22</v>
      </c>
      <c r="F71" s="2" t="s">
        <v>354</v>
      </c>
      <c r="G71" s="2" t="s">
        <v>355</v>
      </c>
      <c r="H71" s="2" t="s">
        <v>323</v>
      </c>
      <c r="I71" s="2" t="s">
        <v>26</v>
      </c>
      <c r="J71" s="2" t="s">
        <v>27</v>
      </c>
      <c r="K71" s="2" t="s">
        <v>28</v>
      </c>
      <c r="L71" s="2" t="s">
        <v>29</v>
      </c>
      <c r="M71" s="2" t="s">
        <v>29</v>
      </c>
      <c r="N71" s="2" t="s">
        <v>29</v>
      </c>
      <c r="O71" s="2" t="s">
        <v>29</v>
      </c>
      <c r="P71" s="2" t="s">
        <v>82</v>
      </c>
      <c r="Q71" s="4" t="str">
        <f>HYPERLINK("http://weibo.com/5898533909/NmiFP0Hfv")</f>
        <v>http://weibo.com/5898533909/NmiFP0Hfv</v>
      </c>
      <c r="R71" s="3" t="s">
        <v>352</v>
      </c>
      <c r="S71" s="2" t="s">
        <v>31</v>
      </c>
      <c r="T71" t="s">
        <v>32</v>
      </c>
    </row>
    <row r="72" ht="23" customHeight="1" spans="1:20">
      <c r="A72" s="2">
        <v>71</v>
      </c>
      <c r="B72" s="3" t="s">
        <v>356</v>
      </c>
      <c r="C72" s="2" t="s">
        <v>357</v>
      </c>
      <c r="D72" s="2" t="s">
        <v>21</v>
      </c>
      <c r="E72" s="2" t="s">
        <v>22</v>
      </c>
      <c r="F72" s="2" t="s">
        <v>358</v>
      </c>
      <c r="G72" s="2" t="s">
        <v>359</v>
      </c>
      <c r="H72" s="2" t="s">
        <v>151</v>
      </c>
      <c r="I72" s="2" t="s">
        <v>26</v>
      </c>
      <c r="J72" s="2" t="s">
        <v>27</v>
      </c>
      <c r="K72" s="2" t="s">
        <v>28</v>
      </c>
      <c r="L72" s="2" t="s">
        <v>29</v>
      </c>
      <c r="M72" s="2" t="s">
        <v>29</v>
      </c>
      <c r="N72" s="2" t="s">
        <v>29</v>
      </c>
      <c r="O72" s="2" t="s">
        <v>29</v>
      </c>
      <c r="P72" s="2" t="s">
        <v>360</v>
      </c>
      <c r="Q72" s="4" t="str">
        <f>HYPERLINK("http://weibo.com/5200470222/NmiFO7s6J")</f>
        <v>http://weibo.com/5200470222/NmiFO7s6J</v>
      </c>
      <c r="R72" s="3" t="s">
        <v>356</v>
      </c>
      <c r="S72" s="2" t="s">
        <v>31</v>
      </c>
      <c r="T72" t="s">
        <v>32</v>
      </c>
    </row>
    <row r="73" ht="23" customHeight="1" spans="1:20">
      <c r="A73" s="2">
        <v>72</v>
      </c>
      <c r="B73" s="3" t="s">
        <v>361</v>
      </c>
      <c r="C73" s="2" t="s">
        <v>362</v>
      </c>
      <c r="D73" s="2" t="s">
        <v>21</v>
      </c>
      <c r="E73" s="2" t="s">
        <v>22</v>
      </c>
      <c r="F73" s="2" t="s">
        <v>363</v>
      </c>
      <c r="G73" s="2" t="s">
        <v>364</v>
      </c>
      <c r="H73" s="2" t="s">
        <v>151</v>
      </c>
      <c r="I73" s="2" t="s">
        <v>26</v>
      </c>
      <c r="J73" s="2" t="s">
        <v>27</v>
      </c>
      <c r="K73" s="2" t="s">
        <v>28</v>
      </c>
      <c r="L73" s="2" t="s">
        <v>29</v>
      </c>
      <c r="M73" s="2" t="s">
        <v>29</v>
      </c>
      <c r="N73" s="2" t="s">
        <v>29</v>
      </c>
      <c r="O73" s="2" t="s">
        <v>29</v>
      </c>
      <c r="P73" s="2" t="s">
        <v>365</v>
      </c>
      <c r="Q73" s="4" t="str">
        <f>HYPERLINK("http://weibo.com/7338041724/NmiFEEYcG")</f>
        <v>http://weibo.com/7338041724/NmiFEEYcG</v>
      </c>
      <c r="R73" s="3" t="s">
        <v>361</v>
      </c>
      <c r="S73" s="2" t="s">
        <v>31</v>
      </c>
      <c r="T73" t="s">
        <v>32</v>
      </c>
    </row>
    <row r="74" ht="23" customHeight="1" spans="1:20">
      <c r="A74" s="2">
        <v>73</v>
      </c>
      <c r="B74" s="3" t="s">
        <v>316</v>
      </c>
      <c r="C74" s="2" t="s">
        <v>366</v>
      </c>
      <c r="D74" s="2" t="s">
        <v>21</v>
      </c>
      <c r="E74" s="2" t="s">
        <v>22</v>
      </c>
      <c r="F74" s="2" t="s">
        <v>367</v>
      </c>
      <c r="G74" s="2" t="s">
        <v>368</v>
      </c>
      <c r="H74" s="2" t="s">
        <v>151</v>
      </c>
      <c r="I74" s="2" t="s">
        <v>26</v>
      </c>
      <c r="J74" s="2" t="s">
        <v>27</v>
      </c>
      <c r="K74" s="2" t="s">
        <v>28</v>
      </c>
      <c r="L74" s="2" t="s">
        <v>29</v>
      </c>
      <c r="M74" s="2" t="s">
        <v>29</v>
      </c>
      <c r="N74" s="2" t="s">
        <v>29</v>
      </c>
      <c r="O74" s="2" t="s">
        <v>29</v>
      </c>
      <c r="P74" s="2" t="s">
        <v>369</v>
      </c>
      <c r="Q74" s="4" t="str">
        <f>HYPERLINK("http://weibo.com/7578411390/NmiFC2NSl")</f>
        <v>http://weibo.com/7578411390/NmiFC2NSl</v>
      </c>
      <c r="R74" s="3" t="s">
        <v>316</v>
      </c>
      <c r="S74" s="2" t="s">
        <v>31</v>
      </c>
      <c r="T74" t="s">
        <v>32</v>
      </c>
    </row>
    <row r="75" ht="23" customHeight="1" spans="1:20">
      <c r="A75" s="2">
        <v>74</v>
      </c>
      <c r="B75" s="3" t="s">
        <v>316</v>
      </c>
      <c r="C75" s="2" t="s">
        <v>370</v>
      </c>
      <c r="D75" s="2" t="s">
        <v>21</v>
      </c>
      <c r="E75" s="2" t="s">
        <v>22</v>
      </c>
      <c r="F75" s="2" t="s">
        <v>371</v>
      </c>
      <c r="G75" s="2" t="s">
        <v>372</v>
      </c>
      <c r="H75" s="2" t="s">
        <v>373</v>
      </c>
      <c r="I75" s="2" t="s">
        <v>26</v>
      </c>
      <c r="J75" s="2" t="s">
        <v>27</v>
      </c>
      <c r="K75" s="2" t="s">
        <v>28</v>
      </c>
      <c r="L75" s="2" t="s">
        <v>29</v>
      </c>
      <c r="M75" s="2" t="s">
        <v>29</v>
      </c>
      <c r="N75" s="2" t="s">
        <v>29</v>
      </c>
      <c r="O75" s="2" t="s">
        <v>29</v>
      </c>
      <c r="P75" s="2" t="s">
        <v>374</v>
      </c>
      <c r="Q75" s="4" t="str">
        <f>HYPERLINK("http://weibo.com/7840793035/NmiFadUF8")</f>
        <v>http://weibo.com/7840793035/NmiFadUF8</v>
      </c>
      <c r="R75" s="3" t="s">
        <v>316</v>
      </c>
      <c r="S75" s="2" t="s">
        <v>31</v>
      </c>
      <c r="T75" t="s">
        <v>32</v>
      </c>
    </row>
    <row r="76" ht="23" customHeight="1" spans="1:20">
      <c r="A76" s="2">
        <v>75</v>
      </c>
      <c r="B76" s="3" t="s">
        <v>375</v>
      </c>
      <c r="C76" s="2" t="s">
        <v>376</v>
      </c>
      <c r="D76" s="2" t="s">
        <v>21</v>
      </c>
      <c r="E76" s="2" t="s">
        <v>22</v>
      </c>
      <c r="F76" s="2" t="s">
        <v>377</v>
      </c>
      <c r="G76" s="2" t="s">
        <v>378</v>
      </c>
      <c r="H76" s="2" t="s">
        <v>323</v>
      </c>
      <c r="I76" s="2" t="s">
        <v>26</v>
      </c>
      <c r="J76" s="2" t="s">
        <v>27</v>
      </c>
      <c r="K76" s="2" t="s">
        <v>28</v>
      </c>
      <c r="L76" s="2" t="s">
        <v>29</v>
      </c>
      <c r="M76" s="2" t="s">
        <v>29</v>
      </c>
      <c r="N76" s="2" t="s">
        <v>29</v>
      </c>
      <c r="O76" s="2" t="s">
        <v>29</v>
      </c>
      <c r="P76" s="2" t="s">
        <v>110</v>
      </c>
      <c r="Q76" s="4" t="str">
        <f>HYPERLINK("http://weibo.com/7841593437/NmiF5bqPc")</f>
        <v>http://weibo.com/7841593437/NmiF5bqPc</v>
      </c>
      <c r="R76" s="3" t="s">
        <v>375</v>
      </c>
      <c r="S76" s="2" t="s">
        <v>31</v>
      </c>
      <c r="T76" t="s">
        <v>32</v>
      </c>
    </row>
    <row r="77" ht="23" customHeight="1" spans="1:20">
      <c r="A77" s="2">
        <v>76</v>
      </c>
      <c r="B77" s="3" t="s">
        <v>19</v>
      </c>
      <c r="C77" s="2" t="s">
        <v>379</v>
      </c>
      <c r="D77" s="2" t="s">
        <v>21</v>
      </c>
      <c r="E77" s="2" t="s">
        <v>22</v>
      </c>
      <c r="F77" s="2" t="s">
        <v>380</v>
      </c>
      <c r="G77" s="2" t="s">
        <v>381</v>
      </c>
      <c r="H77" s="2" t="s">
        <v>54</v>
      </c>
      <c r="I77" s="2" t="s">
        <v>26</v>
      </c>
      <c r="J77" s="2" t="s">
        <v>27</v>
      </c>
      <c r="K77" s="2" t="s">
        <v>28</v>
      </c>
      <c r="L77" s="2" t="s">
        <v>29</v>
      </c>
      <c r="M77" s="2" t="s">
        <v>29</v>
      </c>
      <c r="N77" s="2" t="s">
        <v>29</v>
      </c>
      <c r="O77" s="2" t="s">
        <v>29</v>
      </c>
      <c r="P77" s="2" t="s">
        <v>163</v>
      </c>
      <c r="Q77" s="4" t="str">
        <f>HYPERLINK("http://weibo.com/7827198299/NmiF38rEB")</f>
        <v>http://weibo.com/7827198299/NmiF38rEB</v>
      </c>
      <c r="R77" s="3" t="s">
        <v>19</v>
      </c>
      <c r="S77" s="2" t="s">
        <v>31</v>
      </c>
      <c r="T77" t="s">
        <v>32</v>
      </c>
    </row>
    <row r="78" ht="23" customHeight="1" spans="1:20">
      <c r="A78" s="2">
        <v>77</v>
      </c>
      <c r="B78" s="3" t="s">
        <v>382</v>
      </c>
      <c r="C78" s="2" t="s">
        <v>383</v>
      </c>
      <c r="D78" s="2" t="s">
        <v>21</v>
      </c>
      <c r="E78" s="2" t="s">
        <v>22</v>
      </c>
      <c r="F78" s="2" t="s">
        <v>384</v>
      </c>
      <c r="G78" s="2" t="s">
        <v>385</v>
      </c>
      <c r="H78" s="2" t="s">
        <v>151</v>
      </c>
      <c r="I78" s="2" t="s">
        <v>26</v>
      </c>
      <c r="J78" s="2" t="s">
        <v>27</v>
      </c>
      <c r="K78" s="2" t="s">
        <v>28</v>
      </c>
      <c r="L78" s="2" t="s">
        <v>29</v>
      </c>
      <c r="M78" s="2" t="s">
        <v>29</v>
      </c>
      <c r="N78" s="2" t="s">
        <v>29</v>
      </c>
      <c r="O78" s="2" t="s">
        <v>29</v>
      </c>
      <c r="P78" s="2" t="s">
        <v>386</v>
      </c>
      <c r="Q78" s="4" t="str">
        <f>HYPERLINK("http://weibo.com/5062777374/NmiEV7y5w")</f>
        <v>http://weibo.com/5062777374/NmiEV7y5w</v>
      </c>
      <c r="R78" s="3" t="s">
        <v>382</v>
      </c>
      <c r="S78" s="2" t="s">
        <v>31</v>
      </c>
      <c r="T78" t="s">
        <v>32</v>
      </c>
    </row>
    <row r="79" ht="23" customHeight="1" spans="1:20">
      <c r="A79" s="2">
        <v>78</v>
      </c>
      <c r="B79" s="3" t="s">
        <v>316</v>
      </c>
      <c r="C79" s="2" t="s">
        <v>387</v>
      </c>
      <c r="D79" s="2" t="s">
        <v>21</v>
      </c>
      <c r="E79" s="2" t="s">
        <v>22</v>
      </c>
      <c r="F79" s="2" t="s">
        <v>388</v>
      </c>
      <c r="G79" s="2" t="s">
        <v>389</v>
      </c>
      <c r="H79" s="2" t="s">
        <v>151</v>
      </c>
      <c r="I79" s="2" t="s">
        <v>26</v>
      </c>
      <c r="J79" s="2" t="s">
        <v>27</v>
      </c>
      <c r="K79" s="2" t="s">
        <v>28</v>
      </c>
      <c r="L79" s="2" t="s">
        <v>29</v>
      </c>
      <c r="M79" s="2" t="s">
        <v>29</v>
      </c>
      <c r="N79" s="2" t="s">
        <v>29</v>
      </c>
      <c r="O79" s="2" t="s">
        <v>29</v>
      </c>
      <c r="P79" s="2" t="s">
        <v>390</v>
      </c>
      <c r="Q79" s="4" t="str">
        <f>HYPERLINK("http://weibo.com/7863884890/NmiEUuOgc")</f>
        <v>http://weibo.com/7863884890/NmiEUuOgc</v>
      </c>
      <c r="R79" s="3" t="s">
        <v>316</v>
      </c>
      <c r="S79" s="2" t="s">
        <v>31</v>
      </c>
      <c r="T79" t="s">
        <v>32</v>
      </c>
    </row>
    <row r="80" ht="23" customHeight="1" spans="1:20">
      <c r="A80" s="2">
        <v>79</v>
      </c>
      <c r="B80" s="3" t="s">
        <v>19</v>
      </c>
      <c r="C80" s="2" t="s">
        <v>391</v>
      </c>
      <c r="D80" s="2" t="s">
        <v>21</v>
      </c>
      <c r="E80" s="2" t="s">
        <v>22</v>
      </c>
      <c r="F80" s="2" t="s">
        <v>392</v>
      </c>
      <c r="G80" s="2" t="s">
        <v>393</v>
      </c>
      <c r="H80" s="2" t="s">
        <v>54</v>
      </c>
      <c r="I80" s="2" t="s">
        <v>26</v>
      </c>
      <c r="J80" s="2" t="s">
        <v>27</v>
      </c>
      <c r="K80" s="2" t="s">
        <v>28</v>
      </c>
      <c r="L80" s="2" t="s">
        <v>29</v>
      </c>
      <c r="M80" s="2" t="s">
        <v>29</v>
      </c>
      <c r="N80" s="2" t="s">
        <v>29</v>
      </c>
      <c r="O80" s="2" t="s">
        <v>29</v>
      </c>
      <c r="P80" s="2" t="s">
        <v>374</v>
      </c>
      <c r="Q80" s="4" t="str">
        <f>HYPERLINK("http://weibo.com/7552050953/NmiEJmGwj")</f>
        <v>http://weibo.com/7552050953/NmiEJmGwj</v>
      </c>
      <c r="R80" s="3" t="s">
        <v>19</v>
      </c>
      <c r="S80" s="2" t="s">
        <v>31</v>
      </c>
      <c r="T80" t="s">
        <v>32</v>
      </c>
    </row>
    <row r="81" ht="23" customHeight="1" spans="1:20">
      <c r="A81" s="2">
        <v>80</v>
      </c>
      <c r="B81" s="3" t="s">
        <v>316</v>
      </c>
      <c r="C81" s="2" t="s">
        <v>394</v>
      </c>
      <c r="D81" s="2" t="s">
        <v>21</v>
      </c>
      <c r="E81" s="2" t="s">
        <v>22</v>
      </c>
      <c r="F81" s="2" t="s">
        <v>395</v>
      </c>
      <c r="G81" s="2" t="s">
        <v>396</v>
      </c>
      <c r="H81" s="2" t="s">
        <v>151</v>
      </c>
      <c r="I81" s="2" t="s">
        <v>26</v>
      </c>
      <c r="J81" s="2" t="s">
        <v>27</v>
      </c>
      <c r="K81" s="2" t="s">
        <v>28</v>
      </c>
      <c r="L81" s="2" t="s">
        <v>29</v>
      </c>
      <c r="M81" s="2" t="s">
        <v>29</v>
      </c>
      <c r="N81" s="2" t="s">
        <v>29</v>
      </c>
      <c r="O81" s="2" t="s">
        <v>29</v>
      </c>
      <c r="P81" s="2" t="s">
        <v>397</v>
      </c>
      <c r="Q81" s="4" t="str">
        <f>HYPERLINK("http://weibo.com/7437512913/NmiEmCuY8")</f>
        <v>http://weibo.com/7437512913/NmiEmCuY8</v>
      </c>
      <c r="R81" s="3" t="s">
        <v>316</v>
      </c>
      <c r="S81" s="2" t="s">
        <v>31</v>
      </c>
      <c r="T81" t="s">
        <v>32</v>
      </c>
    </row>
    <row r="82" ht="23" customHeight="1" spans="1:20">
      <c r="A82" s="2">
        <v>81</v>
      </c>
      <c r="B82" s="3" t="s">
        <v>398</v>
      </c>
      <c r="C82" s="2" t="s">
        <v>399</v>
      </c>
      <c r="D82" s="2" t="s">
        <v>21</v>
      </c>
      <c r="E82" s="2" t="s">
        <v>22</v>
      </c>
      <c r="F82" s="2" t="s">
        <v>400</v>
      </c>
      <c r="G82" s="2" t="s">
        <v>401</v>
      </c>
      <c r="H82" s="2" t="s">
        <v>151</v>
      </c>
      <c r="I82" s="2" t="s">
        <v>26</v>
      </c>
      <c r="J82" s="2" t="s">
        <v>27</v>
      </c>
      <c r="K82" s="2" t="s">
        <v>28</v>
      </c>
      <c r="L82" s="2" t="s">
        <v>29</v>
      </c>
      <c r="M82" s="2" t="s">
        <v>29</v>
      </c>
      <c r="N82" s="2" t="s">
        <v>29</v>
      </c>
      <c r="O82" s="2" t="s">
        <v>29</v>
      </c>
      <c r="P82" s="2" t="s">
        <v>234</v>
      </c>
      <c r="Q82" s="4" t="str">
        <f>HYPERLINK("http://weibo.com/7215337245/NmiE4tjhh")</f>
        <v>http://weibo.com/7215337245/NmiE4tjhh</v>
      </c>
      <c r="R82" s="3" t="s">
        <v>398</v>
      </c>
      <c r="S82" s="2" t="s">
        <v>31</v>
      </c>
      <c r="T82" t="s">
        <v>32</v>
      </c>
    </row>
    <row r="83" ht="23" customHeight="1" spans="1:20">
      <c r="A83" s="2">
        <v>82</v>
      </c>
      <c r="B83" s="3" t="s">
        <v>402</v>
      </c>
      <c r="C83" s="2" t="s">
        <v>403</v>
      </c>
      <c r="D83" s="2" t="s">
        <v>21</v>
      </c>
      <c r="E83" s="2" t="s">
        <v>22</v>
      </c>
      <c r="F83" s="2" t="s">
        <v>404</v>
      </c>
      <c r="G83" s="2" t="s">
        <v>405</v>
      </c>
      <c r="H83" s="2" t="s">
        <v>115</v>
      </c>
      <c r="I83" s="2" t="s">
        <v>26</v>
      </c>
      <c r="J83" s="2" t="s">
        <v>27</v>
      </c>
      <c r="K83" s="2" t="s">
        <v>28</v>
      </c>
      <c r="L83" s="2" t="s">
        <v>29</v>
      </c>
      <c r="M83" s="2" t="s">
        <v>29</v>
      </c>
      <c r="N83" s="2" t="s">
        <v>29</v>
      </c>
      <c r="O83" s="2" t="s">
        <v>29</v>
      </c>
      <c r="P83" s="2" t="s">
        <v>225</v>
      </c>
      <c r="Q83" s="4" t="str">
        <f>HYPERLINK("http://weibo.com/7811037080/NmiE0DRdl")</f>
        <v>http://weibo.com/7811037080/NmiE0DRdl</v>
      </c>
      <c r="R83" s="3" t="s">
        <v>402</v>
      </c>
      <c r="S83" s="2" t="s">
        <v>31</v>
      </c>
      <c r="T83" t="s">
        <v>32</v>
      </c>
    </row>
    <row r="84" ht="23" customHeight="1" spans="1:20">
      <c r="A84" s="2">
        <v>83</v>
      </c>
      <c r="B84" s="3" t="s">
        <v>19</v>
      </c>
      <c r="C84" s="2" t="s">
        <v>406</v>
      </c>
      <c r="D84" s="2" t="s">
        <v>21</v>
      </c>
      <c r="E84" s="2" t="s">
        <v>22</v>
      </c>
      <c r="F84" s="2" t="s">
        <v>407</v>
      </c>
      <c r="G84" s="2" t="s">
        <v>408</v>
      </c>
      <c r="H84" s="2" t="s">
        <v>54</v>
      </c>
      <c r="I84" s="2" t="s">
        <v>26</v>
      </c>
      <c r="J84" s="2" t="s">
        <v>27</v>
      </c>
      <c r="K84" s="2" t="s">
        <v>28</v>
      </c>
      <c r="L84" s="2" t="s">
        <v>29</v>
      </c>
      <c r="M84" s="2" t="s">
        <v>29</v>
      </c>
      <c r="N84" s="2" t="s">
        <v>29</v>
      </c>
      <c r="O84" s="2" t="s">
        <v>29</v>
      </c>
      <c r="P84" s="2" t="s">
        <v>409</v>
      </c>
      <c r="Q84" s="4" t="str">
        <f>HYPERLINK("http://weibo.com/7424117296/NmiDNpt4V")</f>
        <v>http://weibo.com/7424117296/NmiDNpt4V</v>
      </c>
      <c r="R84" s="3" t="s">
        <v>19</v>
      </c>
      <c r="S84" s="2" t="s">
        <v>31</v>
      </c>
      <c r="T84" t="s">
        <v>32</v>
      </c>
    </row>
    <row r="85" ht="23" customHeight="1" spans="1:20">
      <c r="A85" s="2">
        <v>84</v>
      </c>
      <c r="B85" s="3" t="s">
        <v>410</v>
      </c>
      <c r="C85" s="2" t="s">
        <v>411</v>
      </c>
      <c r="D85" s="2" t="s">
        <v>21</v>
      </c>
      <c r="E85" s="2" t="s">
        <v>22</v>
      </c>
      <c r="F85" s="2" t="s">
        <v>412</v>
      </c>
      <c r="G85" s="2" t="s">
        <v>413</v>
      </c>
      <c r="H85" s="2" t="s">
        <v>323</v>
      </c>
      <c r="I85" s="2" t="s">
        <v>26</v>
      </c>
      <c r="J85" s="2" t="s">
        <v>27</v>
      </c>
      <c r="K85" s="2" t="s">
        <v>28</v>
      </c>
      <c r="L85" s="2" t="s">
        <v>29</v>
      </c>
      <c r="M85" s="2" t="s">
        <v>29</v>
      </c>
      <c r="N85" s="2" t="s">
        <v>29</v>
      </c>
      <c r="O85" s="2" t="s">
        <v>29</v>
      </c>
      <c r="P85" s="2" t="s">
        <v>414</v>
      </c>
      <c r="Q85" s="4" t="str">
        <f>HYPERLINK("http://weibo.com/7691980597/NmiDN5FlK")</f>
        <v>http://weibo.com/7691980597/NmiDN5FlK</v>
      </c>
      <c r="R85" s="3" t="s">
        <v>410</v>
      </c>
      <c r="S85" s="2" t="s">
        <v>31</v>
      </c>
      <c r="T85" t="s">
        <v>32</v>
      </c>
    </row>
    <row r="86" ht="23" customHeight="1" spans="1:20">
      <c r="A86" s="2">
        <v>85</v>
      </c>
      <c r="B86" s="3" t="s">
        <v>415</v>
      </c>
      <c r="C86" s="2" t="s">
        <v>416</v>
      </c>
      <c r="D86" s="2" t="s">
        <v>21</v>
      </c>
      <c r="E86" s="2" t="s">
        <v>22</v>
      </c>
      <c r="F86" s="2" t="s">
        <v>417</v>
      </c>
      <c r="G86" s="2" t="s">
        <v>418</v>
      </c>
      <c r="H86" s="2" t="s">
        <v>42</v>
      </c>
      <c r="I86" s="2" t="s">
        <v>26</v>
      </c>
      <c r="J86" s="2" t="s">
        <v>27</v>
      </c>
      <c r="K86" s="2" t="s">
        <v>28</v>
      </c>
      <c r="L86" s="2" t="s">
        <v>29</v>
      </c>
      <c r="M86" s="2" t="s">
        <v>29</v>
      </c>
      <c r="N86" s="2" t="s">
        <v>29</v>
      </c>
      <c r="O86" s="2" t="s">
        <v>29</v>
      </c>
      <c r="P86" s="2" t="s">
        <v>110</v>
      </c>
      <c r="Q86" s="4" t="str">
        <f>HYPERLINK("http://weibo.com/7673522376/NmiDIpaHr")</f>
        <v>http://weibo.com/7673522376/NmiDIpaHr</v>
      </c>
      <c r="R86" s="3" t="s">
        <v>415</v>
      </c>
      <c r="S86" s="2" t="s">
        <v>31</v>
      </c>
      <c r="T86" t="s">
        <v>32</v>
      </c>
    </row>
    <row r="87" ht="23" customHeight="1" spans="1:20">
      <c r="A87" s="2">
        <v>86</v>
      </c>
      <c r="B87" s="3" t="s">
        <v>19</v>
      </c>
      <c r="C87" s="2" t="s">
        <v>419</v>
      </c>
      <c r="D87" s="2" t="s">
        <v>21</v>
      </c>
      <c r="E87" s="2" t="s">
        <v>22</v>
      </c>
      <c r="F87" s="2" t="s">
        <v>420</v>
      </c>
      <c r="G87" s="2" t="s">
        <v>421</v>
      </c>
      <c r="H87" s="2" t="s">
        <v>54</v>
      </c>
      <c r="I87" s="2" t="s">
        <v>26</v>
      </c>
      <c r="J87" s="2" t="s">
        <v>27</v>
      </c>
      <c r="K87" s="2" t="s">
        <v>28</v>
      </c>
      <c r="L87" s="2" t="s">
        <v>29</v>
      </c>
      <c r="M87" s="2" t="s">
        <v>29</v>
      </c>
      <c r="N87" s="2" t="s">
        <v>29</v>
      </c>
      <c r="O87" s="2" t="s">
        <v>29</v>
      </c>
      <c r="P87" s="2" t="s">
        <v>195</v>
      </c>
      <c r="Q87" s="4" t="str">
        <f>HYPERLINK("http://weibo.com/7729695349/NmiDCaKQr")</f>
        <v>http://weibo.com/7729695349/NmiDCaKQr</v>
      </c>
      <c r="R87" s="3" t="s">
        <v>19</v>
      </c>
      <c r="S87" s="2" t="s">
        <v>31</v>
      </c>
      <c r="T87" t="s">
        <v>32</v>
      </c>
    </row>
    <row r="88" ht="23" customHeight="1" spans="1:20">
      <c r="A88" s="2">
        <v>87</v>
      </c>
      <c r="B88" s="3" t="s">
        <v>316</v>
      </c>
      <c r="C88" s="2" t="s">
        <v>422</v>
      </c>
      <c r="D88" s="2" t="s">
        <v>21</v>
      </c>
      <c r="E88" s="2" t="s">
        <v>22</v>
      </c>
      <c r="F88" s="2" t="s">
        <v>423</v>
      </c>
      <c r="G88" s="2" t="s">
        <v>424</v>
      </c>
      <c r="H88" s="2" t="s">
        <v>42</v>
      </c>
      <c r="I88" s="2" t="s">
        <v>26</v>
      </c>
      <c r="J88" s="2" t="s">
        <v>27</v>
      </c>
      <c r="K88" s="2" t="s">
        <v>28</v>
      </c>
      <c r="L88" s="2" t="s">
        <v>29</v>
      </c>
      <c r="M88" s="2" t="s">
        <v>29</v>
      </c>
      <c r="N88" s="2" t="s">
        <v>29</v>
      </c>
      <c r="O88" s="2" t="s">
        <v>29</v>
      </c>
      <c r="P88" s="2" t="s">
        <v>425</v>
      </c>
      <c r="Q88" s="4" t="str">
        <f>HYPERLINK("http://weibo.com/7449084615/NmiDpdWsE")</f>
        <v>http://weibo.com/7449084615/NmiDpdWsE</v>
      </c>
      <c r="R88" s="3" t="s">
        <v>316</v>
      </c>
      <c r="S88" s="2" t="s">
        <v>31</v>
      </c>
      <c r="T88" t="s">
        <v>32</v>
      </c>
    </row>
    <row r="89" ht="23" customHeight="1" spans="1:20">
      <c r="A89" s="2">
        <v>88</v>
      </c>
      <c r="B89" s="3" t="s">
        <v>316</v>
      </c>
      <c r="C89" s="2" t="s">
        <v>426</v>
      </c>
      <c r="D89" s="2" t="s">
        <v>21</v>
      </c>
      <c r="E89" s="2" t="s">
        <v>22</v>
      </c>
      <c r="F89" s="2" t="s">
        <v>427</v>
      </c>
      <c r="G89" s="2" t="s">
        <v>428</v>
      </c>
      <c r="H89" s="2" t="s">
        <v>151</v>
      </c>
      <c r="I89" s="2" t="s">
        <v>26</v>
      </c>
      <c r="J89" s="2" t="s">
        <v>27</v>
      </c>
      <c r="K89" s="2" t="s">
        <v>28</v>
      </c>
      <c r="L89" s="2" t="s">
        <v>29</v>
      </c>
      <c r="M89" s="2" t="s">
        <v>29</v>
      </c>
      <c r="N89" s="2" t="s">
        <v>29</v>
      </c>
      <c r="O89" s="2" t="s">
        <v>29</v>
      </c>
      <c r="P89" s="2" t="s">
        <v>137</v>
      </c>
      <c r="Q89" s="4" t="str">
        <f>HYPERLINK("http://weibo.com/7835720499/NmiDo4cBR")</f>
        <v>http://weibo.com/7835720499/NmiDo4cBR</v>
      </c>
      <c r="R89" s="3" t="s">
        <v>316</v>
      </c>
      <c r="S89" s="2" t="s">
        <v>31</v>
      </c>
      <c r="T89" t="s">
        <v>32</v>
      </c>
    </row>
    <row r="90" ht="23" customHeight="1" spans="1:20">
      <c r="A90" s="2">
        <v>89</v>
      </c>
      <c r="B90" s="3" t="s">
        <v>429</v>
      </c>
      <c r="C90" s="2" t="s">
        <v>430</v>
      </c>
      <c r="D90" s="2" t="s">
        <v>21</v>
      </c>
      <c r="E90" s="2" t="s">
        <v>22</v>
      </c>
      <c r="F90" s="2" t="s">
        <v>431</v>
      </c>
      <c r="G90" s="2" t="s">
        <v>432</v>
      </c>
      <c r="H90" s="2" t="s">
        <v>115</v>
      </c>
      <c r="I90" s="2" t="s">
        <v>26</v>
      </c>
      <c r="J90" s="2" t="s">
        <v>27</v>
      </c>
      <c r="K90" s="2" t="s">
        <v>28</v>
      </c>
      <c r="L90" s="2" t="s">
        <v>29</v>
      </c>
      <c r="M90" s="2" t="s">
        <v>29</v>
      </c>
      <c r="N90" s="2" t="s">
        <v>29</v>
      </c>
      <c r="O90" s="2" t="s">
        <v>29</v>
      </c>
      <c r="P90" s="2" t="s">
        <v>268</v>
      </c>
      <c r="Q90" s="4" t="str">
        <f>HYPERLINK("http://weibo.com/5591212158/NmiDa7zlO")</f>
        <v>http://weibo.com/5591212158/NmiDa7zlO</v>
      </c>
      <c r="R90" s="3" t="s">
        <v>429</v>
      </c>
      <c r="S90" s="2" t="s">
        <v>31</v>
      </c>
      <c r="T90" t="s">
        <v>32</v>
      </c>
    </row>
    <row r="91" ht="23" customHeight="1" spans="1:20">
      <c r="A91" s="2">
        <v>90</v>
      </c>
      <c r="B91" s="3" t="s">
        <v>316</v>
      </c>
      <c r="C91" s="2" t="s">
        <v>433</v>
      </c>
      <c r="D91" s="2" t="s">
        <v>21</v>
      </c>
      <c r="E91" s="2" t="s">
        <v>22</v>
      </c>
      <c r="F91" s="2" t="s">
        <v>434</v>
      </c>
      <c r="G91" s="2" t="s">
        <v>435</v>
      </c>
      <c r="H91" s="2" t="s">
        <v>42</v>
      </c>
      <c r="I91" s="2" t="s">
        <v>26</v>
      </c>
      <c r="J91" s="2" t="s">
        <v>27</v>
      </c>
      <c r="K91" s="2" t="s">
        <v>28</v>
      </c>
      <c r="L91" s="2" t="s">
        <v>29</v>
      </c>
      <c r="M91" s="2" t="s">
        <v>29</v>
      </c>
      <c r="N91" s="2" t="s">
        <v>29</v>
      </c>
      <c r="O91" s="2" t="s">
        <v>29</v>
      </c>
      <c r="P91" s="2" t="s">
        <v>436</v>
      </c>
      <c r="Q91" s="4" t="str">
        <f>HYPERLINK("http://weibo.com/7717309799/NmiD2ca6A")</f>
        <v>http://weibo.com/7717309799/NmiD2ca6A</v>
      </c>
      <c r="R91" s="3" t="s">
        <v>316</v>
      </c>
      <c r="S91" s="2" t="s">
        <v>31</v>
      </c>
      <c r="T91" t="s">
        <v>32</v>
      </c>
    </row>
    <row r="92" ht="23" customHeight="1" spans="1:20">
      <c r="A92" s="2">
        <v>91</v>
      </c>
      <c r="B92" s="3" t="s">
        <v>437</v>
      </c>
      <c r="C92" s="2" t="s">
        <v>438</v>
      </c>
      <c r="D92" s="2" t="s">
        <v>21</v>
      </c>
      <c r="E92" s="2" t="s">
        <v>22</v>
      </c>
      <c r="F92" s="2" t="s">
        <v>439</v>
      </c>
      <c r="G92" s="2" t="s">
        <v>440</v>
      </c>
      <c r="H92" s="2" t="s">
        <v>441</v>
      </c>
      <c r="I92" s="2" t="s">
        <v>26</v>
      </c>
      <c r="J92" s="2" t="s">
        <v>27</v>
      </c>
      <c r="K92" s="2" t="s">
        <v>28</v>
      </c>
      <c r="L92" s="2" t="s">
        <v>29</v>
      </c>
      <c r="M92" s="2" t="s">
        <v>29</v>
      </c>
      <c r="N92" s="2" t="s">
        <v>29</v>
      </c>
      <c r="O92" s="2" t="s">
        <v>29</v>
      </c>
      <c r="P92" s="2" t="s">
        <v>374</v>
      </c>
      <c r="Q92" s="4" t="str">
        <f>HYPERLINK("http://weibo.com/7721076163/NmiD0hYYT")</f>
        <v>http://weibo.com/7721076163/NmiD0hYYT</v>
      </c>
      <c r="R92" s="3" t="s">
        <v>437</v>
      </c>
      <c r="S92" s="2" t="s">
        <v>31</v>
      </c>
      <c r="T92" t="s">
        <v>32</v>
      </c>
    </row>
    <row r="93" ht="23" customHeight="1" spans="1:20">
      <c r="A93" s="2">
        <v>92</v>
      </c>
      <c r="B93" s="3" t="s">
        <v>442</v>
      </c>
      <c r="C93" s="2" t="s">
        <v>443</v>
      </c>
      <c r="D93" s="2" t="s">
        <v>21</v>
      </c>
      <c r="E93" s="2" t="s">
        <v>22</v>
      </c>
      <c r="F93" s="2" t="s">
        <v>444</v>
      </c>
      <c r="G93" s="2" t="s">
        <v>445</v>
      </c>
      <c r="H93" s="2" t="s">
        <v>441</v>
      </c>
      <c r="I93" s="2" t="s">
        <v>26</v>
      </c>
      <c r="J93" s="2" t="s">
        <v>27</v>
      </c>
      <c r="K93" s="2" t="s">
        <v>28</v>
      </c>
      <c r="L93" s="2" t="s">
        <v>29</v>
      </c>
      <c r="M93" s="2" t="s">
        <v>29</v>
      </c>
      <c r="N93" s="2" t="s">
        <v>29</v>
      </c>
      <c r="O93" s="2" t="s">
        <v>29</v>
      </c>
      <c r="P93" s="2" t="s">
        <v>436</v>
      </c>
      <c r="Q93" s="4" t="str">
        <f>HYPERLINK("http://weibo.com/7642230372/NmiCT2BOO")</f>
        <v>http://weibo.com/7642230372/NmiCT2BOO</v>
      </c>
      <c r="R93" s="3" t="s">
        <v>442</v>
      </c>
      <c r="S93" s="2" t="s">
        <v>31</v>
      </c>
      <c r="T93" t="s">
        <v>32</v>
      </c>
    </row>
    <row r="94" ht="23" customHeight="1" spans="1:20">
      <c r="A94" s="2">
        <v>93</v>
      </c>
      <c r="B94" s="3" t="s">
        <v>316</v>
      </c>
      <c r="C94" s="2" t="s">
        <v>446</v>
      </c>
      <c r="D94" s="2" t="s">
        <v>21</v>
      </c>
      <c r="E94" s="2" t="s">
        <v>22</v>
      </c>
      <c r="F94" s="2" t="s">
        <v>447</v>
      </c>
      <c r="G94" s="2" t="s">
        <v>448</v>
      </c>
      <c r="H94" s="2" t="s">
        <v>373</v>
      </c>
      <c r="I94" s="2" t="s">
        <v>26</v>
      </c>
      <c r="J94" s="2" t="s">
        <v>27</v>
      </c>
      <c r="K94" s="2" t="s">
        <v>28</v>
      </c>
      <c r="L94" s="2" t="s">
        <v>29</v>
      </c>
      <c r="M94" s="2" t="s">
        <v>29</v>
      </c>
      <c r="N94" s="2" t="s">
        <v>29</v>
      </c>
      <c r="O94" s="2" t="s">
        <v>29</v>
      </c>
      <c r="P94" s="2" t="s">
        <v>449</v>
      </c>
      <c r="Q94" s="4" t="str">
        <f>HYPERLINK("http://weibo.com/6595711033/NmiCLyHzh")</f>
        <v>http://weibo.com/6595711033/NmiCLyHzh</v>
      </c>
      <c r="R94" s="3" t="s">
        <v>316</v>
      </c>
      <c r="S94" s="2" t="s">
        <v>31</v>
      </c>
      <c r="T94" t="s">
        <v>32</v>
      </c>
    </row>
    <row r="95" ht="23" customHeight="1" spans="1:20">
      <c r="A95" s="2">
        <v>94</v>
      </c>
      <c r="B95" s="3" t="s">
        <v>450</v>
      </c>
      <c r="C95" s="2" t="s">
        <v>451</v>
      </c>
      <c r="D95" s="2" t="s">
        <v>21</v>
      </c>
      <c r="E95" s="2" t="s">
        <v>22</v>
      </c>
      <c r="F95" s="2" t="s">
        <v>452</v>
      </c>
      <c r="G95" s="2" t="s">
        <v>453</v>
      </c>
      <c r="H95" s="2" t="s">
        <v>42</v>
      </c>
      <c r="I95" s="2" t="s">
        <v>26</v>
      </c>
      <c r="J95" s="2" t="s">
        <v>27</v>
      </c>
      <c r="K95" s="2" t="s">
        <v>28</v>
      </c>
      <c r="L95" s="2" t="s">
        <v>29</v>
      </c>
      <c r="M95" s="2" t="s">
        <v>29</v>
      </c>
      <c r="N95" s="2" t="s">
        <v>29</v>
      </c>
      <c r="O95" s="2" t="s">
        <v>29</v>
      </c>
      <c r="P95" s="2" t="s">
        <v>436</v>
      </c>
      <c r="Q95" s="4" t="str">
        <f>HYPERLINK("http://weibo.com/7165035089/NmiCF3MIO")</f>
        <v>http://weibo.com/7165035089/NmiCF3MIO</v>
      </c>
      <c r="R95" s="3" t="s">
        <v>450</v>
      </c>
      <c r="S95" s="2" t="s">
        <v>31</v>
      </c>
      <c r="T95" t="s">
        <v>32</v>
      </c>
    </row>
    <row r="96" ht="23" customHeight="1" spans="1:20">
      <c r="A96" s="2">
        <v>95</v>
      </c>
      <c r="B96" s="3" t="s">
        <v>454</v>
      </c>
      <c r="C96" s="2" t="s">
        <v>455</v>
      </c>
      <c r="D96" s="2" t="s">
        <v>21</v>
      </c>
      <c r="E96" s="2" t="s">
        <v>22</v>
      </c>
      <c r="F96" s="2" t="s">
        <v>456</v>
      </c>
      <c r="G96" s="2" t="s">
        <v>457</v>
      </c>
      <c r="H96" s="2" t="s">
        <v>115</v>
      </c>
      <c r="I96" s="2" t="s">
        <v>26</v>
      </c>
      <c r="J96" s="2" t="s">
        <v>27</v>
      </c>
      <c r="K96" s="2" t="s">
        <v>28</v>
      </c>
      <c r="L96" s="2" t="s">
        <v>29</v>
      </c>
      <c r="M96" s="2" t="s">
        <v>29</v>
      </c>
      <c r="N96" s="2" t="s">
        <v>29</v>
      </c>
      <c r="O96" s="2" t="s">
        <v>29</v>
      </c>
      <c r="P96" s="2" t="s">
        <v>458</v>
      </c>
      <c r="Q96" s="4" t="str">
        <f>HYPERLINK("http://weibo.com/7595311472/NmiCBAjTH")</f>
        <v>http://weibo.com/7595311472/NmiCBAjTH</v>
      </c>
      <c r="R96" s="3" t="s">
        <v>454</v>
      </c>
      <c r="S96" s="2" t="s">
        <v>31</v>
      </c>
      <c r="T96" t="s">
        <v>32</v>
      </c>
    </row>
    <row r="97" ht="23" customHeight="1" spans="1:20">
      <c r="A97" s="2">
        <v>96</v>
      </c>
      <c r="B97" s="3" t="s">
        <v>19</v>
      </c>
      <c r="C97" s="2" t="s">
        <v>459</v>
      </c>
      <c r="D97" s="2" t="s">
        <v>21</v>
      </c>
      <c r="E97" s="2" t="s">
        <v>22</v>
      </c>
      <c r="F97" s="2" t="s">
        <v>460</v>
      </c>
      <c r="G97" s="2" t="s">
        <v>461</v>
      </c>
      <c r="H97" s="2" t="s">
        <v>54</v>
      </c>
      <c r="I97" s="2" t="s">
        <v>26</v>
      </c>
      <c r="J97" s="2" t="s">
        <v>27</v>
      </c>
      <c r="K97" s="2" t="s">
        <v>28</v>
      </c>
      <c r="L97" s="2" t="s">
        <v>29</v>
      </c>
      <c r="M97" s="2" t="s">
        <v>29</v>
      </c>
      <c r="N97" s="2" t="s">
        <v>29</v>
      </c>
      <c r="O97" s="2" t="s">
        <v>29</v>
      </c>
      <c r="P97" s="2" t="s">
        <v>29</v>
      </c>
      <c r="Q97" s="4" t="str">
        <f>HYPERLINK("http://weibo.com/7729246355/NmiCqzUmx")</f>
        <v>http://weibo.com/7729246355/NmiCqzUmx</v>
      </c>
      <c r="R97" s="3" t="s">
        <v>19</v>
      </c>
      <c r="S97" s="2" t="s">
        <v>31</v>
      </c>
      <c r="T97" t="s">
        <v>32</v>
      </c>
    </row>
    <row r="98" ht="23" customHeight="1" spans="1:20">
      <c r="A98" s="2">
        <v>97</v>
      </c>
      <c r="B98" s="3" t="s">
        <v>462</v>
      </c>
      <c r="C98" s="2" t="s">
        <v>463</v>
      </c>
      <c r="D98" s="2" t="s">
        <v>21</v>
      </c>
      <c r="E98" s="2" t="s">
        <v>22</v>
      </c>
      <c r="F98" s="2" t="s">
        <v>464</v>
      </c>
      <c r="G98" s="2" t="s">
        <v>465</v>
      </c>
      <c r="H98" s="2" t="s">
        <v>42</v>
      </c>
      <c r="I98" s="2" t="s">
        <v>26</v>
      </c>
      <c r="J98" s="2" t="s">
        <v>27</v>
      </c>
      <c r="K98" s="2" t="s">
        <v>28</v>
      </c>
      <c r="L98" s="2" t="s">
        <v>29</v>
      </c>
      <c r="M98" s="2" t="s">
        <v>29</v>
      </c>
      <c r="N98" s="2" t="s">
        <v>29</v>
      </c>
      <c r="O98" s="2" t="s">
        <v>29</v>
      </c>
      <c r="P98" s="2" t="s">
        <v>390</v>
      </c>
      <c r="Q98" s="4" t="str">
        <f>HYPERLINK("http://weibo.com/7733482851/NmiCiA5Sb")</f>
        <v>http://weibo.com/7733482851/NmiCiA5Sb</v>
      </c>
      <c r="R98" s="3" t="s">
        <v>462</v>
      </c>
      <c r="S98" s="2" t="s">
        <v>31</v>
      </c>
      <c r="T98" t="s">
        <v>32</v>
      </c>
    </row>
    <row r="99" ht="23" customHeight="1" spans="1:20">
      <c r="A99" s="2">
        <v>98</v>
      </c>
      <c r="B99" s="3" t="s">
        <v>466</v>
      </c>
      <c r="C99" s="2" t="s">
        <v>467</v>
      </c>
      <c r="D99" s="2" t="s">
        <v>21</v>
      </c>
      <c r="E99" s="2" t="s">
        <v>22</v>
      </c>
      <c r="F99" s="2" t="s">
        <v>468</v>
      </c>
      <c r="G99" s="2" t="s">
        <v>469</v>
      </c>
      <c r="H99" s="2" t="s">
        <v>441</v>
      </c>
      <c r="I99" s="2" t="s">
        <v>26</v>
      </c>
      <c r="J99" s="2" t="s">
        <v>27</v>
      </c>
      <c r="K99" s="2" t="s">
        <v>28</v>
      </c>
      <c r="L99" s="2" t="s">
        <v>29</v>
      </c>
      <c r="M99" s="2" t="s">
        <v>29</v>
      </c>
      <c r="N99" s="2" t="s">
        <v>29</v>
      </c>
      <c r="O99" s="2" t="s">
        <v>29</v>
      </c>
      <c r="P99" s="2" t="s">
        <v>470</v>
      </c>
      <c r="Q99" s="4" t="str">
        <f>HYPERLINK("http://weibo.com/7319599487/NmiCa3iDD")</f>
        <v>http://weibo.com/7319599487/NmiCa3iDD</v>
      </c>
      <c r="R99" s="3" t="s">
        <v>466</v>
      </c>
      <c r="S99" s="2" t="s">
        <v>31</v>
      </c>
      <c r="T99" t="s">
        <v>32</v>
      </c>
    </row>
    <row r="100" ht="23" customHeight="1" spans="1:20">
      <c r="A100" s="2">
        <v>99</v>
      </c>
      <c r="B100" s="3" t="s">
        <v>19</v>
      </c>
      <c r="C100" s="2" t="s">
        <v>471</v>
      </c>
      <c r="D100" s="2" t="s">
        <v>21</v>
      </c>
      <c r="E100" s="2" t="s">
        <v>22</v>
      </c>
      <c r="F100" s="2" t="s">
        <v>472</v>
      </c>
      <c r="G100" s="2" t="s">
        <v>473</v>
      </c>
      <c r="H100" s="2" t="s">
        <v>54</v>
      </c>
      <c r="I100" s="2" t="s">
        <v>26</v>
      </c>
      <c r="J100" s="2" t="s">
        <v>27</v>
      </c>
      <c r="K100" s="2" t="s">
        <v>28</v>
      </c>
      <c r="L100" s="2" t="s">
        <v>29</v>
      </c>
      <c r="M100" s="2" t="s">
        <v>29</v>
      </c>
      <c r="N100" s="2" t="s">
        <v>29</v>
      </c>
      <c r="O100" s="2" t="s">
        <v>29</v>
      </c>
      <c r="P100" s="2" t="s">
        <v>458</v>
      </c>
      <c r="Q100" s="4" t="str">
        <f>HYPERLINK("http://weibo.com/6535271601/NmiC4tz1k")</f>
        <v>http://weibo.com/6535271601/NmiC4tz1k</v>
      </c>
      <c r="R100" s="3" t="s">
        <v>19</v>
      </c>
      <c r="S100" s="2" t="s">
        <v>31</v>
      </c>
      <c r="T100" t="s">
        <v>32</v>
      </c>
    </row>
    <row r="101" ht="23" customHeight="1" spans="1:20">
      <c r="A101" s="2">
        <v>100</v>
      </c>
      <c r="B101" s="3" t="s">
        <v>474</v>
      </c>
      <c r="C101" s="2" t="s">
        <v>475</v>
      </c>
      <c r="D101" s="2" t="s">
        <v>21</v>
      </c>
      <c r="E101" s="2" t="s">
        <v>22</v>
      </c>
      <c r="F101" s="2" t="s">
        <v>476</v>
      </c>
      <c r="G101" s="2" t="s">
        <v>477</v>
      </c>
      <c r="H101" s="2" t="s">
        <v>441</v>
      </c>
      <c r="I101" s="2" t="s">
        <v>26</v>
      </c>
      <c r="J101" s="2" t="s">
        <v>27</v>
      </c>
      <c r="K101" s="2" t="s">
        <v>28</v>
      </c>
      <c r="L101" s="2" t="s">
        <v>29</v>
      </c>
      <c r="M101" s="2" t="s">
        <v>29</v>
      </c>
      <c r="N101" s="2" t="s">
        <v>29</v>
      </c>
      <c r="O101" s="2" t="s">
        <v>29</v>
      </c>
      <c r="P101" s="2" t="s">
        <v>478</v>
      </c>
      <c r="Q101" s="4" t="str">
        <f>HYPERLINK("http://weibo.com/5142279282/NmiBKBbJ4")</f>
        <v>http://weibo.com/5142279282/NmiBKBbJ4</v>
      </c>
      <c r="R101" s="3" t="s">
        <v>474</v>
      </c>
      <c r="S101" s="2" t="s">
        <v>31</v>
      </c>
      <c r="T101" t="s">
        <v>32</v>
      </c>
    </row>
    <row r="102" ht="23" customHeight="1" spans="1:20">
      <c r="A102" s="2">
        <v>101</v>
      </c>
      <c r="B102" s="3" t="s">
        <v>479</v>
      </c>
      <c r="C102" s="2" t="s">
        <v>480</v>
      </c>
      <c r="D102" s="2" t="s">
        <v>21</v>
      </c>
      <c r="E102" s="2" t="s">
        <v>22</v>
      </c>
      <c r="F102" s="2" t="s">
        <v>481</v>
      </c>
      <c r="G102" s="2" t="s">
        <v>482</v>
      </c>
      <c r="H102" s="2" t="s">
        <v>441</v>
      </c>
      <c r="I102" s="2" t="s">
        <v>26</v>
      </c>
      <c r="J102" s="2" t="s">
        <v>27</v>
      </c>
      <c r="K102" s="2" t="s">
        <v>28</v>
      </c>
      <c r="L102" s="2" t="s">
        <v>29</v>
      </c>
      <c r="M102" s="2" t="s">
        <v>29</v>
      </c>
      <c r="N102" s="2" t="s">
        <v>29</v>
      </c>
      <c r="O102" s="2" t="s">
        <v>29</v>
      </c>
      <c r="P102" s="2" t="s">
        <v>110</v>
      </c>
      <c r="Q102" s="4" t="str">
        <f>HYPERLINK("http://weibo.com/7790977672/NmiBqA1bd")</f>
        <v>http://weibo.com/7790977672/NmiBqA1bd</v>
      </c>
      <c r="R102" s="3" t="s">
        <v>479</v>
      </c>
      <c r="S102" s="2" t="s">
        <v>31</v>
      </c>
      <c r="T102" t="s">
        <v>32</v>
      </c>
    </row>
    <row r="103" ht="23" customHeight="1" spans="1:20">
      <c r="A103" s="2">
        <v>102</v>
      </c>
      <c r="B103" s="3" t="s">
        <v>483</v>
      </c>
      <c r="C103" s="2" t="s">
        <v>484</v>
      </c>
      <c r="D103" s="2" t="s">
        <v>21</v>
      </c>
      <c r="E103" s="2" t="s">
        <v>22</v>
      </c>
      <c r="F103" s="2" t="s">
        <v>485</v>
      </c>
      <c r="G103" s="2" t="s">
        <v>486</v>
      </c>
      <c r="H103" s="2" t="s">
        <v>115</v>
      </c>
      <c r="I103" s="2" t="s">
        <v>26</v>
      </c>
      <c r="J103" s="2" t="s">
        <v>27</v>
      </c>
      <c r="K103" s="2" t="s">
        <v>28</v>
      </c>
      <c r="L103" s="2" t="s">
        <v>29</v>
      </c>
      <c r="M103" s="2" t="s">
        <v>29</v>
      </c>
      <c r="N103" s="2" t="s">
        <v>29</v>
      </c>
      <c r="O103" s="2" t="s">
        <v>29</v>
      </c>
      <c r="P103" s="2" t="s">
        <v>487</v>
      </c>
      <c r="Q103" s="4" t="str">
        <f>HYPERLINK("http://weibo.com/6336413153/NmiBluept")</f>
        <v>http://weibo.com/6336413153/NmiBluept</v>
      </c>
      <c r="R103" s="3" t="s">
        <v>483</v>
      </c>
      <c r="S103" s="2" t="s">
        <v>31</v>
      </c>
      <c r="T103" t="s">
        <v>32</v>
      </c>
    </row>
    <row r="104" ht="23" customHeight="1" spans="1:20">
      <c r="A104" s="2">
        <v>103</v>
      </c>
      <c r="B104" s="3" t="s">
        <v>488</v>
      </c>
      <c r="C104" s="2" t="s">
        <v>489</v>
      </c>
      <c r="D104" s="2" t="s">
        <v>21</v>
      </c>
      <c r="E104" s="2" t="s">
        <v>22</v>
      </c>
      <c r="F104" s="2" t="s">
        <v>490</v>
      </c>
      <c r="G104" s="2" t="s">
        <v>491</v>
      </c>
      <c r="H104" s="2" t="s">
        <v>142</v>
      </c>
      <c r="I104" s="2" t="s">
        <v>26</v>
      </c>
      <c r="J104" s="2" t="s">
        <v>27</v>
      </c>
      <c r="K104" s="2" t="s">
        <v>28</v>
      </c>
      <c r="L104" s="2" t="s">
        <v>29</v>
      </c>
      <c r="M104" s="2" t="s">
        <v>29</v>
      </c>
      <c r="N104" s="2" t="s">
        <v>29</v>
      </c>
      <c r="O104" s="2" t="s">
        <v>29</v>
      </c>
      <c r="P104" s="2" t="s">
        <v>492</v>
      </c>
      <c r="Q104" s="4" t="str">
        <f>HYPERLINK("http://weibo.com/7828838494/NmiBknNxW")</f>
        <v>http://weibo.com/7828838494/NmiBknNxW</v>
      </c>
      <c r="R104" s="3" t="s">
        <v>488</v>
      </c>
      <c r="S104" s="2" t="s">
        <v>31</v>
      </c>
      <c r="T104" t="s">
        <v>32</v>
      </c>
    </row>
    <row r="105" ht="23" customHeight="1" spans="1:20">
      <c r="A105" s="2">
        <v>104</v>
      </c>
      <c r="B105" s="3" t="s">
        <v>316</v>
      </c>
      <c r="C105" s="2" t="s">
        <v>493</v>
      </c>
      <c r="D105" s="2" t="s">
        <v>21</v>
      </c>
      <c r="E105" s="2" t="s">
        <v>22</v>
      </c>
      <c r="F105" s="2" t="s">
        <v>494</v>
      </c>
      <c r="G105" s="2" t="s">
        <v>495</v>
      </c>
      <c r="H105" s="2" t="s">
        <v>373</v>
      </c>
      <c r="I105" s="2" t="s">
        <v>26</v>
      </c>
      <c r="J105" s="2" t="s">
        <v>27</v>
      </c>
      <c r="K105" s="2" t="s">
        <v>28</v>
      </c>
      <c r="L105" s="2" t="s">
        <v>29</v>
      </c>
      <c r="M105" s="2" t="s">
        <v>29</v>
      </c>
      <c r="N105" s="2" t="s">
        <v>29</v>
      </c>
      <c r="O105" s="2" t="s">
        <v>29</v>
      </c>
      <c r="P105" s="2" t="s">
        <v>29</v>
      </c>
      <c r="Q105" s="4" t="str">
        <f>HYPERLINK("http://weibo.com/7796109938/NmiBhkYvI")</f>
        <v>http://weibo.com/7796109938/NmiBhkYvI</v>
      </c>
      <c r="R105" s="3" t="s">
        <v>316</v>
      </c>
      <c r="S105" s="2" t="s">
        <v>31</v>
      </c>
      <c r="T105" t="s">
        <v>32</v>
      </c>
    </row>
    <row r="106" ht="23" customHeight="1" spans="1:20">
      <c r="A106" s="2">
        <v>105</v>
      </c>
      <c r="B106" s="3" t="s">
        <v>316</v>
      </c>
      <c r="C106" s="2" t="s">
        <v>496</v>
      </c>
      <c r="D106" s="2" t="s">
        <v>21</v>
      </c>
      <c r="E106" s="2" t="s">
        <v>22</v>
      </c>
      <c r="F106" s="2" t="s">
        <v>497</v>
      </c>
      <c r="G106" s="2" t="s">
        <v>498</v>
      </c>
      <c r="H106" s="2" t="s">
        <v>499</v>
      </c>
      <c r="I106" s="2" t="s">
        <v>26</v>
      </c>
      <c r="J106" s="2" t="s">
        <v>27</v>
      </c>
      <c r="K106" s="2" t="s">
        <v>28</v>
      </c>
      <c r="L106" s="2" t="s">
        <v>29</v>
      </c>
      <c r="M106" s="2" t="s">
        <v>29</v>
      </c>
      <c r="N106" s="2" t="s">
        <v>29</v>
      </c>
      <c r="O106" s="2" t="s">
        <v>29</v>
      </c>
      <c r="P106" s="2" t="s">
        <v>500</v>
      </c>
      <c r="Q106" s="4" t="str">
        <f>HYPERLINK("http://weibo.com/6523765212/NmiB9qFqp")</f>
        <v>http://weibo.com/6523765212/NmiB9qFqp</v>
      </c>
      <c r="R106" s="3" t="s">
        <v>316</v>
      </c>
      <c r="S106" s="2" t="s">
        <v>31</v>
      </c>
      <c r="T106" t="s">
        <v>32</v>
      </c>
    </row>
    <row r="107" ht="23" customHeight="1" spans="1:20">
      <c r="A107" s="2">
        <v>106</v>
      </c>
      <c r="B107" s="3" t="s">
        <v>501</v>
      </c>
      <c r="C107" s="2" t="s">
        <v>502</v>
      </c>
      <c r="D107" s="2" t="s">
        <v>21</v>
      </c>
      <c r="E107" s="2" t="s">
        <v>22</v>
      </c>
      <c r="F107" s="2" t="s">
        <v>503</v>
      </c>
      <c r="G107" s="2" t="s">
        <v>504</v>
      </c>
      <c r="H107" s="2" t="s">
        <v>441</v>
      </c>
      <c r="I107" s="2" t="s">
        <v>26</v>
      </c>
      <c r="J107" s="2" t="s">
        <v>27</v>
      </c>
      <c r="K107" s="2" t="s">
        <v>28</v>
      </c>
      <c r="L107" s="2" t="s">
        <v>29</v>
      </c>
      <c r="M107" s="2" t="s">
        <v>29</v>
      </c>
      <c r="N107" s="2" t="s">
        <v>29</v>
      </c>
      <c r="O107" s="2" t="s">
        <v>29</v>
      </c>
      <c r="P107" s="2" t="s">
        <v>470</v>
      </c>
      <c r="Q107" s="4" t="str">
        <f>HYPERLINK("http://weibo.com/7335664225/NmiB8vehk")</f>
        <v>http://weibo.com/7335664225/NmiB8vehk</v>
      </c>
      <c r="R107" s="3" t="s">
        <v>501</v>
      </c>
      <c r="S107" s="2" t="s">
        <v>31</v>
      </c>
      <c r="T107" t="s">
        <v>32</v>
      </c>
    </row>
    <row r="108" ht="23" customHeight="1" spans="1:20">
      <c r="A108" s="2">
        <v>107</v>
      </c>
      <c r="B108" s="3" t="s">
        <v>505</v>
      </c>
      <c r="C108" s="2" t="s">
        <v>506</v>
      </c>
      <c r="D108" s="2" t="s">
        <v>21</v>
      </c>
      <c r="E108" s="2" t="s">
        <v>22</v>
      </c>
      <c r="F108" s="2" t="s">
        <v>507</v>
      </c>
      <c r="G108" s="2" t="s">
        <v>508</v>
      </c>
      <c r="H108" s="2" t="s">
        <v>441</v>
      </c>
      <c r="I108" s="2" t="s">
        <v>26</v>
      </c>
      <c r="J108" s="2" t="s">
        <v>27</v>
      </c>
      <c r="K108" s="2" t="s">
        <v>28</v>
      </c>
      <c r="L108" s="2" t="s">
        <v>29</v>
      </c>
      <c r="M108" s="2" t="s">
        <v>29</v>
      </c>
      <c r="N108" s="2" t="s">
        <v>29</v>
      </c>
      <c r="O108" s="2" t="s">
        <v>29</v>
      </c>
      <c r="P108" s="2" t="s">
        <v>436</v>
      </c>
      <c r="Q108" s="4" t="str">
        <f>HYPERLINK("http://weibo.com/7636622956/NmiB66fNX")</f>
        <v>http://weibo.com/7636622956/NmiB66fNX</v>
      </c>
      <c r="R108" s="3" t="s">
        <v>505</v>
      </c>
      <c r="S108" s="2" t="s">
        <v>31</v>
      </c>
      <c r="T108" t="s">
        <v>32</v>
      </c>
    </row>
    <row r="109" ht="23" customHeight="1" spans="1:20">
      <c r="A109" s="2">
        <v>108</v>
      </c>
      <c r="B109" s="3" t="s">
        <v>509</v>
      </c>
      <c r="C109" s="2" t="s">
        <v>510</v>
      </c>
      <c r="D109" s="2" t="s">
        <v>21</v>
      </c>
      <c r="E109" s="2" t="s">
        <v>22</v>
      </c>
      <c r="F109" s="2" t="s">
        <v>511</v>
      </c>
      <c r="G109" s="2" t="s">
        <v>512</v>
      </c>
      <c r="H109" s="2" t="s">
        <v>115</v>
      </c>
      <c r="I109" s="2" t="s">
        <v>26</v>
      </c>
      <c r="J109" s="2" t="s">
        <v>27</v>
      </c>
      <c r="K109" s="2" t="s">
        <v>28</v>
      </c>
      <c r="L109" s="2" t="s">
        <v>29</v>
      </c>
      <c r="M109" s="2" t="s">
        <v>29</v>
      </c>
      <c r="N109" s="2" t="s">
        <v>29</v>
      </c>
      <c r="O109" s="2" t="s">
        <v>29</v>
      </c>
      <c r="P109" s="2" t="s">
        <v>344</v>
      </c>
      <c r="Q109" s="4" t="str">
        <f>HYPERLINK("http://weibo.com/7480902208/NmiB1czI7")</f>
        <v>http://weibo.com/7480902208/NmiB1czI7</v>
      </c>
      <c r="R109" s="3" t="s">
        <v>509</v>
      </c>
      <c r="S109" s="2" t="s">
        <v>31</v>
      </c>
      <c r="T109" t="s">
        <v>32</v>
      </c>
    </row>
    <row r="110" ht="23" customHeight="1" spans="1:20">
      <c r="A110" s="2">
        <v>109</v>
      </c>
      <c r="B110" s="3" t="s">
        <v>316</v>
      </c>
      <c r="C110" s="2" t="s">
        <v>513</v>
      </c>
      <c r="D110" s="2" t="s">
        <v>21</v>
      </c>
      <c r="E110" s="2" t="s">
        <v>22</v>
      </c>
      <c r="F110" s="2" t="s">
        <v>514</v>
      </c>
      <c r="G110" s="2" t="s">
        <v>515</v>
      </c>
      <c r="H110" s="2" t="s">
        <v>151</v>
      </c>
      <c r="I110" s="2" t="s">
        <v>26</v>
      </c>
      <c r="J110" s="2" t="s">
        <v>27</v>
      </c>
      <c r="K110" s="2" t="s">
        <v>28</v>
      </c>
      <c r="L110" s="2" t="s">
        <v>29</v>
      </c>
      <c r="M110" s="2" t="s">
        <v>29</v>
      </c>
      <c r="N110" s="2" t="s">
        <v>29</v>
      </c>
      <c r="O110" s="2" t="s">
        <v>29</v>
      </c>
      <c r="P110" s="2" t="s">
        <v>516</v>
      </c>
      <c r="Q110" s="4" t="str">
        <f>HYPERLINK("http://weibo.com/6593468728/NmiAW3tWP")</f>
        <v>http://weibo.com/6593468728/NmiAW3tWP</v>
      </c>
      <c r="R110" s="3" t="s">
        <v>316</v>
      </c>
      <c r="S110" s="2" t="s">
        <v>31</v>
      </c>
      <c r="T110" t="s">
        <v>32</v>
      </c>
    </row>
    <row r="111" ht="23" customHeight="1" spans="1:20">
      <c r="A111" s="2">
        <v>110</v>
      </c>
      <c r="B111" s="3" t="s">
        <v>517</v>
      </c>
      <c r="C111" s="2" t="s">
        <v>518</v>
      </c>
      <c r="D111" s="2" t="s">
        <v>21</v>
      </c>
      <c r="E111" s="2" t="s">
        <v>22</v>
      </c>
      <c r="F111" s="2" t="s">
        <v>519</v>
      </c>
      <c r="G111" s="2" t="s">
        <v>520</v>
      </c>
      <c r="H111" s="2" t="s">
        <v>499</v>
      </c>
      <c r="I111" s="2" t="s">
        <v>26</v>
      </c>
      <c r="J111" s="2" t="s">
        <v>27</v>
      </c>
      <c r="K111" s="2" t="s">
        <v>28</v>
      </c>
      <c r="L111" s="2" t="s">
        <v>29</v>
      </c>
      <c r="M111" s="2" t="s">
        <v>29</v>
      </c>
      <c r="N111" s="2" t="s">
        <v>29</v>
      </c>
      <c r="O111" s="2" t="s">
        <v>29</v>
      </c>
      <c r="P111" s="2" t="s">
        <v>287</v>
      </c>
      <c r="Q111" s="4" t="str">
        <f>HYPERLINK("http://weibo.com/6545389148/NmiARqhnQ")</f>
        <v>http://weibo.com/6545389148/NmiARqhnQ</v>
      </c>
      <c r="R111" s="3" t="s">
        <v>517</v>
      </c>
      <c r="S111" s="2" t="s">
        <v>31</v>
      </c>
      <c r="T111" t="s">
        <v>32</v>
      </c>
    </row>
    <row r="112" ht="23" customHeight="1" spans="1:20">
      <c r="A112" s="2">
        <v>111</v>
      </c>
      <c r="B112" s="3" t="s">
        <v>316</v>
      </c>
      <c r="C112" s="2" t="s">
        <v>521</v>
      </c>
      <c r="D112" s="2" t="s">
        <v>21</v>
      </c>
      <c r="E112" s="2" t="s">
        <v>22</v>
      </c>
      <c r="F112" s="2" t="s">
        <v>522</v>
      </c>
      <c r="G112" s="2" t="s">
        <v>523</v>
      </c>
      <c r="H112" s="2" t="s">
        <v>151</v>
      </c>
      <c r="I112" s="2" t="s">
        <v>26</v>
      </c>
      <c r="J112" s="2" t="s">
        <v>27</v>
      </c>
      <c r="K112" s="2" t="s">
        <v>28</v>
      </c>
      <c r="L112" s="2" t="s">
        <v>29</v>
      </c>
      <c r="M112" s="2" t="s">
        <v>29</v>
      </c>
      <c r="N112" s="2" t="s">
        <v>29</v>
      </c>
      <c r="O112" s="2" t="s">
        <v>29</v>
      </c>
      <c r="P112" s="2" t="s">
        <v>524</v>
      </c>
      <c r="Q112" s="4" t="str">
        <f>HYPERLINK("http://weibo.com/7490462998/NmiAh3vmY")</f>
        <v>http://weibo.com/7490462998/NmiAh3vmY</v>
      </c>
      <c r="R112" s="3" t="s">
        <v>316</v>
      </c>
      <c r="S112" s="2" t="s">
        <v>31</v>
      </c>
      <c r="T112" t="s">
        <v>32</v>
      </c>
    </row>
    <row r="113" ht="23" customHeight="1" spans="1:20">
      <c r="A113" s="2">
        <v>112</v>
      </c>
      <c r="B113" s="3" t="s">
        <v>19</v>
      </c>
      <c r="C113" s="2" t="s">
        <v>525</v>
      </c>
      <c r="D113" s="2" t="s">
        <v>21</v>
      </c>
      <c r="E113" s="2" t="s">
        <v>22</v>
      </c>
      <c r="F113" s="2" t="s">
        <v>526</v>
      </c>
      <c r="G113" s="2" t="s">
        <v>527</v>
      </c>
      <c r="H113" s="2" t="s">
        <v>54</v>
      </c>
      <c r="I113" s="2" t="s">
        <v>26</v>
      </c>
      <c r="J113" s="2" t="s">
        <v>27</v>
      </c>
      <c r="K113" s="2" t="s">
        <v>28</v>
      </c>
      <c r="L113" s="2" t="s">
        <v>29</v>
      </c>
      <c r="M113" s="2" t="s">
        <v>29</v>
      </c>
      <c r="N113" s="2" t="s">
        <v>29</v>
      </c>
      <c r="O113" s="2" t="s">
        <v>29</v>
      </c>
      <c r="P113" s="2" t="s">
        <v>163</v>
      </c>
      <c r="Q113" s="4" t="str">
        <f>HYPERLINK("http://weibo.com/6353425092/NmiAahQh9")</f>
        <v>http://weibo.com/6353425092/NmiAahQh9</v>
      </c>
      <c r="R113" s="3" t="s">
        <v>19</v>
      </c>
      <c r="S113" s="2" t="s">
        <v>31</v>
      </c>
      <c r="T113" t="s">
        <v>32</v>
      </c>
    </row>
    <row r="114" ht="23" customHeight="1" spans="1:20">
      <c r="A114" s="2">
        <v>113</v>
      </c>
      <c r="B114" s="3" t="s">
        <v>528</v>
      </c>
      <c r="C114" s="2" t="s">
        <v>529</v>
      </c>
      <c r="D114" s="2" t="s">
        <v>21</v>
      </c>
      <c r="E114" s="2" t="s">
        <v>22</v>
      </c>
      <c r="F114" s="2" t="s">
        <v>530</v>
      </c>
      <c r="G114" s="2" t="s">
        <v>531</v>
      </c>
      <c r="H114" s="2" t="s">
        <v>499</v>
      </c>
      <c r="I114" s="2" t="s">
        <v>26</v>
      </c>
      <c r="J114" s="2" t="s">
        <v>27</v>
      </c>
      <c r="K114" s="2" t="s">
        <v>28</v>
      </c>
      <c r="L114" s="2" t="s">
        <v>29</v>
      </c>
      <c r="M114" s="2" t="s">
        <v>29</v>
      </c>
      <c r="N114" s="2" t="s">
        <v>29</v>
      </c>
      <c r="O114" s="2" t="s">
        <v>29</v>
      </c>
      <c r="P114" s="2" t="s">
        <v>449</v>
      </c>
      <c r="Q114" s="4" t="str">
        <f>HYPERLINK("http://weibo.com/6680103757/NmizT2Z8X")</f>
        <v>http://weibo.com/6680103757/NmizT2Z8X</v>
      </c>
      <c r="R114" s="3" t="s">
        <v>528</v>
      </c>
      <c r="S114" s="2" t="s">
        <v>31</v>
      </c>
      <c r="T114" t="s">
        <v>32</v>
      </c>
    </row>
    <row r="115" ht="23" customHeight="1" spans="1:20">
      <c r="A115" s="2">
        <v>114</v>
      </c>
      <c r="B115" s="3" t="s">
        <v>532</v>
      </c>
      <c r="C115" s="2" t="s">
        <v>533</v>
      </c>
      <c r="D115" s="2" t="s">
        <v>21</v>
      </c>
      <c r="E115" s="2" t="s">
        <v>22</v>
      </c>
      <c r="F115" s="2" t="s">
        <v>534</v>
      </c>
      <c r="G115" s="2" t="s">
        <v>535</v>
      </c>
      <c r="H115" s="2" t="s">
        <v>441</v>
      </c>
      <c r="I115" s="2" t="s">
        <v>26</v>
      </c>
      <c r="J115" s="2" t="s">
        <v>27</v>
      </c>
      <c r="K115" s="2" t="s">
        <v>28</v>
      </c>
      <c r="L115" s="2" t="s">
        <v>29</v>
      </c>
      <c r="M115" s="2" t="s">
        <v>29</v>
      </c>
      <c r="N115" s="2" t="s">
        <v>29</v>
      </c>
      <c r="O115" s="2" t="s">
        <v>29</v>
      </c>
      <c r="P115" s="2" t="s">
        <v>536</v>
      </c>
      <c r="Q115" s="4" t="str">
        <f>HYPERLINK("http://weibo.com/7436494460/NmizL5o1M")</f>
        <v>http://weibo.com/7436494460/NmizL5o1M</v>
      </c>
      <c r="R115" s="3" t="s">
        <v>532</v>
      </c>
      <c r="S115" s="2" t="s">
        <v>31</v>
      </c>
      <c r="T115" t="s">
        <v>32</v>
      </c>
    </row>
    <row r="116" ht="23" customHeight="1" spans="1:20">
      <c r="A116" s="2">
        <v>115</v>
      </c>
      <c r="B116" s="3" t="s">
        <v>316</v>
      </c>
      <c r="C116" s="2" t="s">
        <v>537</v>
      </c>
      <c r="D116" s="2" t="s">
        <v>21</v>
      </c>
      <c r="E116" s="2" t="s">
        <v>22</v>
      </c>
      <c r="F116" s="2" t="s">
        <v>538</v>
      </c>
      <c r="G116" s="2" t="s">
        <v>539</v>
      </c>
      <c r="H116" s="2" t="s">
        <v>373</v>
      </c>
      <c r="I116" s="2" t="s">
        <v>26</v>
      </c>
      <c r="J116" s="2" t="s">
        <v>27</v>
      </c>
      <c r="K116" s="2" t="s">
        <v>28</v>
      </c>
      <c r="L116" s="2" t="s">
        <v>29</v>
      </c>
      <c r="M116" s="2" t="s">
        <v>29</v>
      </c>
      <c r="N116" s="2" t="s">
        <v>29</v>
      </c>
      <c r="O116" s="2" t="s">
        <v>29</v>
      </c>
      <c r="P116" s="2" t="s">
        <v>425</v>
      </c>
      <c r="Q116" s="4" t="str">
        <f>HYPERLINK("http://weibo.com/7855027537/Nmizzf12y")</f>
        <v>http://weibo.com/7855027537/Nmizzf12y</v>
      </c>
      <c r="R116" s="3" t="s">
        <v>316</v>
      </c>
      <c r="S116" s="2" t="s">
        <v>31</v>
      </c>
      <c r="T116" t="s">
        <v>32</v>
      </c>
    </row>
    <row r="117" ht="23" customHeight="1" spans="1:20">
      <c r="A117" s="2">
        <v>116</v>
      </c>
      <c r="B117" s="3" t="s">
        <v>316</v>
      </c>
      <c r="C117" s="2" t="s">
        <v>540</v>
      </c>
      <c r="D117" s="2" t="s">
        <v>21</v>
      </c>
      <c r="E117" s="2" t="s">
        <v>22</v>
      </c>
      <c r="F117" s="2" t="s">
        <v>541</v>
      </c>
      <c r="G117" s="2" t="s">
        <v>542</v>
      </c>
      <c r="H117" s="2" t="s">
        <v>499</v>
      </c>
      <c r="I117" s="2" t="s">
        <v>26</v>
      </c>
      <c r="J117" s="2" t="s">
        <v>27</v>
      </c>
      <c r="K117" s="2" t="s">
        <v>28</v>
      </c>
      <c r="L117" s="2" t="s">
        <v>29</v>
      </c>
      <c r="M117" s="2" t="s">
        <v>29</v>
      </c>
      <c r="N117" s="2" t="s">
        <v>29</v>
      </c>
      <c r="O117" s="2" t="s">
        <v>29</v>
      </c>
      <c r="P117" s="2" t="s">
        <v>543</v>
      </c>
      <c r="Q117" s="4" t="str">
        <f>HYPERLINK("http://weibo.com/6393354147/NmizfeXvO")</f>
        <v>http://weibo.com/6393354147/NmizfeXvO</v>
      </c>
      <c r="R117" s="3" t="s">
        <v>316</v>
      </c>
      <c r="S117" s="2" t="s">
        <v>31</v>
      </c>
      <c r="T117" t="s">
        <v>32</v>
      </c>
    </row>
    <row r="118" ht="23" customHeight="1" spans="1:20">
      <c r="A118" s="2">
        <v>117</v>
      </c>
      <c r="B118" s="3" t="s">
        <v>316</v>
      </c>
      <c r="C118" s="2" t="s">
        <v>544</v>
      </c>
      <c r="D118" s="2" t="s">
        <v>21</v>
      </c>
      <c r="E118" s="2" t="s">
        <v>22</v>
      </c>
      <c r="F118" s="2" t="s">
        <v>545</v>
      </c>
      <c r="G118" s="2" t="s">
        <v>546</v>
      </c>
      <c r="H118" s="2" t="s">
        <v>54</v>
      </c>
      <c r="I118" s="2" t="s">
        <v>26</v>
      </c>
      <c r="J118" s="2" t="s">
        <v>27</v>
      </c>
      <c r="K118" s="2" t="s">
        <v>28</v>
      </c>
      <c r="L118" s="2" t="s">
        <v>29</v>
      </c>
      <c r="M118" s="2" t="s">
        <v>29</v>
      </c>
      <c r="N118" s="2" t="s">
        <v>29</v>
      </c>
      <c r="O118" s="2" t="s">
        <v>29</v>
      </c>
      <c r="P118" s="2" t="s">
        <v>137</v>
      </c>
      <c r="Q118" s="4" t="str">
        <f>HYPERLINK("http://weibo.com/7566794645/Nmiz6n03D")</f>
        <v>http://weibo.com/7566794645/Nmiz6n03D</v>
      </c>
      <c r="R118" s="3" t="s">
        <v>316</v>
      </c>
      <c r="S118" s="2" t="s">
        <v>31</v>
      </c>
      <c r="T118" t="s">
        <v>32</v>
      </c>
    </row>
    <row r="119" ht="23" customHeight="1" spans="1:20">
      <c r="A119" s="2">
        <v>118</v>
      </c>
      <c r="B119" s="3" t="s">
        <v>547</v>
      </c>
      <c r="C119" s="2" t="s">
        <v>548</v>
      </c>
      <c r="D119" s="2" t="s">
        <v>21</v>
      </c>
      <c r="E119" s="2" t="s">
        <v>22</v>
      </c>
      <c r="F119" s="2" t="s">
        <v>549</v>
      </c>
      <c r="G119" s="2" t="s">
        <v>550</v>
      </c>
      <c r="H119" s="2" t="s">
        <v>441</v>
      </c>
      <c r="I119" s="2" t="s">
        <v>26</v>
      </c>
      <c r="J119" s="2" t="s">
        <v>27</v>
      </c>
      <c r="K119" s="2" t="s">
        <v>28</v>
      </c>
      <c r="L119" s="2" t="s">
        <v>29</v>
      </c>
      <c r="M119" s="2" t="s">
        <v>29</v>
      </c>
      <c r="N119" s="2" t="s">
        <v>29</v>
      </c>
      <c r="O119" s="2" t="s">
        <v>29</v>
      </c>
      <c r="P119" s="2" t="s">
        <v>524</v>
      </c>
      <c r="Q119" s="4" t="str">
        <f>HYPERLINK("http://weibo.com/1805793604/NmiyS6zHO")</f>
        <v>http://weibo.com/1805793604/NmiyS6zHO</v>
      </c>
      <c r="R119" s="3" t="s">
        <v>547</v>
      </c>
      <c r="S119" s="2" t="s">
        <v>31</v>
      </c>
      <c r="T119" t="s">
        <v>32</v>
      </c>
    </row>
    <row r="120" ht="23" customHeight="1" spans="1:20">
      <c r="A120" s="2">
        <v>119</v>
      </c>
      <c r="B120" s="3" t="s">
        <v>19</v>
      </c>
      <c r="C120" s="2" t="s">
        <v>551</v>
      </c>
      <c r="D120" s="2" t="s">
        <v>21</v>
      </c>
      <c r="E120" s="2" t="s">
        <v>22</v>
      </c>
      <c r="F120" s="2" t="s">
        <v>545</v>
      </c>
      <c r="G120" s="2" t="s">
        <v>546</v>
      </c>
      <c r="H120" s="2" t="s">
        <v>54</v>
      </c>
      <c r="I120" s="2" t="s">
        <v>26</v>
      </c>
      <c r="J120" s="2" t="s">
        <v>27</v>
      </c>
      <c r="K120" s="2" t="s">
        <v>28</v>
      </c>
      <c r="L120" s="2" t="s">
        <v>29</v>
      </c>
      <c r="M120" s="2" t="s">
        <v>29</v>
      </c>
      <c r="N120" s="2" t="s">
        <v>29</v>
      </c>
      <c r="O120" s="2" t="s">
        <v>29</v>
      </c>
      <c r="P120" s="2" t="s">
        <v>137</v>
      </c>
      <c r="Q120" s="4" t="str">
        <f>HYPERLINK("http://weibo.com/7566794645/NmiyFbYML")</f>
        <v>http://weibo.com/7566794645/NmiyFbYML</v>
      </c>
      <c r="R120" s="3" t="s">
        <v>19</v>
      </c>
      <c r="S120" s="2" t="s">
        <v>31</v>
      </c>
      <c r="T120" t="s">
        <v>32</v>
      </c>
    </row>
    <row r="121" ht="23" customHeight="1" spans="1:20">
      <c r="A121" s="2">
        <v>120</v>
      </c>
      <c r="B121" s="3" t="s">
        <v>552</v>
      </c>
      <c r="C121" s="2" t="s">
        <v>553</v>
      </c>
      <c r="D121" s="2" t="s">
        <v>21</v>
      </c>
      <c r="E121" s="2" t="s">
        <v>22</v>
      </c>
      <c r="F121" s="2" t="s">
        <v>554</v>
      </c>
      <c r="G121" s="2" t="s">
        <v>555</v>
      </c>
      <c r="H121" s="2" t="s">
        <v>151</v>
      </c>
      <c r="I121" s="2" t="s">
        <v>26</v>
      </c>
      <c r="J121" s="2" t="s">
        <v>27</v>
      </c>
      <c r="K121" s="2" t="s">
        <v>28</v>
      </c>
      <c r="L121" s="2" t="s">
        <v>29</v>
      </c>
      <c r="M121" s="2" t="s">
        <v>29</v>
      </c>
      <c r="N121" s="2" t="s">
        <v>29</v>
      </c>
      <c r="O121" s="2" t="s">
        <v>29</v>
      </c>
      <c r="P121" s="2" t="s">
        <v>556</v>
      </c>
      <c r="Q121" s="4" t="str">
        <f>HYPERLINK("http://weibo.com/7568951662/Nmiyl0ULF")</f>
        <v>http://weibo.com/7568951662/Nmiyl0ULF</v>
      </c>
      <c r="R121" s="3" t="s">
        <v>552</v>
      </c>
      <c r="S121" s="2" t="s">
        <v>31</v>
      </c>
      <c r="T121" t="s">
        <v>32</v>
      </c>
    </row>
    <row r="122" ht="23" customHeight="1" spans="1:20">
      <c r="A122" s="2">
        <v>121</v>
      </c>
      <c r="B122" s="3" t="s">
        <v>316</v>
      </c>
      <c r="C122" s="2" t="s">
        <v>557</v>
      </c>
      <c r="D122" s="2" t="s">
        <v>21</v>
      </c>
      <c r="E122" s="2" t="s">
        <v>22</v>
      </c>
      <c r="F122" s="2" t="s">
        <v>558</v>
      </c>
      <c r="G122" s="2" t="s">
        <v>559</v>
      </c>
      <c r="H122" s="2" t="s">
        <v>373</v>
      </c>
      <c r="I122" s="2" t="s">
        <v>26</v>
      </c>
      <c r="J122" s="2" t="s">
        <v>27</v>
      </c>
      <c r="K122" s="2" t="s">
        <v>28</v>
      </c>
      <c r="L122" s="2" t="s">
        <v>29</v>
      </c>
      <c r="M122" s="2" t="s">
        <v>29</v>
      </c>
      <c r="N122" s="2" t="s">
        <v>29</v>
      </c>
      <c r="O122" s="2" t="s">
        <v>29</v>
      </c>
      <c r="P122" s="2" t="s">
        <v>137</v>
      </c>
      <c r="Q122" s="4" t="str">
        <f>HYPERLINK("http://weibo.com/7317683353/Nmiyk7FJZ")</f>
        <v>http://weibo.com/7317683353/Nmiyk7FJZ</v>
      </c>
      <c r="R122" s="3" t="s">
        <v>316</v>
      </c>
      <c r="S122" s="2" t="s">
        <v>31</v>
      </c>
      <c r="T122" t="s">
        <v>32</v>
      </c>
    </row>
    <row r="123" ht="23" customHeight="1" spans="1:20">
      <c r="A123" s="2">
        <v>122</v>
      </c>
      <c r="B123" s="3" t="s">
        <v>560</v>
      </c>
      <c r="C123" s="2" t="s">
        <v>561</v>
      </c>
      <c r="D123" s="2" t="s">
        <v>21</v>
      </c>
      <c r="E123" s="2" t="s">
        <v>22</v>
      </c>
      <c r="F123" s="2" t="s">
        <v>562</v>
      </c>
      <c r="G123" s="2" t="s">
        <v>563</v>
      </c>
      <c r="H123" s="2" t="s">
        <v>499</v>
      </c>
      <c r="I123" s="2" t="s">
        <v>26</v>
      </c>
      <c r="J123" s="2" t="s">
        <v>27</v>
      </c>
      <c r="K123" s="2" t="s">
        <v>28</v>
      </c>
      <c r="L123" s="2" t="s">
        <v>29</v>
      </c>
      <c r="M123" s="2" t="s">
        <v>29</v>
      </c>
      <c r="N123" s="2" t="s">
        <v>29</v>
      </c>
      <c r="O123" s="2" t="s">
        <v>29</v>
      </c>
      <c r="P123" s="2" t="s">
        <v>564</v>
      </c>
      <c r="Q123" s="4" t="str">
        <f>HYPERLINK("http://weibo.com/6506944129/NmiyaqSm4")</f>
        <v>http://weibo.com/6506944129/NmiyaqSm4</v>
      </c>
      <c r="R123" s="3" t="s">
        <v>560</v>
      </c>
      <c r="S123" s="2" t="s">
        <v>31</v>
      </c>
      <c r="T123" t="s">
        <v>32</v>
      </c>
    </row>
    <row r="124" ht="23" customHeight="1" spans="1:20">
      <c r="A124" s="2">
        <v>123</v>
      </c>
      <c r="B124" s="3" t="s">
        <v>565</v>
      </c>
      <c r="C124" s="2" t="s">
        <v>566</v>
      </c>
      <c r="D124" s="2" t="s">
        <v>21</v>
      </c>
      <c r="E124" s="2" t="s">
        <v>22</v>
      </c>
      <c r="F124" s="2" t="s">
        <v>567</v>
      </c>
      <c r="G124" s="2" t="s">
        <v>568</v>
      </c>
      <c r="H124" s="2" t="s">
        <v>441</v>
      </c>
      <c r="I124" s="2" t="s">
        <v>26</v>
      </c>
      <c r="J124" s="2" t="s">
        <v>27</v>
      </c>
      <c r="K124" s="2" t="s">
        <v>28</v>
      </c>
      <c r="L124" s="2" t="s">
        <v>29</v>
      </c>
      <c r="M124" s="2" t="s">
        <v>29</v>
      </c>
      <c r="N124" s="2" t="s">
        <v>29</v>
      </c>
      <c r="O124" s="2" t="s">
        <v>29</v>
      </c>
      <c r="P124" s="2" t="s">
        <v>569</v>
      </c>
      <c r="Q124" s="4" t="str">
        <f>HYPERLINK("http://weibo.com/6377201558/Nmiy7uFVN")</f>
        <v>http://weibo.com/6377201558/Nmiy7uFVN</v>
      </c>
      <c r="R124" s="3" t="s">
        <v>565</v>
      </c>
      <c r="S124" s="2" t="s">
        <v>31</v>
      </c>
      <c r="T124" t="s">
        <v>32</v>
      </c>
    </row>
    <row r="125" ht="23" customHeight="1" spans="1:20">
      <c r="A125" s="2">
        <v>124</v>
      </c>
      <c r="B125" s="3" t="s">
        <v>19</v>
      </c>
      <c r="C125" s="2" t="s">
        <v>570</v>
      </c>
      <c r="D125" s="2" t="s">
        <v>21</v>
      </c>
      <c r="E125" s="2" t="s">
        <v>22</v>
      </c>
      <c r="F125" s="2" t="s">
        <v>571</v>
      </c>
      <c r="G125" s="2" t="s">
        <v>572</v>
      </c>
      <c r="H125" s="2" t="s">
        <v>95</v>
      </c>
      <c r="I125" s="2" t="s">
        <v>26</v>
      </c>
      <c r="J125" s="2" t="s">
        <v>27</v>
      </c>
      <c r="K125" s="2" t="s">
        <v>28</v>
      </c>
      <c r="L125" s="2" t="s">
        <v>29</v>
      </c>
      <c r="M125" s="2" t="s">
        <v>29</v>
      </c>
      <c r="N125" s="2" t="s">
        <v>29</v>
      </c>
      <c r="O125" s="2" t="s">
        <v>29</v>
      </c>
      <c r="P125" s="2" t="s">
        <v>374</v>
      </c>
      <c r="Q125" s="4" t="str">
        <f>HYPERLINK("http://weibo.com/5107347072/NminAp9pc")</f>
        <v>http://weibo.com/5107347072/NminAp9pc</v>
      </c>
      <c r="R125" s="3" t="s">
        <v>19</v>
      </c>
      <c r="S125" s="2" t="s">
        <v>31</v>
      </c>
      <c r="T125" t="s">
        <v>32</v>
      </c>
    </row>
    <row r="126" ht="23" customHeight="1" spans="1:20">
      <c r="A126" s="2">
        <v>125</v>
      </c>
      <c r="B126" s="3" t="s">
        <v>19</v>
      </c>
      <c r="C126" s="2" t="s">
        <v>573</v>
      </c>
      <c r="D126" s="2" t="s">
        <v>21</v>
      </c>
      <c r="E126" s="2" t="s">
        <v>22</v>
      </c>
      <c r="F126" s="2" t="s">
        <v>574</v>
      </c>
      <c r="G126" s="2" t="s">
        <v>575</v>
      </c>
      <c r="H126" s="2" t="s">
        <v>36</v>
      </c>
      <c r="I126" s="2" t="s">
        <v>26</v>
      </c>
      <c r="J126" s="2" t="s">
        <v>27</v>
      </c>
      <c r="K126" s="2" t="s">
        <v>28</v>
      </c>
      <c r="L126" s="2" t="s">
        <v>29</v>
      </c>
      <c r="M126" s="2" t="s">
        <v>29</v>
      </c>
      <c r="N126" s="2" t="s">
        <v>29</v>
      </c>
      <c r="O126" s="2" t="s">
        <v>29</v>
      </c>
      <c r="P126" s="2" t="s">
        <v>576</v>
      </c>
      <c r="Q126" s="4" t="str">
        <f>HYPERLINK("http://weibo.com/2256316110/Nmi8Lo6Fb")</f>
        <v>http://weibo.com/2256316110/Nmi8Lo6Fb</v>
      </c>
      <c r="R126" s="3" t="s">
        <v>19</v>
      </c>
      <c r="S126" s="2" t="s">
        <v>31</v>
      </c>
      <c r="T126" t="s">
        <v>32</v>
      </c>
    </row>
    <row r="127" ht="23" customHeight="1" spans="1:20">
      <c r="A127" s="2">
        <v>126</v>
      </c>
      <c r="B127" s="3" t="s">
        <v>577</v>
      </c>
      <c r="C127" s="2" t="s">
        <v>578</v>
      </c>
      <c r="D127" s="2" t="s">
        <v>21</v>
      </c>
      <c r="E127" s="2" t="s">
        <v>22</v>
      </c>
      <c r="F127" s="2" t="s">
        <v>579</v>
      </c>
      <c r="G127" s="2" t="s">
        <v>580</v>
      </c>
      <c r="H127" s="2" t="s">
        <v>126</v>
      </c>
      <c r="I127" s="2" t="s">
        <v>26</v>
      </c>
      <c r="J127" s="2" t="s">
        <v>27</v>
      </c>
      <c r="K127" s="2" t="s">
        <v>28</v>
      </c>
      <c r="L127" s="2" t="s">
        <v>29</v>
      </c>
      <c r="M127" s="2" t="s">
        <v>29</v>
      </c>
      <c r="N127" s="2" t="s">
        <v>29</v>
      </c>
      <c r="O127" s="2" t="s">
        <v>29</v>
      </c>
      <c r="P127" s="2" t="s">
        <v>581</v>
      </c>
      <c r="Q127" s="4" t="str">
        <f>HYPERLINK("http://weibo.com/7812559088/Nmi6zgosE")</f>
        <v>http://weibo.com/7812559088/Nmi6zgosE</v>
      </c>
      <c r="R127" s="3" t="s">
        <v>577</v>
      </c>
      <c r="S127" s="2" t="s">
        <v>31</v>
      </c>
      <c r="T127" t="s">
        <v>32</v>
      </c>
    </row>
    <row r="128" ht="23" customHeight="1" spans="1:20">
      <c r="A128" s="2">
        <v>127</v>
      </c>
      <c r="B128" s="3" t="s">
        <v>19</v>
      </c>
      <c r="C128" s="2" t="s">
        <v>582</v>
      </c>
      <c r="D128" s="2" t="s">
        <v>21</v>
      </c>
      <c r="E128" s="2" t="s">
        <v>22</v>
      </c>
      <c r="F128" s="2" t="s">
        <v>583</v>
      </c>
      <c r="G128" s="2" t="s">
        <v>584</v>
      </c>
      <c r="H128" s="2" t="s">
        <v>230</v>
      </c>
      <c r="I128" s="2" t="s">
        <v>26</v>
      </c>
      <c r="J128" s="2" t="s">
        <v>27</v>
      </c>
      <c r="K128" s="2" t="s">
        <v>28</v>
      </c>
      <c r="L128" s="2" t="s">
        <v>29</v>
      </c>
      <c r="M128" s="2" t="s">
        <v>29</v>
      </c>
      <c r="N128" s="2" t="s">
        <v>29</v>
      </c>
      <c r="O128" s="2" t="s">
        <v>29</v>
      </c>
      <c r="P128" s="2" t="s">
        <v>585</v>
      </c>
      <c r="Q128" s="4" t="str">
        <f>HYPERLINK("http://weibo.com/5885970554/NmhqKvVmY")</f>
        <v>http://weibo.com/5885970554/NmhqKvVmY</v>
      </c>
      <c r="R128" s="3" t="s">
        <v>19</v>
      </c>
      <c r="S128" s="2" t="s">
        <v>31</v>
      </c>
      <c r="T128" t="s">
        <v>32</v>
      </c>
    </row>
    <row r="129" ht="23" customHeight="1" spans="1:20">
      <c r="A129" s="2">
        <v>128</v>
      </c>
      <c r="B129" s="3" t="s">
        <v>586</v>
      </c>
      <c r="C129" s="2" t="s">
        <v>587</v>
      </c>
      <c r="D129" s="2" t="s">
        <v>21</v>
      </c>
      <c r="E129" s="2" t="s">
        <v>22</v>
      </c>
      <c r="F129" s="2" t="s">
        <v>588</v>
      </c>
      <c r="G129" s="2" t="s">
        <v>589</v>
      </c>
      <c r="H129" s="2" t="s">
        <v>70</v>
      </c>
      <c r="I129" s="2" t="s">
        <v>26</v>
      </c>
      <c r="J129" s="2" t="s">
        <v>27</v>
      </c>
      <c r="K129" s="2" t="s">
        <v>28</v>
      </c>
      <c r="L129" s="2" t="s">
        <v>29</v>
      </c>
      <c r="M129" s="2" t="s">
        <v>29</v>
      </c>
      <c r="N129" s="2" t="s">
        <v>29</v>
      </c>
      <c r="O129" s="2" t="s">
        <v>29</v>
      </c>
      <c r="P129" s="2" t="s">
        <v>487</v>
      </c>
      <c r="Q129" s="4" t="str">
        <f>HYPERLINK("http://weibo.com/6157367702/Nmh97jpTp")</f>
        <v>http://weibo.com/6157367702/Nmh97jpTp</v>
      </c>
      <c r="R129" s="3" t="s">
        <v>586</v>
      </c>
      <c r="S129" s="2" t="s">
        <v>31</v>
      </c>
      <c r="T129" t="s">
        <v>32</v>
      </c>
    </row>
    <row r="130" ht="23" customHeight="1" spans="1:20">
      <c r="A130" s="2">
        <v>129</v>
      </c>
      <c r="B130" s="3" t="s">
        <v>19</v>
      </c>
      <c r="C130" s="2" t="s">
        <v>590</v>
      </c>
      <c r="D130" s="2" t="s">
        <v>21</v>
      </c>
      <c r="E130" s="2" t="s">
        <v>22</v>
      </c>
      <c r="F130" s="2" t="s">
        <v>591</v>
      </c>
      <c r="G130" s="2" t="s">
        <v>592</v>
      </c>
      <c r="H130" s="2" t="s">
        <v>142</v>
      </c>
      <c r="I130" s="2" t="s">
        <v>26</v>
      </c>
      <c r="J130" s="2" t="s">
        <v>27</v>
      </c>
      <c r="K130" s="2" t="s">
        <v>28</v>
      </c>
      <c r="L130" s="2" t="s">
        <v>29</v>
      </c>
      <c r="M130" s="2" t="s">
        <v>29</v>
      </c>
      <c r="N130" s="2" t="s">
        <v>29</v>
      </c>
      <c r="O130" s="2" t="s">
        <v>29</v>
      </c>
      <c r="P130" s="2" t="s">
        <v>436</v>
      </c>
      <c r="Q130" s="4" t="str">
        <f>HYPERLINK("http://weibo.com/6991075347/Nmh86AcqX")</f>
        <v>http://weibo.com/6991075347/Nmh86AcqX</v>
      </c>
      <c r="R130" s="3" t="s">
        <v>19</v>
      </c>
      <c r="S130" s="2" t="s">
        <v>31</v>
      </c>
      <c r="T130" t="s">
        <v>32</v>
      </c>
    </row>
    <row r="131" ht="23" customHeight="1" spans="1:20">
      <c r="A131" s="2">
        <v>130</v>
      </c>
      <c r="B131" s="3" t="s">
        <v>593</v>
      </c>
      <c r="C131" s="2" t="s">
        <v>594</v>
      </c>
      <c r="D131" s="2" t="s">
        <v>21</v>
      </c>
      <c r="E131" s="2" t="s">
        <v>22</v>
      </c>
      <c r="F131" s="2" t="s">
        <v>595</v>
      </c>
      <c r="G131" s="2" t="s">
        <v>596</v>
      </c>
      <c r="H131" s="2" t="s">
        <v>48</v>
      </c>
      <c r="I131" s="2" t="s">
        <v>26</v>
      </c>
      <c r="J131" s="2" t="s">
        <v>27</v>
      </c>
      <c r="K131" s="2" t="s">
        <v>28</v>
      </c>
      <c r="L131" s="2" t="s">
        <v>29</v>
      </c>
      <c r="M131" s="2" t="s">
        <v>29</v>
      </c>
      <c r="N131" s="2" t="s">
        <v>29</v>
      </c>
      <c r="O131" s="2" t="s">
        <v>29</v>
      </c>
      <c r="P131" s="2" t="s">
        <v>173</v>
      </c>
      <c r="Q131" s="4" t="str">
        <f>HYPERLINK("http://weibo.com/5692411921/Nmh6NmTCx")</f>
        <v>http://weibo.com/5692411921/Nmh6NmTCx</v>
      </c>
      <c r="R131" s="3" t="s">
        <v>593</v>
      </c>
      <c r="S131" s="2" t="s">
        <v>31</v>
      </c>
      <c r="T131" t="s">
        <v>32</v>
      </c>
    </row>
    <row r="132" ht="23" customHeight="1" spans="1:20">
      <c r="A132" s="2">
        <v>131</v>
      </c>
      <c r="B132" s="3" t="s">
        <v>316</v>
      </c>
      <c r="C132" s="2" t="s">
        <v>597</v>
      </c>
      <c r="D132" s="2" t="s">
        <v>21</v>
      </c>
      <c r="E132" s="2" t="s">
        <v>22</v>
      </c>
      <c r="F132" s="2" t="s">
        <v>598</v>
      </c>
      <c r="G132" s="2" t="s">
        <v>599</v>
      </c>
      <c r="H132" s="2" t="s">
        <v>441</v>
      </c>
      <c r="I132" s="2" t="s">
        <v>26</v>
      </c>
      <c r="J132" s="2" t="s">
        <v>27</v>
      </c>
      <c r="K132" s="2" t="s">
        <v>28</v>
      </c>
      <c r="L132" s="2" t="s">
        <v>29</v>
      </c>
      <c r="M132" s="2" t="s">
        <v>29</v>
      </c>
      <c r="N132" s="2" t="s">
        <v>29</v>
      </c>
      <c r="O132" s="2" t="s">
        <v>29</v>
      </c>
      <c r="P132" s="2" t="s">
        <v>600</v>
      </c>
      <c r="Q132" s="4" t="str">
        <f>HYPERLINK("http://weibo.com/3803140410/Nmh4E2Bck")</f>
        <v>http://weibo.com/3803140410/Nmh4E2Bck</v>
      </c>
      <c r="R132" s="3" t="s">
        <v>316</v>
      </c>
      <c r="S132" s="2" t="s">
        <v>31</v>
      </c>
      <c r="T132" t="s">
        <v>32</v>
      </c>
    </row>
    <row r="133" ht="23" customHeight="1" spans="1:20">
      <c r="A133" s="2">
        <v>132</v>
      </c>
      <c r="B133" s="3" t="s">
        <v>601</v>
      </c>
      <c r="C133" s="2" t="s">
        <v>602</v>
      </c>
      <c r="D133" s="2" t="s">
        <v>21</v>
      </c>
      <c r="E133" s="2" t="s">
        <v>22</v>
      </c>
      <c r="F133" s="2" t="s">
        <v>603</v>
      </c>
      <c r="G133" s="2" t="s">
        <v>604</v>
      </c>
      <c r="H133" s="2" t="s">
        <v>605</v>
      </c>
      <c r="I133" s="2" t="s">
        <v>26</v>
      </c>
      <c r="J133" s="2" t="s">
        <v>27</v>
      </c>
      <c r="K133" s="2" t="s">
        <v>28</v>
      </c>
      <c r="L133" s="2" t="s">
        <v>29</v>
      </c>
      <c r="M133" s="2" t="s">
        <v>29</v>
      </c>
      <c r="N133" s="2" t="s">
        <v>29</v>
      </c>
      <c r="O133" s="2" t="s">
        <v>29</v>
      </c>
      <c r="P133" s="2" t="s">
        <v>315</v>
      </c>
      <c r="Q133" s="4" t="str">
        <f>HYPERLINK("http://weibo.com/6614906282/Nmh1767ik")</f>
        <v>http://weibo.com/6614906282/Nmh1767ik</v>
      </c>
      <c r="R133" s="3" t="s">
        <v>601</v>
      </c>
      <c r="S133" s="2" t="s">
        <v>31</v>
      </c>
      <c r="T133" t="s">
        <v>32</v>
      </c>
    </row>
    <row r="134" ht="23" customHeight="1" spans="1:20">
      <c r="A134" s="2">
        <v>133</v>
      </c>
      <c r="B134" s="3" t="s">
        <v>606</v>
      </c>
      <c r="C134" s="2" t="s">
        <v>607</v>
      </c>
      <c r="D134" s="2" t="s">
        <v>21</v>
      </c>
      <c r="E134" s="2" t="s">
        <v>22</v>
      </c>
      <c r="F134" s="2" t="s">
        <v>608</v>
      </c>
      <c r="G134" s="2" t="s">
        <v>609</v>
      </c>
      <c r="H134" s="2" t="s">
        <v>95</v>
      </c>
      <c r="I134" s="2" t="s">
        <v>26</v>
      </c>
      <c r="J134" s="2" t="s">
        <v>27</v>
      </c>
      <c r="K134" s="2" t="s">
        <v>28</v>
      </c>
      <c r="L134" s="2" t="s">
        <v>29</v>
      </c>
      <c r="M134" s="2" t="s">
        <v>29</v>
      </c>
      <c r="N134" s="2" t="s">
        <v>29</v>
      </c>
      <c r="O134" s="2" t="s">
        <v>29</v>
      </c>
      <c r="P134" s="2" t="s">
        <v>610</v>
      </c>
      <c r="Q134" s="4" t="str">
        <f>HYPERLINK("http://weibo.com/1633042150/Nmh0ozodO")</f>
        <v>http://weibo.com/1633042150/Nmh0ozodO</v>
      </c>
      <c r="R134" s="3" t="s">
        <v>606</v>
      </c>
      <c r="S134" s="2" t="s">
        <v>31</v>
      </c>
      <c r="T134" t="s">
        <v>32</v>
      </c>
    </row>
    <row r="135" ht="23" customHeight="1" spans="1:20">
      <c r="A135" s="2">
        <v>134</v>
      </c>
      <c r="B135" s="3" t="s">
        <v>611</v>
      </c>
      <c r="C135" s="2" t="s">
        <v>612</v>
      </c>
      <c r="D135" s="2" t="s">
        <v>21</v>
      </c>
      <c r="E135" s="2" t="s">
        <v>22</v>
      </c>
      <c r="F135" s="2" t="s">
        <v>613</v>
      </c>
      <c r="G135" s="2" t="s">
        <v>614</v>
      </c>
      <c r="H135" s="2" t="s">
        <v>95</v>
      </c>
      <c r="I135" s="2" t="s">
        <v>26</v>
      </c>
      <c r="J135" s="2" t="s">
        <v>27</v>
      </c>
      <c r="K135" s="2" t="s">
        <v>28</v>
      </c>
      <c r="L135" s="2" t="s">
        <v>29</v>
      </c>
      <c r="M135" s="2" t="s">
        <v>29</v>
      </c>
      <c r="N135" s="2" t="s">
        <v>29</v>
      </c>
      <c r="O135" s="2" t="s">
        <v>29</v>
      </c>
      <c r="P135" s="2" t="s">
        <v>615</v>
      </c>
      <c r="Q135" s="4" t="str">
        <f>HYPERLINK("http://weibo.com/1641494432/NmgYFbYRe")</f>
        <v>http://weibo.com/1641494432/NmgYFbYRe</v>
      </c>
      <c r="R135" s="3" t="s">
        <v>611</v>
      </c>
      <c r="S135" s="2" t="s">
        <v>31</v>
      </c>
      <c r="T135" t="s">
        <v>32</v>
      </c>
    </row>
    <row r="136" ht="23" customHeight="1" spans="1:20">
      <c r="A136" s="2">
        <v>135</v>
      </c>
      <c r="B136" s="3" t="s">
        <v>616</v>
      </c>
      <c r="C136" s="2" t="s">
        <v>617</v>
      </c>
      <c r="D136" s="2" t="s">
        <v>21</v>
      </c>
      <c r="E136" s="2" t="s">
        <v>22</v>
      </c>
      <c r="F136" s="2" t="s">
        <v>618</v>
      </c>
      <c r="G136" s="2" t="s">
        <v>619</v>
      </c>
      <c r="H136" s="2" t="s">
        <v>25</v>
      </c>
      <c r="I136" s="2" t="s">
        <v>26</v>
      </c>
      <c r="J136" s="2" t="s">
        <v>27</v>
      </c>
      <c r="K136" s="2" t="s">
        <v>28</v>
      </c>
      <c r="L136" s="2" t="s">
        <v>29</v>
      </c>
      <c r="M136" s="2" t="s">
        <v>29</v>
      </c>
      <c r="N136" s="2" t="s">
        <v>29</v>
      </c>
      <c r="O136" s="2" t="s">
        <v>29</v>
      </c>
      <c r="P136" s="2" t="s">
        <v>386</v>
      </c>
      <c r="Q136" s="4" t="str">
        <f>HYPERLINK("http://weibo.com/7773109537/NmgYfyT8T")</f>
        <v>http://weibo.com/7773109537/NmgYfyT8T</v>
      </c>
      <c r="R136" s="3" t="s">
        <v>616</v>
      </c>
      <c r="S136" s="2" t="s">
        <v>31</v>
      </c>
      <c r="T136" t="s">
        <v>32</v>
      </c>
    </row>
    <row r="137" ht="23" customHeight="1" spans="1:20">
      <c r="A137" s="2">
        <v>136</v>
      </c>
      <c r="B137" s="3" t="s">
        <v>620</v>
      </c>
      <c r="C137" s="2" t="s">
        <v>621</v>
      </c>
      <c r="D137" s="2" t="s">
        <v>21</v>
      </c>
      <c r="E137" s="2" t="s">
        <v>22</v>
      </c>
      <c r="F137" s="2" t="s">
        <v>622</v>
      </c>
      <c r="G137" s="2" t="s">
        <v>623</v>
      </c>
      <c r="H137" s="2" t="s">
        <v>60</v>
      </c>
      <c r="I137" s="2" t="s">
        <v>26</v>
      </c>
      <c r="J137" s="2" t="s">
        <v>27</v>
      </c>
      <c r="K137" s="2" t="s">
        <v>28</v>
      </c>
      <c r="L137" s="2" t="s">
        <v>29</v>
      </c>
      <c r="M137" s="2" t="s">
        <v>29</v>
      </c>
      <c r="N137" s="2" t="s">
        <v>29</v>
      </c>
      <c r="O137" s="2" t="s">
        <v>29</v>
      </c>
      <c r="P137" s="2" t="s">
        <v>624</v>
      </c>
      <c r="Q137" s="4" t="str">
        <f>HYPERLINK("http://weibo.com/5297222825/NmgYc09ZJ")</f>
        <v>http://weibo.com/5297222825/NmgYc09ZJ</v>
      </c>
      <c r="R137" s="3" t="s">
        <v>620</v>
      </c>
      <c r="S137" s="2" t="s">
        <v>31</v>
      </c>
      <c r="T137" t="s">
        <v>32</v>
      </c>
    </row>
    <row r="138" ht="23" customHeight="1" spans="1:20">
      <c r="A138" s="2">
        <v>137</v>
      </c>
      <c r="B138" s="3" t="s">
        <v>625</v>
      </c>
      <c r="C138" s="2" t="s">
        <v>626</v>
      </c>
      <c r="D138" s="2" t="s">
        <v>21</v>
      </c>
      <c r="E138" s="2" t="s">
        <v>22</v>
      </c>
      <c r="F138" s="2" t="s">
        <v>627</v>
      </c>
      <c r="G138" s="2" t="s">
        <v>628</v>
      </c>
      <c r="H138" s="2" t="s">
        <v>86</v>
      </c>
      <c r="I138" s="2" t="s">
        <v>26</v>
      </c>
      <c r="J138" s="2" t="s">
        <v>27</v>
      </c>
      <c r="K138" s="2" t="s">
        <v>28</v>
      </c>
      <c r="L138" s="2" t="s">
        <v>29</v>
      </c>
      <c r="M138" s="2" t="s">
        <v>29</v>
      </c>
      <c r="N138" s="2" t="s">
        <v>29</v>
      </c>
      <c r="O138" s="2" t="s">
        <v>29</v>
      </c>
      <c r="P138" s="2" t="s">
        <v>629</v>
      </c>
      <c r="Q138" s="4" t="str">
        <f>HYPERLINK("http://weibo.com/6789916191/NmgVMqCOa")</f>
        <v>http://weibo.com/6789916191/NmgVMqCOa</v>
      </c>
      <c r="R138" s="3" t="s">
        <v>625</v>
      </c>
      <c r="S138" s="2" t="s">
        <v>31</v>
      </c>
      <c r="T138" t="s">
        <v>32</v>
      </c>
    </row>
    <row r="139" ht="23" customHeight="1" spans="1:20">
      <c r="A139" s="2">
        <v>138</v>
      </c>
      <c r="B139" s="3" t="s">
        <v>630</v>
      </c>
      <c r="C139" s="2" t="s">
        <v>631</v>
      </c>
      <c r="D139" s="2" t="s">
        <v>21</v>
      </c>
      <c r="E139" s="2" t="s">
        <v>22</v>
      </c>
      <c r="F139" s="2" t="s">
        <v>632</v>
      </c>
      <c r="G139" s="2" t="s">
        <v>633</v>
      </c>
      <c r="H139" s="2" t="s">
        <v>60</v>
      </c>
      <c r="I139" s="2" t="s">
        <v>26</v>
      </c>
      <c r="J139" s="2" t="s">
        <v>27</v>
      </c>
      <c r="K139" s="2" t="s">
        <v>28</v>
      </c>
      <c r="L139" s="2" t="s">
        <v>29</v>
      </c>
      <c r="M139" s="2" t="s">
        <v>29</v>
      </c>
      <c r="N139" s="2" t="s">
        <v>29</v>
      </c>
      <c r="O139" s="2" t="s">
        <v>29</v>
      </c>
      <c r="P139" s="2" t="s">
        <v>634</v>
      </c>
      <c r="Q139" s="4" t="str">
        <f>HYPERLINK("http://weibo.com/7470351022/NmgLZxsjn")</f>
        <v>http://weibo.com/7470351022/NmgLZxsjn</v>
      </c>
      <c r="R139" s="3" t="s">
        <v>630</v>
      </c>
      <c r="S139" s="2" t="s">
        <v>31</v>
      </c>
      <c r="T139" t="s">
        <v>32</v>
      </c>
    </row>
    <row r="140" ht="23" customHeight="1" spans="1:20">
      <c r="A140" s="2">
        <v>139</v>
      </c>
      <c r="B140" s="3" t="s">
        <v>635</v>
      </c>
      <c r="C140" s="2" t="s">
        <v>636</v>
      </c>
      <c r="D140" s="2" t="s">
        <v>21</v>
      </c>
      <c r="E140" s="2" t="s">
        <v>22</v>
      </c>
      <c r="F140" s="2" t="s">
        <v>637</v>
      </c>
      <c r="G140" s="2" t="s">
        <v>638</v>
      </c>
      <c r="H140" s="2" t="s">
        <v>36</v>
      </c>
      <c r="I140" s="2" t="s">
        <v>26</v>
      </c>
      <c r="J140" s="2" t="s">
        <v>27</v>
      </c>
      <c r="K140" s="2" t="s">
        <v>28</v>
      </c>
      <c r="L140" s="2" t="s">
        <v>29</v>
      </c>
      <c r="M140" s="2" t="s">
        <v>29</v>
      </c>
      <c r="N140" s="2" t="s">
        <v>29</v>
      </c>
      <c r="O140" s="2" t="s">
        <v>29</v>
      </c>
      <c r="P140" s="2" t="s">
        <v>639</v>
      </c>
      <c r="Q140" s="4" t="str">
        <f>HYPERLINK("http://weibo.com/5885202621/NmgFY0fxl")</f>
        <v>http://weibo.com/5885202621/NmgFY0fxl</v>
      </c>
      <c r="R140" s="3" t="s">
        <v>635</v>
      </c>
      <c r="S140" s="2" t="s">
        <v>31</v>
      </c>
      <c r="T140" t="s">
        <v>32</v>
      </c>
    </row>
    <row r="141" ht="23" customHeight="1" spans="1:20">
      <c r="A141" s="2">
        <v>140</v>
      </c>
      <c r="B141" s="3" t="s">
        <v>640</v>
      </c>
      <c r="C141" s="2" t="s">
        <v>641</v>
      </c>
      <c r="D141" s="2" t="s">
        <v>21</v>
      </c>
      <c r="E141" s="2" t="s">
        <v>22</v>
      </c>
      <c r="F141" s="2" t="s">
        <v>642</v>
      </c>
      <c r="G141" s="2" t="s">
        <v>643</v>
      </c>
      <c r="H141" s="2" t="s">
        <v>644</v>
      </c>
      <c r="I141" s="2" t="s">
        <v>26</v>
      </c>
      <c r="J141" s="2" t="s">
        <v>27</v>
      </c>
      <c r="K141" s="2" t="s">
        <v>28</v>
      </c>
      <c r="L141" s="2" t="s">
        <v>29</v>
      </c>
      <c r="M141" s="2" t="s">
        <v>29</v>
      </c>
      <c r="N141" s="2" t="s">
        <v>29</v>
      </c>
      <c r="O141" s="2" t="s">
        <v>29</v>
      </c>
      <c r="P141" s="2" t="s">
        <v>645</v>
      </c>
      <c r="Q141" s="4" t="str">
        <f>HYPERLINK("http://weibo.com/7825739807/NmgDg9P7L")</f>
        <v>http://weibo.com/7825739807/NmgDg9P7L</v>
      </c>
      <c r="R141" s="3" t="s">
        <v>640</v>
      </c>
      <c r="S141" s="2" t="s">
        <v>31</v>
      </c>
      <c r="T141" t="s">
        <v>32</v>
      </c>
    </row>
    <row r="142" ht="23" customHeight="1" spans="1:20">
      <c r="A142" s="2">
        <v>141</v>
      </c>
      <c r="B142" s="3" t="s">
        <v>646</v>
      </c>
      <c r="C142" s="2" t="s">
        <v>647</v>
      </c>
      <c r="D142" s="2" t="s">
        <v>21</v>
      </c>
      <c r="E142" s="2" t="s">
        <v>22</v>
      </c>
      <c r="F142" s="2" t="s">
        <v>648</v>
      </c>
      <c r="G142" s="2" t="s">
        <v>649</v>
      </c>
      <c r="H142" s="2" t="s">
        <v>36</v>
      </c>
      <c r="I142" s="2" t="s">
        <v>26</v>
      </c>
      <c r="J142" s="2" t="s">
        <v>27</v>
      </c>
      <c r="K142" s="2" t="s">
        <v>28</v>
      </c>
      <c r="L142" s="2" t="s">
        <v>29</v>
      </c>
      <c r="M142" s="2" t="s">
        <v>29</v>
      </c>
      <c r="N142" s="2" t="s">
        <v>29</v>
      </c>
      <c r="O142" s="2" t="s">
        <v>29</v>
      </c>
      <c r="P142" s="2" t="s">
        <v>650</v>
      </c>
      <c r="Q142" s="4" t="str">
        <f>HYPERLINK("http://weibo.com/5938423146/NmgD1qxzj")</f>
        <v>http://weibo.com/5938423146/NmgD1qxzj</v>
      </c>
      <c r="R142" s="3" t="s">
        <v>646</v>
      </c>
      <c r="S142" s="2" t="s">
        <v>31</v>
      </c>
      <c r="T142" t="s">
        <v>32</v>
      </c>
    </row>
    <row r="143" ht="23" customHeight="1" spans="1:20">
      <c r="A143" s="2">
        <v>142</v>
      </c>
      <c r="B143" s="3" t="s">
        <v>651</v>
      </c>
      <c r="C143" s="2" t="s">
        <v>652</v>
      </c>
      <c r="D143" s="2" t="s">
        <v>21</v>
      </c>
      <c r="E143" s="2" t="s">
        <v>22</v>
      </c>
      <c r="F143" s="2" t="s">
        <v>653</v>
      </c>
      <c r="G143" s="2" t="s">
        <v>654</v>
      </c>
      <c r="H143" s="2" t="s">
        <v>115</v>
      </c>
      <c r="I143" s="2" t="s">
        <v>26</v>
      </c>
      <c r="J143" s="2" t="s">
        <v>27</v>
      </c>
      <c r="K143" s="2" t="s">
        <v>28</v>
      </c>
      <c r="L143" s="2" t="s">
        <v>29</v>
      </c>
      <c r="M143" s="2" t="s">
        <v>29</v>
      </c>
      <c r="N143" s="2" t="s">
        <v>29</v>
      </c>
      <c r="O143" s="2" t="s">
        <v>29</v>
      </c>
      <c r="P143" s="2" t="s">
        <v>335</v>
      </c>
      <c r="Q143" s="4" t="str">
        <f>HYPERLINK("http://weibo.com/6608272678/NmgwQ89Ju")</f>
        <v>http://weibo.com/6608272678/NmgwQ89Ju</v>
      </c>
      <c r="R143" s="3" t="s">
        <v>651</v>
      </c>
      <c r="S143" s="2" t="s">
        <v>31</v>
      </c>
      <c r="T143" t="s">
        <v>32</v>
      </c>
    </row>
    <row r="144" ht="23" customHeight="1" spans="1:20">
      <c r="A144" s="2">
        <v>143</v>
      </c>
      <c r="B144" s="3" t="s">
        <v>655</v>
      </c>
      <c r="C144" s="2" t="s">
        <v>656</v>
      </c>
      <c r="D144" s="2" t="s">
        <v>21</v>
      </c>
      <c r="E144" s="2" t="s">
        <v>22</v>
      </c>
      <c r="F144" s="2" t="s">
        <v>657</v>
      </c>
      <c r="G144" s="2" t="s">
        <v>658</v>
      </c>
      <c r="H144" s="2" t="s">
        <v>115</v>
      </c>
      <c r="I144" s="2" t="s">
        <v>26</v>
      </c>
      <c r="J144" s="2" t="s">
        <v>27</v>
      </c>
      <c r="K144" s="2" t="s">
        <v>28</v>
      </c>
      <c r="L144" s="2" t="s">
        <v>29</v>
      </c>
      <c r="M144" s="2" t="s">
        <v>29</v>
      </c>
      <c r="N144" s="2" t="s">
        <v>29</v>
      </c>
      <c r="O144" s="2" t="s">
        <v>29</v>
      </c>
      <c r="P144" s="2" t="s">
        <v>610</v>
      </c>
      <c r="Q144" s="4" t="str">
        <f>HYPERLINK("http://weibo.com/7238772493/NmguV6uQh")</f>
        <v>http://weibo.com/7238772493/NmguV6uQh</v>
      </c>
      <c r="R144" s="3" t="s">
        <v>655</v>
      </c>
      <c r="S144" s="2" t="s">
        <v>31</v>
      </c>
      <c r="T144" t="s">
        <v>32</v>
      </c>
    </row>
    <row r="145" ht="23" customHeight="1" spans="1:20">
      <c r="A145" s="2">
        <v>144</v>
      </c>
      <c r="B145" s="3" t="s">
        <v>659</v>
      </c>
      <c r="C145" s="2" t="s">
        <v>660</v>
      </c>
      <c r="D145" s="2" t="s">
        <v>21</v>
      </c>
      <c r="E145" s="2" t="s">
        <v>22</v>
      </c>
      <c r="F145" s="2" t="s">
        <v>661</v>
      </c>
      <c r="G145" s="2" t="s">
        <v>662</v>
      </c>
      <c r="H145" s="2" t="s">
        <v>194</v>
      </c>
      <c r="I145" s="2" t="s">
        <v>26</v>
      </c>
      <c r="J145" s="2" t="s">
        <v>27</v>
      </c>
      <c r="K145" s="2" t="s">
        <v>28</v>
      </c>
      <c r="L145" s="2" t="s">
        <v>29</v>
      </c>
      <c r="M145" s="2" t="s">
        <v>29</v>
      </c>
      <c r="N145" s="2" t="s">
        <v>29</v>
      </c>
      <c r="O145" s="2" t="s">
        <v>29</v>
      </c>
      <c r="P145" s="2" t="s">
        <v>663</v>
      </c>
      <c r="Q145" s="4" t="str">
        <f>HYPERLINK("http://weibo.com/7336322967/Nmgtv37tU")</f>
        <v>http://weibo.com/7336322967/Nmgtv37tU</v>
      </c>
      <c r="R145" s="3" t="s">
        <v>659</v>
      </c>
      <c r="S145" s="2" t="s">
        <v>31</v>
      </c>
      <c r="T145" t="s">
        <v>32</v>
      </c>
    </row>
    <row r="146" ht="23" customHeight="1" spans="1:20">
      <c r="A146" s="2">
        <v>145</v>
      </c>
      <c r="B146" s="3" t="s">
        <v>664</v>
      </c>
      <c r="C146" s="2" t="s">
        <v>665</v>
      </c>
      <c r="D146" s="2" t="s">
        <v>21</v>
      </c>
      <c r="E146" s="2" t="s">
        <v>22</v>
      </c>
      <c r="F146" s="2" t="s">
        <v>666</v>
      </c>
      <c r="G146" s="2" t="s">
        <v>667</v>
      </c>
      <c r="H146" s="2" t="s">
        <v>668</v>
      </c>
      <c r="I146" s="2" t="s">
        <v>26</v>
      </c>
      <c r="J146" s="2" t="s">
        <v>27</v>
      </c>
      <c r="K146" s="2" t="s">
        <v>28</v>
      </c>
      <c r="L146" s="2" t="s">
        <v>29</v>
      </c>
      <c r="M146" s="2" t="s">
        <v>29</v>
      </c>
      <c r="N146" s="2" t="s">
        <v>29</v>
      </c>
      <c r="O146" s="2" t="s">
        <v>29</v>
      </c>
      <c r="P146" s="2" t="s">
        <v>669</v>
      </c>
      <c r="Q146" s="4" t="str">
        <f>HYPERLINK("http://weibo.com/5642055788/NmgnWuih8")</f>
        <v>http://weibo.com/5642055788/NmgnWuih8</v>
      </c>
      <c r="R146" s="3" t="s">
        <v>664</v>
      </c>
      <c r="S146" s="2" t="s">
        <v>31</v>
      </c>
      <c r="T146" t="s">
        <v>32</v>
      </c>
    </row>
    <row r="147" ht="23" customHeight="1" spans="1:20">
      <c r="A147" s="2">
        <v>146</v>
      </c>
      <c r="B147" s="3" t="s">
        <v>670</v>
      </c>
      <c r="C147" s="2" t="s">
        <v>671</v>
      </c>
      <c r="D147" s="2" t="s">
        <v>21</v>
      </c>
      <c r="E147" s="2" t="s">
        <v>22</v>
      </c>
      <c r="F147" s="2" t="s">
        <v>672</v>
      </c>
      <c r="G147" s="2" t="s">
        <v>673</v>
      </c>
      <c r="H147" s="2" t="s">
        <v>60</v>
      </c>
      <c r="I147" s="2" t="s">
        <v>26</v>
      </c>
      <c r="J147" s="2" t="s">
        <v>27</v>
      </c>
      <c r="K147" s="2" t="s">
        <v>28</v>
      </c>
      <c r="L147" s="2" t="s">
        <v>29</v>
      </c>
      <c r="M147" s="2" t="s">
        <v>29</v>
      </c>
      <c r="N147" s="2" t="s">
        <v>29</v>
      </c>
      <c r="O147" s="2" t="s">
        <v>29</v>
      </c>
      <c r="P147" s="2" t="s">
        <v>674</v>
      </c>
      <c r="Q147" s="4" t="str">
        <f>HYPERLINK("http://weibo.com/1886655812/NmglD8jJb")</f>
        <v>http://weibo.com/1886655812/NmglD8jJb</v>
      </c>
      <c r="R147" s="3" t="s">
        <v>670</v>
      </c>
      <c r="S147" s="2" t="s">
        <v>31</v>
      </c>
      <c r="T147" t="s">
        <v>32</v>
      </c>
    </row>
    <row r="148" ht="23" customHeight="1" spans="1:20">
      <c r="A148" s="2">
        <v>147</v>
      </c>
      <c r="B148" s="3" t="s">
        <v>675</v>
      </c>
      <c r="C148" s="2" t="s">
        <v>676</v>
      </c>
      <c r="D148" s="2" t="s">
        <v>21</v>
      </c>
      <c r="E148" s="2" t="s">
        <v>22</v>
      </c>
      <c r="F148" s="2" t="s">
        <v>677</v>
      </c>
      <c r="G148" s="2" t="s">
        <v>678</v>
      </c>
      <c r="H148" s="2" t="s">
        <v>36</v>
      </c>
      <c r="I148" s="2" t="s">
        <v>26</v>
      </c>
      <c r="J148" s="2" t="s">
        <v>27</v>
      </c>
      <c r="K148" s="2" t="s">
        <v>28</v>
      </c>
      <c r="L148" s="2" t="s">
        <v>29</v>
      </c>
      <c r="M148" s="2" t="s">
        <v>29</v>
      </c>
      <c r="N148" s="2" t="s">
        <v>29</v>
      </c>
      <c r="O148" s="2" t="s">
        <v>29</v>
      </c>
      <c r="P148" s="2" t="s">
        <v>679</v>
      </c>
      <c r="Q148" s="4" t="str">
        <f>HYPERLINK("http://weibo.com/6875720409/NmghOeJeF")</f>
        <v>http://weibo.com/6875720409/NmghOeJeF</v>
      </c>
      <c r="R148" s="3" t="s">
        <v>675</v>
      </c>
      <c r="S148" s="2" t="s">
        <v>31</v>
      </c>
      <c r="T148" t="s">
        <v>32</v>
      </c>
    </row>
    <row r="149" ht="23" customHeight="1" spans="1:20">
      <c r="A149" s="2">
        <v>148</v>
      </c>
      <c r="B149" s="3" t="s">
        <v>56</v>
      </c>
      <c r="C149" s="2" t="s">
        <v>680</v>
      </c>
      <c r="D149" s="2" t="s">
        <v>21</v>
      </c>
      <c r="E149" s="2" t="s">
        <v>22</v>
      </c>
      <c r="F149" s="2" t="s">
        <v>681</v>
      </c>
      <c r="G149" s="2" t="s">
        <v>682</v>
      </c>
      <c r="H149" s="2" t="s">
        <v>86</v>
      </c>
      <c r="I149" s="2" t="s">
        <v>26</v>
      </c>
      <c r="J149" s="2" t="s">
        <v>27</v>
      </c>
      <c r="K149" s="2" t="s">
        <v>28</v>
      </c>
      <c r="L149" s="2" t="s">
        <v>29</v>
      </c>
      <c r="M149" s="2" t="s">
        <v>29</v>
      </c>
      <c r="N149" s="2" t="s">
        <v>29</v>
      </c>
      <c r="O149" s="2" t="s">
        <v>29</v>
      </c>
      <c r="P149" s="2" t="s">
        <v>683</v>
      </c>
      <c r="Q149" s="4" t="str">
        <f>HYPERLINK("http://weibo.com/5720863298/NmgeUtx7P")</f>
        <v>http://weibo.com/5720863298/NmgeUtx7P</v>
      </c>
      <c r="R149" s="3" t="s">
        <v>56</v>
      </c>
      <c r="S149" s="2" t="s">
        <v>31</v>
      </c>
      <c r="T149" t="s">
        <v>32</v>
      </c>
    </row>
    <row r="150" ht="23" customHeight="1" spans="1:20">
      <c r="A150" s="2">
        <v>149</v>
      </c>
      <c r="B150" s="3" t="s">
        <v>684</v>
      </c>
      <c r="C150" s="2" t="s">
        <v>685</v>
      </c>
      <c r="D150" s="2" t="s">
        <v>21</v>
      </c>
      <c r="E150" s="2" t="s">
        <v>22</v>
      </c>
      <c r="F150" s="2" t="s">
        <v>686</v>
      </c>
      <c r="G150" s="2" t="s">
        <v>687</v>
      </c>
      <c r="H150" s="2" t="s">
        <v>126</v>
      </c>
      <c r="I150" s="2" t="s">
        <v>26</v>
      </c>
      <c r="J150" s="2" t="s">
        <v>27</v>
      </c>
      <c r="K150" s="2" t="s">
        <v>28</v>
      </c>
      <c r="L150" s="2" t="s">
        <v>29</v>
      </c>
      <c r="M150" s="2" t="s">
        <v>29</v>
      </c>
      <c r="N150" s="2" t="s">
        <v>29</v>
      </c>
      <c r="O150" s="2" t="s">
        <v>29</v>
      </c>
      <c r="P150" s="2" t="s">
        <v>688</v>
      </c>
      <c r="Q150" s="4" t="str">
        <f>HYPERLINK("http://weibo.com/6167686943/NmgdbyK5z")</f>
        <v>http://weibo.com/6167686943/NmgdbyK5z</v>
      </c>
      <c r="R150" s="3" t="s">
        <v>684</v>
      </c>
      <c r="S150" s="2" t="s">
        <v>31</v>
      </c>
      <c r="T150" t="s">
        <v>32</v>
      </c>
    </row>
    <row r="151" ht="23" customHeight="1" spans="1:20">
      <c r="A151" s="2">
        <v>150</v>
      </c>
      <c r="B151" s="3" t="s">
        <v>19</v>
      </c>
      <c r="C151" s="2" t="s">
        <v>689</v>
      </c>
      <c r="D151" s="2" t="s">
        <v>21</v>
      </c>
      <c r="E151" s="2" t="s">
        <v>22</v>
      </c>
      <c r="F151" s="2" t="s">
        <v>690</v>
      </c>
      <c r="G151" s="2" t="s">
        <v>691</v>
      </c>
      <c r="H151" s="2" t="s">
        <v>115</v>
      </c>
      <c r="I151" s="2" t="s">
        <v>26</v>
      </c>
      <c r="J151" s="2" t="s">
        <v>27</v>
      </c>
      <c r="K151" s="2" t="s">
        <v>28</v>
      </c>
      <c r="L151" s="2" t="s">
        <v>29</v>
      </c>
      <c r="M151" s="2" t="s">
        <v>29</v>
      </c>
      <c r="N151" s="2" t="s">
        <v>29</v>
      </c>
      <c r="O151" s="2" t="s">
        <v>29</v>
      </c>
      <c r="P151" s="2" t="s">
        <v>195</v>
      </c>
      <c r="Q151" s="4" t="str">
        <f>HYPERLINK("http://weibo.com/7772943661/Nmgdb1K3s")</f>
        <v>http://weibo.com/7772943661/Nmgdb1K3s</v>
      </c>
      <c r="R151" s="3" t="s">
        <v>19</v>
      </c>
      <c r="S151" s="2" t="s">
        <v>31</v>
      </c>
      <c r="T151" t="s">
        <v>32</v>
      </c>
    </row>
    <row r="152" ht="23" customHeight="1" spans="1:20">
      <c r="A152" s="2">
        <v>151</v>
      </c>
      <c r="B152" s="3" t="s">
        <v>692</v>
      </c>
      <c r="C152" s="2" t="s">
        <v>693</v>
      </c>
      <c r="D152" s="2" t="s">
        <v>21</v>
      </c>
      <c r="E152" s="2" t="s">
        <v>22</v>
      </c>
      <c r="F152" s="2" t="s">
        <v>285</v>
      </c>
      <c r="G152" s="2" t="s">
        <v>286</v>
      </c>
      <c r="H152" s="2" t="s">
        <v>36</v>
      </c>
      <c r="I152" s="2" t="s">
        <v>26</v>
      </c>
      <c r="J152" s="2" t="s">
        <v>27</v>
      </c>
      <c r="K152" s="2" t="s">
        <v>28</v>
      </c>
      <c r="L152" s="2" t="s">
        <v>29</v>
      </c>
      <c r="M152" s="2" t="s">
        <v>29</v>
      </c>
      <c r="N152" s="2" t="s">
        <v>29</v>
      </c>
      <c r="O152" s="2" t="s">
        <v>29</v>
      </c>
      <c r="P152" s="2" t="s">
        <v>287</v>
      </c>
      <c r="Q152" s="4" t="str">
        <f>HYPERLINK("http://weibo.com/3236721137/Nmg8D3kv8")</f>
        <v>http://weibo.com/3236721137/Nmg8D3kv8</v>
      </c>
      <c r="R152" s="3" t="s">
        <v>692</v>
      </c>
      <c r="S152" s="2" t="s">
        <v>31</v>
      </c>
      <c r="T152" t="s">
        <v>32</v>
      </c>
    </row>
    <row r="153" ht="23" customHeight="1" spans="1:20">
      <c r="A153" s="2">
        <v>152</v>
      </c>
      <c r="B153" s="3" t="s">
        <v>694</v>
      </c>
      <c r="C153" s="2" t="s">
        <v>695</v>
      </c>
      <c r="D153" s="2" t="s">
        <v>21</v>
      </c>
      <c r="E153" s="2" t="s">
        <v>22</v>
      </c>
      <c r="F153" s="2" t="s">
        <v>140</v>
      </c>
      <c r="G153" s="2" t="s">
        <v>141</v>
      </c>
      <c r="H153" s="2" t="s">
        <v>142</v>
      </c>
      <c r="I153" s="2" t="s">
        <v>26</v>
      </c>
      <c r="J153" s="2" t="s">
        <v>27</v>
      </c>
      <c r="K153" s="2" t="s">
        <v>28</v>
      </c>
      <c r="L153" s="2" t="s">
        <v>29</v>
      </c>
      <c r="M153" s="2" t="s">
        <v>29</v>
      </c>
      <c r="N153" s="2" t="s">
        <v>29</v>
      </c>
      <c r="O153" s="2" t="s">
        <v>29</v>
      </c>
      <c r="P153" s="2" t="s">
        <v>143</v>
      </c>
      <c r="Q153" s="4" t="str">
        <f>HYPERLINK("http://weibo.com/5360959018/Nmg8miaDI")</f>
        <v>http://weibo.com/5360959018/Nmg8miaDI</v>
      </c>
      <c r="R153" s="3" t="s">
        <v>694</v>
      </c>
      <c r="S153" s="2" t="s">
        <v>31</v>
      </c>
      <c r="T153" t="s">
        <v>32</v>
      </c>
    </row>
    <row r="154" ht="23" customHeight="1" spans="1:20">
      <c r="A154" s="2">
        <v>153</v>
      </c>
      <c r="B154" s="3" t="s">
        <v>696</v>
      </c>
      <c r="C154" s="2" t="s">
        <v>697</v>
      </c>
      <c r="D154" s="2" t="s">
        <v>21</v>
      </c>
      <c r="E154" s="2" t="s">
        <v>22</v>
      </c>
      <c r="F154" s="2" t="s">
        <v>698</v>
      </c>
      <c r="G154" s="2" t="s">
        <v>699</v>
      </c>
      <c r="H154" s="2" t="s">
        <v>36</v>
      </c>
      <c r="I154" s="2" t="s">
        <v>26</v>
      </c>
      <c r="J154" s="2" t="s">
        <v>27</v>
      </c>
      <c r="K154" s="2" t="s">
        <v>28</v>
      </c>
      <c r="L154" s="2" t="s">
        <v>29</v>
      </c>
      <c r="M154" s="2" t="s">
        <v>29</v>
      </c>
      <c r="N154" s="2" t="s">
        <v>29</v>
      </c>
      <c r="O154" s="2" t="s">
        <v>29</v>
      </c>
      <c r="P154" s="2" t="s">
        <v>390</v>
      </c>
      <c r="Q154" s="4" t="str">
        <f>HYPERLINK("http://weibo.com/6444395347/Nmg7xrvK8")</f>
        <v>http://weibo.com/6444395347/Nmg7xrvK8</v>
      </c>
      <c r="R154" s="3" t="s">
        <v>696</v>
      </c>
      <c r="S154" s="2" t="s">
        <v>31</v>
      </c>
      <c r="T154" t="s">
        <v>32</v>
      </c>
    </row>
    <row r="155" ht="23" customHeight="1" spans="1:20">
      <c r="A155" s="2">
        <v>154</v>
      </c>
      <c r="B155" s="3" t="s">
        <v>19</v>
      </c>
      <c r="C155" s="2" t="s">
        <v>700</v>
      </c>
      <c r="D155" s="2" t="s">
        <v>21</v>
      </c>
      <c r="E155" s="2" t="s">
        <v>22</v>
      </c>
      <c r="F155" s="2" t="s">
        <v>701</v>
      </c>
      <c r="G155" s="2" t="s">
        <v>702</v>
      </c>
      <c r="H155" s="2" t="s">
        <v>668</v>
      </c>
      <c r="I155" s="2" t="s">
        <v>26</v>
      </c>
      <c r="J155" s="2" t="s">
        <v>27</v>
      </c>
      <c r="K155" s="2" t="s">
        <v>28</v>
      </c>
      <c r="L155" s="2" t="s">
        <v>29</v>
      </c>
      <c r="M155" s="2" t="s">
        <v>29</v>
      </c>
      <c r="N155" s="2" t="s">
        <v>29</v>
      </c>
      <c r="O155" s="2" t="s">
        <v>29</v>
      </c>
      <c r="P155" s="2" t="s">
        <v>703</v>
      </c>
      <c r="Q155" s="4" t="str">
        <f>HYPERLINK("http://weibo.com/7395660531/Nmg75DK6V")</f>
        <v>http://weibo.com/7395660531/Nmg75DK6V</v>
      </c>
      <c r="R155" s="3" t="s">
        <v>19</v>
      </c>
      <c r="S155" s="2" t="s">
        <v>31</v>
      </c>
      <c r="T155" t="s">
        <v>32</v>
      </c>
    </row>
    <row r="156" ht="23" customHeight="1" spans="1:20">
      <c r="A156" s="2">
        <v>155</v>
      </c>
      <c r="B156" s="3" t="s">
        <v>704</v>
      </c>
      <c r="C156" s="2" t="s">
        <v>705</v>
      </c>
      <c r="D156" s="2" t="s">
        <v>21</v>
      </c>
      <c r="E156" s="2" t="s">
        <v>22</v>
      </c>
      <c r="F156" s="2" t="s">
        <v>706</v>
      </c>
      <c r="G156" s="2" t="s">
        <v>707</v>
      </c>
      <c r="H156" s="2" t="s">
        <v>36</v>
      </c>
      <c r="I156" s="2" t="s">
        <v>26</v>
      </c>
      <c r="J156" s="2" t="s">
        <v>27</v>
      </c>
      <c r="K156" s="2" t="s">
        <v>28</v>
      </c>
      <c r="L156" s="2" t="s">
        <v>29</v>
      </c>
      <c r="M156" s="2" t="s">
        <v>29</v>
      </c>
      <c r="N156" s="2" t="s">
        <v>29</v>
      </c>
      <c r="O156" s="2" t="s">
        <v>29</v>
      </c>
      <c r="P156" s="2" t="s">
        <v>708</v>
      </c>
      <c r="Q156" s="4" t="str">
        <f>HYPERLINK("http://weibo.com/2313925290/Nmg1iwSw2")</f>
        <v>http://weibo.com/2313925290/Nmg1iwSw2</v>
      </c>
      <c r="R156" s="3" t="s">
        <v>704</v>
      </c>
      <c r="S156" s="2" t="s">
        <v>31</v>
      </c>
      <c r="T156" t="s">
        <v>32</v>
      </c>
    </row>
    <row r="157" ht="23" customHeight="1" spans="1:20">
      <c r="A157" s="2">
        <v>156</v>
      </c>
      <c r="B157" s="3" t="s">
        <v>709</v>
      </c>
      <c r="C157" s="2" t="s">
        <v>710</v>
      </c>
      <c r="D157" s="2" t="s">
        <v>21</v>
      </c>
      <c r="E157" s="2" t="s">
        <v>22</v>
      </c>
      <c r="F157" s="2" t="s">
        <v>711</v>
      </c>
      <c r="G157" s="2" t="s">
        <v>712</v>
      </c>
      <c r="H157" s="2" t="s">
        <v>81</v>
      </c>
      <c r="I157" s="2" t="s">
        <v>26</v>
      </c>
      <c r="J157" s="2" t="s">
        <v>27</v>
      </c>
      <c r="K157" s="2" t="s">
        <v>28</v>
      </c>
      <c r="L157" s="2" t="s">
        <v>29</v>
      </c>
      <c r="M157" s="2" t="s">
        <v>29</v>
      </c>
      <c r="N157" s="2" t="s">
        <v>29</v>
      </c>
      <c r="O157" s="2" t="s">
        <v>29</v>
      </c>
      <c r="P157" s="2" t="s">
        <v>137</v>
      </c>
      <c r="Q157" s="4" t="str">
        <f>HYPERLINK("http://weibo.com/6573574302/Nmg06slRu")</f>
        <v>http://weibo.com/6573574302/Nmg06slRu</v>
      </c>
      <c r="R157" s="3" t="s">
        <v>709</v>
      </c>
      <c r="S157" s="2" t="s">
        <v>31</v>
      </c>
      <c r="T157" t="s">
        <v>32</v>
      </c>
    </row>
    <row r="158" ht="23" customHeight="1" spans="1:20">
      <c r="A158" s="2">
        <v>157</v>
      </c>
      <c r="B158" s="3" t="s">
        <v>713</v>
      </c>
      <c r="C158" s="2" t="s">
        <v>714</v>
      </c>
      <c r="D158" s="2" t="s">
        <v>21</v>
      </c>
      <c r="E158" s="2" t="s">
        <v>22</v>
      </c>
      <c r="F158" s="2" t="s">
        <v>715</v>
      </c>
      <c r="G158" s="2" t="s">
        <v>716</v>
      </c>
      <c r="H158" s="2" t="s">
        <v>95</v>
      </c>
      <c r="I158" s="2" t="s">
        <v>26</v>
      </c>
      <c r="J158" s="2" t="s">
        <v>27</v>
      </c>
      <c r="K158" s="2" t="s">
        <v>28</v>
      </c>
      <c r="L158" s="2" t="s">
        <v>29</v>
      </c>
      <c r="M158" s="2" t="s">
        <v>29</v>
      </c>
      <c r="N158" s="2" t="s">
        <v>29</v>
      </c>
      <c r="O158" s="2" t="s">
        <v>29</v>
      </c>
      <c r="P158" s="2" t="s">
        <v>239</v>
      </c>
      <c r="Q158" s="4" t="str">
        <f>HYPERLINK("http://weibo.com/5846094812/NmfW1gsmy")</f>
        <v>http://weibo.com/5846094812/NmfW1gsmy</v>
      </c>
      <c r="R158" s="3" t="s">
        <v>713</v>
      </c>
      <c r="S158" s="2" t="s">
        <v>31</v>
      </c>
      <c r="T158" t="s">
        <v>32</v>
      </c>
    </row>
    <row r="159" ht="23" customHeight="1" spans="1:20">
      <c r="A159" s="2">
        <v>158</v>
      </c>
      <c r="B159" s="3" t="s">
        <v>56</v>
      </c>
      <c r="C159" s="2" t="s">
        <v>717</v>
      </c>
      <c r="D159" s="2" t="s">
        <v>21</v>
      </c>
      <c r="E159" s="2" t="s">
        <v>22</v>
      </c>
      <c r="F159" s="2" t="s">
        <v>718</v>
      </c>
      <c r="G159" s="2" t="s">
        <v>719</v>
      </c>
      <c r="H159" s="2" t="s">
        <v>115</v>
      </c>
      <c r="I159" s="2" t="s">
        <v>26</v>
      </c>
      <c r="J159" s="2" t="s">
        <v>27</v>
      </c>
      <c r="K159" s="2" t="s">
        <v>28</v>
      </c>
      <c r="L159" s="2" t="s">
        <v>29</v>
      </c>
      <c r="M159" s="2" t="s">
        <v>29</v>
      </c>
      <c r="N159" s="2" t="s">
        <v>29</v>
      </c>
      <c r="O159" s="2" t="s">
        <v>29</v>
      </c>
      <c r="P159" s="2" t="s">
        <v>720</v>
      </c>
      <c r="Q159" s="4" t="str">
        <f>HYPERLINK("http://weibo.com/3236180982/NmfTEyI9Y")</f>
        <v>http://weibo.com/3236180982/NmfTEyI9Y</v>
      </c>
      <c r="R159" s="3" t="s">
        <v>56</v>
      </c>
      <c r="S159" s="2" t="s">
        <v>31</v>
      </c>
      <c r="T159" t="s">
        <v>32</v>
      </c>
    </row>
    <row r="160" ht="23" customHeight="1" spans="1:20">
      <c r="A160" s="2">
        <v>159</v>
      </c>
      <c r="B160" s="3" t="s">
        <v>721</v>
      </c>
      <c r="C160" s="2" t="s">
        <v>722</v>
      </c>
      <c r="D160" s="2" t="s">
        <v>21</v>
      </c>
      <c r="E160" s="2" t="s">
        <v>22</v>
      </c>
      <c r="F160" s="2" t="s">
        <v>285</v>
      </c>
      <c r="G160" s="2" t="s">
        <v>286</v>
      </c>
      <c r="H160" s="2" t="s">
        <v>36</v>
      </c>
      <c r="I160" s="2" t="s">
        <v>26</v>
      </c>
      <c r="J160" s="2" t="s">
        <v>27</v>
      </c>
      <c r="K160" s="2" t="s">
        <v>28</v>
      </c>
      <c r="L160" s="2" t="s">
        <v>29</v>
      </c>
      <c r="M160" s="2" t="s">
        <v>29</v>
      </c>
      <c r="N160" s="2" t="s">
        <v>29</v>
      </c>
      <c r="O160" s="2" t="s">
        <v>29</v>
      </c>
      <c r="P160" s="2" t="s">
        <v>287</v>
      </c>
      <c r="Q160" s="4" t="str">
        <f>HYPERLINK("http://weibo.com/3236721137/NmfTo9O0r")</f>
        <v>http://weibo.com/3236721137/NmfTo9O0r</v>
      </c>
      <c r="R160" s="3" t="s">
        <v>721</v>
      </c>
      <c r="S160" s="2" t="s">
        <v>31</v>
      </c>
      <c r="T160" t="s">
        <v>32</v>
      </c>
    </row>
    <row r="161" ht="23" customHeight="1" spans="1:20">
      <c r="A161" s="2">
        <v>160</v>
      </c>
      <c r="B161" s="3" t="s">
        <v>664</v>
      </c>
      <c r="C161" s="2" t="s">
        <v>723</v>
      </c>
      <c r="D161" s="2" t="s">
        <v>21</v>
      </c>
      <c r="E161" s="2" t="s">
        <v>22</v>
      </c>
      <c r="F161" s="2" t="s">
        <v>724</v>
      </c>
      <c r="G161" s="2" t="s">
        <v>725</v>
      </c>
      <c r="H161" s="2" t="s">
        <v>115</v>
      </c>
      <c r="I161" s="2" t="s">
        <v>26</v>
      </c>
      <c r="J161" s="2" t="s">
        <v>27</v>
      </c>
      <c r="K161" s="2" t="s">
        <v>28</v>
      </c>
      <c r="L161" s="2" t="s">
        <v>29</v>
      </c>
      <c r="M161" s="2" t="s">
        <v>29</v>
      </c>
      <c r="N161" s="2" t="s">
        <v>29</v>
      </c>
      <c r="O161" s="2" t="s">
        <v>29</v>
      </c>
      <c r="P161" s="2" t="s">
        <v>110</v>
      </c>
      <c r="Q161" s="4" t="str">
        <f>HYPERLINK("http://weibo.com/5592887077/NmfQUavbH")</f>
        <v>http://weibo.com/5592887077/NmfQUavbH</v>
      </c>
      <c r="R161" s="3" t="s">
        <v>664</v>
      </c>
      <c r="S161" s="2" t="s">
        <v>31</v>
      </c>
      <c r="T161" t="s">
        <v>32</v>
      </c>
    </row>
    <row r="162" ht="23" customHeight="1" spans="1:20">
      <c r="A162" s="2">
        <v>161</v>
      </c>
      <c r="B162" s="3" t="s">
        <v>726</v>
      </c>
      <c r="C162" s="2" t="s">
        <v>727</v>
      </c>
      <c r="D162" s="2" t="s">
        <v>21</v>
      </c>
      <c r="E162" s="2" t="s">
        <v>22</v>
      </c>
      <c r="F162" s="2" t="s">
        <v>728</v>
      </c>
      <c r="G162" s="2" t="s">
        <v>729</v>
      </c>
      <c r="H162" s="2" t="s">
        <v>86</v>
      </c>
      <c r="I162" s="2" t="s">
        <v>26</v>
      </c>
      <c r="J162" s="2" t="s">
        <v>27</v>
      </c>
      <c r="K162" s="2" t="s">
        <v>28</v>
      </c>
      <c r="L162" s="2" t="s">
        <v>29</v>
      </c>
      <c r="M162" s="2" t="s">
        <v>29</v>
      </c>
      <c r="N162" s="2" t="s">
        <v>29</v>
      </c>
      <c r="O162" s="2" t="s">
        <v>29</v>
      </c>
      <c r="P162" s="2" t="s">
        <v>730</v>
      </c>
      <c r="Q162" s="4" t="str">
        <f>HYPERLINK("http://weibo.com/5643110836/NmfM8zfAs")</f>
        <v>http://weibo.com/5643110836/NmfM8zfAs</v>
      </c>
      <c r="R162" s="3" t="s">
        <v>726</v>
      </c>
      <c r="S162" s="2" t="s">
        <v>31</v>
      </c>
      <c r="T162" t="s">
        <v>32</v>
      </c>
    </row>
    <row r="163" ht="23" customHeight="1" spans="1:20">
      <c r="A163" s="2">
        <v>162</v>
      </c>
      <c r="B163" s="3" t="s">
        <v>731</v>
      </c>
      <c r="C163" s="2" t="s">
        <v>732</v>
      </c>
      <c r="D163" s="2" t="s">
        <v>21</v>
      </c>
      <c r="E163" s="2" t="s">
        <v>22</v>
      </c>
      <c r="F163" s="2" t="s">
        <v>733</v>
      </c>
      <c r="G163" s="2" t="s">
        <v>734</v>
      </c>
      <c r="H163" s="2" t="s">
        <v>194</v>
      </c>
      <c r="I163" s="2" t="s">
        <v>26</v>
      </c>
      <c r="J163" s="2" t="s">
        <v>27</v>
      </c>
      <c r="K163" s="2" t="s">
        <v>28</v>
      </c>
      <c r="L163" s="2" t="s">
        <v>29</v>
      </c>
      <c r="M163" s="2" t="s">
        <v>29</v>
      </c>
      <c r="N163" s="2" t="s">
        <v>29</v>
      </c>
      <c r="O163" s="2" t="s">
        <v>29</v>
      </c>
      <c r="P163" s="2" t="s">
        <v>287</v>
      </c>
      <c r="Q163" s="4" t="str">
        <f>HYPERLINK("http://weibo.com/7517027829/NmfH10HHx")</f>
        <v>http://weibo.com/7517027829/NmfH10HHx</v>
      </c>
      <c r="R163" s="3" t="s">
        <v>731</v>
      </c>
      <c r="S163" s="2" t="s">
        <v>31</v>
      </c>
      <c r="T163" t="s">
        <v>32</v>
      </c>
    </row>
    <row r="164" ht="23" customHeight="1" spans="1:20">
      <c r="A164" s="2">
        <v>163</v>
      </c>
      <c r="B164" s="3" t="s">
        <v>664</v>
      </c>
      <c r="C164" s="2" t="s">
        <v>735</v>
      </c>
      <c r="D164" s="2" t="s">
        <v>21</v>
      </c>
      <c r="E164" s="2" t="s">
        <v>22</v>
      </c>
      <c r="F164" s="2" t="s">
        <v>736</v>
      </c>
      <c r="G164" s="2" t="s">
        <v>737</v>
      </c>
      <c r="H164" s="2" t="s">
        <v>60</v>
      </c>
      <c r="I164" s="2" t="s">
        <v>26</v>
      </c>
      <c r="J164" s="2" t="s">
        <v>27</v>
      </c>
      <c r="K164" s="2" t="s">
        <v>28</v>
      </c>
      <c r="L164" s="2" t="s">
        <v>29</v>
      </c>
      <c r="M164" s="2" t="s">
        <v>29</v>
      </c>
      <c r="N164" s="2" t="s">
        <v>29</v>
      </c>
      <c r="O164" s="2" t="s">
        <v>29</v>
      </c>
      <c r="P164" s="2" t="s">
        <v>225</v>
      </c>
      <c r="Q164" s="4" t="str">
        <f>HYPERLINK("http://weibo.com/7649869985/NmfG9vqTO")</f>
        <v>http://weibo.com/7649869985/NmfG9vqTO</v>
      </c>
      <c r="R164" s="3" t="s">
        <v>664</v>
      </c>
      <c r="S164" s="2" t="s">
        <v>31</v>
      </c>
      <c r="T164" t="s">
        <v>32</v>
      </c>
    </row>
    <row r="165" ht="23" customHeight="1" spans="1:20">
      <c r="A165" s="2">
        <v>164</v>
      </c>
      <c r="B165" s="3" t="s">
        <v>738</v>
      </c>
      <c r="C165" s="2" t="s">
        <v>739</v>
      </c>
      <c r="D165" s="2" t="s">
        <v>21</v>
      </c>
      <c r="E165" s="2" t="s">
        <v>22</v>
      </c>
      <c r="F165" s="2" t="s">
        <v>740</v>
      </c>
      <c r="G165" s="2" t="s">
        <v>741</v>
      </c>
      <c r="H165" s="2" t="s">
        <v>70</v>
      </c>
      <c r="I165" s="2" t="s">
        <v>26</v>
      </c>
      <c r="J165" s="2" t="s">
        <v>27</v>
      </c>
      <c r="K165" s="2" t="s">
        <v>28</v>
      </c>
      <c r="L165" s="2" t="s">
        <v>29</v>
      </c>
      <c r="M165" s="2" t="s">
        <v>29</v>
      </c>
      <c r="N165" s="2" t="s">
        <v>29</v>
      </c>
      <c r="O165" s="2" t="s">
        <v>29</v>
      </c>
      <c r="P165" s="2" t="s">
        <v>742</v>
      </c>
      <c r="Q165" s="4" t="str">
        <f>HYPERLINK("http://weibo.com/7659437211/NmfEu2ZB3")</f>
        <v>http://weibo.com/7659437211/NmfEu2ZB3</v>
      </c>
      <c r="R165" s="3" t="s">
        <v>738</v>
      </c>
      <c r="S165" s="2" t="s">
        <v>31</v>
      </c>
      <c r="T165" t="s">
        <v>32</v>
      </c>
    </row>
    <row r="166" ht="23" customHeight="1" spans="1:20">
      <c r="A166" s="2">
        <v>165</v>
      </c>
      <c r="B166" s="3" t="s">
        <v>743</v>
      </c>
      <c r="C166" s="2" t="s">
        <v>744</v>
      </c>
      <c r="D166" s="2" t="s">
        <v>21</v>
      </c>
      <c r="E166" s="2" t="s">
        <v>22</v>
      </c>
      <c r="F166" s="2" t="s">
        <v>745</v>
      </c>
      <c r="G166" s="2" t="s">
        <v>746</v>
      </c>
      <c r="H166" s="2" t="s">
        <v>115</v>
      </c>
      <c r="I166" s="2" t="s">
        <v>26</v>
      </c>
      <c r="J166" s="2" t="s">
        <v>27</v>
      </c>
      <c r="K166" s="2" t="s">
        <v>28</v>
      </c>
      <c r="L166" s="2" t="s">
        <v>29</v>
      </c>
      <c r="M166" s="2" t="s">
        <v>29</v>
      </c>
      <c r="N166" s="2" t="s">
        <v>29</v>
      </c>
      <c r="O166" s="2" t="s">
        <v>29</v>
      </c>
      <c r="P166" s="2" t="s">
        <v>110</v>
      </c>
      <c r="Q166" s="4" t="str">
        <f>HYPERLINK("http://weibo.com/7824046321/NmfChkJf1")</f>
        <v>http://weibo.com/7824046321/NmfChkJf1</v>
      </c>
      <c r="R166" s="3" t="s">
        <v>743</v>
      </c>
      <c r="S166" s="2" t="s">
        <v>31</v>
      </c>
      <c r="T166" t="s">
        <v>32</v>
      </c>
    </row>
    <row r="167" ht="23" customHeight="1" spans="1:20">
      <c r="A167" s="2">
        <v>166</v>
      </c>
      <c r="B167" s="3" t="s">
        <v>747</v>
      </c>
      <c r="C167" s="2" t="s">
        <v>748</v>
      </c>
      <c r="D167" s="2" t="s">
        <v>21</v>
      </c>
      <c r="E167" s="2" t="s">
        <v>22</v>
      </c>
      <c r="F167" s="2" t="s">
        <v>749</v>
      </c>
      <c r="G167" s="2" t="s">
        <v>750</v>
      </c>
      <c r="H167" s="2" t="s">
        <v>151</v>
      </c>
      <c r="I167" s="2" t="s">
        <v>26</v>
      </c>
      <c r="J167" s="2" t="s">
        <v>27</v>
      </c>
      <c r="K167" s="2" t="s">
        <v>28</v>
      </c>
      <c r="L167" s="2" t="s">
        <v>29</v>
      </c>
      <c r="M167" s="2" t="s">
        <v>29</v>
      </c>
      <c r="N167" s="2" t="s">
        <v>29</v>
      </c>
      <c r="O167" s="2" t="s">
        <v>29</v>
      </c>
      <c r="P167" s="2" t="s">
        <v>390</v>
      </c>
      <c r="Q167" s="4" t="str">
        <f>HYPERLINK("http://weibo.com/7873594612/NmfAo195t")</f>
        <v>http://weibo.com/7873594612/NmfAo195t</v>
      </c>
      <c r="R167" s="3" t="s">
        <v>747</v>
      </c>
      <c r="S167" s="2" t="s">
        <v>31</v>
      </c>
      <c r="T167" t="s">
        <v>32</v>
      </c>
    </row>
    <row r="168" ht="23" customHeight="1" spans="1:20">
      <c r="A168" s="2">
        <v>167</v>
      </c>
      <c r="B168" s="3" t="s">
        <v>751</v>
      </c>
      <c r="C168" s="2" t="s">
        <v>752</v>
      </c>
      <c r="D168" s="2" t="s">
        <v>21</v>
      </c>
      <c r="E168" s="2" t="s">
        <v>22</v>
      </c>
      <c r="F168" s="2" t="s">
        <v>753</v>
      </c>
      <c r="G168" s="2" t="s">
        <v>754</v>
      </c>
      <c r="H168" s="2" t="s">
        <v>151</v>
      </c>
      <c r="I168" s="2" t="s">
        <v>26</v>
      </c>
      <c r="J168" s="2" t="s">
        <v>27</v>
      </c>
      <c r="K168" s="2" t="s">
        <v>28</v>
      </c>
      <c r="L168" s="2" t="s">
        <v>29</v>
      </c>
      <c r="M168" s="2" t="s">
        <v>29</v>
      </c>
      <c r="N168" s="2" t="s">
        <v>29</v>
      </c>
      <c r="O168" s="2" t="s">
        <v>29</v>
      </c>
      <c r="P168" s="2" t="s">
        <v>110</v>
      </c>
      <c r="Q168" s="4" t="str">
        <f>HYPERLINK("http://weibo.com/7837772319/NmfAa3qlH")</f>
        <v>http://weibo.com/7837772319/NmfAa3qlH</v>
      </c>
      <c r="R168" s="3" t="s">
        <v>751</v>
      </c>
      <c r="S168" s="2" t="s">
        <v>31</v>
      </c>
      <c r="T168" t="s">
        <v>32</v>
      </c>
    </row>
    <row r="169" ht="23" customHeight="1" spans="1:20">
      <c r="A169" s="2">
        <v>168</v>
      </c>
      <c r="B169" s="3" t="s">
        <v>755</v>
      </c>
      <c r="C169" s="2" t="s">
        <v>756</v>
      </c>
      <c r="D169" s="2" t="s">
        <v>21</v>
      </c>
      <c r="E169" s="2" t="s">
        <v>22</v>
      </c>
      <c r="F169" s="2" t="s">
        <v>757</v>
      </c>
      <c r="G169" s="2" t="s">
        <v>758</v>
      </c>
      <c r="H169" s="2" t="s">
        <v>151</v>
      </c>
      <c r="I169" s="2" t="s">
        <v>26</v>
      </c>
      <c r="J169" s="2" t="s">
        <v>27</v>
      </c>
      <c r="K169" s="2" t="s">
        <v>28</v>
      </c>
      <c r="L169" s="2" t="s">
        <v>29</v>
      </c>
      <c r="M169" s="2" t="s">
        <v>29</v>
      </c>
      <c r="N169" s="2" t="s">
        <v>29</v>
      </c>
      <c r="O169" s="2" t="s">
        <v>29</v>
      </c>
      <c r="P169" s="2" t="s">
        <v>29</v>
      </c>
      <c r="Q169" s="4" t="str">
        <f>HYPERLINK("http://weibo.com/7843241256/NmfzOxmHi")</f>
        <v>http://weibo.com/7843241256/NmfzOxmHi</v>
      </c>
      <c r="R169" s="3" t="s">
        <v>755</v>
      </c>
      <c r="S169" s="2" t="s">
        <v>31</v>
      </c>
      <c r="T169" t="s">
        <v>32</v>
      </c>
    </row>
    <row r="170" ht="23" customHeight="1" spans="1:20">
      <c r="A170" s="2">
        <v>169</v>
      </c>
      <c r="B170" s="3" t="s">
        <v>759</v>
      </c>
      <c r="C170" s="2" t="s">
        <v>760</v>
      </c>
      <c r="D170" s="2" t="s">
        <v>21</v>
      </c>
      <c r="E170" s="2" t="s">
        <v>22</v>
      </c>
      <c r="F170" s="2" t="s">
        <v>761</v>
      </c>
      <c r="G170" s="2" t="s">
        <v>762</v>
      </c>
      <c r="H170" s="2" t="s">
        <v>151</v>
      </c>
      <c r="I170" s="2" t="s">
        <v>26</v>
      </c>
      <c r="J170" s="2" t="s">
        <v>27</v>
      </c>
      <c r="K170" s="2" t="s">
        <v>28</v>
      </c>
      <c r="L170" s="2" t="s">
        <v>29</v>
      </c>
      <c r="M170" s="2" t="s">
        <v>29</v>
      </c>
      <c r="N170" s="2" t="s">
        <v>29</v>
      </c>
      <c r="O170" s="2" t="s">
        <v>29</v>
      </c>
      <c r="P170" s="2" t="s">
        <v>425</v>
      </c>
      <c r="Q170" s="4" t="str">
        <f>HYPERLINK("http://weibo.com/7838957065/NmfzDCrW9")</f>
        <v>http://weibo.com/7838957065/NmfzDCrW9</v>
      </c>
      <c r="R170" s="3" t="s">
        <v>759</v>
      </c>
      <c r="S170" s="2" t="s">
        <v>31</v>
      </c>
      <c r="T170" t="s">
        <v>32</v>
      </c>
    </row>
    <row r="171" ht="23" customHeight="1" spans="1:20">
      <c r="A171" s="2">
        <v>170</v>
      </c>
      <c r="B171" s="3" t="s">
        <v>763</v>
      </c>
      <c r="C171" s="2" t="s">
        <v>764</v>
      </c>
      <c r="D171" s="2" t="s">
        <v>21</v>
      </c>
      <c r="E171" s="2" t="s">
        <v>22</v>
      </c>
      <c r="F171" s="2" t="s">
        <v>765</v>
      </c>
      <c r="G171" s="2" t="s">
        <v>766</v>
      </c>
      <c r="H171" s="2" t="s">
        <v>151</v>
      </c>
      <c r="I171" s="2" t="s">
        <v>26</v>
      </c>
      <c r="J171" s="2" t="s">
        <v>27</v>
      </c>
      <c r="K171" s="2" t="s">
        <v>28</v>
      </c>
      <c r="L171" s="2" t="s">
        <v>29</v>
      </c>
      <c r="M171" s="2" t="s">
        <v>29</v>
      </c>
      <c r="N171" s="2" t="s">
        <v>29</v>
      </c>
      <c r="O171" s="2" t="s">
        <v>29</v>
      </c>
      <c r="P171" s="2" t="s">
        <v>29</v>
      </c>
      <c r="Q171" s="4" t="str">
        <f>HYPERLINK("http://weibo.com/7843391951/Nmfz80yY9")</f>
        <v>http://weibo.com/7843391951/Nmfz80yY9</v>
      </c>
      <c r="R171" s="3" t="s">
        <v>763</v>
      </c>
      <c r="S171" s="2" t="s">
        <v>31</v>
      </c>
      <c r="T171" t="s">
        <v>32</v>
      </c>
    </row>
    <row r="172" ht="23" customHeight="1" spans="1:20">
      <c r="A172" s="2">
        <v>171</v>
      </c>
      <c r="B172" s="3" t="s">
        <v>767</v>
      </c>
      <c r="C172" s="2" t="s">
        <v>768</v>
      </c>
      <c r="D172" s="2" t="s">
        <v>21</v>
      </c>
      <c r="E172" s="2" t="s">
        <v>22</v>
      </c>
      <c r="F172" s="2" t="s">
        <v>769</v>
      </c>
      <c r="G172" s="2" t="s">
        <v>770</v>
      </c>
      <c r="H172" s="2" t="s">
        <v>151</v>
      </c>
      <c r="I172" s="2" t="s">
        <v>26</v>
      </c>
      <c r="J172" s="2" t="s">
        <v>27</v>
      </c>
      <c r="K172" s="2" t="s">
        <v>28</v>
      </c>
      <c r="L172" s="2" t="s">
        <v>29</v>
      </c>
      <c r="M172" s="2" t="s">
        <v>29</v>
      </c>
      <c r="N172" s="2" t="s">
        <v>29</v>
      </c>
      <c r="O172" s="2" t="s">
        <v>29</v>
      </c>
      <c r="P172" s="2" t="s">
        <v>771</v>
      </c>
      <c r="Q172" s="4" t="str">
        <f>HYPERLINK("http://weibo.com/7742199895/NmfyxkQrE")</f>
        <v>http://weibo.com/7742199895/NmfyxkQrE</v>
      </c>
      <c r="R172" s="3" t="s">
        <v>767</v>
      </c>
      <c r="S172" s="2" t="s">
        <v>31</v>
      </c>
      <c r="T172" t="s">
        <v>32</v>
      </c>
    </row>
    <row r="173" ht="23" customHeight="1" spans="1:20">
      <c r="A173" s="2">
        <v>172</v>
      </c>
      <c r="B173" s="3" t="s">
        <v>772</v>
      </c>
      <c r="C173" s="2" t="s">
        <v>773</v>
      </c>
      <c r="D173" s="2" t="s">
        <v>21</v>
      </c>
      <c r="E173" s="2" t="s">
        <v>22</v>
      </c>
      <c r="F173" s="2" t="s">
        <v>774</v>
      </c>
      <c r="G173" s="2" t="s">
        <v>775</v>
      </c>
      <c r="H173" s="2" t="s">
        <v>151</v>
      </c>
      <c r="I173" s="2" t="s">
        <v>26</v>
      </c>
      <c r="J173" s="2" t="s">
        <v>27</v>
      </c>
      <c r="K173" s="2" t="s">
        <v>28</v>
      </c>
      <c r="L173" s="2" t="s">
        <v>29</v>
      </c>
      <c r="M173" s="2" t="s">
        <v>29</v>
      </c>
      <c r="N173" s="2" t="s">
        <v>29</v>
      </c>
      <c r="O173" s="2" t="s">
        <v>29</v>
      </c>
      <c r="P173" s="2" t="s">
        <v>776</v>
      </c>
      <c r="Q173" s="4" t="str">
        <f>HYPERLINK("http://weibo.com/7738008139/Nmfym3Vb2")</f>
        <v>http://weibo.com/7738008139/Nmfym3Vb2</v>
      </c>
      <c r="R173" s="3" t="s">
        <v>772</v>
      </c>
      <c r="S173" s="2" t="s">
        <v>31</v>
      </c>
      <c r="T173" t="s">
        <v>32</v>
      </c>
    </row>
    <row r="174" ht="23" customHeight="1" spans="1:20">
      <c r="A174" s="2">
        <v>173</v>
      </c>
      <c r="B174" s="3" t="s">
        <v>777</v>
      </c>
      <c r="C174" s="2" t="s">
        <v>778</v>
      </c>
      <c r="D174" s="2" t="s">
        <v>21</v>
      </c>
      <c r="E174" s="2" t="s">
        <v>22</v>
      </c>
      <c r="F174" s="2" t="s">
        <v>779</v>
      </c>
      <c r="G174" s="2" t="s">
        <v>780</v>
      </c>
      <c r="H174" s="2" t="s">
        <v>54</v>
      </c>
      <c r="I174" s="2" t="s">
        <v>26</v>
      </c>
      <c r="J174" s="2" t="s">
        <v>27</v>
      </c>
      <c r="K174" s="2" t="s">
        <v>28</v>
      </c>
      <c r="L174" s="2" t="s">
        <v>29</v>
      </c>
      <c r="M174" s="2" t="s">
        <v>29</v>
      </c>
      <c r="N174" s="2" t="s">
        <v>29</v>
      </c>
      <c r="O174" s="2" t="s">
        <v>29</v>
      </c>
      <c r="P174" s="2" t="s">
        <v>116</v>
      </c>
      <c r="Q174" s="4" t="str">
        <f>HYPERLINK("http://weibo.com/6331952150/NmfxXymmy")</f>
        <v>http://weibo.com/6331952150/NmfxXymmy</v>
      </c>
      <c r="R174" s="3" t="s">
        <v>777</v>
      </c>
      <c r="S174" s="2" t="s">
        <v>31</v>
      </c>
      <c r="T174" t="s">
        <v>32</v>
      </c>
    </row>
    <row r="175" ht="23" customHeight="1" spans="1:20">
      <c r="A175" s="2">
        <v>174</v>
      </c>
      <c r="B175" s="3" t="s">
        <v>781</v>
      </c>
      <c r="C175" s="2" t="s">
        <v>782</v>
      </c>
      <c r="D175" s="2" t="s">
        <v>21</v>
      </c>
      <c r="E175" s="2" t="s">
        <v>22</v>
      </c>
      <c r="F175" s="2" t="s">
        <v>783</v>
      </c>
      <c r="G175" s="2" t="s">
        <v>784</v>
      </c>
      <c r="H175" s="2" t="s">
        <v>151</v>
      </c>
      <c r="I175" s="2" t="s">
        <v>26</v>
      </c>
      <c r="J175" s="2" t="s">
        <v>27</v>
      </c>
      <c r="K175" s="2" t="s">
        <v>28</v>
      </c>
      <c r="L175" s="2" t="s">
        <v>29</v>
      </c>
      <c r="M175" s="2" t="s">
        <v>29</v>
      </c>
      <c r="N175" s="2" t="s">
        <v>29</v>
      </c>
      <c r="O175" s="2" t="s">
        <v>29</v>
      </c>
      <c r="P175" s="2" t="s">
        <v>785</v>
      </c>
      <c r="Q175" s="4" t="str">
        <f>HYPERLINK("http://weibo.com/1646940053/NmfxlFBnw")</f>
        <v>http://weibo.com/1646940053/NmfxlFBnw</v>
      </c>
      <c r="R175" s="3" t="s">
        <v>781</v>
      </c>
      <c r="S175" s="2" t="s">
        <v>31</v>
      </c>
      <c r="T175" t="s">
        <v>32</v>
      </c>
    </row>
    <row r="176" ht="23" customHeight="1" spans="1:20">
      <c r="A176" s="2">
        <v>175</v>
      </c>
      <c r="B176" s="3" t="s">
        <v>786</v>
      </c>
      <c r="C176" s="2" t="s">
        <v>787</v>
      </c>
      <c r="D176" s="2" t="s">
        <v>21</v>
      </c>
      <c r="E176" s="2" t="s">
        <v>22</v>
      </c>
      <c r="F176" s="2" t="s">
        <v>788</v>
      </c>
      <c r="G176" s="2" t="s">
        <v>789</v>
      </c>
      <c r="H176" s="2" t="s">
        <v>95</v>
      </c>
      <c r="I176" s="2" t="s">
        <v>26</v>
      </c>
      <c r="J176" s="2" t="s">
        <v>27</v>
      </c>
      <c r="K176" s="2" t="s">
        <v>28</v>
      </c>
      <c r="L176" s="2" t="s">
        <v>29</v>
      </c>
      <c r="M176" s="2" t="s">
        <v>29</v>
      </c>
      <c r="N176" s="2" t="s">
        <v>29</v>
      </c>
      <c r="O176" s="2" t="s">
        <v>29</v>
      </c>
      <c r="P176" s="2" t="s">
        <v>43</v>
      </c>
      <c r="Q176" s="4" t="str">
        <f>HYPERLINK("http://weibo.com/7405628509/Nmfxkc3V4")</f>
        <v>http://weibo.com/7405628509/Nmfxkc3V4</v>
      </c>
      <c r="R176" s="3" t="s">
        <v>786</v>
      </c>
      <c r="S176" s="2" t="s">
        <v>31</v>
      </c>
      <c r="T176" t="s">
        <v>32</v>
      </c>
    </row>
    <row r="177" ht="23" customHeight="1" spans="1:20">
      <c r="A177" s="2">
        <v>176</v>
      </c>
      <c r="B177" s="3" t="s">
        <v>790</v>
      </c>
      <c r="C177" s="2" t="s">
        <v>791</v>
      </c>
      <c r="D177" s="2" t="s">
        <v>21</v>
      </c>
      <c r="E177" s="2" t="s">
        <v>22</v>
      </c>
      <c r="F177" s="2" t="s">
        <v>792</v>
      </c>
      <c r="G177" s="2" t="s">
        <v>793</v>
      </c>
      <c r="H177" s="2" t="s">
        <v>151</v>
      </c>
      <c r="I177" s="2" t="s">
        <v>26</v>
      </c>
      <c r="J177" s="2" t="s">
        <v>27</v>
      </c>
      <c r="K177" s="2" t="s">
        <v>28</v>
      </c>
      <c r="L177" s="2" t="s">
        <v>29</v>
      </c>
      <c r="M177" s="2" t="s">
        <v>29</v>
      </c>
      <c r="N177" s="2" t="s">
        <v>29</v>
      </c>
      <c r="O177" s="2" t="s">
        <v>29</v>
      </c>
      <c r="P177" s="2" t="s">
        <v>794</v>
      </c>
      <c r="Q177" s="4" t="str">
        <f>HYPERLINK("http://weibo.com/5057648858/NmfxcjXD2")</f>
        <v>http://weibo.com/5057648858/NmfxcjXD2</v>
      </c>
      <c r="R177" s="3" t="s">
        <v>790</v>
      </c>
      <c r="S177" s="2" t="s">
        <v>31</v>
      </c>
      <c r="T177" t="s">
        <v>32</v>
      </c>
    </row>
    <row r="178" ht="23" customHeight="1" spans="1:20">
      <c r="A178" s="2">
        <v>177</v>
      </c>
      <c r="B178" s="3" t="s">
        <v>795</v>
      </c>
      <c r="C178" s="2" t="s">
        <v>796</v>
      </c>
      <c r="D178" s="2" t="s">
        <v>21</v>
      </c>
      <c r="E178" s="2" t="s">
        <v>22</v>
      </c>
      <c r="F178" s="2" t="s">
        <v>797</v>
      </c>
      <c r="G178" s="2" t="s">
        <v>798</v>
      </c>
      <c r="H178" s="2" t="s">
        <v>151</v>
      </c>
      <c r="I178" s="2" t="s">
        <v>26</v>
      </c>
      <c r="J178" s="2" t="s">
        <v>27</v>
      </c>
      <c r="K178" s="2" t="s">
        <v>28</v>
      </c>
      <c r="L178" s="2" t="s">
        <v>29</v>
      </c>
      <c r="M178" s="2" t="s">
        <v>29</v>
      </c>
      <c r="N178" s="2" t="s">
        <v>29</v>
      </c>
      <c r="O178" s="2" t="s">
        <v>29</v>
      </c>
      <c r="P178" s="2" t="s">
        <v>799</v>
      </c>
      <c r="Q178" s="4" t="str">
        <f>HYPERLINK("http://weibo.com/1879634892/Nmfx20G1A")</f>
        <v>http://weibo.com/1879634892/Nmfx20G1A</v>
      </c>
      <c r="R178" s="3" t="s">
        <v>795</v>
      </c>
      <c r="S178" s="2" t="s">
        <v>31</v>
      </c>
      <c r="T178" t="s">
        <v>32</v>
      </c>
    </row>
    <row r="179" ht="23" customHeight="1" spans="1:20">
      <c r="A179" s="2">
        <v>178</v>
      </c>
      <c r="B179" s="3" t="s">
        <v>800</v>
      </c>
      <c r="C179" s="2" t="s">
        <v>801</v>
      </c>
      <c r="D179" s="2" t="s">
        <v>21</v>
      </c>
      <c r="E179" s="2" t="s">
        <v>22</v>
      </c>
      <c r="F179" s="2" t="s">
        <v>295</v>
      </c>
      <c r="G179" s="2" t="s">
        <v>296</v>
      </c>
      <c r="H179" s="2" t="s">
        <v>151</v>
      </c>
      <c r="I179" s="2" t="s">
        <v>26</v>
      </c>
      <c r="J179" s="2" t="s">
        <v>27</v>
      </c>
      <c r="K179" s="2" t="s">
        <v>28</v>
      </c>
      <c r="L179" s="2" t="s">
        <v>29</v>
      </c>
      <c r="M179" s="2" t="s">
        <v>29</v>
      </c>
      <c r="N179" s="2" t="s">
        <v>29</v>
      </c>
      <c r="O179" s="2" t="s">
        <v>29</v>
      </c>
      <c r="P179" s="2" t="s">
        <v>168</v>
      </c>
      <c r="Q179" s="4" t="str">
        <f>HYPERLINK("http://weibo.com/3544541493/NmfwLpqyS")</f>
        <v>http://weibo.com/3544541493/NmfwLpqyS</v>
      </c>
      <c r="R179" s="3" t="s">
        <v>800</v>
      </c>
      <c r="S179" s="2" t="s">
        <v>31</v>
      </c>
      <c r="T179" t="s">
        <v>32</v>
      </c>
    </row>
    <row r="180" ht="23" customHeight="1" spans="1:20">
      <c r="A180" s="2">
        <v>179</v>
      </c>
      <c r="B180" s="3" t="s">
        <v>802</v>
      </c>
      <c r="C180" s="2" t="s">
        <v>803</v>
      </c>
      <c r="D180" s="2" t="s">
        <v>21</v>
      </c>
      <c r="E180" s="2" t="s">
        <v>22</v>
      </c>
      <c r="F180" s="2" t="s">
        <v>313</v>
      </c>
      <c r="G180" s="2" t="s">
        <v>314</v>
      </c>
      <c r="H180" s="2" t="s">
        <v>151</v>
      </c>
      <c r="I180" s="2" t="s">
        <v>26</v>
      </c>
      <c r="J180" s="2" t="s">
        <v>27</v>
      </c>
      <c r="K180" s="2" t="s">
        <v>28</v>
      </c>
      <c r="L180" s="2" t="s">
        <v>29</v>
      </c>
      <c r="M180" s="2" t="s">
        <v>29</v>
      </c>
      <c r="N180" s="2" t="s">
        <v>29</v>
      </c>
      <c r="O180" s="2" t="s">
        <v>29</v>
      </c>
      <c r="P180" s="2" t="s">
        <v>315</v>
      </c>
      <c r="Q180" s="4" t="str">
        <f>HYPERLINK("http://weibo.com/7273187536/NmfwDldG8")</f>
        <v>http://weibo.com/7273187536/NmfwDldG8</v>
      </c>
      <c r="R180" s="3" t="s">
        <v>802</v>
      </c>
      <c r="S180" s="2" t="s">
        <v>31</v>
      </c>
      <c r="T180" t="s">
        <v>32</v>
      </c>
    </row>
    <row r="181" ht="23" customHeight="1" spans="1:20">
      <c r="A181" s="2">
        <v>180</v>
      </c>
      <c r="B181" s="3" t="s">
        <v>804</v>
      </c>
      <c r="C181" s="2" t="s">
        <v>805</v>
      </c>
      <c r="D181" s="2" t="s">
        <v>21</v>
      </c>
      <c r="E181" s="2" t="s">
        <v>22</v>
      </c>
      <c r="F181" s="2" t="s">
        <v>304</v>
      </c>
      <c r="G181" s="2" t="s">
        <v>305</v>
      </c>
      <c r="H181" s="2" t="s">
        <v>151</v>
      </c>
      <c r="I181" s="2" t="s">
        <v>26</v>
      </c>
      <c r="J181" s="2" t="s">
        <v>27</v>
      </c>
      <c r="K181" s="2" t="s">
        <v>28</v>
      </c>
      <c r="L181" s="2" t="s">
        <v>29</v>
      </c>
      <c r="M181" s="2" t="s">
        <v>29</v>
      </c>
      <c r="N181" s="2" t="s">
        <v>29</v>
      </c>
      <c r="O181" s="2" t="s">
        <v>29</v>
      </c>
      <c r="P181" s="2" t="s">
        <v>29</v>
      </c>
      <c r="Q181" s="4" t="str">
        <f>HYPERLINK("http://weibo.com/7873597504/NmfwujmYk")</f>
        <v>http://weibo.com/7873597504/NmfwujmYk</v>
      </c>
      <c r="R181" s="3" t="s">
        <v>804</v>
      </c>
      <c r="S181" s="2" t="s">
        <v>31</v>
      </c>
      <c r="T181" t="s">
        <v>32</v>
      </c>
    </row>
    <row r="182" ht="23" customHeight="1" spans="1:20">
      <c r="A182" s="2">
        <v>181</v>
      </c>
      <c r="B182" s="3" t="s">
        <v>806</v>
      </c>
      <c r="C182" s="2" t="s">
        <v>807</v>
      </c>
      <c r="D182" s="2" t="s">
        <v>78</v>
      </c>
      <c r="E182" s="2" t="s">
        <v>22</v>
      </c>
      <c r="F182" s="2" t="s">
        <v>308</v>
      </c>
      <c r="G182" s="2" t="s">
        <v>309</v>
      </c>
      <c r="H182" s="2" t="s">
        <v>151</v>
      </c>
      <c r="I182" s="2" t="s">
        <v>26</v>
      </c>
      <c r="J182" s="2" t="s">
        <v>27</v>
      </c>
      <c r="K182" s="2" t="s">
        <v>28</v>
      </c>
      <c r="L182" s="2" t="s">
        <v>29</v>
      </c>
      <c r="M182" s="2" t="s">
        <v>29</v>
      </c>
      <c r="N182" s="2" t="s">
        <v>29</v>
      </c>
      <c r="O182" s="2" t="s">
        <v>29</v>
      </c>
      <c r="P182" s="2" t="s">
        <v>310</v>
      </c>
      <c r="Q182" s="4" t="str">
        <f>HYPERLINK("http://weibo.com/7359919780/NmfwevQXs")</f>
        <v>http://weibo.com/7359919780/NmfwevQXs</v>
      </c>
      <c r="R182" s="3" t="s">
        <v>806</v>
      </c>
      <c r="S182" s="2" t="s">
        <v>31</v>
      </c>
      <c r="T182" t="s">
        <v>32</v>
      </c>
    </row>
    <row r="183" ht="23" customHeight="1" spans="1:20">
      <c r="A183" s="2">
        <v>182</v>
      </c>
      <c r="B183" s="3" t="s">
        <v>808</v>
      </c>
      <c r="C183" s="2" t="s">
        <v>809</v>
      </c>
      <c r="D183" s="2" t="s">
        <v>21</v>
      </c>
      <c r="E183" s="2" t="s">
        <v>22</v>
      </c>
      <c r="F183" s="2" t="s">
        <v>299</v>
      </c>
      <c r="G183" s="2" t="s">
        <v>300</v>
      </c>
      <c r="H183" s="2" t="s">
        <v>151</v>
      </c>
      <c r="I183" s="2" t="s">
        <v>26</v>
      </c>
      <c r="J183" s="2" t="s">
        <v>27</v>
      </c>
      <c r="K183" s="2" t="s">
        <v>28</v>
      </c>
      <c r="L183" s="2" t="s">
        <v>29</v>
      </c>
      <c r="M183" s="2" t="s">
        <v>29</v>
      </c>
      <c r="N183" s="2" t="s">
        <v>29</v>
      </c>
      <c r="O183" s="2" t="s">
        <v>29</v>
      </c>
      <c r="P183" s="2" t="s">
        <v>301</v>
      </c>
      <c r="Q183" s="4" t="str">
        <f>HYPERLINK("http://weibo.com/3820929103/Nmfw85kKT")</f>
        <v>http://weibo.com/3820929103/Nmfw85kKT</v>
      </c>
      <c r="R183" s="3" t="s">
        <v>808</v>
      </c>
      <c r="S183" s="2" t="s">
        <v>31</v>
      </c>
      <c r="T183" t="s">
        <v>32</v>
      </c>
    </row>
    <row r="184" ht="23" customHeight="1" spans="1:20">
      <c r="A184" s="2">
        <v>183</v>
      </c>
      <c r="B184" s="3" t="s">
        <v>810</v>
      </c>
      <c r="C184" s="2" t="s">
        <v>811</v>
      </c>
      <c r="D184" s="2" t="s">
        <v>21</v>
      </c>
      <c r="E184" s="2" t="s">
        <v>22</v>
      </c>
      <c r="F184" s="2" t="s">
        <v>812</v>
      </c>
      <c r="G184" s="2" t="s">
        <v>813</v>
      </c>
      <c r="H184" s="2" t="s">
        <v>86</v>
      </c>
      <c r="I184" s="2" t="s">
        <v>26</v>
      </c>
      <c r="J184" s="2" t="s">
        <v>27</v>
      </c>
      <c r="K184" s="2" t="s">
        <v>28</v>
      </c>
      <c r="L184" s="2" t="s">
        <v>29</v>
      </c>
      <c r="M184" s="2" t="s">
        <v>29</v>
      </c>
      <c r="N184" s="2" t="s">
        <v>29</v>
      </c>
      <c r="O184" s="2" t="s">
        <v>29</v>
      </c>
      <c r="P184" s="2" t="s">
        <v>195</v>
      </c>
      <c r="Q184" s="4" t="str">
        <f>HYPERLINK("http://weibo.com/7372145229/NmfvPvv2c")</f>
        <v>http://weibo.com/7372145229/NmfvPvv2c</v>
      </c>
      <c r="R184" s="3" t="s">
        <v>810</v>
      </c>
      <c r="S184" s="2" t="s">
        <v>31</v>
      </c>
      <c r="T184" t="s">
        <v>32</v>
      </c>
    </row>
    <row r="185" ht="23" customHeight="1" spans="1:20">
      <c r="A185" s="2">
        <v>184</v>
      </c>
      <c r="B185" s="3" t="s">
        <v>814</v>
      </c>
      <c r="C185" s="2" t="s">
        <v>815</v>
      </c>
      <c r="D185" s="2" t="s">
        <v>21</v>
      </c>
      <c r="E185" s="2" t="s">
        <v>22</v>
      </c>
      <c r="F185" s="2" t="s">
        <v>816</v>
      </c>
      <c r="G185" s="2" t="s">
        <v>817</v>
      </c>
      <c r="H185" s="2" t="s">
        <v>60</v>
      </c>
      <c r="I185" s="2" t="s">
        <v>26</v>
      </c>
      <c r="J185" s="2" t="s">
        <v>27</v>
      </c>
      <c r="K185" s="2" t="s">
        <v>28</v>
      </c>
      <c r="L185" s="2" t="s">
        <v>29</v>
      </c>
      <c r="M185" s="2" t="s">
        <v>29</v>
      </c>
      <c r="N185" s="2" t="s">
        <v>29</v>
      </c>
      <c r="O185" s="2" t="s">
        <v>29</v>
      </c>
      <c r="P185" s="2" t="s">
        <v>818</v>
      </c>
      <c r="Q185" s="4" t="str">
        <f>HYPERLINK("http://weibo.com/6381494152/NmftyyuDR")</f>
        <v>http://weibo.com/6381494152/NmftyyuDR</v>
      </c>
      <c r="R185" s="3" t="s">
        <v>814</v>
      </c>
      <c r="S185" s="2" t="s">
        <v>31</v>
      </c>
      <c r="T185" t="s">
        <v>32</v>
      </c>
    </row>
    <row r="186" ht="23" customHeight="1" spans="1:20">
      <c r="A186" s="2">
        <v>185</v>
      </c>
      <c r="B186" s="3" t="s">
        <v>819</v>
      </c>
      <c r="C186" s="2" t="s">
        <v>820</v>
      </c>
      <c r="D186" s="2" t="s">
        <v>21</v>
      </c>
      <c r="E186" s="2" t="s">
        <v>22</v>
      </c>
      <c r="F186" s="2" t="s">
        <v>821</v>
      </c>
      <c r="G186" s="2" t="s">
        <v>822</v>
      </c>
      <c r="H186" s="2" t="s">
        <v>188</v>
      </c>
      <c r="I186" s="2" t="s">
        <v>26</v>
      </c>
      <c r="J186" s="2" t="s">
        <v>27</v>
      </c>
      <c r="K186" s="2" t="s">
        <v>28</v>
      </c>
      <c r="L186" s="2" t="s">
        <v>29</v>
      </c>
      <c r="M186" s="2" t="s">
        <v>29</v>
      </c>
      <c r="N186" s="2" t="s">
        <v>29</v>
      </c>
      <c r="O186" s="2" t="s">
        <v>29</v>
      </c>
      <c r="P186" s="2" t="s">
        <v>374</v>
      </c>
      <c r="Q186" s="4" t="str">
        <f>HYPERLINK("http://weibo.com/7762515691/Nmfq9bpnp")</f>
        <v>http://weibo.com/7762515691/Nmfq9bpnp</v>
      </c>
      <c r="R186" s="3" t="s">
        <v>819</v>
      </c>
      <c r="S186" s="2" t="s">
        <v>31</v>
      </c>
      <c r="T186" t="s">
        <v>32</v>
      </c>
    </row>
    <row r="187" ht="23" customHeight="1" spans="1:20">
      <c r="A187" s="2">
        <v>186</v>
      </c>
      <c r="B187" s="3" t="s">
        <v>823</v>
      </c>
      <c r="C187" s="2" t="s">
        <v>824</v>
      </c>
      <c r="D187" s="2" t="s">
        <v>21</v>
      </c>
      <c r="E187" s="2" t="s">
        <v>22</v>
      </c>
      <c r="F187" s="2" t="s">
        <v>825</v>
      </c>
      <c r="G187" s="2" t="s">
        <v>826</v>
      </c>
      <c r="H187" s="2" t="s">
        <v>668</v>
      </c>
      <c r="I187" s="2" t="s">
        <v>26</v>
      </c>
      <c r="J187" s="2" t="s">
        <v>27</v>
      </c>
      <c r="K187" s="2" t="s">
        <v>28</v>
      </c>
      <c r="L187" s="2" t="s">
        <v>29</v>
      </c>
      <c r="M187" s="2" t="s">
        <v>29</v>
      </c>
      <c r="N187" s="2" t="s">
        <v>29</v>
      </c>
      <c r="O187" s="2" t="s">
        <v>29</v>
      </c>
      <c r="P187" s="2" t="s">
        <v>827</v>
      </c>
      <c r="Q187" s="4" t="str">
        <f>HYPERLINK("http://weibo.com/2162526461/NmfoOr1JL")</f>
        <v>http://weibo.com/2162526461/NmfoOr1JL</v>
      </c>
      <c r="R187" s="3" t="s">
        <v>823</v>
      </c>
      <c r="S187" s="2" t="s">
        <v>31</v>
      </c>
      <c r="T187" t="s">
        <v>32</v>
      </c>
    </row>
    <row r="188" ht="23" customHeight="1" spans="1:20">
      <c r="A188" s="2">
        <v>187</v>
      </c>
      <c r="B188" s="3" t="s">
        <v>828</v>
      </c>
      <c r="C188" s="2" t="s">
        <v>829</v>
      </c>
      <c r="D188" s="2" t="s">
        <v>21</v>
      </c>
      <c r="E188" s="2" t="s">
        <v>22</v>
      </c>
      <c r="F188" s="2" t="s">
        <v>830</v>
      </c>
      <c r="G188" s="2" t="s">
        <v>831</v>
      </c>
      <c r="H188" s="2" t="s">
        <v>151</v>
      </c>
      <c r="I188" s="2" t="s">
        <v>26</v>
      </c>
      <c r="J188" s="2" t="s">
        <v>27</v>
      </c>
      <c r="K188" s="2" t="s">
        <v>28</v>
      </c>
      <c r="L188" s="2" t="s">
        <v>29</v>
      </c>
      <c r="M188" s="2" t="s">
        <v>29</v>
      </c>
      <c r="N188" s="2" t="s">
        <v>29</v>
      </c>
      <c r="O188" s="2" t="s">
        <v>29</v>
      </c>
      <c r="P188" s="2" t="s">
        <v>832</v>
      </c>
      <c r="Q188" s="4" t="str">
        <f>HYPERLINK("http://weibo.com/5047876604/Nmfm7uVEc")</f>
        <v>http://weibo.com/5047876604/Nmfm7uVEc</v>
      </c>
      <c r="R188" s="3" t="s">
        <v>828</v>
      </c>
      <c r="S188" s="2" t="s">
        <v>31</v>
      </c>
      <c r="T188" t="s">
        <v>32</v>
      </c>
    </row>
    <row r="189" ht="23" customHeight="1" spans="1:20">
      <c r="A189" s="2">
        <v>188</v>
      </c>
      <c r="B189" s="3" t="s">
        <v>833</v>
      </c>
      <c r="C189" s="2" t="s">
        <v>834</v>
      </c>
      <c r="D189" s="2" t="s">
        <v>21</v>
      </c>
      <c r="E189" s="2" t="s">
        <v>22</v>
      </c>
      <c r="F189" s="2" t="s">
        <v>835</v>
      </c>
      <c r="G189" s="2" t="s">
        <v>836</v>
      </c>
      <c r="H189" s="2" t="s">
        <v>115</v>
      </c>
      <c r="I189" s="2" t="s">
        <v>26</v>
      </c>
      <c r="J189" s="2" t="s">
        <v>27</v>
      </c>
      <c r="K189" s="2" t="s">
        <v>28</v>
      </c>
      <c r="L189" s="2" t="s">
        <v>29</v>
      </c>
      <c r="M189" s="2" t="s">
        <v>29</v>
      </c>
      <c r="N189" s="2" t="s">
        <v>29</v>
      </c>
      <c r="O189" s="2" t="s">
        <v>29</v>
      </c>
      <c r="P189" s="2" t="s">
        <v>315</v>
      </c>
      <c r="Q189" s="4" t="str">
        <f>HYPERLINK("http://weibo.com/3225587955/NmflmCwwk")</f>
        <v>http://weibo.com/3225587955/NmflmCwwk</v>
      </c>
      <c r="R189" s="3" t="s">
        <v>833</v>
      </c>
      <c r="S189" s="2" t="s">
        <v>31</v>
      </c>
      <c r="T189" t="s">
        <v>32</v>
      </c>
    </row>
    <row r="190" ht="23" customHeight="1" spans="1:20">
      <c r="A190" s="2">
        <v>189</v>
      </c>
      <c r="B190" s="3" t="s">
        <v>837</v>
      </c>
      <c r="C190" s="2" t="s">
        <v>838</v>
      </c>
      <c r="D190" s="2" t="s">
        <v>21</v>
      </c>
      <c r="E190" s="2" t="s">
        <v>22</v>
      </c>
      <c r="F190" s="2" t="s">
        <v>839</v>
      </c>
      <c r="G190" s="2" t="s">
        <v>840</v>
      </c>
      <c r="H190" s="2" t="s">
        <v>499</v>
      </c>
      <c r="I190" s="2" t="s">
        <v>26</v>
      </c>
      <c r="J190" s="2" t="s">
        <v>27</v>
      </c>
      <c r="K190" s="2" t="s">
        <v>28</v>
      </c>
      <c r="L190" s="2" t="s">
        <v>29</v>
      </c>
      <c r="M190" s="2" t="s">
        <v>29</v>
      </c>
      <c r="N190" s="2" t="s">
        <v>29</v>
      </c>
      <c r="O190" s="2" t="s">
        <v>29</v>
      </c>
      <c r="P190" s="2" t="s">
        <v>183</v>
      </c>
      <c r="Q190" s="4" t="str">
        <f>HYPERLINK("http://weibo.com/7763227423/NmfhGbAcJ")</f>
        <v>http://weibo.com/7763227423/NmfhGbAcJ</v>
      </c>
      <c r="R190" s="3" t="s">
        <v>837</v>
      </c>
      <c r="S190" s="2" t="s">
        <v>31</v>
      </c>
      <c r="T190" t="s">
        <v>32</v>
      </c>
    </row>
    <row r="191" ht="23" customHeight="1" spans="1:20">
      <c r="A191" s="2">
        <v>190</v>
      </c>
      <c r="B191" s="3" t="s">
        <v>841</v>
      </c>
      <c r="C191" s="2" t="s">
        <v>842</v>
      </c>
      <c r="D191" s="2" t="s">
        <v>21</v>
      </c>
      <c r="E191" s="2" t="s">
        <v>22</v>
      </c>
      <c r="F191" s="2" t="s">
        <v>843</v>
      </c>
      <c r="G191" s="2" t="s">
        <v>844</v>
      </c>
      <c r="H191" s="2" t="s">
        <v>101</v>
      </c>
      <c r="I191" s="2" t="s">
        <v>26</v>
      </c>
      <c r="J191" s="2" t="s">
        <v>27</v>
      </c>
      <c r="K191" s="2" t="s">
        <v>28</v>
      </c>
      <c r="L191" s="2" t="s">
        <v>29</v>
      </c>
      <c r="M191" s="2" t="s">
        <v>29</v>
      </c>
      <c r="N191" s="2" t="s">
        <v>29</v>
      </c>
      <c r="O191" s="2" t="s">
        <v>29</v>
      </c>
      <c r="P191" s="2" t="s">
        <v>195</v>
      </c>
      <c r="Q191" s="4" t="str">
        <f>HYPERLINK("http://weibo.com/6764896942/Nmfgkd3PY")</f>
        <v>http://weibo.com/6764896942/Nmfgkd3PY</v>
      </c>
      <c r="R191" s="3" t="s">
        <v>841</v>
      </c>
      <c r="S191" s="2" t="s">
        <v>31</v>
      </c>
      <c r="T191" t="s">
        <v>32</v>
      </c>
    </row>
    <row r="192" ht="23" customHeight="1" spans="1:20">
      <c r="A192" s="2">
        <v>191</v>
      </c>
      <c r="B192" s="3" t="s">
        <v>845</v>
      </c>
      <c r="C192" s="2" t="s">
        <v>846</v>
      </c>
      <c r="D192" s="2" t="s">
        <v>21</v>
      </c>
      <c r="E192" s="2" t="s">
        <v>22</v>
      </c>
      <c r="F192" s="2" t="s">
        <v>847</v>
      </c>
      <c r="G192" s="2" t="s">
        <v>848</v>
      </c>
      <c r="H192" s="2" t="s">
        <v>81</v>
      </c>
      <c r="I192" s="2" t="s">
        <v>26</v>
      </c>
      <c r="J192" s="2" t="s">
        <v>27</v>
      </c>
      <c r="K192" s="2" t="s">
        <v>28</v>
      </c>
      <c r="L192" s="2" t="s">
        <v>29</v>
      </c>
      <c r="M192" s="2" t="s">
        <v>29</v>
      </c>
      <c r="N192" s="2" t="s">
        <v>29</v>
      </c>
      <c r="O192" s="2" t="s">
        <v>29</v>
      </c>
      <c r="P192" s="2" t="s">
        <v>849</v>
      </c>
      <c r="Q192" s="4" t="str">
        <f>HYPERLINK("http://weibo.com/7750357976/NmffCbnwb")</f>
        <v>http://weibo.com/7750357976/NmffCbnwb</v>
      </c>
      <c r="R192" s="3" t="s">
        <v>845</v>
      </c>
      <c r="S192" s="2" t="s">
        <v>31</v>
      </c>
      <c r="T192" t="s">
        <v>32</v>
      </c>
    </row>
    <row r="193" ht="23" customHeight="1" spans="1:20">
      <c r="A193" s="2">
        <v>192</v>
      </c>
      <c r="B193" s="3" t="s">
        <v>850</v>
      </c>
      <c r="C193" s="2" t="s">
        <v>851</v>
      </c>
      <c r="D193" s="2" t="s">
        <v>21</v>
      </c>
      <c r="E193" s="2" t="s">
        <v>22</v>
      </c>
      <c r="F193" s="2" t="s">
        <v>852</v>
      </c>
      <c r="G193" s="2" t="s">
        <v>853</v>
      </c>
      <c r="H193" s="2" t="s">
        <v>854</v>
      </c>
      <c r="I193" s="2" t="s">
        <v>26</v>
      </c>
      <c r="J193" s="2" t="s">
        <v>27</v>
      </c>
      <c r="K193" s="2" t="s">
        <v>28</v>
      </c>
      <c r="L193" s="2" t="s">
        <v>29</v>
      </c>
      <c r="M193" s="2" t="s">
        <v>29</v>
      </c>
      <c r="N193" s="2" t="s">
        <v>29</v>
      </c>
      <c r="O193" s="2" t="s">
        <v>29</v>
      </c>
      <c r="P193" s="2" t="s">
        <v>425</v>
      </c>
      <c r="Q193" s="4" t="str">
        <f>HYPERLINK("http://weibo.com/7704612692/NmfdDkguL")</f>
        <v>http://weibo.com/7704612692/NmfdDkguL</v>
      </c>
      <c r="R193" s="3" t="s">
        <v>850</v>
      </c>
      <c r="S193" s="2" t="s">
        <v>31</v>
      </c>
      <c r="T193" t="s">
        <v>32</v>
      </c>
    </row>
    <row r="194" ht="23" customHeight="1" spans="1:20">
      <c r="A194" s="2">
        <v>193</v>
      </c>
      <c r="B194" s="3" t="s">
        <v>855</v>
      </c>
      <c r="C194" s="2" t="s">
        <v>856</v>
      </c>
      <c r="D194" s="2" t="s">
        <v>21</v>
      </c>
      <c r="E194" s="2" t="s">
        <v>22</v>
      </c>
      <c r="F194" s="2" t="s">
        <v>857</v>
      </c>
      <c r="G194" s="2" t="s">
        <v>858</v>
      </c>
      <c r="H194" s="2" t="s">
        <v>323</v>
      </c>
      <c r="I194" s="2" t="s">
        <v>26</v>
      </c>
      <c r="J194" s="2" t="s">
        <v>27</v>
      </c>
      <c r="K194" s="2" t="s">
        <v>28</v>
      </c>
      <c r="L194" s="2" t="s">
        <v>29</v>
      </c>
      <c r="M194" s="2" t="s">
        <v>29</v>
      </c>
      <c r="N194" s="2" t="s">
        <v>29</v>
      </c>
      <c r="O194" s="2" t="s">
        <v>29</v>
      </c>
      <c r="P194" s="2" t="s">
        <v>66</v>
      </c>
      <c r="Q194" s="4" t="str">
        <f>HYPERLINK("http://weibo.com/7697487914/Nmfdn1WXx")</f>
        <v>http://weibo.com/7697487914/Nmfdn1WXx</v>
      </c>
      <c r="R194" s="3" t="s">
        <v>855</v>
      </c>
      <c r="S194" s="2" t="s">
        <v>31</v>
      </c>
      <c r="T194" t="s">
        <v>32</v>
      </c>
    </row>
    <row r="195" ht="23" customHeight="1" spans="1:20">
      <c r="A195" s="2">
        <v>194</v>
      </c>
      <c r="B195" s="3" t="s">
        <v>859</v>
      </c>
      <c r="C195" s="2" t="s">
        <v>860</v>
      </c>
      <c r="D195" s="2" t="s">
        <v>21</v>
      </c>
      <c r="E195" s="2" t="s">
        <v>22</v>
      </c>
      <c r="F195" s="2" t="s">
        <v>861</v>
      </c>
      <c r="G195" s="2" t="s">
        <v>862</v>
      </c>
      <c r="H195" s="2" t="s">
        <v>81</v>
      </c>
      <c r="I195" s="2" t="s">
        <v>26</v>
      </c>
      <c r="J195" s="2" t="s">
        <v>27</v>
      </c>
      <c r="K195" s="2" t="s">
        <v>28</v>
      </c>
      <c r="L195" s="2" t="s">
        <v>29</v>
      </c>
      <c r="M195" s="2" t="s">
        <v>29</v>
      </c>
      <c r="N195" s="2" t="s">
        <v>29</v>
      </c>
      <c r="O195" s="2" t="s">
        <v>29</v>
      </c>
      <c r="P195" s="2" t="s">
        <v>414</v>
      </c>
      <c r="Q195" s="4" t="str">
        <f>HYPERLINK("http://weibo.com/7776272717/Nmfde6HzL")</f>
        <v>http://weibo.com/7776272717/Nmfde6HzL</v>
      </c>
      <c r="R195" s="3" t="s">
        <v>859</v>
      </c>
      <c r="S195" s="2" t="s">
        <v>31</v>
      </c>
      <c r="T195" t="s">
        <v>32</v>
      </c>
    </row>
    <row r="196" ht="23" customHeight="1" spans="1:20">
      <c r="A196" s="2">
        <v>195</v>
      </c>
      <c r="B196" s="3" t="s">
        <v>863</v>
      </c>
      <c r="C196" s="2" t="s">
        <v>864</v>
      </c>
      <c r="D196" s="2" t="s">
        <v>21</v>
      </c>
      <c r="E196" s="2" t="s">
        <v>22</v>
      </c>
      <c r="F196" s="2" t="s">
        <v>865</v>
      </c>
      <c r="G196" s="2" t="s">
        <v>866</v>
      </c>
      <c r="H196" s="2" t="s">
        <v>323</v>
      </c>
      <c r="I196" s="2" t="s">
        <v>26</v>
      </c>
      <c r="J196" s="2" t="s">
        <v>27</v>
      </c>
      <c r="K196" s="2" t="s">
        <v>28</v>
      </c>
      <c r="L196" s="2" t="s">
        <v>29</v>
      </c>
      <c r="M196" s="2" t="s">
        <v>29</v>
      </c>
      <c r="N196" s="2" t="s">
        <v>29</v>
      </c>
      <c r="O196" s="2" t="s">
        <v>29</v>
      </c>
      <c r="P196" s="2" t="s">
        <v>663</v>
      </c>
      <c r="Q196" s="4" t="str">
        <f>HYPERLINK("http://weibo.com/6627510916/Nmfdd3zbD")</f>
        <v>http://weibo.com/6627510916/Nmfdd3zbD</v>
      </c>
      <c r="R196" s="3" t="s">
        <v>863</v>
      </c>
      <c r="S196" s="2" t="s">
        <v>31</v>
      </c>
      <c r="T196" t="s">
        <v>32</v>
      </c>
    </row>
    <row r="197" ht="23" customHeight="1" spans="1:20">
      <c r="A197" s="2">
        <v>196</v>
      </c>
      <c r="B197" s="3" t="s">
        <v>867</v>
      </c>
      <c r="C197" s="2" t="s">
        <v>868</v>
      </c>
      <c r="D197" s="2" t="s">
        <v>21</v>
      </c>
      <c r="E197" s="2" t="s">
        <v>22</v>
      </c>
      <c r="F197" s="2" t="s">
        <v>869</v>
      </c>
      <c r="G197" s="2" t="s">
        <v>870</v>
      </c>
      <c r="H197" s="2" t="s">
        <v>323</v>
      </c>
      <c r="I197" s="2" t="s">
        <v>26</v>
      </c>
      <c r="J197" s="2" t="s">
        <v>27</v>
      </c>
      <c r="K197" s="2" t="s">
        <v>28</v>
      </c>
      <c r="L197" s="2" t="s">
        <v>29</v>
      </c>
      <c r="M197" s="2" t="s">
        <v>29</v>
      </c>
      <c r="N197" s="2" t="s">
        <v>29</v>
      </c>
      <c r="O197" s="2" t="s">
        <v>29</v>
      </c>
      <c r="P197" s="2" t="s">
        <v>849</v>
      </c>
      <c r="Q197" s="4" t="str">
        <f>HYPERLINK("http://weibo.com/6625975150/Nmfd0w4kt")</f>
        <v>http://weibo.com/6625975150/Nmfd0w4kt</v>
      </c>
      <c r="R197" s="3" t="s">
        <v>867</v>
      </c>
      <c r="S197" s="2" t="s">
        <v>31</v>
      </c>
      <c r="T197" t="s">
        <v>32</v>
      </c>
    </row>
    <row r="198" ht="23" customHeight="1" spans="1:20">
      <c r="A198" s="2">
        <v>197</v>
      </c>
      <c r="B198" s="3" t="s">
        <v>19</v>
      </c>
      <c r="C198" s="2" t="s">
        <v>871</v>
      </c>
      <c r="D198" s="2" t="s">
        <v>21</v>
      </c>
      <c r="E198" s="2" t="s">
        <v>22</v>
      </c>
      <c r="F198" s="2" t="s">
        <v>872</v>
      </c>
      <c r="G198" s="2" t="s">
        <v>873</v>
      </c>
      <c r="H198" s="2" t="s">
        <v>323</v>
      </c>
      <c r="I198" s="2" t="s">
        <v>26</v>
      </c>
      <c r="J198" s="2" t="s">
        <v>27</v>
      </c>
      <c r="K198" s="2" t="s">
        <v>28</v>
      </c>
      <c r="L198" s="2" t="s">
        <v>29</v>
      </c>
      <c r="M198" s="2" t="s">
        <v>29</v>
      </c>
      <c r="N198" s="2" t="s">
        <v>29</v>
      </c>
      <c r="O198" s="2" t="s">
        <v>29</v>
      </c>
      <c r="P198" s="2" t="s">
        <v>239</v>
      </c>
      <c r="Q198" s="4" t="str">
        <f>HYPERLINK("http://weibo.com/7385221912/NmfcHDxqC")</f>
        <v>http://weibo.com/7385221912/NmfcHDxqC</v>
      </c>
      <c r="R198" s="3" t="s">
        <v>19</v>
      </c>
      <c r="S198" s="2" t="s">
        <v>31</v>
      </c>
      <c r="T198" t="s">
        <v>32</v>
      </c>
    </row>
    <row r="199" ht="23" customHeight="1" spans="1:20">
      <c r="A199" s="2">
        <v>198</v>
      </c>
      <c r="B199" s="3" t="s">
        <v>874</v>
      </c>
      <c r="C199" s="2" t="s">
        <v>875</v>
      </c>
      <c r="D199" s="2" t="s">
        <v>21</v>
      </c>
      <c r="E199" s="2" t="s">
        <v>22</v>
      </c>
      <c r="F199" s="2" t="s">
        <v>876</v>
      </c>
      <c r="G199" s="2" t="s">
        <v>877</v>
      </c>
      <c r="H199" s="2" t="s">
        <v>151</v>
      </c>
      <c r="I199" s="2" t="s">
        <v>26</v>
      </c>
      <c r="J199" s="2" t="s">
        <v>27</v>
      </c>
      <c r="K199" s="2" t="s">
        <v>28</v>
      </c>
      <c r="L199" s="2" t="s">
        <v>29</v>
      </c>
      <c r="M199" s="2" t="s">
        <v>29</v>
      </c>
      <c r="N199" s="2" t="s">
        <v>29</v>
      </c>
      <c r="O199" s="2" t="s">
        <v>29</v>
      </c>
      <c r="P199" s="2" t="s">
        <v>878</v>
      </c>
      <c r="Q199" s="4" t="str">
        <f>HYPERLINK("http://weibo.com/2775252633/NmfbA05Ti")</f>
        <v>http://weibo.com/2775252633/NmfbA05Ti</v>
      </c>
      <c r="R199" s="3" t="s">
        <v>874</v>
      </c>
      <c r="S199" s="2" t="s">
        <v>31</v>
      </c>
      <c r="T199" t="s">
        <v>32</v>
      </c>
    </row>
    <row r="200" ht="23" customHeight="1" spans="1:20">
      <c r="A200" s="2">
        <v>199</v>
      </c>
      <c r="B200" s="3" t="s">
        <v>879</v>
      </c>
      <c r="C200" s="2" t="s">
        <v>880</v>
      </c>
      <c r="D200" s="2" t="s">
        <v>21</v>
      </c>
      <c r="E200" s="2" t="s">
        <v>22</v>
      </c>
      <c r="F200" s="2" t="s">
        <v>881</v>
      </c>
      <c r="G200" s="2" t="s">
        <v>882</v>
      </c>
      <c r="H200" s="2" t="s">
        <v>95</v>
      </c>
      <c r="I200" s="2" t="s">
        <v>26</v>
      </c>
      <c r="J200" s="2" t="s">
        <v>27</v>
      </c>
      <c r="K200" s="2" t="s">
        <v>28</v>
      </c>
      <c r="L200" s="2" t="s">
        <v>29</v>
      </c>
      <c r="M200" s="2" t="s">
        <v>29</v>
      </c>
      <c r="N200" s="2" t="s">
        <v>29</v>
      </c>
      <c r="O200" s="2" t="s">
        <v>29</v>
      </c>
      <c r="P200" s="2" t="s">
        <v>116</v>
      </c>
      <c r="Q200" s="4" t="str">
        <f>HYPERLINK("http://weibo.com/7489962065/Nmfb91a8o")</f>
        <v>http://weibo.com/7489962065/Nmfb91a8o</v>
      </c>
      <c r="R200" s="3" t="s">
        <v>879</v>
      </c>
      <c r="S200" s="2" t="s">
        <v>31</v>
      </c>
      <c r="T200" t="s">
        <v>32</v>
      </c>
    </row>
    <row r="201" ht="23" customHeight="1" spans="1:20">
      <c r="A201" s="2">
        <v>200</v>
      </c>
      <c r="B201" s="3" t="s">
        <v>883</v>
      </c>
      <c r="C201" s="2" t="s">
        <v>884</v>
      </c>
      <c r="D201" s="2" t="s">
        <v>21</v>
      </c>
      <c r="E201" s="2" t="s">
        <v>22</v>
      </c>
      <c r="F201" s="2" t="s">
        <v>885</v>
      </c>
      <c r="G201" s="2" t="s">
        <v>886</v>
      </c>
      <c r="H201" s="2" t="s">
        <v>323</v>
      </c>
      <c r="I201" s="2" t="s">
        <v>26</v>
      </c>
      <c r="J201" s="2" t="s">
        <v>27</v>
      </c>
      <c r="K201" s="2" t="s">
        <v>28</v>
      </c>
      <c r="L201" s="2" t="s">
        <v>29</v>
      </c>
      <c r="M201" s="2" t="s">
        <v>29</v>
      </c>
      <c r="N201" s="2" t="s">
        <v>29</v>
      </c>
      <c r="O201" s="2" t="s">
        <v>29</v>
      </c>
      <c r="P201" s="2" t="s">
        <v>720</v>
      </c>
      <c r="Q201" s="4" t="str">
        <f>HYPERLINK("http://weibo.com/7654333706/NmfaQbVUx")</f>
        <v>http://weibo.com/7654333706/NmfaQbVUx</v>
      </c>
      <c r="R201" s="3" t="s">
        <v>883</v>
      </c>
      <c r="S201" s="2" t="s">
        <v>31</v>
      </c>
      <c r="T201" t="s">
        <v>32</v>
      </c>
    </row>
    <row r="202" ht="23" customHeight="1" spans="1:20">
      <c r="A202" s="2">
        <v>201</v>
      </c>
      <c r="B202" s="3" t="s">
        <v>887</v>
      </c>
      <c r="C202" s="2" t="s">
        <v>888</v>
      </c>
      <c r="D202" s="2" t="s">
        <v>21</v>
      </c>
      <c r="E202" s="2" t="s">
        <v>22</v>
      </c>
      <c r="F202" s="2" t="s">
        <v>889</v>
      </c>
      <c r="G202" s="2" t="s">
        <v>890</v>
      </c>
      <c r="H202" s="2" t="s">
        <v>323</v>
      </c>
      <c r="I202" s="2" t="s">
        <v>26</v>
      </c>
      <c r="J202" s="2" t="s">
        <v>27</v>
      </c>
      <c r="K202" s="2" t="s">
        <v>28</v>
      </c>
      <c r="L202" s="2" t="s">
        <v>29</v>
      </c>
      <c r="M202" s="2" t="s">
        <v>29</v>
      </c>
      <c r="N202" s="2" t="s">
        <v>29</v>
      </c>
      <c r="O202" s="2" t="s">
        <v>29</v>
      </c>
      <c r="P202" s="2" t="s">
        <v>645</v>
      </c>
      <c r="Q202" s="4" t="str">
        <f>HYPERLINK("http://weibo.com/7720096088/NmfaH1hHd")</f>
        <v>http://weibo.com/7720096088/NmfaH1hHd</v>
      </c>
      <c r="R202" s="3" t="s">
        <v>887</v>
      </c>
      <c r="S202" s="2" t="s">
        <v>31</v>
      </c>
      <c r="T202" t="s">
        <v>32</v>
      </c>
    </row>
    <row r="203" ht="23" customHeight="1" spans="1:20">
      <c r="A203" s="2">
        <v>202</v>
      </c>
      <c r="B203" s="3" t="s">
        <v>891</v>
      </c>
      <c r="C203" s="2" t="s">
        <v>892</v>
      </c>
      <c r="D203" s="2" t="s">
        <v>21</v>
      </c>
      <c r="E203" s="2" t="s">
        <v>22</v>
      </c>
      <c r="F203" s="2" t="s">
        <v>893</v>
      </c>
      <c r="G203" s="2" t="s">
        <v>894</v>
      </c>
      <c r="H203" s="2" t="s">
        <v>323</v>
      </c>
      <c r="I203" s="2" t="s">
        <v>26</v>
      </c>
      <c r="J203" s="2" t="s">
        <v>27</v>
      </c>
      <c r="K203" s="2" t="s">
        <v>28</v>
      </c>
      <c r="L203" s="2" t="s">
        <v>29</v>
      </c>
      <c r="M203" s="2" t="s">
        <v>29</v>
      </c>
      <c r="N203" s="2" t="s">
        <v>29</v>
      </c>
      <c r="O203" s="2" t="s">
        <v>29</v>
      </c>
      <c r="P203" s="2" t="s">
        <v>895</v>
      </c>
      <c r="Q203" s="4" t="str">
        <f>HYPERLINK("http://weibo.com/7718830261/NmfaAopVF")</f>
        <v>http://weibo.com/7718830261/NmfaAopVF</v>
      </c>
      <c r="R203" s="3" t="s">
        <v>891</v>
      </c>
      <c r="S203" s="2" t="s">
        <v>31</v>
      </c>
      <c r="T203" t="s">
        <v>32</v>
      </c>
    </row>
    <row r="204" ht="23" customHeight="1" spans="1:20">
      <c r="A204" s="2">
        <v>203</v>
      </c>
      <c r="B204" s="3" t="s">
        <v>896</v>
      </c>
      <c r="C204" s="2" t="s">
        <v>897</v>
      </c>
      <c r="D204" s="2" t="s">
        <v>21</v>
      </c>
      <c r="E204" s="2" t="s">
        <v>22</v>
      </c>
      <c r="F204" s="2" t="s">
        <v>898</v>
      </c>
      <c r="G204" s="2" t="s">
        <v>899</v>
      </c>
      <c r="H204" s="2" t="s">
        <v>323</v>
      </c>
      <c r="I204" s="2" t="s">
        <v>26</v>
      </c>
      <c r="J204" s="2" t="s">
        <v>27</v>
      </c>
      <c r="K204" s="2" t="s">
        <v>28</v>
      </c>
      <c r="L204" s="2" t="s">
        <v>29</v>
      </c>
      <c r="M204" s="2" t="s">
        <v>29</v>
      </c>
      <c r="N204" s="2" t="s">
        <v>29</v>
      </c>
      <c r="O204" s="2" t="s">
        <v>29</v>
      </c>
      <c r="P204" s="2" t="s">
        <v>900</v>
      </c>
      <c r="Q204" s="4" t="str">
        <f>HYPERLINK("http://weibo.com/7718830313/Nmfa6igBu")</f>
        <v>http://weibo.com/7718830313/Nmfa6igBu</v>
      </c>
      <c r="R204" s="3" t="s">
        <v>896</v>
      </c>
      <c r="S204" s="2" t="s">
        <v>31</v>
      </c>
      <c r="T204" t="s">
        <v>32</v>
      </c>
    </row>
    <row r="205" ht="23" customHeight="1" spans="1:20">
      <c r="A205" s="2">
        <v>204</v>
      </c>
      <c r="B205" s="3" t="s">
        <v>901</v>
      </c>
      <c r="C205" s="2" t="s">
        <v>902</v>
      </c>
      <c r="D205" s="2" t="s">
        <v>21</v>
      </c>
      <c r="E205" s="2" t="s">
        <v>22</v>
      </c>
      <c r="F205" s="2" t="s">
        <v>903</v>
      </c>
      <c r="G205" s="2" t="s">
        <v>904</v>
      </c>
      <c r="H205" s="2" t="s">
        <v>323</v>
      </c>
      <c r="I205" s="2" t="s">
        <v>26</v>
      </c>
      <c r="J205" s="2" t="s">
        <v>27</v>
      </c>
      <c r="K205" s="2" t="s">
        <v>28</v>
      </c>
      <c r="L205" s="2" t="s">
        <v>29</v>
      </c>
      <c r="M205" s="2" t="s">
        <v>29</v>
      </c>
      <c r="N205" s="2" t="s">
        <v>29</v>
      </c>
      <c r="O205" s="2" t="s">
        <v>29</v>
      </c>
      <c r="P205" s="2" t="s">
        <v>66</v>
      </c>
      <c r="Q205" s="4" t="str">
        <f>HYPERLINK("http://weibo.com/7699453871/Nmf9UgUwR")</f>
        <v>http://weibo.com/7699453871/Nmf9UgUwR</v>
      </c>
      <c r="R205" s="3" t="s">
        <v>901</v>
      </c>
      <c r="S205" s="2" t="s">
        <v>31</v>
      </c>
      <c r="T205" t="s">
        <v>32</v>
      </c>
    </row>
    <row r="206" ht="23" customHeight="1" spans="1:20">
      <c r="A206" s="2">
        <v>205</v>
      </c>
      <c r="B206" s="3" t="s">
        <v>905</v>
      </c>
      <c r="C206" s="2" t="s">
        <v>906</v>
      </c>
      <c r="D206" s="2" t="s">
        <v>21</v>
      </c>
      <c r="E206" s="2" t="s">
        <v>22</v>
      </c>
      <c r="F206" s="2" t="s">
        <v>907</v>
      </c>
      <c r="G206" s="2" t="s">
        <v>908</v>
      </c>
      <c r="H206" s="2" t="s">
        <v>323</v>
      </c>
      <c r="I206" s="2" t="s">
        <v>26</v>
      </c>
      <c r="J206" s="2" t="s">
        <v>27</v>
      </c>
      <c r="K206" s="2" t="s">
        <v>28</v>
      </c>
      <c r="L206" s="2" t="s">
        <v>29</v>
      </c>
      <c r="M206" s="2" t="s">
        <v>29</v>
      </c>
      <c r="N206" s="2" t="s">
        <v>29</v>
      </c>
      <c r="O206" s="2" t="s">
        <v>29</v>
      </c>
      <c r="P206" s="2" t="s">
        <v>909</v>
      </c>
      <c r="Q206" s="4" t="str">
        <f>HYPERLINK("http://weibo.com/7698842954/Nmf9N4Qab")</f>
        <v>http://weibo.com/7698842954/Nmf9N4Qab</v>
      </c>
      <c r="R206" s="3" t="s">
        <v>905</v>
      </c>
      <c r="S206" s="2" t="s">
        <v>31</v>
      </c>
      <c r="T206" t="s">
        <v>32</v>
      </c>
    </row>
    <row r="207" ht="23" customHeight="1" spans="1:20">
      <c r="A207" s="2">
        <v>206</v>
      </c>
      <c r="B207" s="3" t="s">
        <v>910</v>
      </c>
      <c r="C207" s="2" t="s">
        <v>911</v>
      </c>
      <c r="D207" s="2" t="s">
        <v>21</v>
      </c>
      <c r="E207" s="2" t="s">
        <v>22</v>
      </c>
      <c r="F207" s="2" t="s">
        <v>912</v>
      </c>
      <c r="G207" s="2" t="s">
        <v>913</v>
      </c>
      <c r="H207" s="2" t="s">
        <v>60</v>
      </c>
      <c r="I207" s="2" t="s">
        <v>26</v>
      </c>
      <c r="J207" s="2" t="s">
        <v>27</v>
      </c>
      <c r="K207" s="2" t="s">
        <v>28</v>
      </c>
      <c r="L207" s="2" t="s">
        <v>29</v>
      </c>
      <c r="M207" s="2" t="s">
        <v>29</v>
      </c>
      <c r="N207" s="2" t="s">
        <v>29</v>
      </c>
      <c r="O207" s="2" t="s">
        <v>29</v>
      </c>
      <c r="P207" s="2" t="s">
        <v>914</v>
      </c>
      <c r="Q207" s="4" t="str">
        <f>HYPERLINK("http://weibo.com/6739228458/NmeYaCTPC")</f>
        <v>http://weibo.com/6739228458/NmeYaCTPC</v>
      </c>
      <c r="R207" s="3" t="s">
        <v>910</v>
      </c>
      <c r="S207" s="2" t="s">
        <v>31</v>
      </c>
      <c r="T207" t="s">
        <v>32</v>
      </c>
    </row>
    <row r="208" ht="23" customHeight="1" spans="1:20">
      <c r="A208" s="2">
        <v>207</v>
      </c>
      <c r="B208" s="3" t="s">
        <v>915</v>
      </c>
      <c r="C208" s="2" t="s">
        <v>916</v>
      </c>
      <c r="D208" s="2" t="s">
        <v>21</v>
      </c>
      <c r="E208" s="2" t="s">
        <v>22</v>
      </c>
      <c r="F208" s="2" t="s">
        <v>917</v>
      </c>
      <c r="G208" s="2" t="s">
        <v>918</v>
      </c>
      <c r="H208" s="2" t="s">
        <v>86</v>
      </c>
      <c r="I208" s="2" t="s">
        <v>26</v>
      </c>
      <c r="J208" s="2" t="s">
        <v>27</v>
      </c>
      <c r="K208" s="2" t="s">
        <v>28</v>
      </c>
      <c r="L208" s="2" t="s">
        <v>29</v>
      </c>
      <c r="M208" s="2" t="s">
        <v>29</v>
      </c>
      <c r="N208" s="2" t="s">
        <v>29</v>
      </c>
      <c r="O208" s="2" t="s">
        <v>29</v>
      </c>
      <c r="P208" s="2" t="s">
        <v>794</v>
      </c>
      <c r="Q208" s="4" t="str">
        <f>HYPERLINK("http://weibo.com/7536896726/NmeXnlwB2")</f>
        <v>http://weibo.com/7536896726/NmeXnlwB2</v>
      </c>
      <c r="R208" s="3" t="s">
        <v>915</v>
      </c>
      <c r="S208" s="2" t="s">
        <v>31</v>
      </c>
      <c r="T208" t="s">
        <v>32</v>
      </c>
    </row>
    <row r="209" ht="23" customHeight="1" spans="1:20">
      <c r="A209" s="2">
        <v>208</v>
      </c>
      <c r="B209" s="3" t="s">
        <v>919</v>
      </c>
      <c r="C209" s="2" t="s">
        <v>920</v>
      </c>
      <c r="D209" s="2" t="s">
        <v>21</v>
      </c>
      <c r="E209" s="2" t="s">
        <v>22</v>
      </c>
      <c r="F209" s="2" t="s">
        <v>921</v>
      </c>
      <c r="G209" s="2" t="s">
        <v>922</v>
      </c>
      <c r="H209" s="2" t="s">
        <v>60</v>
      </c>
      <c r="I209" s="2" t="s">
        <v>26</v>
      </c>
      <c r="J209" s="2" t="s">
        <v>27</v>
      </c>
      <c r="K209" s="2" t="s">
        <v>28</v>
      </c>
      <c r="L209" s="2" t="s">
        <v>29</v>
      </c>
      <c r="M209" s="2" t="s">
        <v>29</v>
      </c>
      <c r="N209" s="2" t="s">
        <v>29</v>
      </c>
      <c r="O209" s="2" t="s">
        <v>29</v>
      </c>
      <c r="P209" s="2" t="s">
        <v>923</v>
      </c>
      <c r="Q209" s="4" t="str">
        <f>HYPERLINK("http://weibo.com/6654318755/NmeEn0LVP")</f>
        <v>http://weibo.com/6654318755/NmeEn0LVP</v>
      </c>
      <c r="R209" s="3" t="s">
        <v>919</v>
      </c>
      <c r="S209" s="2" t="s">
        <v>31</v>
      </c>
      <c r="T209" t="s">
        <v>32</v>
      </c>
    </row>
    <row r="210" ht="23" customHeight="1" spans="1:20">
      <c r="A210" s="2">
        <v>209</v>
      </c>
      <c r="B210" s="3" t="s">
        <v>924</v>
      </c>
      <c r="C210" s="2" t="s">
        <v>925</v>
      </c>
      <c r="D210" s="2" t="s">
        <v>21</v>
      </c>
      <c r="E210" s="2" t="s">
        <v>22</v>
      </c>
      <c r="F210" s="2" t="s">
        <v>926</v>
      </c>
      <c r="G210" s="2" t="s">
        <v>927</v>
      </c>
      <c r="H210" s="2" t="s">
        <v>928</v>
      </c>
      <c r="I210" s="2" t="s">
        <v>26</v>
      </c>
      <c r="J210" s="2" t="s">
        <v>27</v>
      </c>
      <c r="K210" s="2" t="s">
        <v>28</v>
      </c>
      <c r="L210" s="2" t="s">
        <v>29</v>
      </c>
      <c r="M210" s="2" t="s">
        <v>29</v>
      </c>
      <c r="N210" s="2" t="s">
        <v>29</v>
      </c>
      <c r="O210" s="2" t="s">
        <v>29</v>
      </c>
      <c r="P210" s="2" t="s">
        <v>674</v>
      </c>
      <c r="Q210" s="4" t="str">
        <f>HYPERLINK("http://weibo.com/7812689170/NmeDR4Qpj")</f>
        <v>http://weibo.com/7812689170/NmeDR4Qpj</v>
      </c>
      <c r="R210" s="3" t="s">
        <v>924</v>
      </c>
      <c r="S210" s="2" t="s">
        <v>31</v>
      </c>
      <c r="T210" t="s">
        <v>32</v>
      </c>
    </row>
    <row r="211" ht="23" customHeight="1" spans="1:20">
      <c r="A211" s="2">
        <v>210</v>
      </c>
      <c r="B211" s="3" t="s">
        <v>929</v>
      </c>
      <c r="C211" s="2" t="s">
        <v>930</v>
      </c>
      <c r="D211" s="2" t="s">
        <v>21</v>
      </c>
      <c r="E211" s="2" t="s">
        <v>22</v>
      </c>
      <c r="F211" s="2" t="s">
        <v>931</v>
      </c>
      <c r="G211" s="2" t="s">
        <v>932</v>
      </c>
      <c r="H211" s="2" t="s">
        <v>54</v>
      </c>
      <c r="I211" s="2" t="s">
        <v>26</v>
      </c>
      <c r="J211" s="2" t="s">
        <v>27</v>
      </c>
      <c r="K211" s="2" t="s">
        <v>28</v>
      </c>
      <c r="L211" s="2" t="s">
        <v>29</v>
      </c>
      <c r="M211" s="2" t="s">
        <v>29</v>
      </c>
      <c r="N211" s="2" t="s">
        <v>29</v>
      </c>
      <c r="O211" s="2" t="s">
        <v>29</v>
      </c>
      <c r="P211" s="2" t="s">
        <v>195</v>
      </c>
      <c r="Q211" s="4" t="str">
        <f>HYPERLINK("http://weibo.com/5268057884/NmeCOlX8o")</f>
        <v>http://weibo.com/5268057884/NmeCOlX8o</v>
      </c>
      <c r="R211" s="3" t="s">
        <v>929</v>
      </c>
      <c r="S211" s="2" t="s">
        <v>31</v>
      </c>
      <c r="T211" t="s">
        <v>32</v>
      </c>
    </row>
    <row r="212" ht="23" customHeight="1" spans="1:20">
      <c r="A212" s="2">
        <v>211</v>
      </c>
      <c r="B212" s="3" t="s">
        <v>56</v>
      </c>
      <c r="C212" s="2" t="s">
        <v>933</v>
      </c>
      <c r="D212" s="2" t="s">
        <v>21</v>
      </c>
      <c r="E212" s="2" t="s">
        <v>22</v>
      </c>
      <c r="F212" s="2" t="s">
        <v>934</v>
      </c>
      <c r="G212" s="2" t="s">
        <v>935</v>
      </c>
      <c r="H212" s="2" t="s">
        <v>42</v>
      </c>
      <c r="I212" s="2" t="s">
        <v>26</v>
      </c>
      <c r="J212" s="2" t="s">
        <v>27</v>
      </c>
      <c r="K212" s="2" t="s">
        <v>28</v>
      </c>
      <c r="L212" s="2" t="s">
        <v>29</v>
      </c>
      <c r="M212" s="2" t="s">
        <v>29</v>
      </c>
      <c r="N212" s="2" t="s">
        <v>29</v>
      </c>
      <c r="O212" s="2" t="s">
        <v>29</v>
      </c>
      <c r="P212" s="2" t="s">
        <v>29</v>
      </c>
      <c r="Q212" s="4" t="str">
        <f>HYPERLINK("http://weibo.com/7868830196/NmeBleFi3")</f>
        <v>http://weibo.com/7868830196/NmeBleFi3</v>
      </c>
      <c r="R212" s="3" t="s">
        <v>56</v>
      </c>
      <c r="S212" s="2" t="s">
        <v>31</v>
      </c>
      <c r="T212" t="s">
        <v>32</v>
      </c>
    </row>
    <row r="213" ht="23" customHeight="1" spans="1:20">
      <c r="A213" s="2">
        <v>212</v>
      </c>
      <c r="B213" s="3" t="s">
        <v>936</v>
      </c>
      <c r="C213" s="2" t="s">
        <v>937</v>
      </c>
      <c r="D213" s="2" t="s">
        <v>21</v>
      </c>
      <c r="E213" s="2" t="s">
        <v>22</v>
      </c>
      <c r="F213" s="2" t="s">
        <v>938</v>
      </c>
      <c r="G213" s="2" t="s">
        <v>939</v>
      </c>
      <c r="H213" s="2" t="s">
        <v>940</v>
      </c>
      <c r="I213" s="2" t="s">
        <v>26</v>
      </c>
      <c r="J213" s="2" t="s">
        <v>27</v>
      </c>
      <c r="K213" s="2" t="s">
        <v>28</v>
      </c>
      <c r="L213" s="2" t="s">
        <v>29</v>
      </c>
      <c r="M213" s="2" t="s">
        <v>29</v>
      </c>
      <c r="N213" s="2" t="s">
        <v>29</v>
      </c>
      <c r="O213" s="2" t="s">
        <v>29</v>
      </c>
      <c r="P213" s="2" t="s">
        <v>663</v>
      </c>
      <c r="Q213" s="4" t="str">
        <f>HYPERLINK("http://weibo.com/3948754259/NmevTgvBW")</f>
        <v>http://weibo.com/3948754259/NmevTgvBW</v>
      </c>
      <c r="R213" s="3" t="s">
        <v>936</v>
      </c>
      <c r="S213" s="2" t="s">
        <v>31</v>
      </c>
      <c r="T213" t="s">
        <v>32</v>
      </c>
    </row>
    <row r="214" ht="23" customHeight="1" spans="1:20">
      <c r="A214" s="2">
        <v>213</v>
      </c>
      <c r="B214" s="3" t="s">
        <v>941</v>
      </c>
      <c r="C214" s="2" t="s">
        <v>942</v>
      </c>
      <c r="D214" s="2" t="s">
        <v>78</v>
      </c>
      <c r="E214" s="2" t="s">
        <v>22</v>
      </c>
      <c r="F214" s="2" t="s">
        <v>943</v>
      </c>
      <c r="G214" s="2" t="s">
        <v>944</v>
      </c>
      <c r="H214" s="2" t="s">
        <v>86</v>
      </c>
      <c r="I214" s="2" t="s">
        <v>26</v>
      </c>
      <c r="J214" s="2" t="s">
        <v>27</v>
      </c>
      <c r="K214" s="2" t="s">
        <v>28</v>
      </c>
      <c r="L214" s="2" t="s">
        <v>29</v>
      </c>
      <c r="M214" s="2" t="s">
        <v>29</v>
      </c>
      <c r="N214" s="2" t="s">
        <v>29</v>
      </c>
      <c r="O214" s="2" t="s">
        <v>29</v>
      </c>
      <c r="P214" s="2" t="s">
        <v>945</v>
      </c>
      <c r="Q214" s="4" t="str">
        <f>HYPERLINK("http://weibo.com/7391973413/NmetP0U7F")</f>
        <v>http://weibo.com/7391973413/NmetP0U7F</v>
      </c>
      <c r="R214" s="3" t="s">
        <v>941</v>
      </c>
      <c r="S214" s="2" t="s">
        <v>31</v>
      </c>
      <c r="T214" t="s">
        <v>32</v>
      </c>
    </row>
    <row r="215" ht="23" customHeight="1" spans="1:20">
      <c r="A215" s="2">
        <v>214</v>
      </c>
      <c r="B215" s="3" t="s">
        <v>946</v>
      </c>
      <c r="C215" s="2" t="s">
        <v>947</v>
      </c>
      <c r="D215" s="2" t="s">
        <v>21</v>
      </c>
      <c r="E215" s="2" t="s">
        <v>22</v>
      </c>
      <c r="F215" s="2" t="s">
        <v>948</v>
      </c>
      <c r="G215" s="2" t="s">
        <v>949</v>
      </c>
      <c r="H215" s="2" t="s">
        <v>115</v>
      </c>
      <c r="I215" s="2" t="s">
        <v>26</v>
      </c>
      <c r="J215" s="2" t="s">
        <v>27</v>
      </c>
      <c r="K215" s="2" t="s">
        <v>28</v>
      </c>
      <c r="L215" s="2" t="s">
        <v>29</v>
      </c>
      <c r="M215" s="2" t="s">
        <v>29</v>
      </c>
      <c r="N215" s="2" t="s">
        <v>29</v>
      </c>
      <c r="O215" s="2" t="s">
        <v>29</v>
      </c>
      <c r="P215" s="2" t="s">
        <v>390</v>
      </c>
      <c r="Q215" s="4" t="str">
        <f>HYPERLINK("http://weibo.com/6286647785/NmertF0p7")</f>
        <v>http://weibo.com/6286647785/NmertF0p7</v>
      </c>
      <c r="R215" s="3" t="s">
        <v>946</v>
      </c>
      <c r="S215" s="2" t="s">
        <v>31</v>
      </c>
      <c r="T215" t="s">
        <v>32</v>
      </c>
    </row>
    <row r="216" ht="23" customHeight="1" spans="1:20">
      <c r="A216" s="2">
        <v>215</v>
      </c>
      <c r="B216" s="3" t="s">
        <v>103</v>
      </c>
      <c r="C216" s="2" t="s">
        <v>950</v>
      </c>
      <c r="D216" s="2" t="s">
        <v>21</v>
      </c>
      <c r="E216" s="2" t="s">
        <v>22</v>
      </c>
      <c r="F216" s="2" t="s">
        <v>951</v>
      </c>
      <c r="G216" s="2" t="s">
        <v>952</v>
      </c>
      <c r="H216" s="2" t="s">
        <v>60</v>
      </c>
      <c r="I216" s="2" t="s">
        <v>26</v>
      </c>
      <c r="J216" s="2" t="s">
        <v>27</v>
      </c>
      <c r="K216" s="2" t="s">
        <v>28</v>
      </c>
      <c r="L216" s="2" t="s">
        <v>29</v>
      </c>
      <c r="M216" s="2" t="s">
        <v>29</v>
      </c>
      <c r="N216" s="2" t="s">
        <v>29</v>
      </c>
      <c r="O216" s="2" t="s">
        <v>29</v>
      </c>
      <c r="P216" s="2" t="s">
        <v>436</v>
      </c>
      <c r="Q216" s="4" t="str">
        <f>HYPERLINK("http://weibo.com/7814956087/NmdZ30gSs")</f>
        <v>http://weibo.com/7814956087/NmdZ30gSs</v>
      </c>
      <c r="R216" s="3" t="s">
        <v>103</v>
      </c>
      <c r="S216" s="2" t="s">
        <v>31</v>
      </c>
      <c r="T216" t="s">
        <v>32</v>
      </c>
    </row>
    <row r="217" ht="23" customHeight="1" spans="1:20">
      <c r="A217" s="2">
        <v>216</v>
      </c>
      <c r="B217" s="3" t="s">
        <v>953</v>
      </c>
      <c r="C217" s="2" t="s">
        <v>954</v>
      </c>
      <c r="D217" s="2" t="s">
        <v>21</v>
      </c>
      <c r="E217" s="2" t="s">
        <v>22</v>
      </c>
      <c r="F217" s="2" t="s">
        <v>955</v>
      </c>
      <c r="G217" s="2" t="s">
        <v>956</v>
      </c>
      <c r="H217" s="2" t="s">
        <v>668</v>
      </c>
      <c r="I217" s="2" t="s">
        <v>26</v>
      </c>
      <c r="J217" s="2" t="s">
        <v>27</v>
      </c>
      <c r="K217" s="2" t="s">
        <v>28</v>
      </c>
      <c r="L217" s="2" t="s">
        <v>29</v>
      </c>
      <c r="M217" s="2" t="s">
        <v>29</v>
      </c>
      <c r="N217" s="2" t="s">
        <v>29</v>
      </c>
      <c r="O217" s="2" t="s">
        <v>29</v>
      </c>
      <c r="P217" s="2" t="s">
        <v>110</v>
      </c>
      <c r="Q217" s="4" t="str">
        <f>HYPERLINK("http://weibo.com/2805205731/NmdTtw0ov")</f>
        <v>http://weibo.com/2805205731/NmdTtw0ov</v>
      </c>
      <c r="R217" s="3" t="s">
        <v>953</v>
      </c>
      <c r="S217" s="2" t="s">
        <v>31</v>
      </c>
      <c r="T217" t="s">
        <v>32</v>
      </c>
    </row>
    <row r="218" ht="23" customHeight="1" spans="1:20">
      <c r="A218" s="2">
        <v>217</v>
      </c>
      <c r="B218" s="3" t="s">
        <v>957</v>
      </c>
      <c r="C218" s="2" t="s">
        <v>958</v>
      </c>
      <c r="D218" s="2" t="s">
        <v>21</v>
      </c>
      <c r="E218" s="2" t="s">
        <v>22</v>
      </c>
      <c r="F218" s="2" t="s">
        <v>959</v>
      </c>
      <c r="G218" s="2" t="s">
        <v>960</v>
      </c>
      <c r="H218" s="2" t="s">
        <v>151</v>
      </c>
      <c r="I218" s="2" t="s">
        <v>26</v>
      </c>
      <c r="J218" s="2" t="s">
        <v>27</v>
      </c>
      <c r="K218" s="2" t="s">
        <v>28</v>
      </c>
      <c r="L218" s="2" t="s">
        <v>29</v>
      </c>
      <c r="M218" s="2" t="s">
        <v>29</v>
      </c>
      <c r="N218" s="2" t="s">
        <v>29</v>
      </c>
      <c r="O218" s="2" t="s">
        <v>29</v>
      </c>
      <c r="P218" s="2" t="s">
        <v>351</v>
      </c>
      <c r="Q218" s="4" t="str">
        <f>HYPERLINK("http://weibo.com/6307331697/NmdQix3oY")</f>
        <v>http://weibo.com/6307331697/NmdQix3oY</v>
      </c>
      <c r="R218" s="3" t="s">
        <v>957</v>
      </c>
      <c r="S218" s="2" t="s">
        <v>31</v>
      </c>
      <c r="T218" t="s">
        <v>32</v>
      </c>
    </row>
    <row r="219" ht="23" customHeight="1" spans="1:20">
      <c r="A219" s="2">
        <v>218</v>
      </c>
      <c r="B219" s="3" t="s">
        <v>961</v>
      </c>
      <c r="C219" s="2" t="s">
        <v>962</v>
      </c>
      <c r="D219" s="2" t="s">
        <v>21</v>
      </c>
      <c r="E219" s="2" t="s">
        <v>22</v>
      </c>
      <c r="F219" s="2" t="s">
        <v>963</v>
      </c>
      <c r="G219" s="2" t="s">
        <v>964</v>
      </c>
      <c r="H219" s="2" t="s">
        <v>668</v>
      </c>
      <c r="I219" s="2" t="s">
        <v>26</v>
      </c>
      <c r="J219" s="2" t="s">
        <v>27</v>
      </c>
      <c r="K219" s="2" t="s">
        <v>28</v>
      </c>
      <c r="L219" s="2" t="s">
        <v>29</v>
      </c>
      <c r="M219" s="2" t="s">
        <v>29</v>
      </c>
      <c r="N219" s="2" t="s">
        <v>29</v>
      </c>
      <c r="O219" s="2" t="s">
        <v>29</v>
      </c>
      <c r="P219" s="2" t="s">
        <v>965</v>
      </c>
      <c r="Q219" s="4" t="str">
        <f>HYPERLINK("http://weibo.com/5202484475/Nmdlbwwge")</f>
        <v>http://weibo.com/5202484475/Nmdlbwwge</v>
      </c>
      <c r="R219" s="3" t="s">
        <v>961</v>
      </c>
      <c r="S219" s="2" t="s">
        <v>31</v>
      </c>
      <c r="T219" t="s">
        <v>32</v>
      </c>
    </row>
    <row r="220" ht="23" customHeight="1" spans="1:20">
      <c r="A220" s="2">
        <v>219</v>
      </c>
      <c r="B220" s="3" t="s">
        <v>664</v>
      </c>
      <c r="C220" s="2" t="s">
        <v>966</v>
      </c>
      <c r="D220" s="2" t="s">
        <v>21</v>
      </c>
      <c r="E220" s="2" t="s">
        <v>22</v>
      </c>
      <c r="F220" s="2" t="s">
        <v>967</v>
      </c>
      <c r="G220" s="2" t="s">
        <v>968</v>
      </c>
      <c r="H220" s="2" t="s">
        <v>25</v>
      </c>
      <c r="I220" s="2" t="s">
        <v>26</v>
      </c>
      <c r="J220" s="2" t="s">
        <v>27</v>
      </c>
      <c r="K220" s="2" t="s">
        <v>28</v>
      </c>
      <c r="L220" s="2" t="s">
        <v>29</v>
      </c>
      <c r="M220" s="2" t="s">
        <v>29</v>
      </c>
      <c r="N220" s="2" t="s">
        <v>29</v>
      </c>
      <c r="O220" s="2" t="s">
        <v>29</v>
      </c>
      <c r="P220" s="2" t="s">
        <v>969</v>
      </c>
      <c r="Q220" s="4" t="str">
        <f>HYPERLINK("http://weibo.com/5636718303/Nmdkzl3Q1")</f>
        <v>http://weibo.com/5636718303/Nmdkzl3Q1</v>
      </c>
      <c r="R220" s="3" t="s">
        <v>664</v>
      </c>
      <c r="S220" s="2" t="s">
        <v>31</v>
      </c>
      <c r="T220" t="s">
        <v>32</v>
      </c>
    </row>
    <row r="221" ht="23" customHeight="1" spans="1:20">
      <c r="A221" s="2">
        <v>220</v>
      </c>
      <c r="B221" s="3" t="s">
        <v>970</v>
      </c>
      <c r="C221" s="2" t="s">
        <v>971</v>
      </c>
      <c r="D221" s="2" t="s">
        <v>21</v>
      </c>
      <c r="E221" s="2" t="s">
        <v>22</v>
      </c>
      <c r="F221" s="2" t="s">
        <v>972</v>
      </c>
      <c r="G221" s="2" t="s">
        <v>973</v>
      </c>
      <c r="H221" s="2" t="s">
        <v>36</v>
      </c>
      <c r="I221" s="2" t="s">
        <v>26</v>
      </c>
      <c r="J221" s="2" t="s">
        <v>27</v>
      </c>
      <c r="K221" s="2" t="s">
        <v>28</v>
      </c>
      <c r="L221" s="2" t="s">
        <v>29</v>
      </c>
      <c r="M221" s="2" t="s">
        <v>29</v>
      </c>
      <c r="N221" s="2" t="s">
        <v>29</v>
      </c>
      <c r="O221" s="2" t="s">
        <v>29</v>
      </c>
      <c r="P221" s="2" t="s">
        <v>414</v>
      </c>
      <c r="Q221" s="4" t="str">
        <f>HYPERLINK("http://weibo.com/6375839356/NmdiJDulZ")</f>
        <v>http://weibo.com/6375839356/NmdiJDulZ</v>
      </c>
      <c r="R221" s="3" t="s">
        <v>970</v>
      </c>
      <c r="S221" s="2" t="s">
        <v>31</v>
      </c>
      <c r="T221" t="s">
        <v>32</v>
      </c>
    </row>
    <row r="222" ht="23" customHeight="1" spans="1:20">
      <c r="A222" s="2">
        <v>221</v>
      </c>
      <c r="B222" s="3" t="s">
        <v>974</v>
      </c>
      <c r="C222" s="2" t="s">
        <v>975</v>
      </c>
      <c r="D222" s="2" t="s">
        <v>21</v>
      </c>
      <c r="E222" s="2" t="s">
        <v>22</v>
      </c>
      <c r="F222" s="2" t="s">
        <v>976</v>
      </c>
      <c r="G222" s="2" t="s">
        <v>977</v>
      </c>
      <c r="H222" s="2" t="s">
        <v>95</v>
      </c>
      <c r="I222" s="2" t="s">
        <v>26</v>
      </c>
      <c r="J222" s="2" t="s">
        <v>27</v>
      </c>
      <c r="K222" s="2" t="s">
        <v>28</v>
      </c>
      <c r="L222" s="2" t="s">
        <v>29</v>
      </c>
      <c r="M222" s="2" t="s">
        <v>29</v>
      </c>
      <c r="N222" s="2" t="s">
        <v>29</v>
      </c>
      <c r="O222" s="2" t="s">
        <v>29</v>
      </c>
      <c r="P222" s="2" t="s">
        <v>909</v>
      </c>
      <c r="Q222" s="4" t="str">
        <f>HYPERLINK("http://weibo.com/6586309811/NmdgDod3f")</f>
        <v>http://weibo.com/6586309811/NmdgDod3f</v>
      </c>
      <c r="R222" s="3" t="s">
        <v>974</v>
      </c>
      <c r="S222" s="2" t="s">
        <v>31</v>
      </c>
      <c r="T222" t="s">
        <v>32</v>
      </c>
    </row>
    <row r="223" ht="23" customHeight="1" spans="1:20">
      <c r="A223" s="2">
        <v>222</v>
      </c>
      <c r="B223" s="3" t="s">
        <v>19</v>
      </c>
      <c r="C223" s="2" t="s">
        <v>978</v>
      </c>
      <c r="D223" s="2" t="s">
        <v>21</v>
      </c>
      <c r="E223" s="2" t="s">
        <v>22</v>
      </c>
      <c r="F223" s="2" t="s">
        <v>979</v>
      </c>
      <c r="G223" s="2" t="s">
        <v>980</v>
      </c>
      <c r="H223" s="2" t="s">
        <v>142</v>
      </c>
      <c r="I223" s="2" t="s">
        <v>26</v>
      </c>
      <c r="J223" s="2" t="s">
        <v>27</v>
      </c>
      <c r="K223" s="2" t="s">
        <v>28</v>
      </c>
      <c r="L223" s="2" t="s">
        <v>29</v>
      </c>
      <c r="M223" s="2" t="s">
        <v>29</v>
      </c>
      <c r="N223" s="2" t="s">
        <v>29</v>
      </c>
      <c r="O223" s="2" t="s">
        <v>29</v>
      </c>
      <c r="P223" s="2" t="s">
        <v>981</v>
      </c>
      <c r="Q223" s="4" t="str">
        <f>HYPERLINK("http://weibo.com/5537318351/NmdeBqYRA")</f>
        <v>http://weibo.com/5537318351/NmdeBqYRA</v>
      </c>
      <c r="R223" s="3" t="s">
        <v>19</v>
      </c>
      <c r="S223" s="2" t="s">
        <v>31</v>
      </c>
      <c r="T223" t="s">
        <v>32</v>
      </c>
    </row>
    <row r="224" ht="23" customHeight="1" spans="1:20">
      <c r="A224" s="2">
        <v>223</v>
      </c>
      <c r="B224" s="3" t="s">
        <v>982</v>
      </c>
      <c r="C224" s="2" t="s">
        <v>983</v>
      </c>
      <c r="D224" s="2" t="s">
        <v>21</v>
      </c>
      <c r="E224" s="2" t="s">
        <v>22</v>
      </c>
      <c r="F224" s="2" t="s">
        <v>984</v>
      </c>
      <c r="G224" s="2" t="s">
        <v>985</v>
      </c>
      <c r="H224" s="2" t="s">
        <v>36</v>
      </c>
      <c r="I224" s="2" t="s">
        <v>26</v>
      </c>
      <c r="J224" s="2" t="s">
        <v>27</v>
      </c>
      <c r="K224" s="2" t="s">
        <v>28</v>
      </c>
      <c r="L224" s="2" t="s">
        <v>29</v>
      </c>
      <c r="M224" s="2" t="s">
        <v>29</v>
      </c>
      <c r="N224" s="2" t="s">
        <v>29</v>
      </c>
      <c r="O224" s="2" t="s">
        <v>29</v>
      </c>
      <c r="P224" s="2" t="s">
        <v>986</v>
      </c>
      <c r="Q224" s="4" t="str">
        <f>HYPERLINK("http://weibo.com/5663594031/NmdamuZZ4")</f>
        <v>http://weibo.com/5663594031/NmdamuZZ4</v>
      </c>
      <c r="R224" s="3" t="s">
        <v>982</v>
      </c>
      <c r="S224" s="2" t="s">
        <v>31</v>
      </c>
      <c r="T224" t="s">
        <v>32</v>
      </c>
    </row>
    <row r="225" ht="23" customHeight="1" spans="1:20">
      <c r="A225" s="2">
        <v>224</v>
      </c>
      <c r="B225" s="3" t="s">
        <v>987</v>
      </c>
      <c r="C225" s="2" t="s">
        <v>988</v>
      </c>
      <c r="D225" s="2" t="s">
        <v>21</v>
      </c>
      <c r="E225" s="2" t="s">
        <v>22</v>
      </c>
      <c r="F225" s="2" t="s">
        <v>989</v>
      </c>
      <c r="G225" s="2" t="s">
        <v>990</v>
      </c>
      <c r="H225" s="2" t="s">
        <v>230</v>
      </c>
      <c r="I225" s="2" t="s">
        <v>26</v>
      </c>
      <c r="J225" s="2" t="s">
        <v>27</v>
      </c>
      <c r="K225" s="2" t="s">
        <v>28</v>
      </c>
      <c r="L225" s="2" t="s">
        <v>29</v>
      </c>
      <c r="M225" s="2" t="s">
        <v>29</v>
      </c>
      <c r="N225" s="2" t="s">
        <v>29</v>
      </c>
      <c r="O225" s="2" t="s">
        <v>29</v>
      </c>
      <c r="P225" s="2" t="s">
        <v>29</v>
      </c>
      <c r="Q225" s="4" t="str">
        <f>HYPERLINK("http://weibo.com/7837136390/Nmd7m2LHt")</f>
        <v>http://weibo.com/7837136390/Nmd7m2LHt</v>
      </c>
      <c r="R225" s="3" t="s">
        <v>987</v>
      </c>
      <c r="S225" s="2" t="s">
        <v>31</v>
      </c>
      <c r="T225" t="s">
        <v>32</v>
      </c>
    </row>
    <row r="226" ht="23" customHeight="1" spans="1:20">
      <c r="A226" s="2">
        <v>225</v>
      </c>
      <c r="B226" s="3" t="s">
        <v>664</v>
      </c>
      <c r="C226" s="2" t="s">
        <v>991</v>
      </c>
      <c r="D226" s="2" t="s">
        <v>21</v>
      </c>
      <c r="E226" s="2" t="s">
        <v>22</v>
      </c>
      <c r="F226" s="2" t="s">
        <v>992</v>
      </c>
      <c r="G226" s="2" t="s">
        <v>993</v>
      </c>
      <c r="H226" s="2" t="s">
        <v>194</v>
      </c>
      <c r="I226" s="2" t="s">
        <v>26</v>
      </c>
      <c r="J226" s="2" t="s">
        <v>27</v>
      </c>
      <c r="K226" s="2" t="s">
        <v>28</v>
      </c>
      <c r="L226" s="2" t="s">
        <v>29</v>
      </c>
      <c r="M226" s="2" t="s">
        <v>29</v>
      </c>
      <c r="N226" s="2" t="s">
        <v>29</v>
      </c>
      <c r="O226" s="2" t="s">
        <v>29</v>
      </c>
      <c r="P226" s="2" t="s">
        <v>487</v>
      </c>
      <c r="Q226" s="4" t="str">
        <f>HYPERLINK("http://weibo.com/2041577050/Nmd3B9DAn")</f>
        <v>http://weibo.com/2041577050/Nmd3B9DAn</v>
      </c>
      <c r="R226" s="3" t="s">
        <v>664</v>
      </c>
      <c r="S226" s="2" t="s">
        <v>31</v>
      </c>
      <c r="T226" t="s">
        <v>32</v>
      </c>
    </row>
    <row r="227" ht="23" customHeight="1" spans="1:20">
      <c r="A227" s="2">
        <v>226</v>
      </c>
      <c r="B227" s="3" t="s">
        <v>994</v>
      </c>
      <c r="C227" s="2" t="s">
        <v>995</v>
      </c>
      <c r="D227" s="2" t="s">
        <v>21</v>
      </c>
      <c r="E227" s="2" t="s">
        <v>22</v>
      </c>
      <c r="F227" s="2" t="s">
        <v>996</v>
      </c>
      <c r="G227" s="2" t="s">
        <v>997</v>
      </c>
      <c r="H227" s="2" t="s">
        <v>36</v>
      </c>
      <c r="I227" s="2" t="s">
        <v>26</v>
      </c>
      <c r="J227" s="2" t="s">
        <v>27</v>
      </c>
      <c r="K227" s="2" t="s">
        <v>28</v>
      </c>
      <c r="L227" s="2" t="s">
        <v>29</v>
      </c>
      <c r="M227" s="2" t="s">
        <v>29</v>
      </c>
      <c r="N227" s="2" t="s">
        <v>29</v>
      </c>
      <c r="O227" s="2" t="s">
        <v>29</v>
      </c>
      <c r="P227" s="2" t="s">
        <v>374</v>
      </c>
      <c r="Q227" s="4" t="str">
        <f>HYPERLINK("http://weibo.com/6114399557/NmcTXmIBR")</f>
        <v>http://weibo.com/6114399557/NmcTXmIBR</v>
      </c>
      <c r="R227" s="3" t="s">
        <v>994</v>
      </c>
      <c r="S227" s="2" t="s">
        <v>31</v>
      </c>
      <c r="T227" t="s">
        <v>32</v>
      </c>
    </row>
    <row r="228" ht="23" customHeight="1" spans="1:20">
      <c r="A228" s="2">
        <v>227</v>
      </c>
      <c r="B228" s="3" t="s">
        <v>998</v>
      </c>
      <c r="C228" s="2" t="s">
        <v>999</v>
      </c>
      <c r="D228" s="2" t="s">
        <v>21</v>
      </c>
      <c r="E228" s="2" t="s">
        <v>22</v>
      </c>
      <c r="F228" s="2" t="s">
        <v>1000</v>
      </c>
      <c r="G228" s="2" t="s">
        <v>1001</v>
      </c>
      <c r="H228" s="2" t="s">
        <v>1002</v>
      </c>
      <c r="I228" s="2" t="s">
        <v>26</v>
      </c>
      <c r="J228" s="2" t="s">
        <v>27</v>
      </c>
      <c r="K228" s="2" t="s">
        <v>28</v>
      </c>
      <c r="L228" s="2" t="s">
        <v>29</v>
      </c>
      <c r="M228" s="2" t="s">
        <v>29</v>
      </c>
      <c r="N228" s="2" t="s">
        <v>29</v>
      </c>
      <c r="O228" s="2" t="s">
        <v>29</v>
      </c>
      <c r="P228" s="2" t="s">
        <v>1003</v>
      </c>
      <c r="Q228" s="4" t="str">
        <f>HYPERLINK("http://weibo.com/2753483435/NmcTEubDG")</f>
        <v>http://weibo.com/2753483435/NmcTEubDG</v>
      </c>
      <c r="R228" s="3" t="s">
        <v>998</v>
      </c>
      <c r="S228" s="2" t="s">
        <v>31</v>
      </c>
      <c r="T228" t="s">
        <v>32</v>
      </c>
    </row>
    <row r="229" ht="23" customHeight="1" spans="1:20">
      <c r="A229" s="2">
        <v>228</v>
      </c>
      <c r="B229" s="3" t="s">
        <v>664</v>
      </c>
      <c r="C229" s="2" t="s">
        <v>1004</v>
      </c>
      <c r="D229" s="2" t="s">
        <v>21</v>
      </c>
      <c r="E229" s="2" t="s">
        <v>22</v>
      </c>
      <c r="F229" s="2" t="s">
        <v>1005</v>
      </c>
      <c r="G229" s="2" t="s">
        <v>1006</v>
      </c>
      <c r="H229" s="2" t="s">
        <v>109</v>
      </c>
      <c r="I229" s="2" t="s">
        <v>26</v>
      </c>
      <c r="J229" s="2" t="s">
        <v>27</v>
      </c>
      <c r="K229" s="2" t="s">
        <v>28</v>
      </c>
      <c r="L229" s="2" t="s">
        <v>29</v>
      </c>
      <c r="M229" s="2" t="s">
        <v>29</v>
      </c>
      <c r="N229" s="2" t="s">
        <v>29</v>
      </c>
      <c r="O229" s="2" t="s">
        <v>29</v>
      </c>
      <c r="P229" s="2" t="s">
        <v>1007</v>
      </c>
      <c r="Q229" s="4" t="str">
        <f>HYPERLINK("http://weibo.com/2779106044/NmcTtfsWe")</f>
        <v>http://weibo.com/2779106044/NmcTtfsWe</v>
      </c>
      <c r="R229" s="3" t="s">
        <v>664</v>
      </c>
      <c r="S229" s="2" t="s">
        <v>31</v>
      </c>
      <c r="T229" t="s">
        <v>32</v>
      </c>
    </row>
    <row r="230" ht="23" customHeight="1" spans="1:20">
      <c r="A230" s="2">
        <v>229</v>
      </c>
      <c r="B230" s="3" t="s">
        <v>1008</v>
      </c>
      <c r="C230" s="2" t="s">
        <v>1009</v>
      </c>
      <c r="D230" s="2" t="s">
        <v>21</v>
      </c>
      <c r="E230" s="2" t="s">
        <v>22</v>
      </c>
      <c r="F230" s="2" t="s">
        <v>1010</v>
      </c>
      <c r="G230" s="2" t="s">
        <v>1011</v>
      </c>
      <c r="H230" s="2" t="s">
        <v>36</v>
      </c>
      <c r="I230" s="2" t="s">
        <v>26</v>
      </c>
      <c r="J230" s="2" t="s">
        <v>27</v>
      </c>
      <c r="K230" s="2" t="s">
        <v>28</v>
      </c>
      <c r="L230" s="2" t="s">
        <v>29</v>
      </c>
      <c r="M230" s="2" t="s">
        <v>29</v>
      </c>
      <c r="N230" s="2" t="s">
        <v>29</v>
      </c>
      <c r="O230" s="2" t="s">
        <v>29</v>
      </c>
      <c r="P230" s="2" t="s">
        <v>1012</v>
      </c>
      <c r="Q230" s="4" t="str">
        <f>HYPERLINK("http://weibo.com/1959427807/NmcTd0sDO")</f>
        <v>http://weibo.com/1959427807/NmcTd0sDO</v>
      </c>
      <c r="R230" s="3" t="s">
        <v>1008</v>
      </c>
      <c r="S230" s="2" t="s">
        <v>31</v>
      </c>
      <c r="T230" t="s">
        <v>32</v>
      </c>
    </row>
    <row r="231" ht="23" customHeight="1" spans="1:20">
      <c r="A231" s="2">
        <v>230</v>
      </c>
      <c r="B231" s="3" t="s">
        <v>1013</v>
      </c>
      <c r="C231" s="2" t="s">
        <v>1014</v>
      </c>
      <c r="D231" s="2" t="s">
        <v>21</v>
      </c>
      <c r="E231" s="2" t="s">
        <v>22</v>
      </c>
      <c r="F231" s="2" t="s">
        <v>1015</v>
      </c>
      <c r="G231" s="2" t="s">
        <v>1016</v>
      </c>
      <c r="H231" s="2" t="s">
        <v>142</v>
      </c>
      <c r="I231" s="2" t="s">
        <v>26</v>
      </c>
      <c r="J231" s="2" t="s">
        <v>27</v>
      </c>
      <c r="K231" s="2" t="s">
        <v>28</v>
      </c>
      <c r="L231" s="2" t="s">
        <v>29</v>
      </c>
      <c r="M231" s="2" t="s">
        <v>29</v>
      </c>
      <c r="N231" s="2" t="s">
        <v>29</v>
      </c>
      <c r="O231" s="2" t="s">
        <v>29</v>
      </c>
      <c r="P231" s="2" t="s">
        <v>178</v>
      </c>
      <c r="Q231" s="4" t="str">
        <f>HYPERLINK("http://weibo.com/6068389067/NmcPuaiHY")</f>
        <v>http://weibo.com/6068389067/NmcPuaiHY</v>
      </c>
      <c r="R231" s="3" t="s">
        <v>1013</v>
      </c>
      <c r="S231" s="2" t="s">
        <v>31</v>
      </c>
      <c r="T231" t="s">
        <v>32</v>
      </c>
    </row>
    <row r="232" ht="23" customHeight="1" spans="1:20">
      <c r="A232" s="2">
        <v>231</v>
      </c>
      <c r="B232" s="3" t="s">
        <v>1017</v>
      </c>
      <c r="C232" s="2" t="s">
        <v>1018</v>
      </c>
      <c r="D232" s="2" t="s">
        <v>21</v>
      </c>
      <c r="E232" s="2" t="s">
        <v>22</v>
      </c>
      <c r="F232" s="2" t="s">
        <v>1019</v>
      </c>
      <c r="G232" s="2" t="s">
        <v>1020</v>
      </c>
      <c r="H232" s="2" t="s">
        <v>1021</v>
      </c>
      <c r="I232" s="2" t="s">
        <v>26</v>
      </c>
      <c r="J232" s="2" t="s">
        <v>27</v>
      </c>
      <c r="K232" s="2" t="s">
        <v>28</v>
      </c>
      <c r="L232" s="2" t="s">
        <v>29</v>
      </c>
      <c r="M232" s="2" t="s">
        <v>29</v>
      </c>
      <c r="N232" s="2" t="s">
        <v>29</v>
      </c>
      <c r="O232" s="2" t="s">
        <v>29</v>
      </c>
      <c r="P232" s="2" t="s">
        <v>374</v>
      </c>
      <c r="Q232" s="4" t="str">
        <f>HYPERLINK("http://weibo.com/6466082650/NmcKw404K")</f>
        <v>http://weibo.com/6466082650/NmcKw404K</v>
      </c>
      <c r="R232" s="3" t="s">
        <v>1017</v>
      </c>
      <c r="S232" s="2" t="s">
        <v>31</v>
      </c>
      <c r="T232" t="s">
        <v>32</v>
      </c>
    </row>
    <row r="233" ht="23" customHeight="1" spans="1:20">
      <c r="A233" s="2">
        <v>232</v>
      </c>
      <c r="B233" s="3" t="s">
        <v>1022</v>
      </c>
      <c r="C233" s="2" t="s">
        <v>1023</v>
      </c>
      <c r="D233" s="2" t="s">
        <v>21</v>
      </c>
      <c r="E233" s="2" t="s">
        <v>22</v>
      </c>
      <c r="F233" s="2" t="s">
        <v>1024</v>
      </c>
      <c r="G233" s="2" t="s">
        <v>1025</v>
      </c>
      <c r="H233" s="2" t="s">
        <v>36</v>
      </c>
      <c r="I233" s="2" t="s">
        <v>26</v>
      </c>
      <c r="J233" s="2" t="s">
        <v>27</v>
      </c>
      <c r="K233" s="2" t="s">
        <v>28</v>
      </c>
      <c r="L233" s="2" t="s">
        <v>29</v>
      </c>
      <c r="M233" s="2" t="s">
        <v>29</v>
      </c>
      <c r="N233" s="2" t="s">
        <v>29</v>
      </c>
      <c r="O233" s="2" t="s">
        <v>29</v>
      </c>
      <c r="P233" s="2" t="s">
        <v>1026</v>
      </c>
      <c r="Q233" s="4" t="str">
        <f>HYPERLINK("http://weibo.com/5995778793/NmcIvEHsi")</f>
        <v>http://weibo.com/5995778793/NmcIvEHsi</v>
      </c>
      <c r="R233" s="3" t="s">
        <v>1022</v>
      </c>
      <c r="S233" s="2" t="s">
        <v>31</v>
      </c>
      <c r="T233" t="s">
        <v>32</v>
      </c>
    </row>
    <row r="234" ht="23" customHeight="1" spans="1:20">
      <c r="A234" s="2">
        <v>233</v>
      </c>
      <c r="B234" s="3" t="s">
        <v>1027</v>
      </c>
      <c r="C234" s="2" t="s">
        <v>1028</v>
      </c>
      <c r="D234" s="2" t="s">
        <v>21</v>
      </c>
      <c r="E234" s="2" t="s">
        <v>22</v>
      </c>
      <c r="F234" s="2" t="s">
        <v>1029</v>
      </c>
      <c r="G234" s="2" t="s">
        <v>1030</v>
      </c>
      <c r="H234" s="2" t="s">
        <v>115</v>
      </c>
      <c r="I234" s="2" t="s">
        <v>26</v>
      </c>
      <c r="J234" s="2" t="s">
        <v>27</v>
      </c>
      <c r="K234" s="2" t="s">
        <v>28</v>
      </c>
      <c r="L234" s="2" t="s">
        <v>29</v>
      </c>
      <c r="M234" s="2" t="s">
        <v>29</v>
      </c>
      <c r="N234" s="2" t="s">
        <v>29</v>
      </c>
      <c r="O234" s="2" t="s">
        <v>29</v>
      </c>
      <c r="P234" s="2" t="s">
        <v>487</v>
      </c>
      <c r="Q234" s="4" t="str">
        <f>HYPERLINK("http://weibo.com/7481861691/NmcHpocn3")</f>
        <v>http://weibo.com/7481861691/NmcHpocn3</v>
      </c>
      <c r="R234" s="3" t="s">
        <v>1027</v>
      </c>
      <c r="S234" s="2" t="s">
        <v>31</v>
      </c>
      <c r="T234" t="s">
        <v>32</v>
      </c>
    </row>
    <row r="235" ht="23" customHeight="1" spans="1:20">
      <c r="A235" s="2">
        <v>234</v>
      </c>
      <c r="B235" s="3" t="s">
        <v>1031</v>
      </c>
      <c r="C235" s="2" t="s">
        <v>1032</v>
      </c>
      <c r="D235" s="2" t="s">
        <v>21</v>
      </c>
      <c r="E235" s="2" t="s">
        <v>22</v>
      </c>
      <c r="F235" s="2" t="s">
        <v>1033</v>
      </c>
      <c r="G235" s="2" t="s">
        <v>1034</v>
      </c>
      <c r="H235" s="2" t="s">
        <v>86</v>
      </c>
      <c r="I235" s="2" t="s">
        <v>26</v>
      </c>
      <c r="J235" s="2" t="s">
        <v>27</v>
      </c>
      <c r="K235" s="2" t="s">
        <v>28</v>
      </c>
      <c r="L235" s="2" t="s">
        <v>29</v>
      </c>
      <c r="M235" s="2" t="s">
        <v>29</v>
      </c>
      <c r="N235" s="2" t="s">
        <v>29</v>
      </c>
      <c r="O235" s="2" t="s">
        <v>29</v>
      </c>
      <c r="P235" s="2" t="s">
        <v>1035</v>
      </c>
      <c r="Q235" s="4" t="str">
        <f>HYPERLINK("http://weibo.com/2041796231/NmcFRjUTo")</f>
        <v>http://weibo.com/2041796231/NmcFRjUTo</v>
      </c>
      <c r="R235" s="3" t="s">
        <v>1031</v>
      </c>
      <c r="S235" s="2" t="s">
        <v>31</v>
      </c>
      <c r="T235" t="s">
        <v>32</v>
      </c>
    </row>
    <row r="236" ht="23" customHeight="1" spans="1:20">
      <c r="A236" s="2">
        <v>235</v>
      </c>
      <c r="B236" s="3" t="s">
        <v>1036</v>
      </c>
      <c r="C236" s="2" t="s">
        <v>1037</v>
      </c>
      <c r="D236" s="2" t="s">
        <v>21</v>
      </c>
      <c r="E236" s="2" t="s">
        <v>22</v>
      </c>
      <c r="F236" s="2" t="s">
        <v>1038</v>
      </c>
      <c r="G236" s="2" t="s">
        <v>1039</v>
      </c>
      <c r="H236" s="2" t="s">
        <v>162</v>
      </c>
      <c r="I236" s="2" t="s">
        <v>26</v>
      </c>
      <c r="J236" s="2" t="s">
        <v>27</v>
      </c>
      <c r="K236" s="2" t="s">
        <v>28</v>
      </c>
      <c r="L236" s="2" t="s">
        <v>29</v>
      </c>
      <c r="M236" s="2" t="s">
        <v>29</v>
      </c>
      <c r="N236" s="2" t="s">
        <v>29</v>
      </c>
      <c r="O236" s="2" t="s">
        <v>29</v>
      </c>
      <c r="P236" s="2" t="s">
        <v>1040</v>
      </c>
      <c r="Q236" s="4" t="str">
        <f>HYPERLINK("http://weibo.com/6302943751/NmcF132qI")</f>
        <v>http://weibo.com/6302943751/NmcF132qI</v>
      </c>
      <c r="R236" s="3" t="s">
        <v>1036</v>
      </c>
      <c r="S236" s="2" t="s">
        <v>31</v>
      </c>
      <c r="T236" t="s">
        <v>32</v>
      </c>
    </row>
    <row r="237" ht="23" customHeight="1" spans="1:20">
      <c r="A237" s="2">
        <v>236</v>
      </c>
      <c r="B237" s="3" t="s">
        <v>1041</v>
      </c>
      <c r="C237" s="2" t="s">
        <v>1042</v>
      </c>
      <c r="D237" s="2" t="s">
        <v>21</v>
      </c>
      <c r="E237" s="2" t="s">
        <v>22</v>
      </c>
      <c r="F237" s="2" t="s">
        <v>1043</v>
      </c>
      <c r="G237" s="2" t="s">
        <v>1044</v>
      </c>
      <c r="H237" s="2" t="s">
        <v>36</v>
      </c>
      <c r="I237" s="2" t="s">
        <v>26</v>
      </c>
      <c r="J237" s="2" t="s">
        <v>27</v>
      </c>
      <c r="K237" s="2" t="s">
        <v>28</v>
      </c>
      <c r="L237" s="2" t="s">
        <v>29</v>
      </c>
      <c r="M237" s="2" t="s">
        <v>29</v>
      </c>
      <c r="N237" s="2" t="s">
        <v>29</v>
      </c>
      <c r="O237" s="2" t="s">
        <v>29</v>
      </c>
      <c r="P237" s="2" t="s">
        <v>909</v>
      </c>
      <c r="Q237" s="4" t="str">
        <f>HYPERLINK("http://weibo.com/6974122298/NmcDXD0zI")</f>
        <v>http://weibo.com/6974122298/NmcDXD0zI</v>
      </c>
      <c r="R237" s="3" t="s">
        <v>1041</v>
      </c>
      <c r="S237" s="2" t="s">
        <v>31</v>
      </c>
      <c r="T237" t="s">
        <v>32</v>
      </c>
    </row>
    <row r="238" ht="23" customHeight="1" spans="1:20">
      <c r="A238" s="2">
        <v>237</v>
      </c>
      <c r="B238" s="3" t="s">
        <v>1045</v>
      </c>
      <c r="C238" s="2" t="s">
        <v>1046</v>
      </c>
      <c r="D238" s="2" t="s">
        <v>21</v>
      </c>
      <c r="E238" s="2" t="s">
        <v>22</v>
      </c>
      <c r="F238" s="2" t="s">
        <v>1047</v>
      </c>
      <c r="G238" s="2" t="s">
        <v>1048</v>
      </c>
      <c r="H238" s="2" t="s">
        <v>54</v>
      </c>
      <c r="I238" s="2" t="s">
        <v>26</v>
      </c>
      <c r="J238" s="2" t="s">
        <v>27</v>
      </c>
      <c r="K238" s="2" t="s">
        <v>28</v>
      </c>
      <c r="L238" s="2" t="s">
        <v>29</v>
      </c>
      <c r="M238" s="2" t="s">
        <v>29</v>
      </c>
      <c r="N238" s="2" t="s">
        <v>29</v>
      </c>
      <c r="O238" s="2" t="s">
        <v>29</v>
      </c>
      <c r="P238" s="2" t="s">
        <v>832</v>
      </c>
      <c r="Q238" s="4" t="str">
        <f>HYPERLINK("http://weibo.com/3900282025/NmcD3yQUB")</f>
        <v>http://weibo.com/3900282025/NmcD3yQUB</v>
      </c>
      <c r="R238" s="3" t="s">
        <v>1045</v>
      </c>
      <c r="S238" s="2" t="s">
        <v>31</v>
      </c>
      <c r="T238" t="s">
        <v>32</v>
      </c>
    </row>
    <row r="239" ht="23" customHeight="1" spans="1:20">
      <c r="A239" s="2">
        <v>238</v>
      </c>
      <c r="B239" s="3" t="s">
        <v>1049</v>
      </c>
      <c r="C239" s="2" t="s">
        <v>1050</v>
      </c>
      <c r="D239" s="2" t="s">
        <v>21</v>
      </c>
      <c r="E239" s="2" t="s">
        <v>22</v>
      </c>
      <c r="F239" s="2" t="s">
        <v>1051</v>
      </c>
      <c r="G239" s="2" t="s">
        <v>1052</v>
      </c>
      <c r="H239" s="2" t="s">
        <v>95</v>
      </c>
      <c r="I239" s="2" t="s">
        <v>26</v>
      </c>
      <c r="J239" s="2" t="s">
        <v>27</v>
      </c>
      <c r="K239" s="2" t="s">
        <v>28</v>
      </c>
      <c r="L239" s="2" t="s">
        <v>29</v>
      </c>
      <c r="M239" s="2" t="s">
        <v>29</v>
      </c>
      <c r="N239" s="2" t="s">
        <v>29</v>
      </c>
      <c r="O239" s="2" t="s">
        <v>29</v>
      </c>
      <c r="P239" s="2" t="s">
        <v>895</v>
      </c>
      <c r="Q239" s="4" t="str">
        <f>HYPERLINK("http://weibo.com/7204140561/NmcCHkNYw")</f>
        <v>http://weibo.com/7204140561/NmcCHkNYw</v>
      </c>
      <c r="R239" s="3" t="s">
        <v>1049</v>
      </c>
      <c r="S239" s="2" t="s">
        <v>31</v>
      </c>
      <c r="T239" t="s">
        <v>32</v>
      </c>
    </row>
    <row r="240" ht="23" customHeight="1" spans="1:20">
      <c r="A240" s="2">
        <v>239</v>
      </c>
      <c r="B240" s="3" t="s">
        <v>1053</v>
      </c>
      <c r="C240" s="2" t="s">
        <v>1054</v>
      </c>
      <c r="D240" s="2" t="s">
        <v>21</v>
      </c>
      <c r="E240" s="2" t="s">
        <v>22</v>
      </c>
      <c r="F240" s="2" t="s">
        <v>1055</v>
      </c>
      <c r="G240" s="2" t="s">
        <v>1056</v>
      </c>
      <c r="H240" s="2" t="s">
        <v>151</v>
      </c>
      <c r="I240" s="2" t="s">
        <v>26</v>
      </c>
      <c r="J240" s="2" t="s">
        <v>27</v>
      </c>
      <c r="K240" s="2" t="s">
        <v>28</v>
      </c>
      <c r="L240" s="2" t="s">
        <v>29</v>
      </c>
      <c r="M240" s="2" t="s">
        <v>29</v>
      </c>
      <c r="N240" s="2" t="s">
        <v>29</v>
      </c>
      <c r="O240" s="2" t="s">
        <v>29</v>
      </c>
      <c r="P240" s="2" t="s">
        <v>1057</v>
      </c>
      <c r="Q240" s="4" t="str">
        <f>HYPERLINK("http://weibo.com/6483683979/NmcBwEj6z")</f>
        <v>http://weibo.com/6483683979/NmcBwEj6z</v>
      </c>
      <c r="R240" s="3" t="s">
        <v>1053</v>
      </c>
      <c r="S240" s="2" t="s">
        <v>31</v>
      </c>
      <c r="T240" t="s">
        <v>32</v>
      </c>
    </row>
    <row r="241" ht="23" customHeight="1" spans="1:20">
      <c r="A241" s="2">
        <v>240</v>
      </c>
      <c r="B241" s="3" t="s">
        <v>1058</v>
      </c>
      <c r="C241" s="2" t="s">
        <v>1059</v>
      </c>
      <c r="D241" s="2" t="s">
        <v>21</v>
      </c>
      <c r="E241" s="2" t="s">
        <v>22</v>
      </c>
      <c r="F241" s="2" t="s">
        <v>1060</v>
      </c>
      <c r="G241" s="2" t="s">
        <v>1061</v>
      </c>
      <c r="H241" s="2" t="s">
        <v>194</v>
      </c>
      <c r="I241" s="2" t="s">
        <v>26</v>
      </c>
      <c r="J241" s="2" t="s">
        <v>27</v>
      </c>
      <c r="K241" s="2" t="s">
        <v>28</v>
      </c>
      <c r="L241" s="2" t="s">
        <v>29</v>
      </c>
      <c r="M241" s="2" t="s">
        <v>29</v>
      </c>
      <c r="N241" s="2" t="s">
        <v>29</v>
      </c>
      <c r="O241" s="2" t="s">
        <v>29</v>
      </c>
      <c r="P241" s="2" t="s">
        <v>1062</v>
      </c>
      <c r="Q241" s="4" t="str">
        <f>HYPERLINK("http://weibo.com/5559536944/NmczAadkl")</f>
        <v>http://weibo.com/5559536944/NmczAadkl</v>
      </c>
      <c r="R241" s="3" t="s">
        <v>1058</v>
      </c>
      <c r="S241" s="2" t="s">
        <v>31</v>
      </c>
      <c r="T241" t="s">
        <v>32</v>
      </c>
    </row>
    <row r="242" ht="23" customHeight="1" spans="1:20">
      <c r="A242" s="2">
        <v>241</v>
      </c>
      <c r="B242" s="3" t="s">
        <v>1063</v>
      </c>
      <c r="C242" s="2" t="s">
        <v>1064</v>
      </c>
      <c r="D242" s="2" t="s">
        <v>78</v>
      </c>
      <c r="E242" s="2" t="s">
        <v>22</v>
      </c>
      <c r="F242" s="2" t="s">
        <v>1065</v>
      </c>
      <c r="G242" s="2" t="s">
        <v>1066</v>
      </c>
      <c r="H242" s="2" t="s">
        <v>109</v>
      </c>
      <c r="I242" s="2" t="s">
        <v>26</v>
      </c>
      <c r="J242" s="2" t="s">
        <v>27</v>
      </c>
      <c r="K242" s="2" t="s">
        <v>28</v>
      </c>
      <c r="L242" s="2" t="s">
        <v>29</v>
      </c>
      <c r="M242" s="2" t="s">
        <v>29</v>
      </c>
      <c r="N242" s="2" t="s">
        <v>29</v>
      </c>
      <c r="O242" s="2" t="s">
        <v>29</v>
      </c>
      <c r="P242" s="2" t="s">
        <v>1067</v>
      </c>
      <c r="Q242" s="4" t="str">
        <f>HYPERLINK("http://weibo.com/7708473518/Nmczz1ztL")</f>
        <v>http://weibo.com/7708473518/Nmczz1ztL</v>
      </c>
      <c r="R242" s="3" t="s">
        <v>1063</v>
      </c>
      <c r="S242" s="2" t="s">
        <v>31</v>
      </c>
      <c r="T242" t="s">
        <v>32</v>
      </c>
    </row>
    <row r="243" ht="23" customHeight="1" spans="1:20">
      <c r="A243" s="2">
        <v>242</v>
      </c>
      <c r="B243" s="3" t="s">
        <v>1068</v>
      </c>
      <c r="C243" s="2" t="s">
        <v>1069</v>
      </c>
      <c r="D243" s="2" t="s">
        <v>21</v>
      </c>
      <c r="E243" s="2" t="s">
        <v>22</v>
      </c>
      <c r="F243" s="2" t="s">
        <v>1070</v>
      </c>
      <c r="G243" s="2" t="s">
        <v>1071</v>
      </c>
      <c r="H243" s="2" t="s">
        <v>36</v>
      </c>
      <c r="I243" s="2" t="s">
        <v>26</v>
      </c>
      <c r="J243" s="2" t="s">
        <v>27</v>
      </c>
      <c r="K243" s="2" t="s">
        <v>28</v>
      </c>
      <c r="L243" s="2" t="s">
        <v>29</v>
      </c>
      <c r="M243" s="2" t="s">
        <v>29</v>
      </c>
      <c r="N243" s="2" t="s">
        <v>29</v>
      </c>
      <c r="O243" s="2" t="s">
        <v>29</v>
      </c>
      <c r="P243" s="2" t="s">
        <v>1072</v>
      </c>
      <c r="Q243" s="4" t="str">
        <f>HYPERLINK("http://weibo.com/7509969562/Nmcz3Bxwx")</f>
        <v>http://weibo.com/7509969562/Nmcz3Bxwx</v>
      </c>
      <c r="R243" s="3" t="s">
        <v>1068</v>
      </c>
      <c r="S243" s="2" t="s">
        <v>31</v>
      </c>
      <c r="T243" t="s">
        <v>32</v>
      </c>
    </row>
    <row r="244" ht="23" customHeight="1" spans="1:20">
      <c r="A244" s="2">
        <v>243</v>
      </c>
      <c r="B244" s="3" t="s">
        <v>1073</v>
      </c>
      <c r="C244" s="2" t="s">
        <v>1074</v>
      </c>
      <c r="D244" s="2" t="s">
        <v>21</v>
      </c>
      <c r="E244" s="2" t="s">
        <v>22</v>
      </c>
      <c r="F244" s="2" t="s">
        <v>1075</v>
      </c>
      <c r="G244" s="2" t="s">
        <v>1076</v>
      </c>
      <c r="H244" s="2" t="s">
        <v>54</v>
      </c>
      <c r="I244" s="2" t="s">
        <v>26</v>
      </c>
      <c r="J244" s="2" t="s">
        <v>27</v>
      </c>
      <c r="K244" s="2" t="s">
        <v>28</v>
      </c>
      <c r="L244" s="2" t="s">
        <v>29</v>
      </c>
      <c r="M244" s="2" t="s">
        <v>29</v>
      </c>
      <c r="N244" s="2" t="s">
        <v>29</v>
      </c>
      <c r="O244" s="2" t="s">
        <v>29</v>
      </c>
      <c r="P244" s="2" t="s">
        <v>195</v>
      </c>
      <c r="Q244" s="4" t="str">
        <f>HYPERLINK("http://weibo.com/5598224291/NmcymwoQe")</f>
        <v>http://weibo.com/5598224291/NmcymwoQe</v>
      </c>
      <c r="R244" s="3" t="s">
        <v>1073</v>
      </c>
      <c r="S244" s="2" t="s">
        <v>31</v>
      </c>
      <c r="T244" t="s">
        <v>32</v>
      </c>
    </row>
    <row r="245" ht="23" customHeight="1" spans="1:20">
      <c r="A245" s="2">
        <v>244</v>
      </c>
      <c r="B245" s="3" t="s">
        <v>1077</v>
      </c>
      <c r="C245" s="2" t="s">
        <v>1078</v>
      </c>
      <c r="D245" s="2" t="s">
        <v>21</v>
      </c>
      <c r="E245" s="2" t="s">
        <v>22</v>
      </c>
      <c r="F245" s="2" t="s">
        <v>1079</v>
      </c>
      <c r="G245" s="2" t="s">
        <v>1080</v>
      </c>
      <c r="H245" s="2" t="s">
        <v>48</v>
      </c>
      <c r="I245" s="2" t="s">
        <v>26</v>
      </c>
      <c r="J245" s="2" t="s">
        <v>27</v>
      </c>
      <c r="K245" s="2" t="s">
        <v>28</v>
      </c>
      <c r="L245" s="2" t="s">
        <v>29</v>
      </c>
      <c r="M245" s="2" t="s">
        <v>29</v>
      </c>
      <c r="N245" s="2" t="s">
        <v>29</v>
      </c>
      <c r="O245" s="2" t="s">
        <v>29</v>
      </c>
      <c r="P245" s="2" t="s">
        <v>1081</v>
      </c>
      <c r="Q245" s="4" t="str">
        <f>HYPERLINK("http://weibo.com/7380599686/NmcxdxYpr")</f>
        <v>http://weibo.com/7380599686/NmcxdxYpr</v>
      </c>
      <c r="R245" s="3" t="s">
        <v>1077</v>
      </c>
      <c r="S245" s="2" t="s">
        <v>31</v>
      </c>
      <c r="T245" t="s">
        <v>32</v>
      </c>
    </row>
    <row r="246" ht="23" customHeight="1" spans="1:20">
      <c r="A246" s="2">
        <v>245</v>
      </c>
      <c r="B246" s="3" t="s">
        <v>1082</v>
      </c>
      <c r="C246" s="2" t="s">
        <v>1083</v>
      </c>
      <c r="D246" s="2" t="s">
        <v>21</v>
      </c>
      <c r="E246" s="2" t="s">
        <v>22</v>
      </c>
      <c r="F246" s="2" t="s">
        <v>1084</v>
      </c>
      <c r="G246" s="2" t="s">
        <v>1085</v>
      </c>
      <c r="H246" s="2" t="s">
        <v>81</v>
      </c>
      <c r="I246" s="2" t="s">
        <v>26</v>
      </c>
      <c r="J246" s="2" t="s">
        <v>27</v>
      </c>
      <c r="K246" s="2" t="s">
        <v>28</v>
      </c>
      <c r="L246" s="2" t="s">
        <v>29</v>
      </c>
      <c r="M246" s="2" t="s">
        <v>29</v>
      </c>
      <c r="N246" s="2" t="s">
        <v>29</v>
      </c>
      <c r="O246" s="2" t="s">
        <v>29</v>
      </c>
      <c r="P246" s="2" t="s">
        <v>1003</v>
      </c>
      <c r="Q246" s="4" t="str">
        <f>HYPERLINK("http://weibo.com/7836139306/NmcwqycMu")</f>
        <v>http://weibo.com/7836139306/NmcwqycMu</v>
      </c>
      <c r="R246" s="3" t="s">
        <v>1082</v>
      </c>
      <c r="S246" s="2" t="s">
        <v>31</v>
      </c>
      <c r="T246" t="s">
        <v>32</v>
      </c>
    </row>
    <row r="247" ht="23" customHeight="1" spans="1:20">
      <c r="A247" s="2">
        <v>246</v>
      </c>
      <c r="B247" s="3" t="s">
        <v>1086</v>
      </c>
      <c r="C247" s="2" t="s">
        <v>1087</v>
      </c>
      <c r="D247" s="2" t="s">
        <v>21</v>
      </c>
      <c r="E247" s="2" t="s">
        <v>22</v>
      </c>
      <c r="F247" s="2" t="s">
        <v>1088</v>
      </c>
      <c r="G247" s="2" t="s">
        <v>1089</v>
      </c>
      <c r="H247" s="2" t="s">
        <v>25</v>
      </c>
      <c r="I247" s="2" t="s">
        <v>26</v>
      </c>
      <c r="J247" s="2" t="s">
        <v>27</v>
      </c>
      <c r="K247" s="2" t="s">
        <v>28</v>
      </c>
      <c r="L247" s="2" t="s">
        <v>29</v>
      </c>
      <c r="M247" s="2" t="s">
        <v>29</v>
      </c>
      <c r="N247" s="2" t="s">
        <v>29</v>
      </c>
      <c r="O247" s="2" t="s">
        <v>29</v>
      </c>
      <c r="P247" s="2" t="s">
        <v>1090</v>
      </c>
      <c r="Q247" s="4" t="str">
        <f>HYPERLINK("http://weibo.com/2183797203/NmcvZm3UE")</f>
        <v>http://weibo.com/2183797203/NmcvZm3UE</v>
      </c>
      <c r="R247" s="3" t="s">
        <v>1086</v>
      </c>
      <c r="S247" s="2" t="s">
        <v>31</v>
      </c>
      <c r="T247" t="s">
        <v>32</v>
      </c>
    </row>
    <row r="248" ht="23" customHeight="1" spans="1:20">
      <c r="A248" s="2">
        <v>247</v>
      </c>
      <c r="B248" s="3" t="s">
        <v>1091</v>
      </c>
      <c r="C248" s="2" t="s">
        <v>1092</v>
      </c>
      <c r="D248" s="2" t="s">
        <v>21</v>
      </c>
      <c r="E248" s="2" t="s">
        <v>22</v>
      </c>
      <c r="F248" s="2" t="s">
        <v>1093</v>
      </c>
      <c r="G248" s="2" t="s">
        <v>1094</v>
      </c>
      <c r="H248" s="2" t="s">
        <v>86</v>
      </c>
      <c r="I248" s="2" t="s">
        <v>26</v>
      </c>
      <c r="J248" s="2" t="s">
        <v>27</v>
      </c>
      <c r="K248" s="2" t="s">
        <v>28</v>
      </c>
      <c r="L248" s="2" t="s">
        <v>29</v>
      </c>
      <c r="M248" s="2" t="s">
        <v>29</v>
      </c>
      <c r="N248" s="2" t="s">
        <v>29</v>
      </c>
      <c r="O248" s="2" t="s">
        <v>29</v>
      </c>
      <c r="P248" s="2" t="s">
        <v>1095</v>
      </c>
      <c r="Q248" s="4" t="str">
        <f>HYPERLINK("http://weibo.com/7517676234/NmcvQu72p")</f>
        <v>http://weibo.com/7517676234/NmcvQu72p</v>
      </c>
      <c r="R248" s="3" t="s">
        <v>1091</v>
      </c>
      <c r="S248" s="2" t="s">
        <v>31</v>
      </c>
      <c r="T248" t="s">
        <v>32</v>
      </c>
    </row>
    <row r="249" ht="23" customHeight="1" spans="1:20">
      <c r="A249" s="2">
        <v>248</v>
      </c>
      <c r="B249" s="3" t="s">
        <v>743</v>
      </c>
      <c r="C249" s="2" t="s">
        <v>1096</v>
      </c>
      <c r="D249" s="2" t="s">
        <v>21</v>
      </c>
      <c r="E249" s="2" t="s">
        <v>22</v>
      </c>
      <c r="F249" s="2" t="s">
        <v>1097</v>
      </c>
      <c r="G249" s="2" t="s">
        <v>1098</v>
      </c>
      <c r="H249" s="2" t="s">
        <v>42</v>
      </c>
      <c r="I249" s="2" t="s">
        <v>26</v>
      </c>
      <c r="J249" s="2" t="s">
        <v>27</v>
      </c>
      <c r="K249" s="2" t="s">
        <v>28</v>
      </c>
      <c r="L249" s="2" t="s">
        <v>29</v>
      </c>
      <c r="M249" s="2" t="s">
        <v>29</v>
      </c>
      <c r="N249" s="2" t="s">
        <v>29</v>
      </c>
      <c r="O249" s="2" t="s">
        <v>29</v>
      </c>
      <c r="P249" s="2" t="s">
        <v>1099</v>
      </c>
      <c r="Q249" s="4" t="str">
        <f>HYPERLINK("http://weibo.com/5285807295/NmctFa9sp")</f>
        <v>http://weibo.com/5285807295/NmctFa9sp</v>
      </c>
      <c r="R249" s="3" t="s">
        <v>743</v>
      </c>
      <c r="S249" s="2" t="s">
        <v>31</v>
      </c>
      <c r="T249" t="s">
        <v>32</v>
      </c>
    </row>
    <row r="250" ht="23" customHeight="1" spans="1:20">
      <c r="A250" s="2">
        <v>249</v>
      </c>
      <c r="B250" s="3" t="s">
        <v>1100</v>
      </c>
      <c r="C250" s="2" t="s">
        <v>1101</v>
      </c>
      <c r="D250" s="2" t="s">
        <v>21</v>
      </c>
      <c r="E250" s="2" t="s">
        <v>22</v>
      </c>
      <c r="F250" s="2" t="s">
        <v>1102</v>
      </c>
      <c r="G250" s="2" t="s">
        <v>1103</v>
      </c>
      <c r="H250" s="2" t="s">
        <v>48</v>
      </c>
      <c r="I250" s="2" t="s">
        <v>26</v>
      </c>
      <c r="J250" s="2" t="s">
        <v>27</v>
      </c>
      <c r="K250" s="2" t="s">
        <v>28</v>
      </c>
      <c r="L250" s="2" t="s">
        <v>29</v>
      </c>
      <c r="M250" s="2" t="s">
        <v>29</v>
      </c>
      <c r="N250" s="2" t="s">
        <v>29</v>
      </c>
      <c r="O250" s="2" t="s">
        <v>29</v>
      </c>
      <c r="P250" s="2" t="s">
        <v>1104</v>
      </c>
      <c r="Q250" s="4" t="str">
        <f>HYPERLINK("http://weibo.com/7615294385/NmcsJsklj")</f>
        <v>http://weibo.com/7615294385/NmcsJsklj</v>
      </c>
      <c r="R250" s="3" t="s">
        <v>1100</v>
      </c>
      <c r="S250" s="2" t="s">
        <v>31</v>
      </c>
      <c r="T250" t="s">
        <v>32</v>
      </c>
    </row>
    <row r="251" ht="23" customHeight="1" spans="1:20">
      <c r="A251" s="2">
        <v>250</v>
      </c>
      <c r="B251" s="3" t="s">
        <v>953</v>
      </c>
      <c r="C251" s="2" t="s">
        <v>1105</v>
      </c>
      <c r="D251" s="2" t="s">
        <v>21</v>
      </c>
      <c r="E251" s="2" t="s">
        <v>22</v>
      </c>
      <c r="F251" s="2" t="s">
        <v>1106</v>
      </c>
      <c r="G251" s="2" t="s">
        <v>1107</v>
      </c>
      <c r="H251" s="2" t="s">
        <v>126</v>
      </c>
      <c r="I251" s="2" t="s">
        <v>26</v>
      </c>
      <c r="J251" s="2" t="s">
        <v>27</v>
      </c>
      <c r="K251" s="2" t="s">
        <v>28</v>
      </c>
      <c r="L251" s="2" t="s">
        <v>29</v>
      </c>
      <c r="M251" s="2" t="s">
        <v>29</v>
      </c>
      <c r="N251" s="2" t="s">
        <v>29</v>
      </c>
      <c r="O251" s="2" t="s">
        <v>29</v>
      </c>
      <c r="P251" s="2" t="s">
        <v>1108</v>
      </c>
      <c r="Q251" s="4" t="str">
        <f>HYPERLINK("http://weibo.com/6093706425/Nmcsu9QW0")</f>
        <v>http://weibo.com/6093706425/Nmcsu9QW0</v>
      </c>
      <c r="R251" s="3" t="s">
        <v>953</v>
      </c>
      <c r="S251" s="2" t="s">
        <v>31</v>
      </c>
      <c r="T251" t="s">
        <v>32</v>
      </c>
    </row>
    <row r="252" ht="23" customHeight="1" spans="1:20">
      <c r="A252" s="2">
        <v>251</v>
      </c>
      <c r="B252" s="3" t="s">
        <v>1109</v>
      </c>
      <c r="C252" s="2" t="s">
        <v>1110</v>
      </c>
      <c r="D252" s="2" t="s">
        <v>21</v>
      </c>
      <c r="E252" s="2" t="s">
        <v>22</v>
      </c>
      <c r="F252" s="2" t="s">
        <v>1111</v>
      </c>
      <c r="G252" s="2" t="s">
        <v>1112</v>
      </c>
      <c r="H252" s="2" t="s">
        <v>25</v>
      </c>
      <c r="I252" s="2" t="s">
        <v>26</v>
      </c>
      <c r="J252" s="2" t="s">
        <v>27</v>
      </c>
      <c r="K252" s="2" t="s">
        <v>28</v>
      </c>
      <c r="L252" s="2" t="s">
        <v>29</v>
      </c>
      <c r="M252" s="2" t="s">
        <v>29</v>
      </c>
      <c r="N252" s="2" t="s">
        <v>29</v>
      </c>
      <c r="O252" s="2" t="s">
        <v>29</v>
      </c>
      <c r="P252" s="2" t="s">
        <v>818</v>
      </c>
      <c r="Q252" s="4" t="str">
        <f>HYPERLINK("http://weibo.com/5528009236/Nmcsfngsn")</f>
        <v>http://weibo.com/5528009236/Nmcsfngsn</v>
      </c>
      <c r="R252" s="3" t="s">
        <v>1109</v>
      </c>
      <c r="S252" s="2" t="s">
        <v>31</v>
      </c>
      <c r="T252" t="s">
        <v>32</v>
      </c>
    </row>
    <row r="253" ht="23" customHeight="1" spans="1:20">
      <c r="A253" s="2">
        <v>252</v>
      </c>
      <c r="B253" s="3" t="s">
        <v>1113</v>
      </c>
      <c r="C253" s="2" t="s">
        <v>1114</v>
      </c>
      <c r="D253" s="2" t="s">
        <v>21</v>
      </c>
      <c r="E253" s="2" t="s">
        <v>22</v>
      </c>
      <c r="F253" s="2" t="s">
        <v>1115</v>
      </c>
      <c r="G253" s="2" t="s">
        <v>1116</v>
      </c>
      <c r="H253" s="2" t="s">
        <v>1021</v>
      </c>
      <c r="I253" s="2" t="s">
        <v>26</v>
      </c>
      <c r="J253" s="2" t="s">
        <v>27</v>
      </c>
      <c r="K253" s="2" t="s">
        <v>28</v>
      </c>
      <c r="L253" s="2" t="s">
        <v>29</v>
      </c>
      <c r="M253" s="2" t="s">
        <v>29</v>
      </c>
      <c r="N253" s="2" t="s">
        <v>29</v>
      </c>
      <c r="O253" s="2" t="s">
        <v>29</v>
      </c>
      <c r="P253" s="2" t="s">
        <v>1117</v>
      </c>
      <c r="Q253" s="4" t="str">
        <f>HYPERLINK("http://weibo.com/6414271010/NmcrxlzRH")</f>
        <v>http://weibo.com/6414271010/NmcrxlzRH</v>
      </c>
      <c r="R253" s="3" t="s">
        <v>1113</v>
      </c>
      <c r="S253" s="2" t="s">
        <v>31</v>
      </c>
      <c r="T253" t="s">
        <v>32</v>
      </c>
    </row>
    <row r="254" ht="23" customHeight="1" spans="1:20">
      <c r="A254" s="2">
        <v>253</v>
      </c>
      <c r="B254" s="3" t="s">
        <v>655</v>
      </c>
      <c r="C254" s="2" t="s">
        <v>1118</v>
      </c>
      <c r="D254" s="2" t="s">
        <v>21</v>
      </c>
      <c r="E254" s="2" t="s">
        <v>22</v>
      </c>
      <c r="F254" s="2" t="s">
        <v>1119</v>
      </c>
      <c r="G254" s="2" t="s">
        <v>1120</v>
      </c>
      <c r="H254" s="2" t="s">
        <v>70</v>
      </c>
      <c r="I254" s="2" t="s">
        <v>26</v>
      </c>
      <c r="J254" s="2" t="s">
        <v>27</v>
      </c>
      <c r="K254" s="2" t="s">
        <v>28</v>
      </c>
      <c r="L254" s="2" t="s">
        <v>29</v>
      </c>
      <c r="M254" s="2" t="s">
        <v>29</v>
      </c>
      <c r="N254" s="2" t="s">
        <v>29</v>
      </c>
      <c r="O254" s="2" t="s">
        <v>29</v>
      </c>
      <c r="P254" s="2" t="s">
        <v>436</v>
      </c>
      <c r="Q254" s="4" t="str">
        <f>HYPERLINK("http://weibo.com/2654008191/NmcrcmMmo")</f>
        <v>http://weibo.com/2654008191/NmcrcmMmo</v>
      </c>
      <c r="R254" s="3" t="s">
        <v>655</v>
      </c>
      <c r="S254" s="2" t="s">
        <v>31</v>
      </c>
      <c r="T254" t="s">
        <v>32</v>
      </c>
    </row>
    <row r="255" ht="23" customHeight="1" spans="1:20">
      <c r="A255" s="2">
        <v>254</v>
      </c>
      <c r="B255" s="3" t="s">
        <v>1121</v>
      </c>
      <c r="C255" s="2" t="s">
        <v>1122</v>
      </c>
      <c r="D255" s="2" t="s">
        <v>21</v>
      </c>
      <c r="E255" s="2" t="s">
        <v>22</v>
      </c>
      <c r="F255" s="2" t="s">
        <v>1123</v>
      </c>
      <c r="G255" s="2" t="s">
        <v>1124</v>
      </c>
      <c r="H255" s="2" t="s">
        <v>81</v>
      </c>
      <c r="I255" s="2" t="s">
        <v>26</v>
      </c>
      <c r="J255" s="2" t="s">
        <v>27</v>
      </c>
      <c r="K255" s="2" t="s">
        <v>28</v>
      </c>
      <c r="L255" s="2" t="s">
        <v>29</v>
      </c>
      <c r="M255" s="2" t="s">
        <v>29</v>
      </c>
      <c r="N255" s="2" t="s">
        <v>29</v>
      </c>
      <c r="O255" s="2" t="s">
        <v>29</v>
      </c>
      <c r="P255" s="2" t="s">
        <v>1125</v>
      </c>
      <c r="Q255" s="4" t="str">
        <f>HYPERLINK("http://weibo.com/6267688949/Nmcr45n2K")</f>
        <v>http://weibo.com/6267688949/Nmcr45n2K</v>
      </c>
      <c r="R255" s="3" t="s">
        <v>1121</v>
      </c>
      <c r="S255" s="2" t="s">
        <v>31</v>
      </c>
      <c r="T255" t="s">
        <v>32</v>
      </c>
    </row>
    <row r="256" ht="23" customHeight="1" spans="1:20">
      <c r="A256" s="2">
        <v>255</v>
      </c>
      <c r="B256" s="3" t="s">
        <v>845</v>
      </c>
      <c r="C256" s="2" t="s">
        <v>1126</v>
      </c>
      <c r="D256" s="2" t="s">
        <v>21</v>
      </c>
      <c r="E256" s="2" t="s">
        <v>22</v>
      </c>
      <c r="F256" s="2" t="s">
        <v>1127</v>
      </c>
      <c r="G256" s="2" t="s">
        <v>1128</v>
      </c>
      <c r="H256" s="2" t="s">
        <v>142</v>
      </c>
      <c r="I256" s="2" t="s">
        <v>26</v>
      </c>
      <c r="J256" s="2" t="s">
        <v>27</v>
      </c>
      <c r="K256" s="2" t="s">
        <v>28</v>
      </c>
      <c r="L256" s="2" t="s">
        <v>29</v>
      </c>
      <c r="M256" s="2" t="s">
        <v>29</v>
      </c>
      <c r="N256" s="2" t="s">
        <v>29</v>
      </c>
      <c r="O256" s="2" t="s">
        <v>29</v>
      </c>
      <c r="P256" s="2" t="s">
        <v>1129</v>
      </c>
      <c r="Q256" s="4" t="str">
        <f>HYPERLINK("http://weibo.com/5567453712/Nmcqu4AXA")</f>
        <v>http://weibo.com/5567453712/Nmcqu4AXA</v>
      </c>
      <c r="R256" s="3" t="s">
        <v>845</v>
      </c>
      <c r="S256" s="2" t="s">
        <v>31</v>
      </c>
      <c r="T256" t="s">
        <v>32</v>
      </c>
    </row>
    <row r="257" ht="23" customHeight="1" spans="1:20">
      <c r="A257" s="2">
        <v>256</v>
      </c>
      <c r="B257" s="3" t="s">
        <v>664</v>
      </c>
      <c r="C257" s="2" t="s">
        <v>1130</v>
      </c>
      <c r="D257" s="2" t="s">
        <v>21</v>
      </c>
      <c r="E257" s="2" t="s">
        <v>22</v>
      </c>
      <c r="F257" s="2" t="s">
        <v>1131</v>
      </c>
      <c r="G257" s="2" t="s">
        <v>1132</v>
      </c>
      <c r="H257" s="2" t="s">
        <v>70</v>
      </c>
      <c r="I257" s="2" t="s">
        <v>26</v>
      </c>
      <c r="J257" s="2" t="s">
        <v>27</v>
      </c>
      <c r="K257" s="2" t="s">
        <v>28</v>
      </c>
      <c r="L257" s="2" t="s">
        <v>29</v>
      </c>
      <c r="M257" s="2" t="s">
        <v>29</v>
      </c>
      <c r="N257" s="2" t="s">
        <v>29</v>
      </c>
      <c r="O257" s="2" t="s">
        <v>29</v>
      </c>
      <c r="P257" s="2" t="s">
        <v>29</v>
      </c>
      <c r="Q257" s="4" t="str">
        <f>HYPERLINK("http://weibo.com/7828157195/NmcpYqgIb")</f>
        <v>http://weibo.com/7828157195/NmcpYqgIb</v>
      </c>
      <c r="R257" s="3" t="s">
        <v>664</v>
      </c>
      <c r="S257" s="2" t="s">
        <v>31</v>
      </c>
      <c r="T257" t="s">
        <v>32</v>
      </c>
    </row>
    <row r="258" ht="23" customHeight="1" spans="1:20">
      <c r="A258" s="2">
        <v>257</v>
      </c>
      <c r="B258" s="3" t="s">
        <v>1133</v>
      </c>
      <c r="C258" s="2" t="s">
        <v>1134</v>
      </c>
      <c r="D258" s="2" t="s">
        <v>21</v>
      </c>
      <c r="E258" s="2" t="s">
        <v>22</v>
      </c>
      <c r="F258" s="2" t="s">
        <v>1135</v>
      </c>
      <c r="G258" s="2" t="s">
        <v>1136</v>
      </c>
      <c r="H258" s="2" t="s">
        <v>36</v>
      </c>
      <c r="I258" s="2" t="s">
        <v>26</v>
      </c>
      <c r="J258" s="2" t="s">
        <v>27</v>
      </c>
      <c r="K258" s="2" t="s">
        <v>28</v>
      </c>
      <c r="L258" s="2" t="s">
        <v>29</v>
      </c>
      <c r="M258" s="2" t="s">
        <v>29</v>
      </c>
      <c r="N258" s="2" t="s">
        <v>29</v>
      </c>
      <c r="O258" s="2" t="s">
        <v>29</v>
      </c>
      <c r="P258" s="2" t="s">
        <v>794</v>
      </c>
      <c r="Q258" s="4" t="str">
        <f>HYPERLINK("http://weibo.com/7779387326/NmcpMDcpv")</f>
        <v>http://weibo.com/7779387326/NmcpMDcpv</v>
      </c>
      <c r="R258" s="3" t="s">
        <v>1133</v>
      </c>
      <c r="S258" s="2" t="s">
        <v>31</v>
      </c>
      <c r="T258" t="s">
        <v>32</v>
      </c>
    </row>
    <row r="259" ht="23" customHeight="1" spans="1:20">
      <c r="A259" s="2">
        <v>258</v>
      </c>
      <c r="B259" s="3" t="s">
        <v>1137</v>
      </c>
      <c r="C259" s="2" t="s">
        <v>1138</v>
      </c>
      <c r="D259" s="2" t="s">
        <v>21</v>
      </c>
      <c r="E259" s="2" t="s">
        <v>22</v>
      </c>
      <c r="F259" s="2" t="s">
        <v>1139</v>
      </c>
      <c r="G259" s="2" t="s">
        <v>1140</v>
      </c>
      <c r="H259" s="2" t="s">
        <v>65</v>
      </c>
      <c r="I259" s="2" t="s">
        <v>26</v>
      </c>
      <c r="J259" s="2" t="s">
        <v>27</v>
      </c>
      <c r="K259" s="2" t="s">
        <v>28</v>
      </c>
      <c r="L259" s="2" t="s">
        <v>29</v>
      </c>
      <c r="M259" s="2" t="s">
        <v>29</v>
      </c>
      <c r="N259" s="2" t="s">
        <v>29</v>
      </c>
      <c r="O259" s="2" t="s">
        <v>29</v>
      </c>
      <c r="P259" s="2" t="s">
        <v>414</v>
      </c>
      <c r="Q259" s="4" t="str">
        <f>HYPERLINK("http://weibo.com/6536375751/Nmcpaw9eK")</f>
        <v>http://weibo.com/6536375751/Nmcpaw9eK</v>
      </c>
      <c r="R259" s="3" t="s">
        <v>1137</v>
      </c>
      <c r="S259" s="2" t="s">
        <v>31</v>
      </c>
      <c r="T259" t="s">
        <v>32</v>
      </c>
    </row>
    <row r="260" ht="23" customHeight="1" spans="1:20">
      <c r="A260" s="2">
        <v>259</v>
      </c>
      <c r="B260" s="3" t="s">
        <v>1141</v>
      </c>
      <c r="C260" s="2" t="s">
        <v>1142</v>
      </c>
      <c r="D260" s="2" t="s">
        <v>21</v>
      </c>
      <c r="E260" s="2" t="s">
        <v>22</v>
      </c>
      <c r="F260" s="2" t="s">
        <v>1143</v>
      </c>
      <c r="G260" s="2" t="s">
        <v>1144</v>
      </c>
      <c r="H260" s="2" t="s">
        <v>36</v>
      </c>
      <c r="I260" s="2" t="s">
        <v>26</v>
      </c>
      <c r="J260" s="2" t="s">
        <v>27</v>
      </c>
      <c r="K260" s="2" t="s">
        <v>28</v>
      </c>
      <c r="L260" s="2" t="s">
        <v>29</v>
      </c>
      <c r="M260" s="2" t="s">
        <v>29</v>
      </c>
      <c r="N260" s="2" t="s">
        <v>29</v>
      </c>
      <c r="O260" s="2" t="s">
        <v>29</v>
      </c>
      <c r="P260" s="2" t="s">
        <v>91</v>
      </c>
      <c r="Q260" s="4" t="str">
        <f>HYPERLINK("http://weibo.com/1376861271/Nmcoi7SIs")</f>
        <v>http://weibo.com/1376861271/Nmcoi7SIs</v>
      </c>
      <c r="R260" s="3" t="s">
        <v>1141</v>
      </c>
      <c r="S260" s="2" t="s">
        <v>31</v>
      </c>
      <c r="T260" t="s">
        <v>32</v>
      </c>
    </row>
    <row r="261" ht="23" customHeight="1" spans="1:20">
      <c r="A261" s="2">
        <v>260</v>
      </c>
      <c r="B261" s="3" t="s">
        <v>1145</v>
      </c>
      <c r="C261" s="2" t="s">
        <v>1146</v>
      </c>
      <c r="D261" s="2" t="s">
        <v>21</v>
      </c>
      <c r="E261" s="2" t="s">
        <v>22</v>
      </c>
      <c r="F261" s="2" t="s">
        <v>1147</v>
      </c>
      <c r="G261" s="2" t="s">
        <v>1148</v>
      </c>
      <c r="H261" s="2" t="s">
        <v>1021</v>
      </c>
      <c r="I261" s="2" t="s">
        <v>26</v>
      </c>
      <c r="J261" s="2" t="s">
        <v>27</v>
      </c>
      <c r="K261" s="2" t="s">
        <v>28</v>
      </c>
      <c r="L261" s="2" t="s">
        <v>29</v>
      </c>
      <c r="M261" s="2" t="s">
        <v>29</v>
      </c>
      <c r="N261" s="2" t="s">
        <v>29</v>
      </c>
      <c r="O261" s="2" t="s">
        <v>29</v>
      </c>
      <c r="P261" s="2" t="s">
        <v>102</v>
      </c>
      <c r="Q261" s="4" t="str">
        <f>HYPERLINK("http://weibo.com/5285818573/NmcncsMnL")</f>
        <v>http://weibo.com/5285818573/NmcncsMnL</v>
      </c>
      <c r="R261" s="3" t="s">
        <v>1145</v>
      </c>
      <c r="S261" s="2" t="s">
        <v>31</v>
      </c>
      <c r="T261" t="s">
        <v>32</v>
      </c>
    </row>
    <row r="262" ht="23" customHeight="1" spans="1:20">
      <c r="A262" s="2">
        <v>261</v>
      </c>
      <c r="B262" s="3" t="s">
        <v>1149</v>
      </c>
      <c r="C262" s="2" t="s">
        <v>1150</v>
      </c>
      <c r="D262" s="2" t="s">
        <v>21</v>
      </c>
      <c r="E262" s="2" t="s">
        <v>22</v>
      </c>
      <c r="F262" s="2" t="s">
        <v>1151</v>
      </c>
      <c r="G262" s="2" t="s">
        <v>1152</v>
      </c>
      <c r="H262" s="2" t="s">
        <v>230</v>
      </c>
      <c r="I262" s="2" t="s">
        <v>26</v>
      </c>
      <c r="J262" s="2" t="s">
        <v>27</v>
      </c>
      <c r="K262" s="2" t="s">
        <v>28</v>
      </c>
      <c r="L262" s="2" t="s">
        <v>29</v>
      </c>
      <c r="M262" s="2" t="s">
        <v>29</v>
      </c>
      <c r="N262" s="2" t="s">
        <v>29</v>
      </c>
      <c r="O262" s="2" t="s">
        <v>29</v>
      </c>
      <c r="P262" s="2" t="s">
        <v>914</v>
      </c>
      <c r="Q262" s="4" t="str">
        <f>HYPERLINK("http://weibo.com/1927482617/NmcmTz9ke")</f>
        <v>http://weibo.com/1927482617/NmcmTz9ke</v>
      </c>
      <c r="R262" s="3" t="s">
        <v>1149</v>
      </c>
      <c r="S262" s="2" t="s">
        <v>31</v>
      </c>
      <c r="T262" t="s">
        <v>32</v>
      </c>
    </row>
    <row r="263" ht="23" customHeight="1" spans="1:20">
      <c r="A263" s="2">
        <v>262</v>
      </c>
      <c r="B263" s="3" t="s">
        <v>1153</v>
      </c>
      <c r="C263" s="2" t="s">
        <v>1154</v>
      </c>
      <c r="D263" s="2" t="s">
        <v>21</v>
      </c>
      <c r="E263" s="2" t="s">
        <v>22</v>
      </c>
      <c r="F263" s="2" t="s">
        <v>1155</v>
      </c>
      <c r="G263" s="2" t="s">
        <v>1156</v>
      </c>
      <c r="H263" s="2" t="s">
        <v>95</v>
      </c>
      <c r="I263" s="2" t="s">
        <v>26</v>
      </c>
      <c r="J263" s="2" t="s">
        <v>27</v>
      </c>
      <c r="K263" s="2" t="s">
        <v>28</v>
      </c>
      <c r="L263" s="2" t="s">
        <v>29</v>
      </c>
      <c r="M263" s="2" t="s">
        <v>29</v>
      </c>
      <c r="N263" s="2" t="s">
        <v>29</v>
      </c>
      <c r="O263" s="2" t="s">
        <v>29</v>
      </c>
      <c r="P263" s="2" t="s">
        <v>351</v>
      </c>
      <c r="Q263" s="4" t="str">
        <f>HYPERLINK("http://weibo.com/7199842098/NmcmkEO5X")</f>
        <v>http://weibo.com/7199842098/NmcmkEO5X</v>
      </c>
      <c r="R263" s="3" t="s">
        <v>1153</v>
      </c>
      <c r="S263" s="2" t="s">
        <v>31</v>
      </c>
      <c r="T263" t="s">
        <v>32</v>
      </c>
    </row>
    <row r="264" ht="23" customHeight="1" spans="1:20">
      <c r="A264" s="2">
        <v>263</v>
      </c>
      <c r="B264" s="3" t="s">
        <v>1045</v>
      </c>
      <c r="C264" s="2" t="s">
        <v>1157</v>
      </c>
      <c r="D264" s="2" t="s">
        <v>21</v>
      </c>
      <c r="E264" s="2" t="s">
        <v>22</v>
      </c>
      <c r="F264" s="2" t="s">
        <v>1158</v>
      </c>
      <c r="G264" s="2" t="s">
        <v>1159</v>
      </c>
      <c r="H264" s="2" t="s">
        <v>230</v>
      </c>
      <c r="I264" s="2" t="s">
        <v>26</v>
      </c>
      <c r="J264" s="2" t="s">
        <v>27</v>
      </c>
      <c r="K264" s="2" t="s">
        <v>28</v>
      </c>
      <c r="L264" s="2" t="s">
        <v>29</v>
      </c>
      <c r="M264" s="2" t="s">
        <v>29</v>
      </c>
      <c r="N264" s="2" t="s">
        <v>29</v>
      </c>
      <c r="O264" s="2" t="s">
        <v>29</v>
      </c>
      <c r="P264" s="2" t="s">
        <v>969</v>
      </c>
      <c r="Q264" s="4" t="str">
        <f>HYPERLINK("http://weibo.com/7769904485/NmcmkoiDD")</f>
        <v>http://weibo.com/7769904485/NmcmkoiDD</v>
      </c>
      <c r="R264" s="3" t="s">
        <v>1045</v>
      </c>
      <c r="S264" s="2" t="s">
        <v>31</v>
      </c>
      <c r="T264" t="s">
        <v>32</v>
      </c>
    </row>
    <row r="265" ht="23" customHeight="1" spans="1:20">
      <c r="A265" s="2">
        <v>264</v>
      </c>
      <c r="B265" s="3" t="s">
        <v>670</v>
      </c>
      <c r="C265" s="2" t="s">
        <v>1160</v>
      </c>
      <c r="D265" s="2" t="s">
        <v>21</v>
      </c>
      <c r="E265" s="2" t="s">
        <v>22</v>
      </c>
      <c r="F265" s="2" t="s">
        <v>1161</v>
      </c>
      <c r="G265" s="2" t="s">
        <v>1162</v>
      </c>
      <c r="H265" s="2" t="s">
        <v>95</v>
      </c>
      <c r="I265" s="2" t="s">
        <v>26</v>
      </c>
      <c r="J265" s="2" t="s">
        <v>27</v>
      </c>
      <c r="K265" s="2" t="s">
        <v>28</v>
      </c>
      <c r="L265" s="2" t="s">
        <v>29</v>
      </c>
      <c r="M265" s="2" t="s">
        <v>29</v>
      </c>
      <c r="N265" s="2" t="s">
        <v>29</v>
      </c>
      <c r="O265" s="2" t="s">
        <v>29</v>
      </c>
      <c r="P265" s="2" t="s">
        <v>1163</v>
      </c>
      <c r="Q265" s="4" t="str">
        <f>HYPERLINK("http://weibo.com/6568812419/NmcmfDq31")</f>
        <v>http://weibo.com/6568812419/NmcmfDq31</v>
      </c>
      <c r="R265" s="3" t="s">
        <v>670</v>
      </c>
      <c r="S265" s="2" t="s">
        <v>31</v>
      </c>
      <c r="T265" t="s">
        <v>32</v>
      </c>
    </row>
    <row r="266" ht="23" customHeight="1" spans="1:20">
      <c r="A266" s="2">
        <v>265</v>
      </c>
      <c r="B266" s="3" t="s">
        <v>1164</v>
      </c>
      <c r="C266" s="2" t="s">
        <v>1165</v>
      </c>
      <c r="D266" s="2" t="s">
        <v>21</v>
      </c>
      <c r="E266" s="2" t="s">
        <v>22</v>
      </c>
      <c r="F266" s="2" t="s">
        <v>1166</v>
      </c>
      <c r="G266" s="2" t="s">
        <v>1167</v>
      </c>
      <c r="H266" s="2" t="s">
        <v>1168</v>
      </c>
      <c r="I266" s="2" t="s">
        <v>26</v>
      </c>
      <c r="J266" s="2" t="s">
        <v>27</v>
      </c>
      <c r="K266" s="2" t="s">
        <v>28</v>
      </c>
      <c r="L266" s="2" t="s">
        <v>29</v>
      </c>
      <c r="M266" s="2" t="s">
        <v>29</v>
      </c>
      <c r="N266" s="2" t="s">
        <v>29</v>
      </c>
      <c r="O266" s="2" t="s">
        <v>29</v>
      </c>
      <c r="P266" s="2" t="s">
        <v>110</v>
      </c>
      <c r="Q266" s="4" t="str">
        <f>HYPERLINK("http://weibo.com/7751436324/NmclKzCW7")</f>
        <v>http://weibo.com/7751436324/NmclKzCW7</v>
      </c>
      <c r="R266" s="3" t="s">
        <v>1164</v>
      </c>
      <c r="S266" s="2" t="s">
        <v>31</v>
      </c>
      <c r="T266" t="s">
        <v>32</v>
      </c>
    </row>
    <row r="267" ht="23" customHeight="1" spans="1:20">
      <c r="A267" s="2">
        <v>266</v>
      </c>
      <c r="B267" s="3" t="s">
        <v>664</v>
      </c>
      <c r="C267" s="2" t="s">
        <v>1169</v>
      </c>
      <c r="D267" s="2" t="s">
        <v>21</v>
      </c>
      <c r="E267" s="2" t="s">
        <v>22</v>
      </c>
      <c r="F267" s="2" t="s">
        <v>1170</v>
      </c>
      <c r="G267" s="2" t="s">
        <v>1171</v>
      </c>
      <c r="H267" s="2" t="s">
        <v>142</v>
      </c>
      <c r="I267" s="2" t="s">
        <v>26</v>
      </c>
      <c r="J267" s="2" t="s">
        <v>27</v>
      </c>
      <c r="K267" s="2" t="s">
        <v>28</v>
      </c>
      <c r="L267" s="2" t="s">
        <v>29</v>
      </c>
      <c r="M267" s="2" t="s">
        <v>29</v>
      </c>
      <c r="N267" s="2" t="s">
        <v>29</v>
      </c>
      <c r="O267" s="2" t="s">
        <v>29</v>
      </c>
      <c r="P267" s="2" t="s">
        <v>1172</v>
      </c>
      <c r="Q267" s="4" t="str">
        <f>HYPERLINK("http://weibo.com/7461331985/NmclgbRZz")</f>
        <v>http://weibo.com/7461331985/NmclgbRZz</v>
      </c>
      <c r="R267" s="3" t="s">
        <v>664</v>
      </c>
      <c r="S267" s="2" t="s">
        <v>31</v>
      </c>
      <c r="T267" t="s">
        <v>32</v>
      </c>
    </row>
    <row r="268" ht="23" customHeight="1" spans="1:20">
      <c r="A268" s="2">
        <v>267</v>
      </c>
      <c r="B268" s="3" t="s">
        <v>316</v>
      </c>
      <c r="C268" s="2" t="s">
        <v>1173</v>
      </c>
      <c r="D268" s="2" t="s">
        <v>21</v>
      </c>
      <c r="E268" s="2" t="s">
        <v>22</v>
      </c>
      <c r="F268" s="2" t="s">
        <v>118</v>
      </c>
      <c r="G268" s="2" t="s">
        <v>119</v>
      </c>
      <c r="H268" s="2" t="s">
        <v>25</v>
      </c>
      <c r="I268" s="2" t="s">
        <v>26</v>
      </c>
      <c r="J268" s="2" t="s">
        <v>27</v>
      </c>
      <c r="K268" s="2" t="s">
        <v>28</v>
      </c>
      <c r="L268" s="2" t="s">
        <v>29</v>
      </c>
      <c r="M268" s="2" t="s">
        <v>29</v>
      </c>
      <c r="N268" s="2" t="s">
        <v>29</v>
      </c>
      <c r="O268" s="2" t="s">
        <v>29</v>
      </c>
      <c r="P268" s="2" t="s">
        <v>1174</v>
      </c>
      <c r="Q268" s="4" t="str">
        <f>HYPERLINK("http://weibo.com/7016167504/Nmcl9o0fY")</f>
        <v>http://weibo.com/7016167504/Nmcl9o0fY</v>
      </c>
      <c r="R268" s="3" t="s">
        <v>316</v>
      </c>
      <c r="S268" s="2" t="s">
        <v>31</v>
      </c>
      <c r="T268" t="s">
        <v>32</v>
      </c>
    </row>
    <row r="269" ht="23" customHeight="1" spans="1:20">
      <c r="A269" s="2">
        <v>268</v>
      </c>
      <c r="B269" s="3" t="s">
        <v>316</v>
      </c>
      <c r="C269" s="2" t="s">
        <v>1175</v>
      </c>
      <c r="D269" s="2" t="s">
        <v>21</v>
      </c>
      <c r="E269" s="2" t="s">
        <v>22</v>
      </c>
      <c r="F269" s="2" t="s">
        <v>1176</v>
      </c>
      <c r="G269" s="2" t="s">
        <v>1177</v>
      </c>
      <c r="H269" s="2" t="s">
        <v>151</v>
      </c>
      <c r="I269" s="2" t="s">
        <v>26</v>
      </c>
      <c r="J269" s="2" t="s">
        <v>27</v>
      </c>
      <c r="K269" s="2" t="s">
        <v>28</v>
      </c>
      <c r="L269" s="2" t="s">
        <v>29</v>
      </c>
      <c r="M269" s="2" t="s">
        <v>29</v>
      </c>
      <c r="N269" s="2" t="s">
        <v>29</v>
      </c>
      <c r="O269" s="2" t="s">
        <v>29</v>
      </c>
      <c r="P269" s="2" t="s">
        <v>225</v>
      </c>
      <c r="Q269" s="4" t="str">
        <f>HYPERLINK("http://weibo.com/7325251675/Nmcky7Z3s")</f>
        <v>http://weibo.com/7325251675/Nmcky7Z3s</v>
      </c>
      <c r="R269" s="3" t="s">
        <v>316</v>
      </c>
      <c r="S269" s="2" t="s">
        <v>31</v>
      </c>
      <c r="T269" t="s">
        <v>32</v>
      </c>
    </row>
    <row r="270" ht="23" customHeight="1" spans="1:20">
      <c r="A270" s="2">
        <v>269</v>
      </c>
      <c r="B270" s="3" t="s">
        <v>316</v>
      </c>
      <c r="C270" s="2" t="s">
        <v>1178</v>
      </c>
      <c r="D270" s="2" t="s">
        <v>21</v>
      </c>
      <c r="E270" s="2" t="s">
        <v>22</v>
      </c>
      <c r="F270" s="2" t="s">
        <v>1179</v>
      </c>
      <c r="G270" s="2" t="s">
        <v>1180</v>
      </c>
      <c r="H270" s="2" t="s">
        <v>151</v>
      </c>
      <c r="I270" s="2" t="s">
        <v>26</v>
      </c>
      <c r="J270" s="2" t="s">
        <v>27</v>
      </c>
      <c r="K270" s="2" t="s">
        <v>28</v>
      </c>
      <c r="L270" s="2" t="s">
        <v>29</v>
      </c>
      <c r="M270" s="2" t="s">
        <v>29</v>
      </c>
      <c r="N270" s="2" t="s">
        <v>29</v>
      </c>
      <c r="O270" s="2" t="s">
        <v>29</v>
      </c>
      <c r="P270" s="2" t="s">
        <v>1181</v>
      </c>
      <c r="Q270" s="4" t="str">
        <f>HYPERLINK("http://weibo.com/7724576511/Nmck0sSJH")</f>
        <v>http://weibo.com/7724576511/Nmck0sSJH</v>
      </c>
      <c r="R270" s="3" t="s">
        <v>316</v>
      </c>
      <c r="S270" s="2" t="s">
        <v>31</v>
      </c>
      <c r="T270" t="s">
        <v>32</v>
      </c>
    </row>
    <row r="271" ht="23" customHeight="1" spans="1:20">
      <c r="A271" s="2">
        <v>270</v>
      </c>
      <c r="B271" s="3" t="s">
        <v>316</v>
      </c>
      <c r="C271" s="2" t="s">
        <v>1182</v>
      </c>
      <c r="D271" s="2" t="s">
        <v>21</v>
      </c>
      <c r="E271" s="2" t="s">
        <v>22</v>
      </c>
      <c r="F271" s="2" t="s">
        <v>1183</v>
      </c>
      <c r="G271" s="2" t="s">
        <v>1184</v>
      </c>
      <c r="H271" s="2" t="s">
        <v>151</v>
      </c>
      <c r="I271" s="2" t="s">
        <v>26</v>
      </c>
      <c r="J271" s="2" t="s">
        <v>27</v>
      </c>
      <c r="K271" s="2" t="s">
        <v>28</v>
      </c>
      <c r="L271" s="2" t="s">
        <v>29</v>
      </c>
      <c r="M271" s="2" t="s">
        <v>29</v>
      </c>
      <c r="N271" s="2" t="s">
        <v>29</v>
      </c>
      <c r="O271" s="2" t="s">
        <v>29</v>
      </c>
      <c r="P271" s="2" t="s">
        <v>1185</v>
      </c>
      <c r="Q271" s="4" t="str">
        <f>HYPERLINK("http://weibo.com/7564212542/NmcjrgWzW")</f>
        <v>http://weibo.com/7564212542/NmcjrgWzW</v>
      </c>
      <c r="R271" s="3" t="s">
        <v>316</v>
      </c>
      <c r="S271" s="2" t="s">
        <v>31</v>
      </c>
      <c r="T271" t="s">
        <v>32</v>
      </c>
    </row>
    <row r="272" ht="23" customHeight="1" spans="1:20">
      <c r="A272" s="2">
        <v>271</v>
      </c>
      <c r="B272" s="3" t="s">
        <v>316</v>
      </c>
      <c r="C272" s="2" t="s">
        <v>1186</v>
      </c>
      <c r="D272" s="2" t="s">
        <v>21</v>
      </c>
      <c r="E272" s="2" t="s">
        <v>22</v>
      </c>
      <c r="F272" s="2" t="s">
        <v>1187</v>
      </c>
      <c r="G272" s="2" t="s">
        <v>1188</v>
      </c>
      <c r="H272" s="2" t="s">
        <v>151</v>
      </c>
      <c r="I272" s="2" t="s">
        <v>26</v>
      </c>
      <c r="J272" s="2" t="s">
        <v>27</v>
      </c>
      <c r="K272" s="2" t="s">
        <v>28</v>
      </c>
      <c r="L272" s="2" t="s">
        <v>29</v>
      </c>
      <c r="M272" s="2" t="s">
        <v>29</v>
      </c>
      <c r="N272" s="2" t="s">
        <v>29</v>
      </c>
      <c r="O272" s="2" t="s">
        <v>29</v>
      </c>
      <c r="P272" s="2" t="s">
        <v>1057</v>
      </c>
      <c r="Q272" s="4" t="str">
        <f>HYPERLINK("http://weibo.com/7523887536/NmciYB1UX")</f>
        <v>http://weibo.com/7523887536/NmciYB1UX</v>
      </c>
      <c r="R272" s="3" t="s">
        <v>316</v>
      </c>
      <c r="S272" s="2" t="s">
        <v>31</v>
      </c>
      <c r="T272" t="s">
        <v>32</v>
      </c>
    </row>
    <row r="273" ht="23" customHeight="1" spans="1:20">
      <c r="A273" s="2">
        <v>272</v>
      </c>
      <c r="B273" s="3" t="s">
        <v>1189</v>
      </c>
      <c r="C273" s="2" t="s">
        <v>1190</v>
      </c>
      <c r="D273" s="2" t="s">
        <v>21</v>
      </c>
      <c r="E273" s="2" t="s">
        <v>22</v>
      </c>
      <c r="F273" s="2" t="s">
        <v>1191</v>
      </c>
      <c r="G273" s="2" t="s">
        <v>1192</v>
      </c>
      <c r="H273" s="2" t="s">
        <v>48</v>
      </c>
      <c r="I273" s="2" t="s">
        <v>26</v>
      </c>
      <c r="J273" s="2" t="s">
        <v>27</v>
      </c>
      <c r="K273" s="2" t="s">
        <v>28</v>
      </c>
      <c r="L273" s="2" t="s">
        <v>29</v>
      </c>
      <c r="M273" s="2" t="s">
        <v>29</v>
      </c>
      <c r="N273" s="2" t="s">
        <v>29</v>
      </c>
      <c r="O273" s="2" t="s">
        <v>29</v>
      </c>
      <c r="P273" s="2" t="s">
        <v>1193</v>
      </c>
      <c r="Q273" s="4" t="str">
        <f>HYPERLINK("http://weibo.com/5476875685/NmciR1RPR")</f>
        <v>http://weibo.com/5476875685/NmciR1RPR</v>
      </c>
      <c r="R273" s="3" t="s">
        <v>1189</v>
      </c>
      <c r="S273" s="2" t="s">
        <v>31</v>
      </c>
      <c r="T273" t="s">
        <v>32</v>
      </c>
    </row>
    <row r="274" ht="23" customHeight="1" spans="1:20">
      <c r="A274" s="2">
        <v>273</v>
      </c>
      <c r="B274" s="3" t="s">
        <v>743</v>
      </c>
      <c r="C274" s="2" t="s">
        <v>1194</v>
      </c>
      <c r="D274" s="2" t="s">
        <v>21</v>
      </c>
      <c r="E274" s="2" t="s">
        <v>22</v>
      </c>
      <c r="F274" s="2" t="s">
        <v>1195</v>
      </c>
      <c r="G274" s="2" t="s">
        <v>1196</v>
      </c>
      <c r="H274" s="2" t="s">
        <v>65</v>
      </c>
      <c r="I274" s="2" t="s">
        <v>26</v>
      </c>
      <c r="J274" s="2" t="s">
        <v>27</v>
      </c>
      <c r="K274" s="2" t="s">
        <v>28</v>
      </c>
      <c r="L274" s="2" t="s">
        <v>29</v>
      </c>
      <c r="M274" s="2" t="s">
        <v>29</v>
      </c>
      <c r="N274" s="2" t="s">
        <v>29</v>
      </c>
      <c r="O274" s="2" t="s">
        <v>29</v>
      </c>
      <c r="P274" s="2" t="s">
        <v>425</v>
      </c>
      <c r="Q274" s="4" t="str">
        <f>HYPERLINK("http://weibo.com/7806537137/NmciMyzzs")</f>
        <v>http://weibo.com/7806537137/NmciMyzzs</v>
      </c>
      <c r="R274" s="3" t="s">
        <v>743</v>
      </c>
      <c r="S274" s="2" t="s">
        <v>31</v>
      </c>
      <c r="T274" t="s">
        <v>32</v>
      </c>
    </row>
    <row r="275" ht="23" customHeight="1" spans="1:20">
      <c r="A275" s="2">
        <v>274</v>
      </c>
      <c r="B275" s="3" t="s">
        <v>1197</v>
      </c>
      <c r="C275" s="2" t="s">
        <v>1198</v>
      </c>
      <c r="D275" s="2" t="s">
        <v>21</v>
      </c>
      <c r="E275" s="2" t="s">
        <v>22</v>
      </c>
      <c r="F275" s="2" t="s">
        <v>1199</v>
      </c>
      <c r="G275" s="2" t="s">
        <v>1200</v>
      </c>
      <c r="H275" s="2" t="s">
        <v>115</v>
      </c>
      <c r="I275" s="2" t="s">
        <v>26</v>
      </c>
      <c r="J275" s="2" t="s">
        <v>27</v>
      </c>
      <c r="K275" s="2" t="s">
        <v>28</v>
      </c>
      <c r="L275" s="2" t="s">
        <v>29</v>
      </c>
      <c r="M275" s="2" t="s">
        <v>29</v>
      </c>
      <c r="N275" s="2" t="s">
        <v>29</v>
      </c>
      <c r="O275" s="2" t="s">
        <v>29</v>
      </c>
      <c r="P275" s="2" t="s">
        <v>1201</v>
      </c>
      <c r="Q275" s="4" t="str">
        <f>HYPERLINK("http://weibo.com/6104054138/Nmcil0skM")</f>
        <v>http://weibo.com/6104054138/Nmcil0skM</v>
      </c>
      <c r="R275" s="3" t="s">
        <v>1197</v>
      </c>
      <c r="S275" s="2" t="s">
        <v>31</v>
      </c>
      <c r="T275" t="s">
        <v>32</v>
      </c>
    </row>
    <row r="276" ht="23" customHeight="1" spans="1:20">
      <c r="A276" s="2">
        <v>275</v>
      </c>
      <c r="B276" s="3" t="s">
        <v>1202</v>
      </c>
      <c r="C276" s="2" t="s">
        <v>1203</v>
      </c>
      <c r="D276" s="2" t="s">
        <v>21</v>
      </c>
      <c r="E276" s="2" t="s">
        <v>22</v>
      </c>
      <c r="F276" s="2" t="s">
        <v>1204</v>
      </c>
      <c r="G276" s="2" t="s">
        <v>1205</v>
      </c>
      <c r="H276" s="2" t="s">
        <v>36</v>
      </c>
      <c r="I276" s="2" t="s">
        <v>26</v>
      </c>
      <c r="J276" s="2" t="s">
        <v>27</v>
      </c>
      <c r="K276" s="2" t="s">
        <v>28</v>
      </c>
      <c r="L276" s="2" t="s">
        <v>29</v>
      </c>
      <c r="M276" s="2" t="s">
        <v>29</v>
      </c>
      <c r="N276" s="2" t="s">
        <v>29</v>
      </c>
      <c r="O276" s="2" t="s">
        <v>29</v>
      </c>
      <c r="P276" s="2" t="s">
        <v>1206</v>
      </c>
      <c r="Q276" s="4" t="str">
        <f>HYPERLINK("http://weibo.com/5800029681/NmcieALvo")</f>
        <v>http://weibo.com/5800029681/NmcieALvo</v>
      </c>
      <c r="R276" s="3" t="s">
        <v>1202</v>
      </c>
      <c r="S276" s="2" t="s">
        <v>31</v>
      </c>
      <c r="T276" t="s">
        <v>32</v>
      </c>
    </row>
    <row r="277" ht="23" customHeight="1" spans="1:20">
      <c r="A277" s="2">
        <v>276</v>
      </c>
      <c r="B277" s="3" t="s">
        <v>1207</v>
      </c>
      <c r="C277" s="2" t="s">
        <v>1208</v>
      </c>
      <c r="D277" s="2" t="s">
        <v>21</v>
      </c>
      <c r="E277" s="2" t="s">
        <v>22</v>
      </c>
      <c r="F277" s="2" t="s">
        <v>1209</v>
      </c>
      <c r="G277" s="2" t="s">
        <v>1210</v>
      </c>
      <c r="H277" s="2" t="s">
        <v>70</v>
      </c>
      <c r="I277" s="2" t="s">
        <v>26</v>
      </c>
      <c r="J277" s="2" t="s">
        <v>27</v>
      </c>
      <c r="K277" s="2" t="s">
        <v>28</v>
      </c>
      <c r="L277" s="2" t="s">
        <v>29</v>
      </c>
      <c r="M277" s="2" t="s">
        <v>29</v>
      </c>
      <c r="N277" s="2" t="s">
        <v>29</v>
      </c>
      <c r="O277" s="2" t="s">
        <v>29</v>
      </c>
      <c r="P277" s="2" t="s">
        <v>1211</v>
      </c>
      <c r="Q277" s="4" t="str">
        <f>HYPERLINK("http://weibo.com/3568305167/NmchOBFbI")</f>
        <v>http://weibo.com/3568305167/NmchOBFbI</v>
      </c>
      <c r="R277" s="3" t="s">
        <v>1207</v>
      </c>
      <c r="S277" s="2" t="s">
        <v>31</v>
      </c>
      <c r="T277" t="s">
        <v>32</v>
      </c>
    </row>
    <row r="278" ht="23" customHeight="1" spans="1:20">
      <c r="A278" s="2">
        <v>277</v>
      </c>
      <c r="B278" s="3" t="s">
        <v>316</v>
      </c>
      <c r="C278" s="2" t="s">
        <v>1212</v>
      </c>
      <c r="D278" s="2" t="s">
        <v>21</v>
      </c>
      <c r="E278" s="2" t="s">
        <v>22</v>
      </c>
      <c r="F278" s="2" t="s">
        <v>1213</v>
      </c>
      <c r="G278" s="2" t="s">
        <v>1214</v>
      </c>
      <c r="H278" s="2" t="s">
        <v>25</v>
      </c>
      <c r="I278" s="2" t="s">
        <v>26</v>
      </c>
      <c r="J278" s="2" t="s">
        <v>27</v>
      </c>
      <c r="K278" s="2" t="s">
        <v>28</v>
      </c>
      <c r="L278" s="2" t="s">
        <v>29</v>
      </c>
      <c r="M278" s="2" t="s">
        <v>29</v>
      </c>
      <c r="N278" s="2" t="s">
        <v>29</v>
      </c>
      <c r="O278" s="2" t="s">
        <v>29</v>
      </c>
      <c r="P278" s="2" t="s">
        <v>1215</v>
      </c>
      <c r="Q278" s="4" t="str">
        <f>HYPERLINK("http://weibo.com/6008629580/NmchM9oih")</f>
        <v>http://weibo.com/6008629580/NmchM9oih</v>
      </c>
      <c r="R278" s="3" t="s">
        <v>316</v>
      </c>
      <c r="S278" s="2" t="s">
        <v>31</v>
      </c>
      <c r="T278" t="s">
        <v>32</v>
      </c>
    </row>
    <row r="279" ht="23" customHeight="1" spans="1:20">
      <c r="A279" s="2">
        <v>278</v>
      </c>
      <c r="B279" s="3" t="s">
        <v>1216</v>
      </c>
      <c r="C279" s="2" t="s">
        <v>1217</v>
      </c>
      <c r="D279" s="2" t="s">
        <v>21</v>
      </c>
      <c r="E279" s="2" t="s">
        <v>22</v>
      </c>
      <c r="F279" s="2" t="s">
        <v>1218</v>
      </c>
      <c r="G279" s="2" t="s">
        <v>1219</v>
      </c>
      <c r="H279" s="2" t="s">
        <v>644</v>
      </c>
      <c r="I279" s="2" t="s">
        <v>26</v>
      </c>
      <c r="J279" s="2" t="s">
        <v>27</v>
      </c>
      <c r="K279" s="2" t="s">
        <v>28</v>
      </c>
      <c r="L279" s="2" t="s">
        <v>29</v>
      </c>
      <c r="M279" s="2" t="s">
        <v>29</v>
      </c>
      <c r="N279" s="2" t="s">
        <v>29</v>
      </c>
      <c r="O279" s="2" t="s">
        <v>29</v>
      </c>
      <c r="P279" s="2" t="s">
        <v>1220</v>
      </c>
      <c r="Q279" s="4" t="str">
        <f>HYPERLINK("http://weibo.com/5678144459/NmchFpVKM")</f>
        <v>http://weibo.com/5678144459/NmchFpVKM</v>
      </c>
      <c r="R279" s="3" t="s">
        <v>1216</v>
      </c>
      <c r="S279" s="2" t="s">
        <v>31</v>
      </c>
      <c r="T279" t="s">
        <v>32</v>
      </c>
    </row>
    <row r="280" ht="23" customHeight="1" spans="1:20">
      <c r="A280" s="2">
        <v>279</v>
      </c>
      <c r="B280" s="3" t="s">
        <v>1221</v>
      </c>
      <c r="C280" s="2" t="s">
        <v>1222</v>
      </c>
      <c r="D280" s="2" t="s">
        <v>21</v>
      </c>
      <c r="E280" s="2" t="s">
        <v>22</v>
      </c>
      <c r="F280" s="2" t="s">
        <v>1223</v>
      </c>
      <c r="G280" s="2" t="s">
        <v>1224</v>
      </c>
      <c r="H280" s="2" t="s">
        <v>115</v>
      </c>
      <c r="I280" s="2" t="s">
        <v>26</v>
      </c>
      <c r="J280" s="2" t="s">
        <v>27</v>
      </c>
      <c r="K280" s="2" t="s">
        <v>28</v>
      </c>
      <c r="L280" s="2" t="s">
        <v>29</v>
      </c>
      <c r="M280" s="2" t="s">
        <v>29</v>
      </c>
      <c r="N280" s="2" t="s">
        <v>29</v>
      </c>
      <c r="O280" s="2" t="s">
        <v>29</v>
      </c>
      <c r="P280" s="2" t="s">
        <v>163</v>
      </c>
      <c r="Q280" s="4" t="str">
        <f>HYPERLINK("http://weibo.com/6125509461/Nmchp7CnK")</f>
        <v>http://weibo.com/6125509461/Nmchp7CnK</v>
      </c>
      <c r="R280" s="3" t="s">
        <v>1221</v>
      </c>
      <c r="S280" s="2" t="s">
        <v>31</v>
      </c>
      <c r="T280" t="s">
        <v>32</v>
      </c>
    </row>
    <row r="281" ht="23" customHeight="1" spans="1:20">
      <c r="A281" s="2">
        <v>280</v>
      </c>
      <c r="B281" s="3" t="s">
        <v>1225</v>
      </c>
      <c r="C281" s="2" t="s">
        <v>1226</v>
      </c>
      <c r="D281" s="2" t="s">
        <v>21</v>
      </c>
      <c r="E281" s="2" t="s">
        <v>22</v>
      </c>
      <c r="F281" s="2" t="s">
        <v>1227</v>
      </c>
      <c r="G281" s="2" t="s">
        <v>1228</v>
      </c>
      <c r="H281" s="2" t="s">
        <v>194</v>
      </c>
      <c r="I281" s="2" t="s">
        <v>26</v>
      </c>
      <c r="J281" s="2" t="s">
        <v>27</v>
      </c>
      <c r="K281" s="2" t="s">
        <v>28</v>
      </c>
      <c r="L281" s="2" t="s">
        <v>29</v>
      </c>
      <c r="M281" s="2" t="s">
        <v>29</v>
      </c>
      <c r="N281" s="2" t="s">
        <v>29</v>
      </c>
      <c r="O281" s="2" t="s">
        <v>29</v>
      </c>
      <c r="P281" s="2" t="s">
        <v>1229</v>
      </c>
      <c r="Q281" s="4" t="str">
        <f>HYPERLINK("http://weibo.com/3100458303/Nmch1qT2q")</f>
        <v>http://weibo.com/3100458303/Nmch1qT2q</v>
      </c>
      <c r="R281" s="3" t="s">
        <v>1225</v>
      </c>
      <c r="S281" s="2" t="s">
        <v>31</v>
      </c>
      <c r="T281" t="s">
        <v>32</v>
      </c>
    </row>
    <row r="282" ht="23" customHeight="1" spans="1:20">
      <c r="A282" s="2">
        <v>281</v>
      </c>
      <c r="B282" s="3" t="s">
        <v>316</v>
      </c>
      <c r="C282" s="2" t="s">
        <v>1230</v>
      </c>
      <c r="D282" s="2" t="s">
        <v>21</v>
      </c>
      <c r="E282" s="2" t="s">
        <v>22</v>
      </c>
      <c r="F282" s="2" t="s">
        <v>1231</v>
      </c>
      <c r="G282" s="2" t="s">
        <v>1232</v>
      </c>
      <c r="H282" s="2" t="s">
        <v>151</v>
      </c>
      <c r="I282" s="2" t="s">
        <v>26</v>
      </c>
      <c r="J282" s="2" t="s">
        <v>27</v>
      </c>
      <c r="K282" s="2" t="s">
        <v>28</v>
      </c>
      <c r="L282" s="2" t="s">
        <v>29</v>
      </c>
      <c r="M282" s="2" t="s">
        <v>29</v>
      </c>
      <c r="N282" s="2" t="s">
        <v>29</v>
      </c>
      <c r="O282" s="2" t="s">
        <v>29</v>
      </c>
      <c r="P282" s="2" t="s">
        <v>1233</v>
      </c>
      <c r="Q282" s="4" t="str">
        <f>HYPERLINK("http://weibo.com/7527293363/NmcgY0Yqt")</f>
        <v>http://weibo.com/7527293363/NmcgY0Yqt</v>
      </c>
      <c r="R282" s="3" t="s">
        <v>316</v>
      </c>
      <c r="S282" s="2" t="s">
        <v>31</v>
      </c>
      <c r="T282" t="s">
        <v>32</v>
      </c>
    </row>
    <row r="283" ht="23" customHeight="1" spans="1:20">
      <c r="A283" s="2">
        <v>282</v>
      </c>
      <c r="B283" s="3" t="s">
        <v>1234</v>
      </c>
      <c r="C283" s="2" t="s">
        <v>1235</v>
      </c>
      <c r="D283" s="2" t="s">
        <v>21</v>
      </c>
      <c r="E283" s="2" t="s">
        <v>22</v>
      </c>
      <c r="F283" s="2" t="s">
        <v>1236</v>
      </c>
      <c r="G283" s="2" t="s">
        <v>1237</v>
      </c>
      <c r="H283" s="2" t="s">
        <v>42</v>
      </c>
      <c r="I283" s="2" t="s">
        <v>26</v>
      </c>
      <c r="J283" s="2" t="s">
        <v>27</v>
      </c>
      <c r="K283" s="2" t="s">
        <v>28</v>
      </c>
      <c r="L283" s="2" t="s">
        <v>29</v>
      </c>
      <c r="M283" s="2" t="s">
        <v>29</v>
      </c>
      <c r="N283" s="2" t="s">
        <v>29</v>
      </c>
      <c r="O283" s="2" t="s">
        <v>29</v>
      </c>
      <c r="P283" s="2" t="s">
        <v>1238</v>
      </c>
      <c r="Q283" s="4" t="str">
        <f>HYPERLINK("http://weibo.com/3929258547/NmcgF1QJm")</f>
        <v>http://weibo.com/3929258547/NmcgF1QJm</v>
      </c>
      <c r="R283" s="3" t="s">
        <v>1234</v>
      </c>
      <c r="S283" s="2" t="s">
        <v>31</v>
      </c>
      <c r="T283" t="s">
        <v>32</v>
      </c>
    </row>
    <row r="284" ht="23" customHeight="1" spans="1:20">
      <c r="A284" s="2">
        <v>283</v>
      </c>
      <c r="B284" s="3" t="s">
        <v>1239</v>
      </c>
      <c r="C284" s="2" t="s">
        <v>1240</v>
      </c>
      <c r="D284" s="2" t="s">
        <v>21</v>
      </c>
      <c r="E284" s="2" t="s">
        <v>22</v>
      </c>
      <c r="F284" s="2" t="s">
        <v>1241</v>
      </c>
      <c r="G284" s="2" t="s">
        <v>1242</v>
      </c>
      <c r="H284" s="2" t="s">
        <v>42</v>
      </c>
      <c r="I284" s="2" t="s">
        <v>26</v>
      </c>
      <c r="J284" s="2" t="s">
        <v>27</v>
      </c>
      <c r="K284" s="2" t="s">
        <v>28</v>
      </c>
      <c r="L284" s="2" t="s">
        <v>29</v>
      </c>
      <c r="M284" s="2" t="s">
        <v>29</v>
      </c>
      <c r="N284" s="2" t="s">
        <v>29</v>
      </c>
      <c r="O284" s="2" t="s">
        <v>29</v>
      </c>
      <c r="P284" s="2" t="s">
        <v>1243</v>
      </c>
      <c r="Q284" s="4" t="str">
        <f>HYPERLINK("http://weibo.com/3891752839/NmcgvDMu2")</f>
        <v>http://weibo.com/3891752839/NmcgvDMu2</v>
      </c>
      <c r="R284" s="3" t="s">
        <v>1239</v>
      </c>
      <c r="S284" s="2" t="s">
        <v>31</v>
      </c>
      <c r="T284" t="s">
        <v>32</v>
      </c>
    </row>
    <row r="285" ht="23" customHeight="1" spans="1:20">
      <c r="A285" s="2">
        <v>284</v>
      </c>
      <c r="B285" s="3" t="s">
        <v>845</v>
      </c>
      <c r="C285" s="2" t="s">
        <v>1244</v>
      </c>
      <c r="D285" s="2" t="s">
        <v>21</v>
      </c>
      <c r="E285" s="2" t="s">
        <v>22</v>
      </c>
      <c r="F285" s="2" t="s">
        <v>1245</v>
      </c>
      <c r="G285" s="2" t="s">
        <v>1246</v>
      </c>
      <c r="H285" s="2" t="s">
        <v>95</v>
      </c>
      <c r="I285" s="2" t="s">
        <v>26</v>
      </c>
      <c r="J285" s="2" t="s">
        <v>27</v>
      </c>
      <c r="K285" s="2" t="s">
        <v>28</v>
      </c>
      <c r="L285" s="2" t="s">
        <v>29</v>
      </c>
      <c r="M285" s="2" t="s">
        <v>29</v>
      </c>
      <c r="N285" s="2" t="s">
        <v>29</v>
      </c>
      <c r="O285" s="2" t="s">
        <v>29</v>
      </c>
      <c r="P285" s="2" t="s">
        <v>1247</v>
      </c>
      <c r="Q285" s="4" t="str">
        <f>HYPERLINK("http://weibo.com/6921002695/Nmcggbp7R")</f>
        <v>http://weibo.com/6921002695/Nmcggbp7R</v>
      </c>
      <c r="R285" s="3" t="s">
        <v>845</v>
      </c>
      <c r="S285" s="2" t="s">
        <v>31</v>
      </c>
      <c r="T285" t="s">
        <v>32</v>
      </c>
    </row>
    <row r="286" ht="23" customHeight="1" spans="1:20">
      <c r="A286" s="2">
        <v>285</v>
      </c>
      <c r="B286" s="3" t="s">
        <v>1248</v>
      </c>
      <c r="C286" s="2" t="s">
        <v>1249</v>
      </c>
      <c r="D286" s="2" t="s">
        <v>21</v>
      </c>
      <c r="E286" s="2" t="s">
        <v>22</v>
      </c>
      <c r="F286" s="2" t="s">
        <v>1250</v>
      </c>
      <c r="G286" s="2" t="s">
        <v>1251</v>
      </c>
      <c r="H286" s="2" t="s">
        <v>142</v>
      </c>
      <c r="I286" s="2" t="s">
        <v>26</v>
      </c>
      <c r="J286" s="2" t="s">
        <v>27</v>
      </c>
      <c r="K286" s="2" t="s">
        <v>28</v>
      </c>
      <c r="L286" s="2" t="s">
        <v>29</v>
      </c>
      <c r="M286" s="2" t="s">
        <v>29</v>
      </c>
      <c r="N286" s="2" t="s">
        <v>29</v>
      </c>
      <c r="O286" s="2" t="s">
        <v>29</v>
      </c>
      <c r="P286" s="2" t="s">
        <v>1252</v>
      </c>
      <c r="Q286" s="4" t="str">
        <f>HYPERLINK("http://weibo.com/5774171472/NmcfXhLNx")</f>
        <v>http://weibo.com/5774171472/NmcfXhLNx</v>
      </c>
      <c r="R286" s="3" t="s">
        <v>1248</v>
      </c>
      <c r="S286" s="2" t="s">
        <v>31</v>
      </c>
      <c r="T286" t="s">
        <v>32</v>
      </c>
    </row>
    <row r="287" ht="23" customHeight="1" spans="1:20">
      <c r="A287" s="2">
        <v>286</v>
      </c>
      <c r="B287" s="3" t="s">
        <v>845</v>
      </c>
      <c r="C287" s="2" t="s">
        <v>1253</v>
      </c>
      <c r="D287" s="2" t="s">
        <v>21</v>
      </c>
      <c r="E287" s="2" t="s">
        <v>22</v>
      </c>
      <c r="F287" s="2" t="s">
        <v>1254</v>
      </c>
      <c r="G287" s="2" t="s">
        <v>1255</v>
      </c>
      <c r="H287" s="2" t="s">
        <v>151</v>
      </c>
      <c r="I287" s="2" t="s">
        <v>26</v>
      </c>
      <c r="J287" s="2" t="s">
        <v>27</v>
      </c>
      <c r="K287" s="2" t="s">
        <v>28</v>
      </c>
      <c r="L287" s="2" t="s">
        <v>29</v>
      </c>
      <c r="M287" s="2" t="s">
        <v>29</v>
      </c>
      <c r="N287" s="2" t="s">
        <v>29</v>
      </c>
      <c r="O287" s="2" t="s">
        <v>29</v>
      </c>
      <c r="P287" s="2" t="s">
        <v>1256</v>
      </c>
      <c r="Q287" s="4" t="str">
        <f>HYPERLINK("http://weibo.com/7647339625/Nmcfwoken")</f>
        <v>http://weibo.com/7647339625/Nmcfwoken</v>
      </c>
      <c r="R287" s="3" t="s">
        <v>845</v>
      </c>
      <c r="S287" s="2" t="s">
        <v>31</v>
      </c>
      <c r="T287" t="s">
        <v>32</v>
      </c>
    </row>
    <row r="288" ht="23" customHeight="1" spans="1:20">
      <c r="A288" s="2">
        <v>287</v>
      </c>
      <c r="B288" s="3" t="s">
        <v>1257</v>
      </c>
      <c r="C288" s="2" t="s">
        <v>1258</v>
      </c>
      <c r="D288" s="2" t="s">
        <v>21</v>
      </c>
      <c r="E288" s="2" t="s">
        <v>22</v>
      </c>
      <c r="F288" s="2" t="s">
        <v>1259</v>
      </c>
      <c r="G288" s="2" t="s">
        <v>1260</v>
      </c>
      <c r="H288" s="2" t="s">
        <v>1261</v>
      </c>
      <c r="I288" s="2" t="s">
        <v>26</v>
      </c>
      <c r="J288" s="2" t="s">
        <v>27</v>
      </c>
      <c r="K288" s="2" t="s">
        <v>28</v>
      </c>
      <c r="L288" s="2" t="s">
        <v>29</v>
      </c>
      <c r="M288" s="2" t="s">
        <v>29</v>
      </c>
      <c r="N288" s="2" t="s">
        <v>29</v>
      </c>
      <c r="O288" s="2" t="s">
        <v>29</v>
      </c>
      <c r="P288" s="2" t="s">
        <v>914</v>
      </c>
      <c r="Q288" s="4" t="str">
        <f>HYPERLINK("http://weibo.com/5519199514/NmcfrDrAC")</f>
        <v>http://weibo.com/5519199514/NmcfrDrAC</v>
      </c>
      <c r="R288" s="3" t="s">
        <v>1257</v>
      </c>
      <c r="S288" s="2" t="s">
        <v>31</v>
      </c>
      <c r="T288" t="s">
        <v>32</v>
      </c>
    </row>
    <row r="289" ht="23" customHeight="1" spans="1:20">
      <c r="A289" s="2">
        <v>288</v>
      </c>
      <c r="B289" s="3" t="s">
        <v>1262</v>
      </c>
      <c r="C289" s="2" t="s">
        <v>1263</v>
      </c>
      <c r="D289" s="2" t="s">
        <v>21</v>
      </c>
      <c r="E289" s="2" t="s">
        <v>22</v>
      </c>
      <c r="F289" s="2" t="s">
        <v>1223</v>
      </c>
      <c r="G289" s="2" t="s">
        <v>1224</v>
      </c>
      <c r="H289" s="2" t="s">
        <v>115</v>
      </c>
      <c r="I289" s="2" t="s">
        <v>26</v>
      </c>
      <c r="J289" s="2" t="s">
        <v>27</v>
      </c>
      <c r="K289" s="2" t="s">
        <v>28</v>
      </c>
      <c r="L289" s="2" t="s">
        <v>29</v>
      </c>
      <c r="M289" s="2" t="s">
        <v>29</v>
      </c>
      <c r="N289" s="2" t="s">
        <v>29</v>
      </c>
      <c r="O289" s="2" t="s">
        <v>29</v>
      </c>
      <c r="P289" s="2" t="s">
        <v>163</v>
      </c>
      <c r="Q289" s="4" t="str">
        <f>HYPERLINK("http://weibo.com/6125509461/Nmcf9D2Ns")</f>
        <v>http://weibo.com/6125509461/Nmcf9D2Ns</v>
      </c>
      <c r="R289" s="3" t="s">
        <v>1262</v>
      </c>
      <c r="S289" s="2" t="s">
        <v>31</v>
      </c>
      <c r="T289" t="s">
        <v>32</v>
      </c>
    </row>
    <row r="290" ht="23" customHeight="1" spans="1:20">
      <c r="A290" s="2">
        <v>289</v>
      </c>
      <c r="B290" s="3" t="s">
        <v>1264</v>
      </c>
      <c r="C290" s="2" t="s">
        <v>1265</v>
      </c>
      <c r="D290" s="2" t="s">
        <v>21</v>
      </c>
      <c r="E290" s="2" t="s">
        <v>22</v>
      </c>
      <c r="F290" s="2" t="s">
        <v>1266</v>
      </c>
      <c r="G290" s="2" t="s">
        <v>1267</v>
      </c>
      <c r="H290" s="2" t="s">
        <v>65</v>
      </c>
      <c r="I290" s="2" t="s">
        <v>26</v>
      </c>
      <c r="J290" s="2" t="s">
        <v>27</v>
      </c>
      <c r="K290" s="2" t="s">
        <v>28</v>
      </c>
      <c r="L290" s="2" t="s">
        <v>29</v>
      </c>
      <c r="M290" s="2" t="s">
        <v>29</v>
      </c>
      <c r="N290" s="2" t="s">
        <v>29</v>
      </c>
      <c r="O290" s="2" t="s">
        <v>29</v>
      </c>
      <c r="P290" s="2" t="s">
        <v>110</v>
      </c>
      <c r="Q290" s="4" t="str">
        <f>HYPERLINK("http://weibo.com/6616800503/NmcekzcbT")</f>
        <v>http://weibo.com/6616800503/NmcekzcbT</v>
      </c>
      <c r="R290" s="3" t="s">
        <v>1264</v>
      </c>
      <c r="S290" s="2" t="s">
        <v>31</v>
      </c>
      <c r="T290" t="s">
        <v>32</v>
      </c>
    </row>
    <row r="291" ht="23" customHeight="1" spans="1:20">
      <c r="A291" s="2">
        <v>290</v>
      </c>
      <c r="B291" s="3" t="s">
        <v>316</v>
      </c>
      <c r="C291" s="2" t="s">
        <v>1268</v>
      </c>
      <c r="D291" s="2" t="s">
        <v>21</v>
      </c>
      <c r="E291" s="2" t="s">
        <v>22</v>
      </c>
      <c r="F291" s="2" t="s">
        <v>1269</v>
      </c>
      <c r="G291" s="2" t="s">
        <v>1270</v>
      </c>
      <c r="H291" s="2" t="s">
        <v>151</v>
      </c>
      <c r="I291" s="2" t="s">
        <v>26</v>
      </c>
      <c r="J291" s="2" t="s">
        <v>27</v>
      </c>
      <c r="K291" s="2" t="s">
        <v>28</v>
      </c>
      <c r="L291" s="2" t="s">
        <v>29</v>
      </c>
      <c r="M291" s="2" t="s">
        <v>29</v>
      </c>
      <c r="N291" s="2" t="s">
        <v>29</v>
      </c>
      <c r="O291" s="2" t="s">
        <v>29</v>
      </c>
      <c r="P291" s="2" t="s">
        <v>1271</v>
      </c>
      <c r="Q291" s="4" t="str">
        <f>HYPERLINK("http://weibo.com/7739209261/NmcedsCPg")</f>
        <v>http://weibo.com/7739209261/NmcedsCPg</v>
      </c>
      <c r="R291" s="3" t="s">
        <v>316</v>
      </c>
      <c r="S291" s="2" t="s">
        <v>31</v>
      </c>
      <c r="T291" t="s">
        <v>32</v>
      </c>
    </row>
    <row r="292" ht="23" customHeight="1" spans="1:20">
      <c r="A292" s="2">
        <v>291</v>
      </c>
      <c r="B292" s="3" t="s">
        <v>316</v>
      </c>
      <c r="C292" s="2" t="s">
        <v>1272</v>
      </c>
      <c r="D292" s="2" t="s">
        <v>21</v>
      </c>
      <c r="E292" s="2" t="s">
        <v>22</v>
      </c>
      <c r="F292" s="2" t="s">
        <v>1273</v>
      </c>
      <c r="G292" s="2" t="s">
        <v>1274</v>
      </c>
      <c r="H292" s="2" t="s">
        <v>151</v>
      </c>
      <c r="I292" s="2" t="s">
        <v>26</v>
      </c>
      <c r="J292" s="2" t="s">
        <v>27</v>
      </c>
      <c r="K292" s="2" t="s">
        <v>28</v>
      </c>
      <c r="L292" s="2" t="s">
        <v>29</v>
      </c>
      <c r="M292" s="2" t="s">
        <v>29</v>
      </c>
      <c r="N292" s="2" t="s">
        <v>29</v>
      </c>
      <c r="O292" s="2" t="s">
        <v>29</v>
      </c>
      <c r="P292" s="2" t="s">
        <v>1275</v>
      </c>
      <c r="Q292" s="4" t="str">
        <f>HYPERLINK("http://weibo.com/7527323667/NmcdcrNXx")</f>
        <v>http://weibo.com/7527323667/NmcdcrNXx</v>
      </c>
      <c r="R292" s="3" t="s">
        <v>316</v>
      </c>
      <c r="S292" s="2" t="s">
        <v>31</v>
      </c>
      <c r="T292" t="s">
        <v>32</v>
      </c>
    </row>
    <row r="293" ht="23" customHeight="1" spans="1:20">
      <c r="A293" s="2">
        <v>292</v>
      </c>
      <c r="B293" s="3" t="s">
        <v>1276</v>
      </c>
      <c r="C293" s="2" t="s">
        <v>1277</v>
      </c>
      <c r="D293" s="2" t="s">
        <v>21</v>
      </c>
      <c r="E293" s="2" t="s">
        <v>22</v>
      </c>
      <c r="F293" s="2" t="s">
        <v>1278</v>
      </c>
      <c r="G293" s="2" t="s">
        <v>1279</v>
      </c>
      <c r="H293" s="2" t="s">
        <v>1002</v>
      </c>
      <c r="I293" s="2" t="s">
        <v>26</v>
      </c>
      <c r="J293" s="2" t="s">
        <v>27</v>
      </c>
      <c r="K293" s="2" t="s">
        <v>28</v>
      </c>
      <c r="L293" s="2" t="s">
        <v>29</v>
      </c>
      <c r="M293" s="2" t="s">
        <v>29</v>
      </c>
      <c r="N293" s="2" t="s">
        <v>29</v>
      </c>
      <c r="O293" s="2" t="s">
        <v>29</v>
      </c>
      <c r="P293" s="2" t="s">
        <v>1280</v>
      </c>
      <c r="Q293" s="4" t="str">
        <f>HYPERLINK("http://weibo.com/7076116957/NmcdaFkqg")</f>
        <v>http://weibo.com/7076116957/NmcdaFkqg</v>
      </c>
      <c r="R293" s="3" t="s">
        <v>1276</v>
      </c>
      <c r="S293" s="2" t="s">
        <v>31</v>
      </c>
      <c r="T293" t="s">
        <v>32</v>
      </c>
    </row>
    <row r="294" ht="23" customHeight="1" spans="1:20">
      <c r="A294" s="2">
        <v>293</v>
      </c>
      <c r="B294" s="3" t="s">
        <v>664</v>
      </c>
      <c r="C294" s="2" t="s">
        <v>1281</v>
      </c>
      <c r="D294" s="2" t="s">
        <v>21</v>
      </c>
      <c r="E294" s="2" t="s">
        <v>22</v>
      </c>
      <c r="F294" s="2" t="s">
        <v>1282</v>
      </c>
      <c r="G294" s="2" t="s">
        <v>1283</v>
      </c>
      <c r="H294" s="2" t="s">
        <v>36</v>
      </c>
      <c r="I294" s="2" t="s">
        <v>26</v>
      </c>
      <c r="J294" s="2" t="s">
        <v>27</v>
      </c>
      <c r="K294" s="2" t="s">
        <v>28</v>
      </c>
      <c r="L294" s="2" t="s">
        <v>29</v>
      </c>
      <c r="M294" s="2" t="s">
        <v>29</v>
      </c>
      <c r="N294" s="2" t="s">
        <v>29</v>
      </c>
      <c r="O294" s="2" t="s">
        <v>29</v>
      </c>
      <c r="P294" s="2" t="s">
        <v>1284</v>
      </c>
      <c r="Q294" s="4" t="str">
        <f>HYPERLINK("http://weibo.com/5477968446/Nmcd2vCHN")</f>
        <v>http://weibo.com/5477968446/Nmcd2vCHN</v>
      </c>
      <c r="R294" s="3" t="s">
        <v>664</v>
      </c>
      <c r="S294" s="2" t="s">
        <v>31</v>
      </c>
      <c r="T294" t="s">
        <v>32</v>
      </c>
    </row>
    <row r="295" ht="23" customHeight="1" spans="1:20">
      <c r="A295" s="2">
        <v>294</v>
      </c>
      <c r="B295" s="3" t="s">
        <v>316</v>
      </c>
      <c r="C295" s="2" t="s">
        <v>1285</v>
      </c>
      <c r="D295" s="2" t="s">
        <v>21</v>
      </c>
      <c r="E295" s="2" t="s">
        <v>22</v>
      </c>
      <c r="F295" s="2" t="s">
        <v>1286</v>
      </c>
      <c r="G295" s="2" t="s">
        <v>1287</v>
      </c>
      <c r="H295" s="2" t="s">
        <v>151</v>
      </c>
      <c r="I295" s="2" t="s">
        <v>26</v>
      </c>
      <c r="J295" s="2" t="s">
        <v>27</v>
      </c>
      <c r="K295" s="2" t="s">
        <v>28</v>
      </c>
      <c r="L295" s="2" t="s">
        <v>29</v>
      </c>
      <c r="M295" s="2" t="s">
        <v>29</v>
      </c>
      <c r="N295" s="2" t="s">
        <v>29</v>
      </c>
      <c r="O295" s="2" t="s">
        <v>29</v>
      </c>
      <c r="P295" s="2" t="s">
        <v>1233</v>
      </c>
      <c r="Q295" s="4" t="str">
        <f>HYPERLINK("http://weibo.com/6618774339/NmccYoz9R")</f>
        <v>http://weibo.com/6618774339/NmccYoz9R</v>
      </c>
      <c r="R295" s="3" t="s">
        <v>316</v>
      </c>
      <c r="S295" s="2" t="s">
        <v>31</v>
      </c>
      <c r="T295" t="s">
        <v>32</v>
      </c>
    </row>
    <row r="296" ht="23" customHeight="1" spans="1:20">
      <c r="A296" s="2">
        <v>295</v>
      </c>
      <c r="B296" s="3" t="s">
        <v>316</v>
      </c>
      <c r="C296" s="2" t="s">
        <v>1288</v>
      </c>
      <c r="D296" s="2" t="s">
        <v>21</v>
      </c>
      <c r="E296" s="2" t="s">
        <v>22</v>
      </c>
      <c r="F296" s="2" t="s">
        <v>1289</v>
      </c>
      <c r="G296" s="2" t="s">
        <v>1290</v>
      </c>
      <c r="H296" s="2" t="s">
        <v>81</v>
      </c>
      <c r="I296" s="2" t="s">
        <v>26</v>
      </c>
      <c r="J296" s="2" t="s">
        <v>27</v>
      </c>
      <c r="K296" s="2" t="s">
        <v>28</v>
      </c>
      <c r="L296" s="2" t="s">
        <v>29</v>
      </c>
      <c r="M296" s="2" t="s">
        <v>29</v>
      </c>
      <c r="N296" s="2" t="s">
        <v>29</v>
      </c>
      <c r="O296" s="2" t="s">
        <v>29</v>
      </c>
      <c r="P296" s="2" t="s">
        <v>195</v>
      </c>
      <c r="Q296" s="4" t="str">
        <f>HYPERLINK("http://weibo.com/7737997718/NmccWeZVv")</f>
        <v>http://weibo.com/7737997718/NmccWeZVv</v>
      </c>
      <c r="R296" s="3" t="s">
        <v>316</v>
      </c>
      <c r="S296" s="2" t="s">
        <v>31</v>
      </c>
      <c r="T296" t="s">
        <v>32</v>
      </c>
    </row>
    <row r="297" ht="23" customHeight="1" spans="1:20">
      <c r="A297" s="2">
        <v>296</v>
      </c>
      <c r="B297" s="3" t="s">
        <v>1291</v>
      </c>
      <c r="C297" s="2" t="s">
        <v>1292</v>
      </c>
      <c r="D297" s="2" t="s">
        <v>21</v>
      </c>
      <c r="E297" s="2" t="s">
        <v>22</v>
      </c>
      <c r="F297" s="2" t="s">
        <v>1293</v>
      </c>
      <c r="G297" s="2" t="s">
        <v>1294</v>
      </c>
      <c r="H297" s="2" t="s">
        <v>48</v>
      </c>
      <c r="I297" s="2" t="s">
        <v>26</v>
      </c>
      <c r="J297" s="2" t="s">
        <v>27</v>
      </c>
      <c r="K297" s="2" t="s">
        <v>28</v>
      </c>
      <c r="L297" s="2" t="s">
        <v>29</v>
      </c>
      <c r="M297" s="2" t="s">
        <v>29</v>
      </c>
      <c r="N297" s="2" t="s">
        <v>29</v>
      </c>
      <c r="O297" s="2" t="s">
        <v>29</v>
      </c>
      <c r="P297" s="2" t="s">
        <v>374</v>
      </c>
      <c r="Q297" s="4" t="str">
        <f>HYPERLINK("http://weibo.com/7739627391/NmccTiMZy")</f>
        <v>http://weibo.com/7739627391/NmccTiMZy</v>
      </c>
      <c r="R297" s="3" t="s">
        <v>1291</v>
      </c>
      <c r="S297" s="2" t="s">
        <v>31</v>
      </c>
      <c r="T297" t="s">
        <v>32</v>
      </c>
    </row>
    <row r="298" ht="23" customHeight="1" spans="1:20">
      <c r="A298" s="2">
        <v>297</v>
      </c>
      <c r="B298" s="3" t="s">
        <v>1295</v>
      </c>
      <c r="C298" s="2" t="s">
        <v>1296</v>
      </c>
      <c r="D298" s="2" t="s">
        <v>21</v>
      </c>
      <c r="E298" s="2" t="s">
        <v>22</v>
      </c>
      <c r="F298" s="2" t="s">
        <v>1297</v>
      </c>
      <c r="G298" s="2" t="s">
        <v>1298</v>
      </c>
      <c r="H298" s="2" t="s">
        <v>25</v>
      </c>
      <c r="I298" s="2" t="s">
        <v>26</v>
      </c>
      <c r="J298" s="2" t="s">
        <v>27</v>
      </c>
      <c r="K298" s="2" t="s">
        <v>28</v>
      </c>
      <c r="L298" s="2" t="s">
        <v>29</v>
      </c>
      <c r="M298" s="2" t="s">
        <v>29</v>
      </c>
      <c r="N298" s="2" t="s">
        <v>29</v>
      </c>
      <c r="O298" s="2" t="s">
        <v>29</v>
      </c>
      <c r="P298" s="2" t="s">
        <v>771</v>
      </c>
      <c r="Q298" s="4" t="str">
        <f>HYPERLINK("http://weibo.com/6140287029/Nmccsry8E")</f>
        <v>http://weibo.com/6140287029/Nmccsry8E</v>
      </c>
      <c r="R298" s="3" t="s">
        <v>1295</v>
      </c>
      <c r="S298" s="2" t="s">
        <v>31</v>
      </c>
      <c r="T298" t="s">
        <v>32</v>
      </c>
    </row>
    <row r="299" ht="23" customHeight="1" spans="1:20">
      <c r="A299" s="2">
        <v>298</v>
      </c>
      <c r="B299" s="3" t="s">
        <v>664</v>
      </c>
      <c r="C299" s="2" t="s">
        <v>1299</v>
      </c>
      <c r="D299" s="2" t="s">
        <v>21</v>
      </c>
      <c r="E299" s="2" t="s">
        <v>22</v>
      </c>
      <c r="F299" s="2" t="s">
        <v>1300</v>
      </c>
      <c r="G299" s="2" t="s">
        <v>1301</v>
      </c>
      <c r="H299" s="2" t="s">
        <v>95</v>
      </c>
      <c r="I299" s="2" t="s">
        <v>26</v>
      </c>
      <c r="J299" s="2" t="s">
        <v>27</v>
      </c>
      <c r="K299" s="2" t="s">
        <v>28</v>
      </c>
      <c r="L299" s="2" t="s">
        <v>29</v>
      </c>
      <c r="M299" s="2" t="s">
        <v>29</v>
      </c>
      <c r="N299" s="2" t="s">
        <v>29</v>
      </c>
      <c r="O299" s="2" t="s">
        <v>29</v>
      </c>
      <c r="P299" s="2" t="s">
        <v>1302</v>
      </c>
      <c r="Q299" s="4" t="str">
        <f>HYPERLINK("http://weibo.com/7542281813/Nmcc0ET0G")</f>
        <v>http://weibo.com/7542281813/Nmcc0ET0G</v>
      </c>
      <c r="R299" s="3" t="s">
        <v>664</v>
      </c>
      <c r="S299" s="2" t="s">
        <v>31</v>
      </c>
      <c r="T299" t="s">
        <v>32</v>
      </c>
    </row>
    <row r="300" ht="23" customHeight="1" spans="1:20">
      <c r="A300" s="2">
        <v>299</v>
      </c>
      <c r="B300" s="3" t="s">
        <v>1303</v>
      </c>
      <c r="C300" s="2" t="s">
        <v>1304</v>
      </c>
      <c r="D300" s="2" t="s">
        <v>21</v>
      </c>
      <c r="E300" s="2" t="s">
        <v>22</v>
      </c>
      <c r="F300" s="2" t="s">
        <v>1305</v>
      </c>
      <c r="G300" s="2" t="s">
        <v>1306</v>
      </c>
      <c r="H300" s="2" t="s">
        <v>48</v>
      </c>
      <c r="I300" s="2" t="s">
        <v>26</v>
      </c>
      <c r="J300" s="2" t="s">
        <v>27</v>
      </c>
      <c r="K300" s="2" t="s">
        <v>28</v>
      </c>
      <c r="L300" s="2" t="s">
        <v>29</v>
      </c>
      <c r="M300" s="2" t="s">
        <v>29</v>
      </c>
      <c r="N300" s="2" t="s">
        <v>29</v>
      </c>
      <c r="O300" s="2" t="s">
        <v>29</v>
      </c>
      <c r="P300" s="2" t="s">
        <v>1307</v>
      </c>
      <c r="Q300" s="4" t="str">
        <f>HYPERLINK("http://weibo.com/7019807142/NmcbRaqtC")</f>
        <v>http://weibo.com/7019807142/NmcbRaqtC</v>
      </c>
      <c r="R300" s="3" t="s">
        <v>1303</v>
      </c>
      <c r="S300" s="2" t="s">
        <v>31</v>
      </c>
      <c r="T300" t="s">
        <v>32</v>
      </c>
    </row>
    <row r="301" ht="23" customHeight="1" spans="1:20">
      <c r="A301" s="2">
        <v>300</v>
      </c>
      <c r="B301" s="3" t="s">
        <v>1308</v>
      </c>
      <c r="C301" s="2" t="s">
        <v>1309</v>
      </c>
      <c r="D301" s="2" t="s">
        <v>21</v>
      </c>
      <c r="E301" s="2" t="s">
        <v>22</v>
      </c>
      <c r="F301" s="2" t="s">
        <v>1310</v>
      </c>
      <c r="G301" s="2" t="s">
        <v>1311</v>
      </c>
      <c r="H301" s="2" t="s">
        <v>441</v>
      </c>
      <c r="I301" s="2" t="s">
        <v>26</v>
      </c>
      <c r="J301" s="2" t="s">
        <v>27</v>
      </c>
      <c r="K301" s="2" t="s">
        <v>28</v>
      </c>
      <c r="L301" s="2" t="s">
        <v>29</v>
      </c>
      <c r="M301" s="2" t="s">
        <v>29</v>
      </c>
      <c r="N301" s="2" t="s">
        <v>29</v>
      </c>
      <c r="O301" s="2" t="s">
        <v>29</v>
      </c>
      <c r="P301" s="2" t="s">
        <v>1312</v>
      </c>
      <c r="Q301" s="4" t="str">
        <f>HYPERLINK("http://weibo.com/1287782404/NmcbOy1pc")</f>
        <v>http://weibo.com/1287782404/NmcbOy1pc</v>
      </c>
      <c r="R301" s="3" t="s">
        <v>1308</v>
      </c>
      <c r="S301" s="2" t="s">
        <v>31</v>
      </c>
      <c r="T301" t="s">
        <v>32</v>
      </c>
    </row>
    <row r="302" ht="23" customHeight="1" spans="1:20">
      <c r="A302" s="2">
        <v>301</v>
      </c>
      <c r="B302" s="3" t="s">
        <v>1313</v>
      </c>
      <c r="C302" s="2" t="s">
        <v>1314</v>
      </c>
      <c r="D302" s="2" t="s">
        <v>21</v>
      </c>
      <c r="E302" s="2" t="s">
        <v>22</v>
      </c>
      <c r="F302" s="2" t="s">
        <v>1315</v>
      </c>
      <c r="G302" s="2" t="s">
        <v>1316</v>
      </c>
      <c r="H302" s="2" t="s">
        <v>36</v>
      </c>
      <c r="I302" s="2" t="s">
        <v>26</v>
      </c>
      <c r="J302" s="2" t="s">
        <v>27</v>
      </c>
      <c r="K302" s="2" t="s">
        <v>28</v>
      </c>
      <c r="L302" s="2" t="s">
        <v>29</v>
      </c>
      <c r="M302" s="2" t="s">
        <v>29</v>
      </c>
      <c r="N302" s="2" t="s">
        <v>29</v>
      </c>
      <c r="O302" s="2" t="s">
        <v>29</v>
      </c>
      <c r="P302" s="2" t="s">
        <v>909</v>
      </c>
      <c r="Q302" s="4" t="str">
        <f>HYPERLINK("http://weibo.com/7594455727/NmcbOAd6y")</f>
        <v>http://weibo.com/7594455727/NmcbOAd6y</v>
      </c>
      <c r="R302" s="3" t="s">
        <v>1313</v>
      </c>
      <c r="S302" s="2" t="s">
        <v>31</v>
      </c>
      <c r="T302" t="s">
        <v>32</v>
      </c>
    </row>
    <row r="303" ht="23" customHeight="1" spans="1:20">
      <c r="A303" s="2">
        <v>302</v>
      </c>
      <c r="B303" s="3" t="s">
        <v>316</v>
      </c>
      <c r="C303" s="2" t="s">
        <v>1317</v>
      </c>
      <c r="D303" s="2" t="s">
        <v>21</v>
      </c>
      <c r="E303" s="2" t="s">
        <v>22</v>
      </c>
      <c r="F303" s="2" t="s">
        <v>1278</v>
      </c>
      <c r="G303" s="2" t="s">
        <v>1279</v>
      </c>
      <c r="H303" s="2" t="s">
        <v>1002</v>
      </c>
      <c r="I303" s="2" t="s">
        <v>26</v>
      </c>
      <c r="J303" s="2" t="s">
        <v>27</v>
      </c>
      <c r="K303" s="2" t="s">
        <v>28</v>
      </c>
      <c r="L303" s="2" t="s">
        <v>29</v>
      </c>
      <c r="M303" s="2" t="s">
        <v>29</v>
      </c>
      <c r="N303" s="2" t="s">
        <v>29</v>
      </c>
      <c r="O303" s="2" t="s">
        <v>29</v>
      </c>
      <c r="P303" s="2" t="s">
        <v>1280</v>
      </c>
      <c r="Q303" s="4" t="str">
        <f>HYPERLINK("http://weibo.com/7076116957/NmcbMtVOx")</f>
        <v>http://weibo.com/7076116957/NmcbMtVOx</v>
      </c>
      <c r="R303" s="3" t="s">
        <v>316</v>
      </c>
      <c r="S303" s="2" t="s">
        <v>31</v>
      </c>
      <c r="T303" t="s">
        <v>32</v>
      </c>
    </row>
    <row r="304" ht="23" customHeight="1" spans="1:20">
      <c r="A304" s="2">
        <v>303</v>
      </c>
      <c r="B304" s="3" t="s">
        <v>316</v>
      </c>
      <c r="C304" s="2" t="s">
        <v>1318</v>
      </c>
      <c r="D304" s="2" t="s">
        <v>21</v>
      </c>
      <c r="E304" s="2" t="s">
        <v>22</v>
      </c>
      <c r="F304" s="2" t="s">
        <v>1319</v>
      </c>
      <c r="G304" s="2" t="s">
        <v>1320</v>
      </c>
      <c r="H304" s="2" t="s">
        <v>81</v>
      </c>
      <c r="I304" s="2" t="s">
        <v>26</v>
      </c>
      <c r="J304" s="2" t="s">
        <v>27</v>
      </c>
      <c r="K304" s="2" t="s">
        <v>28</v>
      </c>
      <c r="L304" s="2" t="s">
        <v>29</v>
      </c>
      <c r="M304" s="2" t="s">
        <v>29</v>
      </c>
      <c r="N304" s="2" t="s">
        <v>29</v>
      </c>
      <c r="O304" s="2" t="s">
        <v>29</v>
      </c>
      <c r="P304" s="2" t="s">
        <v>478</v>
      </c>
      <c r="Q304" s="4" t="str">
        <f>HYPERLINK("http://weibo.com/7655309677/NmcbL2Bwo")</f>
        <v>http://weibo.com/7655309677/NmcbL2Bwo</v>
      </c>
      <c r="R304" s="3" t="s">
        <v>316</v>
      </c>
      <c r="S304" s="2" t="s">
        <v>31</v>
      </c>
      <c r="T304" t="s">
        <v>32</v>
      </c>
    </row>
    <row r="305" ht="23" customHeight="1" spans="1:20">
      <c r="A305" s="2">
        <v>304</v>
      </c>
      <c r="B305" s="3" t="s">
        <v>1321</v>
      </c>
      <c r="C305" s="2" t="s">
        <v>1322</v>
      </c>
      <c r="D305" s="2" t="s">
        <v>21</v>
      </c>
      <c r="E305" s="2" t="s">
        <v>22</v>
      </c>
      <c r="F305" s="2" t="s">
        <v>1323</v>
      </c>
      <c r="G305" s="2" t="s">
        <v>1324</v>
      </c>
      <c r="H305" s="2" t="s">
        <v>162</v>
      </c>
      <c r="I305" s="2" t="s">
        <v>26</v>
      </c>
      <c r="J305" s="2" t="s">
        <v>27</v>
      </c>
      <c r="K305" s="2" t="s">
        <v>28</v>
      </c>
      <c r="L305" s="2" t="s">
        <v>29</v>
      </c>
      <c r="M305" s="2" t="s">
        <v>29</v>
      </c>
      <c r="N305" s="2" t="s">
        <v>29</v>
      </c>
      <c r="O305" s="2" t="s">
        <v>29</v>
      </c>
      <c r="P305" s="2" t="s">
        <v>1325</v>
      </c>
      <c r="Q305" s="4" t="str">
        <f>HYPERLINK("http://weibo.com/7643374802/NmcbFBFTB")</f>
        <v>http://weibo.com/7643374802/NmcbFBFTB</v>
      </c>
      <c r="R305" s="3" t="s">
        <v>1321</v>
      </c>
      <c r="S305" s="2" t="s">
        <v>31</v>
      </c>
      <c r="T305" t="s">
        <v>32</v>
      </c>
    </row>
    <row r="306" ht="23" customHeight="1" spans="1:20">
      <c r="A306" s="2">
        <v>305</v>
      </c>
      <c r="B306" s="3" t="s">
        <v>19</v>
      </c>
      <c r="C306" s="2" t="s">
        <v>1326</v>
      </c>
      <c r="D306" s="2" t="s">
        <v>21</v>
      </c>
      <c r="E306" s="2" t="s">
        <v>22</v>
      </c>
      <c r="F306" s="2" t="s">
        <v>1310</v>
      </c>
      <c r="G306" s="2" t="s">
        <v>1311</v>
      </c>
      <c r="H306" s="2" t="s">
        <v>441</v>
      </c>
      <c r="I306" s="2" t="s">
        <v>26</v>
      </c>
      <c r="J306" s="2" t="s">
        <v>27</v>
      </c>
      <c r="K306" s="2" t="s">
        <v>28</v>
      </c>
      <c r="L306" s="2" t="s">
        <v>29</v>
      </c>
      <c r="M306" s="2" t="s">
        <v>29</v>
      </c>
      <c r="N306" s="2" t="s">
        <v>29</v>
      </c>
      <c r="O306" s="2" t="s">
        <v>29</v>
      </c>
      <c r="P306" s="2" t="s">
        <v>1312</v>
      </c>
      <c r="Q306" s="4" t="str">
        <f>HYPERLINK("http://weibo.com/1287782404/NmcbDBZ4C")</f>
        <v>http://weibo.com/1287782404/NmcbDBZ4C</v>
      </c>
      <c r="R306" s="3" t="s">
        <v>19</v>
      </c>
      <c r="S306" s="2" t="s">
        <v>31</v>
      </c>
      <c r="T306" t="s">
        <v>32</v>
      </c>
    </row>
    <row r="307" ht="23" customHeight="1" spans="1:20">
      <c r="A307" s="2">
        <v>306</v>
      </c>
      <c r="B307" s="3" t="s">
        <v>1327</v>
      </c>
      <c r="C307" s="2" t="s">
        <v>1328</v>
      </c>
      <c r="D307" s="2" t="s">
        <v>21</v>
      </c>
      <c r="E307" s="2" t="s">
        <v>22</v>
      </c>
      <c r="F307" s="2" t="s">
        <v>1329</v>
      </c>
      <c r="G307" s="2" t="s">
        <v>1330</v>
      </c>
      <c r="H307" s="2" t="s">
        <v>36</v>
      </c>
      <c r="I307" s="2" t="s">
        <v>26</v>
      </c>
      <c r="J307" s="2" t="s">
        <v>27</v>
      </c>
      <c r="K307" s="2" t="s">
        <v>28</v>
      </c>
      <c r="L307" s="2" t="s">
        <v>29</v>
      </c>
      <c r="M307" s="2" t="s">
        <v>29</v>
      </c>
      <c r="N307" s="2" t="s">
        <v>29</v>
      </c>
      <c r="O307" s="2" t="s">
        <v>29</v>
      </c>
      <c r="P307" s="2" t="s">
        <v>225</v>
      </c>
      <c r="Q307" s="4" t="str">
        <f>HYPERLINK("http://weibo.com/7467515486/NmcbjePLg")</f>
        <v>http://weibo.com/7467515486/NmcbjePLg</v>
      </c>
      <c r="R307" s="3" t="s">
        <v>1327</v>
      </c>
      <c r="S307" s="2" t="s">
        <v>31</v>
      </c>
      <c r="T307" t="s">
        <v>32</v>
      </c>
    </row>
    <row r="308" ht="23" customHeight="1" spans="1:20">
      <c r="A308" s="2">
        <v>307</v>
      </c>
      <c r="B308" s="3" t="s">
        <v>1331</v>
      </c>
      <c r="C308" s="2" t="s">
        <v>1332</v>
      </c>
      <c r="D308" s="2" t="s">
        <v>21</v>
      </c>
      <c r="E308" s="2" t="s">
        <v>22</v>
      </c>
      <c r="F308" s="2" t="s">
        <v>1333</v>
      </c>
      <c r="G308" s="2" t="s">
        <v>1334</v>
      </c>
      <c r="H308" s="2" t="s">
        <v>1021</v>
      </c>
      <c r="I308" s="2" t="s">
        <v>26</v>
      </c>
      <c r="J308" s="2" t="s">
        <v>27</v>
      </c>
      <c r="K308" s="2" t="s">
        <v>28</v>
      </c>
      <c r="L308" s="2" t="s">
        <v>29</v>
      </c>
      <c r="M308" s="2" t="s">
        <v>29</v>
      </c>
      <c r="N308" s="2" t="s">
        <v>29</v>
      </c>
      <c r="O308" s="2" t="s">
        <v>29</v>
      </c>
      <c r="P308" s="2" t="s">
        <v>1335</v>
      </c>
      <c r="Q308" s="4" t="str">
        <f>HYPERLINK("http://weibo.com/6012486830/NmcbdyuFH")</f>
        <v>http://weibo.com/6012486830/NmcbdyuFH</v>
      </c>
      <c r="R308" s="3" t="s">
        <v>1331</v>
      </c>
      <c r="S308" s="2" t="s">
        <v>31</v>
      </c>
      <c r="T308" t="s">
        <v>32</v>
      </c>
    </row>
    <row r="309" ht="23" customHeight="1" spans="1:20">
      <c r="A309" s="2">
        <v>308</v>
      </c>
      <c r="B309" s="3" t="s">
        <v>1336</v>
      </c>
      <c r="C309" s="2" t="s">
        <v>1337</v>
      </c>
      <c r="D309" s="2" t="s">
        <v>21</v>
      </c>
      <c r="E309" s="2" t="s">
        <v>22</v>
      </c>
      <c r="F309" s="2" t="s">
        <v>1338</v>
      </c>
      <c r="G309" s="2" t="s">
        <v>1339</v>
      </c>
      <c r="H309" s="2" t="s">
        <v>1021</v>
      </c>
      <c r="I309" s="2" t="s">
        <v>26</v>
      </c>
      <c r="J309" s="2" t="s">
        <v>27</v>
      </c>
      <c r="K309" s="2" t="s">
        <v>28</v>
      </c>
      <c r="L309" s="2" t="s">
        <v>29</v>
      </c>
      <c r="M309" s="2" t="s">
        <v>29</v>
      </c>
      <c r="N309" s="2" t="s">
        <v>29</v>
      </c>
      <c r="O309" s="2" t="s">
        <v>29</v>
      </c>
      <c r="P309" s="2" t="s">
        <v>1340</v>
      </c>
      <c r="Q309" s="4" t="str">
        <f>HYPERLINK("http://weibo.com/5655300909/Nmcb18VWb")</f>
        <v>http://weibo.com/5655300909/Nmcb18VWb</v>
      </c>
      <c r="R309" s="3" t="s">
        <v>1336</v>
      </c>
      <c r="S309" s="2" t="s">
        <v>31</v>
      </c>
      <c r="T309" t="s">
        <v>32</v>
      </c>
    </row>
    <row r="310" ht="23" customHeight="1" spans="1:20">
      <c r="A310" s="2">
        <v>309</v>
      </c>
      <c r="B310" s="3" t="s">
        <v>1341</v>
      </c>
      <c r="C310" s="2" t="s">
        <v>1342</v>
      </c>
      <c r="D310" s="2" t="s">
        <v>21</v>
      </c>
      <c r="E310" s="2" t="s">
        <v>22</v>
      </c>
      <c r="F310" s="2" t="s">
        <v>1343</v>
      </c>
      <c r="G310" s="2" t="s">
        <v>1344</v>
      </c>
      <c r="H310" s="2" t="s">
        <v>151</v>
      </c>
      <c r="I310" s="2" t="s">
        <v>26</v>
      </c>
      <c r="J310" s="2" t="s">
        <v>27</v>
      </c>
      <c r="K310" s="2" t="s">
        <v>28</v>
      </c>
      <c r="L310" s="2" t="s">
        <v>29</v>
      </c>
      <c r="M310" s="2" t="s">
        <v>29</v>
      </c>
      <c r="N310" s="2" t="s">
        <v>29</v>
      </c>
      <c r="O310" s="2" t="s">
        <v>29</v>
      </c>
      <c r="P310" s="2" t="s">
        <v>610</v>
      </c>
      <c r="Q310" s="4" t="str">
        <f>HYPERLINK("http://weibo.com/6268652741/NmcaxjhiZ")</f>
        <v>http://weibo.com/6268652741/NmcaxjhiZ</v>
      </c>
      <c r="R310" s="3" t="s">
        <v>1341</v>
      </c>
      <c r="S310" s="2" t="s">
        <v>31</v>
      </c>
      <c r="T310" t="s">
        <v>32</v>
      </c>
    </row>
    <row r="311" ht="23" customHeight="1" spans="1:20">
      <c r="A311" s="2">
        <v>310</v>
      </c>
      <c r="B311" s="3" t="s">
        <v>1345</v>
      </c>
      <c r="C311" s="2" t="s">
        <v>1346</v>
      </c>
      <c r="D311" s="2" t="s">
        <v>21</v>
      </c>
      <c r="E311" s="2" t="s">
        <v>22</v>
      </c>
      <c r="F311" s="2" t="s">
        <v>1347</v>
      </c>
      <c r="G311" s="2" t="s">
        <v>1348</v>
      </c>
      <c r="H311" s="2" t="s">
        <v>60</v>
      </c>
      <c r="I311" s="2" t="s">
        <v>26</v>
      </c>
      <c r="J311" s="2" t="s">
        <v>27</v>
      </c>
      <c r="K311" s="2" t="s">
        <v>28</v>
      </c>
      <c r="L311" s="2" t="s">
        <v>29</v>
      </c>
      <c r="M311" s="2" t="s">
        <v>29</v>
      </c>
      <c r="N311" s="2" t="s">
        <v>29</v>
      </c>
      <c r="O311" s="2" t="s">
        <v>29</v>
      </c>
      <c r="P311" s="2" t="s">
        <v>610</v>
      </c>
      <c r="Q311" s="4" t="str">
        <f>HYPERLINK("http://weibo.com/5542542118/NmcasmicL")</f>
        <v>http://weibo.com/5542542118/NmcasmicL</v>
      </c>
      <c r="R311" s="3" t="s">
        <v>1345</v>
      </c>
      <c r="S311" s="2" t="s">
        <v>31</v>
      </c>
      <c r="T311" t="s">
        <v>32</v>
      </c>
    </row>
    <row r="312" ht="23" customHeight="1" spans="1:20">
      <c r="A312" s="2">
        <v>311</v>
      </c>
      <c r="B312" s="3" t="s">
        <v>664</v>
      </c>
      <c r="C312" s="2" t="s">
        <v>1349</v>
      </c>
      <c r="D312" s="2" t="s">
        <v>21</v>
      </c>
      <c r="E312" s="2" t="s">
        <v>22</v>
      </c>
      <c r="F312" s="2" t="s">
        <v>1350</v>
      </c>
      <c r="G312" s="2" t="s">
        <v>1351</v>
      </c>
      <c r="H312" s="2" t="s">
        <v>151</v>
      </c>
      <c r="I312" s="2" t="s">
        <v>26</v>
      </c>
      <c r="J312" s="2" t="s">
        <v>27</v>
      </c>
      <c r="K312" s="2" t="s">
        <v>28</v>
      </c>
      <c r="L312" s="2" t="s">
        <v>29</v>
      </c>
      <c r="M312" s="2" t="s">
        <v>29</v>
      </c>
      <c r="N312" s="2" t="s">
        <v>29</v>
      </c>
      <c r="O312" s="2" t="s">
        <v>29</v>
      </c>
      <c r="P312" s="2" t="s">
        <v>195</v>
      </c>
      <c r="Q312" s="4" t="str">
        <f>HYPERLINK("http://weibo.com/7483246320/Nmcas2vdV")</f>
        <v>http://weibo.com/7483246320/Nmcas2vdV</v>
      </c>
      <c r="R312" s="3" t="s">
        <v>664</v>
      </c>
      <c r="S312" s="2" t="s">
        <v>31</v>
      </c>
      <c r="T312" t="s">
        <v>32</v>
      </c>
    </row>
    <row r="313" ht="23" customHeight="1" spans="1:20">
      <c r="A313" s="2">
        <v>312</v>
      </c>
      <c r="B313" s="3" t="s">
        <v>316</v>
      </c>
      <c r="C313" s="2" t="s">
        <v>1352</v>
      </c>
      <c r="D313" s="2" t="s">
        <v>21</v>
      </c>
      <c r="E313" s="2" t="s">
        <v>22</v>
      </c>
      <c r="F313" s="2" t="s">
        <v>1353</v>
      </c>
      <c r="G313" s="2" t="s">
        <v>1354</v>
      </c>
      <c r="H313" s="2" t="s">
        <v>151</v>
      </c>
      <c r="I313" s="2" t="s">
        <v>26</v>
      </c>
      <c r="J313" s="2" t="s">
        <v>27</v>
      </c>
      <c r="K313" s="2" t="s">
        <v>28</v>
      </c>
      <c r="L313" s="2" t="s">
        <v>29</v>
      </c>
      <c r="M313" s="2" t="s">
        <v>29</v>
      </c>
      <c r="N313" s="2" t="s">
        <v>29</v>
      </c>
      <c r="O313" s="2" t="s">
        <v>29</v>
      </c>
      <c r="P313" s="2" t="s">
        <v>771</v>
      </c>
      <c r="Q313" s="4" t="str">
        <f>HYPERLINK("http://weibo.com/7481231953/Nmcalbker")</f>
        <v>http://weibo.com/7481231953/Nmcalbker</v>
      </c>
      <c r="R313" s="3" t="s">
        <v>316</v>
      </c>
      <c r="S313" s="2" t="s">
        <v>31</v>
      </c>
      <c r="T313" t="s">
        <v>32</v>
      </c>
    </row>
    <row r="314" ht="23" customHeight="1" spans="1:20">
      <c r="A314" s="2">
        <v>313</v>
      </c>
      <c r="B314" s="3" t="s">
        <v>1355</v>
      </c>
      <c r="C314" s="2" t="s">
        <v>1356</v>
      </c>
      <c r="D314" s="2" t="s">
        <v>21</v>
      </c>
      <c r="E314" s="2" t="s">
        <v>22</v>
      </c>
      <c r="F314" s="2" t="s">
        <v>1357</v>
      </c>
      <c r="G314" s="2" t="s">
        <v>1358</v>
      </c>
      <c r="H314" s="2" t="s">
        <v>36</v>
      </c>
      <c r="I314" s="2" t="s">
        <v>26</v>
      </c>
      <c r="J314" s="2" t="s">
        <v>27</v>
      </c>
      <c r="K314" s="2" t="s">
        <v>28</v>
      </c>
      <c r="L314" s="2" t="s">
        <v>29</v>
      </c>
      <c r="M314" s="2" t="s">
        <v>29</v>
      </c>
      <c r="N314" s="2" t="s">
        <v>29</v>
      </c>
      <c r="O314" s="2" t="s">
        <v>29</v>
      </c>
      <c r="P314" s="2" t="s">
        <v>163</v>
      </c>
      <c r="Q314" s="4" t="str">
        <f>HYPERLINK("http://weibo.com/7454920465/NmcahqgpU")</f>
        <v>http://weibo.com/7454920465/NmcahqgpU</v>
      </c>
      <c r="R314" s="3" t="s">
        <v>1355</v>
      </c>
      <c r="S314" s="2" t="s">
        <v>31</v>
      </c>
      <c r="T314" t="s">
        <v>32</v>
      </c>
    </row>
    <row r="315" ht="23" customHeight="1" spans="1:20">
      <c r="A315" s="2">
        <v>314</v>
      </c>
      <c r="B315" s="3" t="s">
        <v>316</v>
      </c>
      <c r="C315" s="2" t="s">
        <v>1359</v>
      </c>
      <c r="D315" s="2" t="s">
        <v>21</v>
      </c>
      <c r="E315" s="2" t="s">
        <v>22</v>
      </c>
      <c r="F315" s="2" t="s">
        <v>1360</v>
      </c>
      <c r="G315" s="2" t="s">
        <v>1361</v>
      </c>
      <c r="H315" s="2" t="s">
        <v>81</v>
      </c>
      <c r="I315" s="2" t="s">
        <v>26</v>
      </c>
      <c r="J315" s="2" t="s">
        <v>27</v>
      </c>
      <c r="K315" s="2" t="s">
        <v>28</v>
      </c>
      <c r="L315" s="2" t="s">
        <v>29</v>
      </c>
      <c r="M315" s="2" t="s">
        <v>29</v>
      </c>
      <c r="N315" s="2" t="s">
        <v>29</v>
      </c>
      <c r="O315" s="2" t="s">
        <v>29</v>
      </c>
      <c r="P315" s="2" t="s">
        <v>110</v>
      </c>
      <c r="Q315" s="4" t="str">
        <f>HYPERLINK("http://weibo.com/7821534348/NmcaczSk2")</f>
        <v>http://weibo.com/7821534348/NmcaczSk2</v>
      </c>
      <c r="R315" s="3" t="s">
        <v>316</v>
      </c>
      <c r="S315" s="2" t="s">
        <v>31</v>
      </c>
      <c r="T315" t="s">
        <v>32</v>
      </c>
    </row>
    <row r="316" ht="23" customHeight="1" spans="1:20">
      <c r="A316" s="2">
        <v>315</v>
      </c>
      <c r="B316" s="3" t="s">
        <v>316</v>
      </c>
      <c r="C316" s="2" t="s">
        <v>1362</v>
      </c>
      <c r="D316" s="2" t="s">
        <v>21</v>
      </c>
      <c r="E316" s="2" t="s">
        <v>22</v>
      </c>
      <c r="F316" s="2" t="s">
        <v>318</v>
      </c>
      <c r="G316" s="2" t="s">
        <v>319</v>
      </c>
      <c r="H316" s="2" t="s">
        <v>151</v>
      </c>
      <c r="I316" s="2" t="s">
        <v>26</v>
      </c>
      <c r="J316" s="2" t="s">
        <v>27</v>
      </c>
      <c r="K316" s="2" t="s">
        <v>28</v>
      </c>
      <c r="L316" s="2" t="s">
        <v>29</v>
      </c>
      <c r="M316" s="2" t="s">
        <v>29</v>
      </c>
      <c r="N316" s="2" t="s">
        <v>29</v>
      </c>
      <c r="O316" s="2" t="s">
        <v>29</v>
      </c>
      <c r="P316" s="2" t="s">
        <v>55</v>
      </c>
      <c r="Q316" s="4" t="str">
        <f>HYPERLINK("http://weibo.com/6613416770/Nmc9Z3SIe")</f>
        <v>http://weibo.com/6613416770/Nmc9Z3SIe</v>
      </c>
      <c r="R316" s="3" t="s">
        <v>316</v>
      </c>
      <c r="S316" s="2" t="s">
        <v>31</v>
      </c>
      <c r="T316" t="s">
        <v>32</v>
      </c>
    </row>
    <row r="317" ht="23" customHeight="1" spans="1:20">
      <c r="A317" s="2">
        <v>316</v>
      </c>
      <c r="B317" s="3" t="s">
        <v>19</v>
      </c>
      <c r="C317" s="2" t="s">
        <v>1363</v>
      </c>
      <c r="D317" s="2" t="s">
        <v>21</v>
      </c>
      <c r="E317" s="2" t="s">
        <v>22</v>
      </c>
      <c r="F317" s="2" t="s">
        <v>1364</v>
      </c>
      <c r="G317" s="2" t="s">
        <v>1365</v>
      </c>
      <c r="H317" s="2" t="s">
        <v>60</v>
      </c>
      <c r="I317" s="2" t="s">
        <v>26</v>
      </c>
      <c r="J317" s="2" t="s">
        <v>27</v>
      </c>
      <c r="K317" s="2" t="s">
        <v>28</v>
      </c>
      <c r="L317" s="2" t="s">
        <v>29</v>
      </c>
      <c r="M317" s="2" t="s">
        <v>29</v>
      </c>
      <c r="N317" s="2" t="s">
        <v>29</v>
      </c>
      <c r="O317" s="2" t="s">
        <v>29</v>
      </c>
      <c r="P317" s="2" t="s">
        <v>29</v>
      </c>
      <c r="Q317" s="4" t="str">
        <f>HYPERLINK("http://weibo.com/7350957265/Nmc9SC1jR")</f>
        <v>http://weibo.com/7350957265/Nmc9SC1jR</v>
      </c>
      <c r="R317" s="3" t="s">
        <v>19</v>
      </c>
      <c r="S317" s="2" t="s">
        <v>31</v>
      </c>
      <c r="T317" t="s">
        <v>32</v>
      </c>
    </row>
    <row r="318" ht="23" customHeight="1" spans="1:20">
      <c r="A318" s="2">
        <v>317</v>
      </c>
      <c r="B318" s="3" t="s">
        <v>19</v>
      </c>
      <c r="C318" s="2" t="s">
        <v>1366</v>
      </c>
      <c r="D318" s="2" t="s">
        <v>21</v>
      </c>
      <c r="E318" s="2" t="s">
        <v>22</v>
      </c>
      <c r="F318" s="2" t="s">
        <v>1367</v>
      </c>
      <c r="G318" s="2" t="s">
        <v>1368</v>
      </c>
      <c r="H318" s="2" t="s">
        <v>25</v>
      </c>
      <c r="I318" s="2" t="s">
        <v>26</v>
      </c>
      <c r="J318" s="2" t="s">
        <v>27</v>
      </c>
      <c r="K318" s="2" t="s">
        <v>28</v>
      </c>
      <c r="L318" s="2" t="s">
        <v>29</v>
      </c>
      <c r="M318" s="2" t="s">
        <v>29</v>
      </c>
      <c r="N318" s="2" t="s">
        <v>29</v>
      </c>
      <c r="O318" s="2" t="s">
        <v>29</v>
      </c>
      <c r="P318" s="2" t="s">
        <v>1369</v>
      </c>
      <c r="Q318" s="4" t="str">
        <f>HYPERLINK("http://weibo.com/7563766426/Nmc9O5Fht")</f>
        <v>http://weibo.com/7563766426/Nmc9O5Fht</v>
      </c>
      <c r="R318" s="3" t="s">
        <v>19</v>
      </c>
      <c r="S318" s="2" t="s">
        <v>31</v>
      </c>
      <c r="T318" t="s">
        <v>32</v>
      </c>
    </row>
    <row r="319" ht="23" customHeight="1" spans="1:20">
      <c r="A319" s="2">
        <v>318</v>
      </c>
      <c r="B319" s="3" t="s">
        <v>1370</v>
      </c>
      <c r="C319" s="2" t="s">
        <v>1371</v>
      </c>
      <c r="D319" s="2" t="s">
        <v>21</v>
      </c>
      <c r="E319" s="2" t="s">
        <v>22</v>
      </c>
      <c r="F319" s="2" t="s">
        <v>1372</v>
      </c>
      <c r="G319" s="2" t="s">
        <v>1373</v>
      </c>
      <c r="H319" s="2" t="s">
        <v>36</v>
      </c>
      <c r="I319" s="2" t="s">
        <v>26</v>
      </c>
      <c r="J319" s="2" t="s">
        <v>27</v>
      </c>
      <c r="K319" s="2" t="s">
        <v>28</v>
      </c>
      <c r="L319" s="2" t="s">
        <v>29</v>
      </c>
      <c r="M319" s="2" t="s">
        <v>29</v>
      </c>
      <c r="N319" s="2" t="s">
        <v>29</v>
      </c>
      <c r="O319" s="2" t="s">
        <v>29</v>
      </c>
      <c r="P319" s="2" t="s">
        <v>137</v>
      </c>
      <c r="Q319" s="4" t="str">
        <f>HYPERLINK("http://weibo.com/7311221369/Nmc9F1BPe")</f>
        <v>http://weibo.com/7311221369/Nmc9F1BPe</v>
      </c>
      <c r="R319" s="3" t="s">
        <v>1370</v>
      </c>
      <c r="S319" s="2" t="s">
        <v>31</v>
      </c>
      <c r="T319" t="s">
        <v>32</v>
      </c>
    </row>
    <row r="320" ht="23" customHeight="1" spans="1:20">
      <c r="A320" s="2">
        <v>319</v>
      </c>
      <c r="B320" s="3" t="s">
        <v>316</v>
      </c>
      <c r="C320" s="2" t="s">
        <v>1374</v>
      </c>
      <c r="D320" s="2" t="s">
        <v>21</v>
      </c>
      <c r="E320" s="2" t="s">
        <v>22</v>
      </c>
      <c r="F320" s="2" t="s">
        <v>326</v>
      </c>
      <c r="G320" s="2" t="s">
        <v>327</v>
      </c>
      <c r="H320" s="2" t="s">
        <v>151</v>
      </c>
      <c r="I320" s="2" t="s">
        <v>26</v>
      </c>
      <c r="J320" s="2" t="s">
        <v>27</v>
      </c>
      <c r="K320" s="2" t="s">
        <v>28</v>
      </c>
      <c r="L320" s="2" t="s">
        <v>29</v>
      </c>
      <c r="M320" s="2" t="s">
        <v>29</v>
      </c>
      <c r="N320" s="2" t="s">
        <v>29</v>
      </c>
      <c r="O320" s="2" t="s">
        <v>29</v>
      </c>
      <c r="P320" s="2" t="s">
        <v>183</v>
      </c>
      <c r="Q320" s="4" t="str">
        <f>HYPERLINK("http://weibo.com/7523662885/Nmc9A1kzl")</f>
        <v>http://weibo.com/7523662885/Nmc9A1kzl</v>
      </c>
      <c r="R320" s="3" t="s">
        <v>316</v>
      </c>
      <c r="S320" s="2" t="s">
        <v>31</v>
      </c>
      <c r="T320" t="s">
        <v>32</v>
      </c>
    </row>
    <row r="321" ht="23" customHeight="1" spans="1:20">
      <c r="A321" s="2">
        <v>320</v>
      </c>
      <c r="B321" s="3" t="s">
        <v>316</v>
      </c>
      <c r="C321" s="2" t="s">
        <v>1375</v>
      </c>
      <c r="D321" s="2" t="s">
        <v>21</v>
      </c>
      <c r="E321" s="2" t="s">
        <v>22</v>
      </c>
      <c r="F321" s="2" t="s">
        <v>349</v>
      </c>
      <c r="G321" s="2" t="s">
        <v>350</v>
      </c>
      <c r="H321" s="2" t="s">
        <v>151</v>
      </c>
      <c r="I321" s="2" t="s">
        <v>26</v>
      </c>
      <c r="J321" s="2" t="s">
        <v>27</v>
      </c>
      <c r="K321" s="2" t="s">
        <v>28</v>
      </c>
      <c r="L321" s="2" t="s">
        <v>29</v>
      </c>
      <c r="M321" s="2" t="s">
        <v>29</v>
      </c>
      <c r="N321" s="2" t="s">
        <v>29</v>
      </c>
      <c r="O321" s="2" t="s">
        <v>29</v>
      </c>
      <c r="P321" s="2" t="s">
        <v>351</v>
      </c>
      <c r="Q321" s="4" t="str">
        <f>HYPERLINK("http://weibo.com/6012297925/Nmc99l56Z")</f>
        <v>http://weibo.com/6012297925/Nmc99l56Z</v>
      </c>
      <c r="R321" s="3" t="s">
        <v>316</v>
      </c>
      <c r="S321" s="2" t="s">
        <v>31</v>
      </c>
      <c r="T321" t="s">
        <v>32</v>
      </c>
    </row>
    <row r="322" ht="23" customHeight="1" spans="1:20">
      <c r="A322" s="2">
        <v>321</v>
      </c>
      <c r="B322" s="3" t="s">
        <v>316</v>
      </c>
      <c r="C322" s="2" t="s">
        <v>1376</v>
      </c>
      <c r="D322" s="2" t="s">
        <v>21</v>
      </c>
      <c r="E322" s="2" t="s">
        <v>22</v>
      </c>
      <c r="F322" s="2" t="s">
        <v>1377</v>
      </c>
      <c r="G322" s="2" t="s">
        <v>1378</v>
      </c>
      <c r="H322" s="2" t="s">
        <v>151</v>
      </c>
      <c r="I322" s="2" t="s">
        <v>26</v>
      </c>
      <c r="J322" s="2" t="s">
        <v>27</v>
      </c>
      <c r="K322" s="2" t="s">
        <v>28</v>
      </c>
      <c r="L322" s="2" t="s">
        <v>29</v>
      </c>
      <c r="M322" s="2" t="s">
        <v>29</v>
      </c>
      <c r="N322" s="2" t="s">
        <v>29</v>
      </c>
      <c r="O322" s="2" t="s">
        <v>29</v>
      </c>
      <c r="P322" s="2" t="s">
        <v>390</v>
      </c>
      <c r="Q322" s="4" t="str">
        <f>HYPERLINK("http://weibo.com/6812997134/Nmc8KvJD3")</f>
        <v>http://weibo.com/6812997134/Nmc8KvJD3</v>
      </c>
      <c r="R322" s="3" t="s">
        <v>316</v>
      </c>
      <c r="S322" s="2" t="s">
        <v>31</v>
      </c>
      <c r="T322" t="s">
        <v>32</v>
      </c>
    </row>
    <row r="323" ht="23" customHeight="1" spans="1:20">
      <c r="A323" s="2">
        <v>322</v>
      </c>
      <c r="B323" s="3" t="s">
        <v>845</v>
      </c>
      <c r="C323" s="2" t="s">
        <v>1379</v>
      </c>
      <c r="D323" s="2" t="s">
        <v>21</v>
      </c>
      <c r="E323" s="2" t="s">
        <v>22</v>
      </c>
      <c r="F323" s="2" t="s">
        <v>1380</v>
      </c>
      <c r="G323" s="2" t="s">
        <v>1381</v>
      </c>
      <c r="H323" s="2" t="s">
        <v>36</v>
      </c>
      <c r="I323" s="2" t="s">
        <v>26</v>
      </c>
      <c r="J323" s="2" t="s">
        <v>27</v>
      </c>
      <c r="K323" s="2" t="s">
        <v>28</v>
      </c>
      <c r="L323" s="2" t="s">
        <v>29</v>
      </c>
      <c r="M323" s="2" t="s">
        <v>29</v>
      </c>
      <c r="N323" s="2" t="s">
        <v>29</v>
      </c>
      <c r="O323" s="2" t="s">
        <v>29</v>
      </c>
      <c r="P323" s="2" t="s">
        <v>102</v>
      </c>
      <c r="Q323" s="4" t="str">
        <f>HYPERLINK("http://weibo.com/7631204913/Nmc8G2FEq")</f>
        <v>http://weibo.com/7631204913/Nmc8G2FEq</v>
      </c>
      <c r="R323" s="3" t="s">
        <v>845</v>
      </c>
      <c r="S323" s="2" t="s">
        <v>31</v>
      </c>
      <c r="T323" t="s">
        <v>32</v>
      </c>
    </row>
    <row r="324" ht="23" customHeight="1" spans="1:20">
      <c r="A324" s="2">
        <v>323</v>
      </c>
      <c r="B324" s="3" t="s">
        <v>316</v>
      </c>
      <c r="C324" s="2" t="s">
        <v>1382</v>
      </c>
      <c r="D324" s="2" t="s">
        <v>21</v>
      </c>
      <c r="E324" s="2" t="s">
        <v>22</v>
      </c>
      <c r="F324" s="2" t="s">
        <v>367</v>
      </c>
      <c r="G324" s="2" t="s">
        <v>368</v>
      </c>
      <c r="H324" s="2" t="s">
        <v>151</v>
      </c>
      <c r="I324" s="2" t="s">
        <v>26</v>
      </c>
      <c r="J324" s="2" t="s">
        <v>27</v>
      </c>
      <c r="K324" s="2" t="s">
        <v>28</v>
      </c>
      <c r="L324" s="2" t="s">
        <v>29</v>
      </c>
      <c r="M324" s="2" t="s">
        <v>29</v>
      </c>
      <c r="N324" s="2" t="s">
        <v>29</v>
      </c>
      <c r="O324" s="2" t="s">
        <v>29</v>
      </c>
      <c r="P324" s="2" t="s">
        <v>369</v>
      </c>
      <c r="Q324" s="4" t="str">
        <f>HYPERLINK("http://weibo.com/7578411390/Nmc8w6vsX")</f>
        <v>http://weibo.com/7578411390/Nmc8w6vsX</v>
      </c>
      <c r="R324" s="3" t="s">
        <v>316</v>
      </c>
      <c r="S324" s="2" t="s">
        <v>31</v>
      </c>
      <c r="T324" t="s">
        <v>32</v>
      </c>
    </row>
    <row r="325" ht="23" customHeight="1" spans="1:20">
      <c r="A325" s="2">
        <v>324</v>
      </c>
      <c r="B325" s="3" t="s">
        <v>316</v>
      </c>
      <c r="C325" s="2" t="s">
        <v>1383</v>
      </c>
      <c r="D325" s="2" t="s">
        <v>21</v>
      </c>
      <c r="E325" s="2" t="s">
        <v>22</v>
      </c>
      <c r="F325" s="2" t="s">
        <v>388</v>
      </c>
      <c r="G325" s="2" t="s">
        <v>389</v>
      </c>
      <c r="H325" s="2" t="s">
        <v>151</v>
      </c>
      <c r="I325" s="2" t="s">
        <v>26</v>
      </c>
      <c r="J325" s="2" t="s">
        <v>27</v>
      </c>
      <c r="K325" s="2" t="s">
        <v>28</v>
      </c>
      <c r="L325" s="2" t="s">
        <v>29</v>
      </c>
      <c r="M325" s="2" t="s">
        <v>29</v>
      </c>
      <c r="N325" s="2" t="s">
        <v>29</v>
      </c>
      <c r="O325" s="2" t="s">
        <v>29</v>
      </c>
      <c r="P325" s="2" t="s">
        <v>390</v>
      </c>
      <c r="Q325" s="4" t="str">
        <f>HYPERLINK("http://weibo.com/7863884890/Nmc8ksenb")</f>
        <v>http://weibo.com/7863884890/Nmc8ksenb</v>
      </c>
      <c r="R325" s="3" t="s">
        <v>316</v>
      </c>
      <c r="S325" s="2" t="s">
        <v>31</v>
      </c>
      <c r="T325" t="s">
        <v>32</v>
      </c>
    </row>
    <row r="326" ht="23" customHeight="1" spans="1:20">
      <c r="A326" s="2">
        <v>325</v>
      </c>
      <c r="B326" s="3" t="s">
        <v>316</v>
      </c>
      <c r="C326" s="2" t="s">
        <v>1384</v>
      </c>
      <c r="D326" s="2" t="s">
        <v>21</v>
      </c>
      <c r="E326" s="2" t="s">
        <v>22</v>
      </c>
      <c r="F326" s="2" t="s">
        <v>358</v>
      </c>
      <c r="G326" s="2" t="s">
        <v>359</v>
      </c>
      <c r="H326" s="2" t="s">
        <v>151</v>
      </c>
      <c r="I326" s="2" t="s">
        <v>26</v>
      </c>
      <c r="J326" s="2" t="s">
        <v>27</v>
      </c>
      <c r="K326" s="2" t="s">
        <v>28</v>
      </c>
      <c r="L326" s="2" t="s">
        <v>29</v>
      </c>
      <c r="M326" s="2" t="s">
        <v>29</v>
      </c>
      <c r="N326" s="2" t="s">
        <v>29</v>
      </c>
      <c r="O326" s="2" t="s">
        <v>29</v>
      </c>
      <c r="P326" s="2" t="s">
        <v>360</v>
      </c>
      <c r="Q326" s="4" t="str">
        <f>HYPERLINK("http://weibo.com/5200470222/Nmc8jmU4n")</f>
        <v>http://weibo.com/5200470222/Nmc8jmU4n</v>
      </c>
      <c r="R326" s="3" t="s">
        <v>316</v>
      </c>
      <c r="S326" s="2" t="s">
        <v>31</v>
      </c>
      <c r="T326" t="s">
        <v>32</v>
      </c>
    </row>
    <row r="327" ht="23" customHeight="1" spans="1:20">
      <c r="A327" s="2">
        <v>326</v>
      </c>
      <c r="B327" s="3" t="s">
        <v>1385</v>
      </c>
      <c r="C327" s="2" t="s">
        <v>1386</v>
      </c>
      <c r="D327" s="2" t="s">
        <v>21</v>
      </c>
      <c r="E327" s="2" t="s">
        <v>22</v>
      </c>
      <c r="F327" s="2" t="s">
        <v>1387</v>
      </c>
      <c r="G327" s="2" t="s">
        <v>1388</v>
      </c>
      <c r="H327" s="2" t="s">
        <v>95</v>
      </c>
      <c r="I327" s="2" t="s">
        <v>26</v>
      </c>
      <c r="J327" s="2" t="s">
        <v>27</v>
      </c>
      <c r="K327" s="2" t="s">
        <v>28</v>
      </c>
      <c r="L327" s="2" t="s">
        <v>29</v>
      </c>
      <c r="M327" s="2" t="s">
        <v>29</v>
      </c>
      <c r="N327" s="2" t="s">
        <v>29</v>
      </c>
      <c r="O327" s="2" t="s">
        <v>29</v>
      </c>
      <c r="P327" s="2" t="s">
        <v>1389</v>
      </c>
      <c r="Q327" s="4" t="str">
        <f>HYPERLINK("http://weibo.com/6216366085/Nmc88t4JS")</f>
        <v>http://weibo.com/6216366085/Nmc88t4JS</v>
      </c>
      <c r="R327" s="3" t="s">
        <v>1385</v>
      </c>
      <c r="S327" s="2" t="s">
        <v>31</v>
      </c>
      <c r="T327" t="s">
        <v>32</v>
      </c>
    </row>
    <row r="328" ht="23" customHeight="1" spans="1:20">
      <c r="A328" s="2">
        <v>327</v>
      </c>
      <c r="B328" s="3" t="s">
        <v>1390</v>
      </c>
      <c r="C328" s="2" t="s">
        <v>1391</v>
      </c>
      <c r="D328" s="2" t="s">
        <v>21</v>
      </c>
      <c r="E328" s="2" t="s">
        <v>22</v>
      </c>
      <c r="F328" s="2" t="s">
        <v>1392</v>
      </c>
      <c r="G328" s="2" t="s">
        <v>1393</v>
      </c>
      <c r="H328" s="2" t="s">
        <v>115</v>
      </c>
      <c r="I328" s="2" t="s">
        <v>26</v>
      </c>
      <c r="J328" s="2" t="s">
        <v>27</v>
      </c>
      <c r="K328" s="2" t="s">
        <v>28</v>
      </c>
      <c r="L328" s="2" t="s">
        <v>29</v>
      </c>
      <c r="M328" s="2" t="s">
        <v>29</v>
      </c>
      <c r="N328" s="2" t="s">
        <v>29</v>
      </c>
      <c r="O328" s="2" t="s">
        <v>29</v>
      </c>
      <c r="P328" s="2" t="s">
        <v>1394</v>
      </c>
      <c r="Q328" s="4" t="str">
        <f>HYPERLINK("http://weibo.com/5442194145/Nmc87h87S")</f>
        <v>http://weibo.com/5442194145/Nmc87h87S</v>
      </c>
      <c r="R328" s="3" t="s">
        <v>1390</v>
      </c>
      <c r="S328" s="2" t="s">
        <v>31</v>
      </c>
      <c r="T328" t="s">
        <v>32</v>
      </c>
    </row>
    <row r="329" ht="23" customHeight="1" spans="1:20">
      <c r="A329" s="2">
        <v>328</v>
      </c>
      <c r="B329" s="3" t="s">
        <v>1395</v>
      </c>
      <c r="C329" s="2" t="s">
        <v>1396</v>
      </c>
      <c r="D329" s="2" t="s">
        <v>21</v>
      </c>
      <c r="E329" s="2" t="s">
        <v>22</v>
      </c>
      <c r="F329" s="2" t="s">
        <v>1397</v>
      </c>
      <c r="G329" s="2" t="s">
        <v>1398</v>
      </c>
      <c r="H329" s="2" t="s">
        <v>1002</v>
      </c>
      <c r="I329" s="2" t="s">
        <v>26</v>
      </c>
      <c r="J329" s="2" t="s">
        <v>27</v>
      </c>
      <c r="K329" s="2" t="s">
        <v>28</v>
      </c>
      <c r="L329" s="2" t="s">
        <v>29</v>
      </c>
      <c r="M329" s="2" t="s">
        <v>29</v>
      </c>
      <c r="N329" s="2" t="s">
        <v>29</v>
      </c>
      <c r="O329" s="2" t="s">
        <v>29</v>
      </c>
      <c r="P329" s="2" t="s">
        <v>1399</v>
      </c>
      <c r="Q329" s="4" t="str">
        <f>HYPERLINK("http://weibo.com/7492423900/Nmc85d3ts")</f>
        <v>http://weibo.com/7492423900/Nmc85d3ts</v>
      </c>
      <c r="R329" s="3" t="s">
        <v>1395</v>
      </c>
      <c r="S329" s="2" t="s">
        <v>31</v>
      </c>
      <c r="T329" t="s">
        <v>32</v>
      </c>
    </row>
    <row r="330" ht="23" customHeight="1" spans="1:20">
      <c r="A330" s="2">
        <v>329</v>
      </c>
      <c r="B330" s="3" t="s">
        <v>316</v>
      </c>
      <c r="C330" s="2" t="s">
        <v>1400</v>
      </c>
      <c r="D330" s="2" t="s">
        <v>21</v>
      </c>
      <c r="E330" s="2" t="s">
        <v>22</v>
      </c>
      <c r="F330" s="2" t="s">
        <v>395</v>
      </c>
      <c r="G330" s="2" t="s">
        <v>396</v>
      </c>
      <c r="H330" s="2" t="s">
        <v>151</v>
      </c>
      <c r="I330" s="2" t="s">
        <v>26</v>
      </c>
      <c r="J330" s="2" t="s">
        <v>27</v>
      </c>
      <c r="K330" s="2" t="s">
        <v>28</v>
      </c>
      <c r="L330" s="2" t="s">
        <v>29</v>
      </c>
      <c r="M330" s="2" t="s">
        <v>29</v>
      </c>
      <c r="N330" s="2" t="s">
        <v>29</v>
      </c>
      <c r="O330" s="2" t="s">
        <v>29</v>
      </c>
      <c r="P330" s="2" t="s">
        <v>397</v>
      </c>
      <c r="Q330" s="4" t="str">
        <f>HYPERLINK("http://weibo.com/7437512913/Nmc811Ck8")</f>
        <v>http://weibo.com/7437512913/Nmc811Ck8</v>
      </c>
      <c r="R330" s="3" t="s">
        <v>316</v>
      </c>
      <c r="S330" s="2" t="s">
        <v>31</v>
      </c>
      <c r="T330" t="s">
        <v>32</v>
      </c>
    </row>
    <row r="331" ht="23" customHeight="1" spans="1:20">
      <c r="A331" s="2">
        <v>330</v>
      </c>
      <c r="B331" s="3" t="s">
        <v>1401</v>
      </c>
      <c r="C331" s="2" t="s">
        <v>1402</v>
      </c>
      <c r="D331" s="2" t="s">
        <v>21</v>
      </c>
      <c r="E331" s="2" t="s">
        <v>22</v>
      </c>
      <c r="F331" s="2" t="s">
        <v>1403</v>
      </c>
      <c r="G331" s="2" t="s">
        <v>1404</v>
      </c>
      <c r="H331" s="2" t="s">
        <v>25</v>
      </c>
      <c r="I331" s="2" t="s">
        <v>26</v>
      </c>
      <c r="J331" s="2" t="s">
        <v>27</v>
      </c>
      <c r="K331" s="2" t="s">
        <v>28</v>
      </c>
      <c r="L331" s="2" t="s">
        <v>29</v>
      </c>
      <c r="M331" s="2" t="s">
        <v>29</v>
      </c>
      <c r="N331" s="2" t="s">
        <v>29</v>
      </c>
      <c r="O331" s="2" t="s">
        <v>29</v>
      </c>
      <c r="P331" s="2" t="s">
        <v>1405</v>
      </c>
      <c r="Q331" s="4" t="str">
        <f>HYPERLINK("http://weibo.com/1294340600/Nmc7V84MA")</f>
        <v>http://weibo.com/1294340600/Nmc7V84MA</v>
      </c>
      <c r="R331" s="3" t="s">
        <v>1401</v>
      </c>
      <c r="S331" s="2" t="s">
        <v>31</v>
      </c>
      <c r="T331" t="s">
        <v>32</v>
      </c>
    </row>
    <row r="332" ht="23" customHeight="1" spans="1:20">
      <c r="A332" s="2">
        <v>331</v>
      </c>
      <c r="B332" s="3" t="s">
        <v>19</v>
      </c>
      <c r="C332" s="2" t="s">
        <v>1406</v>
      </c>
      <c r="D332" s="2" t="s">
        <v>21</v>
      </c>
      <c r="E332" s="2" t="s">
        <v>22</v>
      </c>
      <c r="F332" s="2" t="s">
        <v>427</v>
      </c>
      <c r="G332" s="2" t="s">
        <v>428</v>
      </c>
      <c r="H332" s="2" t="s">
        <v>151</v>
      </c>
      <c r="I332" s="2" t="s">
        <v>26</v>
      </c>
      <c r="J332" s="2" t="s">
        <v>27</v>
      </c>
      <c r="K332" s="2" t="s">
        <v>28</v>
      </c>
      <c r="L332" s="2" t="s">
        <v>29</v>
      </c>
      <c r="M332" s="2" t="s">
        <v>29</v>
      </c>
      <c r="N332" s="2" t="s">
        <v>29</v>
      </c>
      <c r="O332" s="2" t="s">
        <v>29</v>
      </c>
      <c r="P332" s="2" t="s">
        <v>137</v>
      </c>
      <c r="Q332" s="4" t="str">
        <f>HYPERLINK("http://weibo.com/7835720499/Nmc7ToUND")</f>
        <v>http://weibo.com/7835720499/Nmc7ToUND</v>
      </c>
      <c r="R332" s="3" t="s">
        <v>19</v>
      </c>
      <c r="S332" s="2" t="s">
        <v>31</v>
      </c>
      <c r="T332" t="s">
        <v>32</v>
      </c>
    </row>
    <row r="333" ht="23" customHeight="1" spans="1:20">
      <c r="A333" s="2">
        <v>332</v>
      </c>
      <c r="B333" s="3" t="s">
        <v>316</v>
      </c>
      <c r="C333" s="2" t="s">
        <v>1407</v>
      </c>
      <c r="D333" s="2" t="s">
        <v>21</v>
      </c>
      <c r="E333" s="2" t="s">
        <v>22</v>
      </c>
      <c r="F333" s="2" t="s">
        <v>1408</v>
      </c>
      <c r="G333" s="2" t="s">
        <v>1409</v>
      </c>
      <c r="H333" s="2" t="s">
        <v>151</v>
      </c>
      <c r="I333" s="2" t="s">
        <v>26</v>
      </c>
      <c r="J333" s="2" t="s">
        <v>27</v>
      </c>
      <c r="K333" s="2" t="s">
        <v>28</v>
      </c>
      <c r="L333" s="2" t="s">
        <v>29</v>
      </c>
      <c r="M333" s="2" t="s">
        <v>29</v>
      </c>
      <c r="N333" s="2" t="s">
        <v>29</v>
      </c>
      <c r="O333" s="2" t="s">
        <v>29</v>
      </c>
      <c r="P333" s="2" t="s">
        <v>794</v>
      </c>
      <c r="Q333" s="4" t="str">
        <f>HYPERLINK("http://weibo.com/7838468351/Nmc7HvfdB")</f>
        <v>http://weibo.com/7838468351/Nmc7HvfdB</v>
      </c>
      <c r="R333" s="3" t="s">
        <v>316</v>
      </c>
      <c r="S333" s="2" t="s">
        <v>31</v>
      </c>
      <c r="T333" t="s">
        <v>32</v>
      </c>
    </row>
    <row r="334" ht="23" customHeight="1" spans="1:20">
      <c r="A334" s="2">
        <v>333</v>
      </c>
      <c r="B334" s="3" t="s">
        <v>1410</v>
      </c>
      <c r="C334" s="2" t="s">
        <v>1411</v>
      </c>
      <c r="D334" s="2" t="s">
        <v>21</v>
      </c>
      <c r="E334" s="2" t="s">
        <v>22</v>
      </c>
      <c r="F334" s="2" t="s">
        <v>1412</v>
      </c>
      <c r="G334" s="2" t="s">
        <v>1413</v>
      </c>
      <c r="H334" s="2" t="s">
        <v>42</v>
      </c>
      <c r="I334" s="2" t="s">
        <v>26</v>
      </c>
      <c r="J334" s="2" t="s">
        <v>27</v>
      </c>
      <c r="K334" s="2" t="s">
        <v>28</v>
      </c>
      <c r="L334" s="2" t="s">
        <v>29</v>
      </c>
      <c r="M334" s="2" t="s">
        <v>29</v>
      </c>
      <c r="N334" s="2" t="s">
        <v>29</v>
      </c>
      <c r="O334" s="2" t="s">
        <v>29</v>
      </c>
      <c r="P334" s="2" t="s">
        <v>1414</v>
      </c>
      <c r="Q334" s="4" t="str">
        <f>HYPERLINK("http://weibo.com/5150761784/Nmc7zxDG8")</f>
        <v>http://weibo.com/5150761784/Nmc7zxDG8</v>
      </c>
      <c r="R334" s="3" t="s">
        <v>1410</v>
      </c>
      <c r="S334" s="2" t="s">
        <v>31</v>
      </c>
      <c r="T334" t="s">
        <v>32</v>
      </c>
    </row>
    <row r="335" ht="23" customHeight="1" spans="1:20">
      <c r="A335" s="2">
        <v>334</v>
      </c>
      <c r="B335" s="3" t="s">
        <v>316</v>
      </c>
      <c r="C335" s="2" t="s">
        <v>1415</v>
      </c>
      <c r="D335" s="2" t="s">
        <v>21</v>
      </c>
      <c r="E335" s="2" t="s">
        <v>22</v>
      </c>
      <c r="F335" s="2" t="s">
        <v>337</v>
      </c>
      <c r="G335" s="2" t="s">
        <v>338</v>
      </c>
      <c r="H335" s="2" t="s">
        <v>151</v>
      </c>
      <c r="I335" s="2" t="s">
        <v>26</v>
      </c>
      <c r="J335" s="2" t="s">
        <v>27</v>
      </c>
      <c r="K335" s="2" t="s">
        <v>28</v>
      </c>
      <c r="L335" s="2" t="s">
        <v>29</v>
      </c>
      <c r="M335" s="2" t="s">
        <v>29</v>
      </c>
      <c r="N335" s="2" t="s">
        <v>29</v>
      </c>
      <c r="O335" s="2" t="s">
        <v>29</v>
      </c>
      <c r="P335" s="2" t="s">
        <v>339</v>
      </c>
      <c r="Q335" s="4" t="str">
        <f>HYPERLINK("http://weibo.com/6984447751/Nmc7zAVm9")</f>
        <v>http://weibo.com/6984447751/Nmc7zAVm9</v>
      </c>
      <c r="R335" s="3" t="s">
        <v>316</v>
      </c>
      <c r="S335" s="2" t="s">
        <v>31</v>
      </c>
      <c r="T335" t="s">
        <v>32</v>
      </c>
    </row>
    <row r="336" ht="23" customHeight="1" spans="1:20">
      <c r="A336" s="2">
        <v>335</v>
      </c>
      <c r="B336" s="3" t="s">
        <v>1416</v>
      </c>
      <c r="C336" s="2" t="s">
        <v>1417</v>
      </c>
      <c r="D336" s="2" t="s">
        <v>21</v>
      </c>
      <c r="E336" s="2" t="s">
        <v>22</v>
      </c>
      <c r="F336" s="2" t="s">
        <v>1418</v>
      </c>
      <c r="G336" s="2" t="s">
        <v>1419</v>
      </c>
      <c r="H336" s="2" t="s">
        <v>36</v>
      </c>
      <c r="I336" s="2" t="s">
        <v>26</v>
      </c>
      <c r="J336" s="2" t="s">
        <v>27</v>
      </c>
      <c r="K336" s="2" t="s">
        <v>28</v>
      </c>
      <c r="L336" s="2" t="s">
        <v>29</v>
      </c>
      <c r="M336" s="2" t="s">
        <v>29</v>
      </c>
      <c r="N336" s="2" t="s">
        <v>29</v>
      </c>
      <c r="O336" s="2" t="s">
        <v>29</v>
      </c>
      <c r="P336" s="2" t="s">
        <v>1420</v>
      </c>
      <c r="Q336" s="4" t="str">
        <f>HYPERLINK("http://weibo.com/1229522155/Nmc7x9Kvl")</f>
        <v>http://weibo.com/1229522155/Nmc7x9Kvl</v>
      </c>
      <c r="R336" s="3" t="s">
        <v>1416</v>
      </c>
      <c r="S336" s="2" t="s">
        <v>31</v>
      </c>
      <c r="T336" t="s">
        <v>32</v>
      </c>
    </row>
    <row r="337" ht="23" customHeight="1" spans="1:20">
      <c r="A337" s="2">
        <v>336</v>
      </c>
      <c r="B337" s="3" t="s">
        <v>316</v>
      </c>
      <c r="C337" s="2" t="s">
        <v>1421</v>
      </c>
      <c r="D337" s="2" t="s">
        <v>21</v>
      </c>
      <c r="E337" s="2" t="s">
        <v>22</v>
      </c>
      <c r="F337" s="2" t="s">
        <v>1422</v>
      </c>
      <c r="G337" s="2" t="s">
        <v>1423</v>
      </c>
      <c r="H337" s="2" t="s">
        <v>151</v>
      </c>
      <c r="I337" s="2" t="s">
        <v>26</v>
      </c>
      <c r="J337" s="2" t="s">
        <v>27</v>
      </c>
      <c r="K337" s="2" t="s">
        <v>28</v>
      </c>
      <c r="L337" s="2" t="s">
        <v>29</v>
      </c>
      <c r="M337" s="2" t="s">
        <v>29</v>
      </c>
      <c r="N337" s="2" t="s">
        <v>29</v>
      </c>
      <c r="O337" s="2" t="s">
        <v>29</v>
      </c>
      <c r="P337" s="2" t="s">
        <v>137</v>
      </c>
      <c r="Q337" s="4" t="str">
        <f>HYPERLINK("http://weibo.com/7835650172/Nmc7uxkTF")</f>
        <v>http://weibo.com/7835650172/Nmc7uxkTF</v>
      </c>
      <c r="R337" s="3" t="s">
        <v>316</v>
      </c>
      <c r="S337" s="2" t="s">
        <v>31</v>
      </c>
      <c r="T337" t="s">
        <v>32</v>
      </c>
    </row>
    <row r="338" ht="23" customHeight="1" spans="1:20">
      <c r="A338" s="2">
        <v>337</v>
      </c>
      <c r="B338" s="3" t="s">
        <v>1424</v>
      </c>
      <c r="C338" s="2" t="s">
        <v>1425</v>
      </c>
      <c r="D338" s="2" t="s">
        <v>21</v>
      </c>
      <c r="E338" s="2" t="s">
        <v>22</v>
      </c>
      <c r="F338" s="2" t="s">
        <v>1426</v>
      </c>
      <c r="G338" s="2" t="s">
        <v>1427</v>
      </c>
      <c r="H338" s="2" t="s">
        <v>230</v>
      </c>
      <c r="I338" s="2" t="s">
        <v>26</v>
      </c>
      <c r="J338" s="2" t="s">
        <v>27</v>
      </c>
      <c r="K338" s="2" t="s">
        <v>28</v>
      </c>
      <c r="L338" s="2" t="s">
        <v>29</v>
      </c>
      <c r="M338" s="2" t="s">
        <v>29</v>
      </c>
      <c r="N338" s="2" t="s">
        <v>29</v>
      </c>
      <c r="O338" s="2" t="s">
        <v>29</v>
      </c>
      <c r="P338" s="2" t="s">
        <v>1428</v>
      </c>
      <c r="Q338" s="4" t="str">
        <f>HYPERLINK("http://weibo.com/7389433437/Nmc78oNpr")</f>
        <v>http://weibo.com/7389433437/Nmc78oNpr</v>
      </c>
      <c r="R338" s="3" t="s">
        <v>1424</v>
      </c>
      <c r="S338" s="2" t="s">
        <v>31</v>
      </c>
      <c r="T338" t="s">
        <v>32</v>
      </c>
    </row>
    <row r="339" ht="23" customHeight="1" spans="1:20">
      <c r="A339" s="2">
        <v>338</v>
      </c>
      <c r="B339" s="3" t="s">
        <v>316</v>
      </c>
      <c r="C339" s="2" t="s">
        <v>1429</v>
      </c>
      <c r="D339" s="2" t="s">
        <v>21</v>
      </c>
      <c r="E339" s="2" t="s">
        <v>22</v>
      </c>
      <c r="F339" s="2" t="s">
        <v>1430</v>
      </c>
      <c r="G339" s="2" t="s">
        <v>1431</v>
      </c>
      <c r="H339" s="2" t="s">
        <v>151</v>
      </c>
      <c r="I339" s="2" t="s">
        <v>26</v>
      </c>
      <c r="J339" s="2" t="s">
        <v>27</v>
      </c>
      <c r="K339" s="2" t="s">
        <v>28</v>
      </c>
      <c r="L339" s="2" t="s">
        <v>29</v>
      </c>
      <c r="M339" s="2" t="s">
        <v>29</v>
      </c>
      <c r="N339" s="2" t="s">
        <v>29</v>
      </c>
      <c r="O339" s="2" t="s">
        <v>29</v>
      </c>
      <c r="P339" s="2" t="s">
        <v>969</v>
      </c>
      <c r="Q339" s="4" t="str">
        <f>HYPERLINK("http://weibo.com/6207972043/Nmc782O9p")</f>
        <v>http://weibo.com/6207972043/Nmc782O9p</v>
      </c>
      <c r="R339" s="3" t="s">
        <v>316</v>
      </c>
      <c r="S339" s="2" t="s">
        <v>31</v>
      </c>
      <c r="T339" t="s">
        <v>32</v>
      </c>
    </row>
    <row r="340" ht="23" customHeight="1" spans="1:20">
      <c r="A340" s="2">
        <v>339</v>
      </c>
      <c r="B340" s="3" t="s">
        <v>1432</v>
      </c>
      <c r="C340" s="2" t="s">
        <v>1433</v>
      </c>
      <c r="D340" s="2" t="s">
        <v>21</v>
      </c>
      <c r="E340" s="2" t="s">
        <v>22</v>
      </c>
      <c r="F340" s="2" t="s">
        <v>1434</v>
      </c>
      <c r="G340" s="2" t="s">
        <v>1435</v>
      </c>
      <c r="H340" s="2" t="s">
        <v>81</v>
      </c>
      <c r="I340" s="2" t="s">
        <v>26</v>
      </c>
      <c r="J340" s="2" t="s">
        <v>27</v>
      </c>
      <c r="K340" s="2" t="s">
        <v>28</v>
      </c>
      <c r="L340" s="2" t="s">
        <v>29</v>
      </c>
      <c r="M340" s="2" t="s">
        <v>29</v>
      </c>
      <c r="N340" s="2" t="s">
        <v>29</v>
      </c>
      <c r="O340" s="2" t="s">
        <v>29</v>
      </c>
      <c r="P340" s="2" t="s">
        <v>669</v>
      </c>
      <c r="Q340" s="4" t="str">
        <f>HYPERLINK("http://weibo.com/7443121815/Nmc70rbLC")</f>
        <v>http://weibo.com/7443121815/Nmc70rbLC</v>
      </c>
      <c r="R340" s="3" t="s">
        <v>1432</v>
      </c>
      <c r="S340" s="2" t="s">
        <v>31</v>
      </c>
      <c r="T340" t="s">
        <v>32</v>
      </c>
    </row>
    <row r="341" ht="23" customHeight="1" spans="1:20">
      <c r="A341" s="2">
        <v>340</v>
      </c>
      <c r="B341" s="3" t="s">
        <v>1436</v>
      </c>
      <c r="C341" s="2" t="s">
        <v>1437</v>
      </c>
      <c r="D341" s="2" t="s">
        <v>21</v>
      </c>
      <c r="E341" s="2" t="s">
        <v>22</v>
      </c>
      <c r="F341" s="2" t="s">
        <v>1438</v>
      </c>
      <c r="G341" s="2" t="s">
        <v>1439</v>
      </c>
      <c r="H341" s="2" t="s">
        <v>1440</v>
      </c>
      <c r="I341" s="2" t="s">
        <v>26</v>
      </c>
      <c r="J341" s="2" t="s">
        <v>27</v>
      </c>
      <c r="K341" s="2" t="s">
        <v>28</v>
      </c>
      <c r="L341" s="2" t="s">
        <v>29</v>
      </c>
      <c r="M341" s="2" t="s">
        <v>29</v>
      </c>
      <c r="N341" s="2" t="s">
        <v>29</v>
      </c>
      <c r="O341" s="2" t="s">
        <v>29</v>
      </c>
      <c r="P341" s="2" t="s">
        <v>1441</v>
      </c>
      <c r="Q341" s="4" t="str">
        <f>HYPERLINK("http://weibo.com/7707973126/Nmc6ZvKXI")</f>
        <v>http://weibo.com/7707973126/Nmc6ZvKXI</v>
      </c>
      <c r="R341" s="3" t="s">
        <v>1436</v>
      </c>
      <c r="S341" s="2" t="s">
        <v>31</v>
      </c>
      <c r="T341" t="s">
        <v>32</v>
      </c>
    </row>
    <row r="342" ht="23" customHeight="1" spans="1:20">
      <c r="A342" s="2">
        <v>341</v>
      </c>
      <c r="B342" s="3" t="s">
        <v>316</v>
      </c>
      <c r="C342" s="2" t="s">
        <v>1442</v>
      </c>
      <c r="D342" s="2" t="s">
        <v>21</v>
      </c>
      <c r="E342" s="2" t="s">
        <v>22</v>
      </c>
      <c r="F342" s="2" t="s">
        <v>514</v>
      </c>
      <c r="G342" s="2" t="s">
        <v>515</v>
      </c>
      <c r="H342" s="2" t="s">
        <v>151</v>
      </c>
      <c r="I342" s="2" t="s">
        <v>26</v>
      </c>
      <c r="J342" s="2" t="s">
        <v>27</v>
      </c>
      <c r="K342" s="2" t="s">
        <v>28</v>
      </c>
      <c r="L342" s="2" t="s">
        <v>29</v>
      </c>
      <c r="M342" s="2" t="s">
        <v>29</v>
      </c>
      <c r="N342" s="2" t="s">
        <v>29</v>
      </c>
      <c r="O342" s="2" t="s">
        <v>29</v>
      </c>
      <c r="P342" s="2" t="s">
        <v>516</v>
      </c>
      <c r="Q342" s="4" t="str">
        <f>HYPERLINK("http://weibo.com/6593468728/Nmc6ZuE1e")</f>
        <v>http://weibo.com/6593468728/Nmc6ZuE1e</v>
      </c>
      <c r="R342" s="3" t="s">
        <v>316</v>
      </c>
      <c r="S342" s="2" t="s">
        <v>31</v>
      </c>
      <c r="T342" t="s">
        <v>32</v>
      </c>
    </row>
    <row r="343" ht="23" customHeight="1" spans="1:20">
      <c r="A343" s="2">
        <v>342</v>
      </c>
      <c r="B343" s="3" t="s">
        <v>1443</v>
      </c>
      <c r="C343" s="2" t="s">
        <v>1444</v>
      </c>
      <c r="D343" s="2" t="s">
        <v>21</v>
      </c>
      <c r="E343" s="2" t="s">
        <v>22</v>
      </c>
      <c r="F343" s="2" t="s">
        <v>1445</v>
      </c>
      <c r="G343" s="2" t="s">
        <v>1446</v>
      </c>
      <c r="H343" s="2" t="s">
        <v>1440</v>
      </c>
      <c r="I343" s="2" t="s">
        <v>26</v>
      </c>
      <c r="J343" s="2" t="s">
        <v>27</v>
      </c>
      <c r="K343" s="2" t="s">
        <v>28</v>
      </c>
      <c r="L343" s="2" t="s">
        <v>29</v>
      </c>
      <c r="M343" s="2" t="s">
        <v>29</v>
      </c>
      <c r="N343" s="2" t="s">
        <v>29</v>
      </c>
      <c r="O343" s="2" t="s">
        <v>29</v>
      </c>
      <c r="P343" s="2" t="s">
        <v>1447</v>
      </c>
      <c r="Q343" s="4" t="str">
        <f>HYPERLINK("http://weibo.com/7540362276/Nmc6YjO7T")</f>
        <v>http://weibo.com/7540362276/Nmc6YjO7T</v>
      </c>
      <c r="R343" s="3" t="s">
        <v>1443</v>
      </c>
      <c r="S343" s="2" t="s">
        <v>31</v>
      </c>
      <c r="T343" t="s">
        <v>32</v>
      </c>
    </row>
    <row r="344" ht="23" customHeight="1" spans="1:20">
      <c r="A344" s="2">
        <v>343</v>
      </c>
      <c r="B344" s="3" t="s">
        <v>1448</v>
      </c>
      <c r="C344" s="2" t="s">
        <v>1449</v>
      </c>
      <c r="D344" s="2" t="s">
        <v>21</v>
      </c>
      <c r="E344" s="2" t="s">
        <v>22</v>
      </c>
      <c r="F344" s="2" t="s">
        <v>1450</v>
      </c>
      <c r="G344" s="2" t="s">
        <v>1451</v>
      </c>
      <c r="H344" s="2" t="s">
        <v>95</v>
      </c>
      <c r="I344" s="2" t="s">
        <v>26</v>
      </c>
      <c r="J344" s="2" t="s">
        <v>27</v>
      </c>
      <c r="K344" s="2" t="s">
        <v>28</v>
      </c>
      <c r="L344" s="2" t="s">
        <v>29</v>
      </c>
      <c r="M344" s="2" t="s">
        <v>29</v>
      </c>
      <c r="N344" s="2" t="s">
        <v>29</v>
      </c>
      <c r="O344" s="2" t="s">
        <v>29</v>
      </c>
      <c r="P344" s="2" t="s">
        <v>1452</v>
      </c>
      <c r="Q344" s="4" t="str">
        <f>HYPERLINK("http://weibo.com/2167061724/Nmc6Wdxug")</f>
        <v>http://weibo.com/2167061724/Nmc6Wdxug</v>
      </c>
      <c r="R344" s="3" t="s">
        <v>1448</v>
      </c>
      <c r="S344" s="2" t="s">
        <v>31</v>
      </c>
      <c r="T344" t="s">
        <v>32</v>
      </c>
    </row>
    <row r="345" ht="23" customHeight="1" spans="1:20">
      <c r="A345" s="2">
        <v>344</v>
      </c>
      <c r="B345" s="3" t="s">
        <v>316</v>
      </c>
      <c r="C345" s="2" t="s">
        <v>1453</v>
      </c>
      <c r="D345" s="2" t="s">
        <v>21</v>
      </c>
      <c r="E345" s="2" t="s">
        <v>22</v>
      </c>
      <c r="F345" s="2" t="s">
        <v>1454</v>
      </c>
      <c r="G345" s="2" t="s">
        <v>1455</v>
      </c>
      <c r="H345" s="2" t="s">
        <v>151</v>
      </c>
      <c r="I345" s="2" t="s">
        <v>26</v>
      </c>
      <c r="J345" s="2" t="s">
        <v>27</v>
      </c>
      <c r="K345" s="2" t="s">
        <v>28</v>
      </c>
      <c r="L345" s="2" t="s">
        <v>29</v>
      </c>
      <c r="M345" s="2" t="s">
        <v>29</v>
      </c>
      <c r="N345" s="2" t="s">
        <v>29</v>
      </c>
      <c r="O345" s="2" t="s">
        <v>29</v>
      </c>
      <c r="P345" s="2" t="s">
        <v>369</v>
      </c>
      <c r="Q345" s="4" t="str">
        <f>HYPERLINK("http://weibo.com/7813592144/Nmc6QniYa")</f>
        <v>http://weibo.com/7813592144/Nmc6QniYa</v>
      </c>
      <c r="R345" s="3" t="s">
        <v>316</v>
      </c>
      <c r="S345" s="2" t="s">
        <v>31</v>
      </c>
      <c r="T345" t="s">
        <v>32</v>
      </c>
    </row>
    <row r="346" ht="23" customHeight="1" spans="1:20">
      <c r="A346" s="2">
        <v>345</v>
      </c>
      <c r="B346" s="3" t="s">
        <v>1456</v>
      </c>
      <c r="C346" s="2" t="s">
        <v>1457</v>
      </c>
      <c r="D346" s="2" t="s">
        <v>21</v>
      </c>
      <c r="E346" s="2" t="s">
        <v>22</v>
      </c>
      <c r="F346" s="2" t="s">
        <v>1458</v>
      </c>
      <c r="G346" s="2" t="s">
        <v>1459</v>
      </c>
      <c r="H346" s="2" t="s">
        <v>230</v>
      </c>
      <c r="I346" s="2" t="s">
        <v>26</v>
      </c>
      <c r="J346" s="2" t="s">
        <v>27</v>
      </c>
      <c r="K346" s="2" t="s">
        <v>28</v>
      </c>
      <c r="L346" s="2" t="s">
        <v>29</v>
      </c>
      <c r="M346" s="2" t="s">
        <v>29</v>
      </c>
      <c r="N346" s="2" t="s">
        <v>29</v>
      </c>
      <c r="O346" s="2" t="s">
        <v>29</v>
      </c>
      <c r="P346" s="2" t="s">
        <v>832</v>
      </c>
      <c r="Q346" s="4" t="str">
        <f>HYPERLINK("http://weibo.com/7816443021/Nmc6PsY26")</f>
        <v>http://weibo.com/7816443021/Nmc6PsY26</v>
      </c>
      <c r="R346" s="3" t="s">
        <v>1456</v>
      </c>
      <c r="S346" s="2" t="s">
        <v>31</v>
      </c>
      <c r="T346" t="s">
        <v>32</v>
      </c>
    </row>
    <row r="347" ht="23" customHeight="1" spans="1:20">
      <c r="A347" s="2">
        <v>346</v>
      </c>
      <c r="B347" s="3" t="s">
        <v>1460</v>
      </c>
      <c r="C347" s="2" t="s">
        <v>1461</v>
      </c>
      <c r="D347" s="2" t="s">
        <v>21</v>
      </c>
      <c r="E347" s="2" t="s">
        <v>22</v>
      </c>
      <c r="F347" s="2" t="s">
        <v>1462</v>
      </c>
      <c r="G347" s="2" t="s">
        <v>1463</v>
      </c>
      <c r="H347" s="2" t="s">
        <v>25</v>
      </c>
      <c r="I347" s="2" t="s">
        <v>26</v>
      </c>
      <c r="J347" s="2" t="s">
        <v>27</v>
      </c>
      <c r="K347" s="2" t="s">
        <v>28</v>
      </c>
      <c r="L347" s="2" t="s">
        <v>29</v>
      </c>
      <c r="M347" s="2" t="s">
        <v>29</v>
      </c>
      <c r="N347" s="2" t="s">
        <v>29</v>
      </c>
      <c r="O347" s="2" t="s">
        <v>29</v>
      </c>
      <c r="P347" s="2" t="s">
        <v>720</v>
      </c>
      <c r="Q347" s="4" t="str">
        <f>HYPERLINK("http://weibo.com/2210137975/Nmc6O1DRz")</f>
        <v>http://weibo.com/2210137975/Nmc6O1DRz</v>
      </c>
      <c r="R347" s="3" t="s">
        <v>1460</v>
      </c>
      <c r="S347" s="2" t="s">
        <v>31</v>
      </c>
      <c r="T347" t="s">
        <v>32</v>
      </c>
    </row>
    <row r="348" ht="23" customHeight="1" spans="1:20">
      <c r="A348" s="2">
        <v>347</v>
      </c>
      <c r="B348" s="3" t="s">
        <v>1464</v>
      </c>
      <c r="C348" s="2" t="s">
        <v>1465</v>
      </c>
      <c r="D348" s="2" t="s">
        <v>21</v>
      </c>
      <c r="E348" s="2" t="s">
        <v>22</v>
      </c>
      <c r="F348" s="2" t="s">
        <v>1466</v>
      </c>
      <c r="G348" s="2" t="s">
        <v>1467</v>
      </c>
      <c r="H348" s="2" t="s">
        <v>60</v>
      </c>
      <c r="I348" s="2" t="s">
        <v>26</v>
      </c>
      <c r="J348" s="2" t="s">
        <v>27</v>
      </c>
      <c r="K348" s="2" t="s">
        <v>28</v>
      </c>
      <c r="L348" s="2" t="s">
        <v>29</v>
      </c>
      <c r="M348" s="2" t="s">
        <v>29</v>
      </c>
      <c r="N348" s="2" t="s">
        <v>29</v>
      </c>
      <c r="O348" s="2" t="s">
        <v>29</v>
      </c>
      <c r="P348" s="2" t="s">
        <v>1243</v>
      </c>
      <c r="Q348" s="4" t="str">
        <f>HYPERLINK("http://weibo.com/5519561763/Nmc6DApVO")</f>
        <v>http://weibo.com/5519561763/Nmc6DApVO</v>
      </c>
      <c r="R348" s="3" t="s">
        <v>1464</v>
      </c>
      <c r="S348" s="2" t="s">
        <v>31</v>
      </c>
      <c r="T348" t="s">
        <v>32</v>
      </c>
    </row>
    <row r="349" ht="23" customHeight="1" spans="1:20">
      <c r="A349" s="2">
        <v>348</v>
      </c>
      <c r="B349" s="3" t="s">
        <v>128</v>
      </c>
      <c r="C349" s="2" t="s">
        <v>1468</v>
      </c>
      <c r="D349" s="2" t="s">
        <v>21</v>
      </c>
      <c r="E349" s="2" t="s">
        <v>22</v>
      </c>
      <c r="F349" s="2" t="s">
        <v>1469</v>
      </c>
      <c r="G349" s="2" t="s">
        <v>1470</v>
      </c>
      <c r="H349" s="2" t="s">
        <v>42</v>
      </c>
      <c r="I349" s="2" t="s">
        <v>26</v>
      </c>
      <c r="J349" s="2" t="s">
        <v>27</v>
      </c>
      <c r="K349" s="2" t="s">
        <v>28</v>
      </c>
      <c r="L349" s="2" t="s">
        <v>29</v>
      </c>
      <c r="M349" s="2" t="s">
        <v>29</v>
      </c>
      <c r="N349" s="2" t="s">
        <v>29</v>
      </c>
      <c r="O349" s="2" t="s">
        <v>29</v>
      </c>
      <c r="P349" s="2" t="s">
        <v>1471</v>
      </c>
      <c r="Q349" s="4" t="str">
        <f>HYPERLINK("http://weibo.com/1676828437/Nmc6DgCKh")</f>
        <v>http://weibo.com/1676828437/Nmc6DgCKh</v>
      </c>
      <c r="R349" s="3" t="s">
        <v>128</v>
      </c>
      <c r="S349" s="2" t="s">
        <v>31</v>
      </c>
      <c r="T349" t="s">
        <v>32</v>
      </c>
    </row>
    <row r="350" ht="23" customHeight="1" spans="1:20">
      <c r="A350" s="2">
        <v>349</v>
      </c>
      <c r="B350" s="3" t="s">
        <v>1472</v>
      </c>
      <c r="C350" s="2" t="s">
        <v>1473</v>
      </c>
      <c r="D350" s="2" t="s">
        <v>21</v>
      </c>
      <c r="E350" s="2" t="s">
        <v>22</v>
      </c>
      <c r="F350" s="2" t="s">
        <v>1474</v>
      </c>
      <c r="G350" s="2" t="s">
        <v>1475</v>
      </c>
      <c r="H350" s="2" t="s">
        <v>36</v>
      </c>
      <c r="I350" s="2" t="s">
        <v>26</v>
      </c>
      <c r="J350" s="2" t="s">
        <v>27</v>
      </c>
      <c r="K350" s="2" t="s">
        <v>28</v>
      </c>
      <c r="L350" s="2" t="s">
        <v>29</v>
      </c>
      <c r="M350" s="2" t="s">
        <v>29</v>
      </c>
      <c r="N350" s="2" t="s">
        <v>29</v>
      </c>
      <c r="O350" s="2" t="s">
        <v>29</v>
      </c>
      <c r="P350" s="2" t="s">
        <v>1476</v>
      </c>
      <c r="Q350" s="4" t="str">
        <f>HYPERLINK("http://weibo.com/1370259871/Nmc6zsgcR")</f>
        <v>http://weibo.com/1370259871/Nmc6zsgcR</v>
      </c>
      <c r="R350" s="3" t="s">
        <v>1472</v>
      </c>
      <c r="S350" s="2" t="s">
        <v>31</v>
      </c>
      <c r="T350" t="s">
        <v>32</v>
      </c>
    </row>
    <row r="351" ht="23" customHeight="1" spans="1:20">
      <c r="A351" s="2">
        <v>350</v>
      </c>
      <c r="B351" s="3" t="s">
        <v>316</v>
      </c>
      <c r="C351" s="2" t="s">
        <v>1477</v>
      </c>
      <c r="D351" s="2" t="s">
        <v>21</v>
      </c>
      <c r="E351" s="2" t="s">
        <v>22</v>
      </c>
      <c r="F351" s="2" t="s">
        <v>1478</v>
      </c>
      <c r="G351" s="2" t="s">
        <v>1479</v>
      </c>
      <c r="H351" s="2" t="s">
        <v>151</v>
      </c>
      <c r="I351" s="2" t="s">
        <v>26</v>
      </c>
      <c r="J351" s="2" t="s">
        <v>27</v>
      </c>
      <c r="K351" s="2" t="s">
        <v>28</v>
      </c>
      <c r="L351" s="2" t="s">
        <v>29</v>
      </c>
      <c r="M351" s="2" t="s">
        <v>29</v>
      </c>
      <c r="N351" s="2" t="s">
        <v>29</v>
      </c>
      <c r="O351" s="2" t="s">
        <v>29</v>
      </c>
      <c r="P351" s="2" t="s">
        <v>116</v>
      </c>
      <c r="Q351" s="4" t="str">
        <f>HYPERLINK("http://weibo.com/6999985980/Nmc6kpbe4")</f>
        <v>http://weibo.com/6999985980/Nmc6kpbe4</v>
      </c>
      <c r="R351" s="3" t="s">
        <v>316</v>
      </c>
      <c r="S351" s="2" t="s">
        <v>31</v>
      </c>
      <c r="T351" t="s">
        <v>32</v>
      </c>
    </row>
    <row r="352" ht="23" customHeight="1" spans="1:20">
      <c r="A352" s="2">
        <v>351</v>
      </c>
      <c r="B352" s="3" t="s">
        <v>1480</v>
      </c>
      <c r="C352" s="2" t="s">
        <v>1481</v>
      </c>
      <c r="D352" s="2" t="s">
        <v>21</v>
      </c>
      <c r="E352" s="2" t="s">
        <v>22</v>
      </c>
      <c r="F352" s="2" t="s">
        <v>1482</v>
      </c>
      <c r="G352" s="2" t="s">
        <v>1483</v>
      </c>
      <c r="H352" s="2" t="s">
        <v>151</v>
      </c>
      <c r="I352" s="2" t="s">
        <v>26</v>
      </c>
      <c r="J352" s="2" t="s">
        <v>27</v>
      </c>
      <c r="K352" s="2" t="s">
        <v>28</v>
      </c>
      <c r="L352" s="2" t="s">
        <v>29</v>
      </c>
      <c r="M352" s="2" t="s">
        <v>29</v>
      </c>
      <c r="N352" s="2" t="s">
        <v>29</v>
      </c>
      <c r="O352" s="2" t="s">
        <v>29</v>
      </c>
      <c r="P352" s="2" t="s">
        <v>1067</v>
      </c>
      <c r="Q352" s="4" t="str">
        <f>HYPERLINK("http://weibo.com/3817057150/Nmc63fPS7")</f>
        <v>http://weibo.com/3817057150/Nmc63fPS7</v>
      </c>
      <c r="R352" s="3" t="s">
        <v>1480</v>
      </c>
      <c r="S352" s="2" t="s">
        <v>31</v>
      </c>
      <c r="T352" t="s">
        <v>32</v>
      </c>
    </row>
    <row r="353" ht="23" customHeight="1" spans="1:20">
      <c r="A353" s="2">
        <v>352</v>
      </c>
      <c r="B353" s="3" t="s">
        <v>664</v>
      </c>
      <c r="C353" s="2" t="s">
        <v>1484</v>
      </c>
      <c r="D353" s="2" t="s">
        <v>21</v>
      </c>
      <c r="E353" s="2" t="s">
        <v>22</v>
      </c>
      <c r="F353" s="2" t="s">
        <v>1485</v>
      </c>
      <c r="G353" s="2" t="s">
        <v>1486</v>
      </c>
      <c r="H353" s="2" t="s">
        <v>668</v>
      </c>
      <c r="I353" s="2" t="s">
        <v>26</v>
      </c>
      <c r="J353" s="2" t="s">
        <v>27</v>
      </c>
      <c r="K353" s="2" t="s">
        <v>28</v>
      </c>
      <c r="L353" s="2" t="s">
        <v>29</v>
      </c>
      <c r="M353" s="2" t="s">
        <v>29</v>
      </c>
      <c r="N353" s="2" t="s">
        <v>29</v>
      </c>
      <c r="O353" s="2" t="s">
        <v>29</v>
      </c>
      <c r="P353" s="2" t="s">
        <v>1487</v>
      </c>
      <c r="Q353" s="4" t="str">
        <f>HYPERLINK("http://weibo.com/7382189707/Nmc5YzlHa")</f>
        <v>http://weibo.com/7382189707/Nmc5YzlHa</v>
      </c>
      <c r="R353" s="3" t="s">
        <v>664</v>
      </c>
      <c r="S353" s="2" t="s">
        <v>31</v>
      </c>
      <c r="T353" t="s">
        <v>32</v>
      </c>
    </row>
    <row r="354" ht="23" customHeight="1" spans="1:20">
      <c r="A354" s="2">
        <v>353</v>
      </c>
      <c r="B354" s="3" t="s">
        <v>845</v>
      </c>
      <c r="C354" s="2" t="s">
        <v>1488</v>
      </c>
      <c r="D354" s="2" t="s">
        <v>21</v>
      </c>
      <c r="E354" s="2" t="s">
        <v>22</v>
      </c>
      <c r="F354" s="2" t="s">
        <v>1489</v>
      </c>
      <c r="G354" s="2" t="s">
        <v>1490</v>
      </c>
      <c r="H354" s="2" t="s">
        <v>70</v>
      </c>
      <c r="I354" s="2" t="s">
        <v>26</v>
      </c>
      <c r="J354" s="2" t="s">
        <v>27</v>
      </c>
      <c r="K354" s="2" t="s">
        <v>28</v>
      </c>
      <c r="L354" s="2" t="s">
        <v>29</v>
      </c>
      <c r="M354" s="2" t="s">
        <v>29</v>
      </c>
      <c r="N354" s="2" t="s">
        <v>29</v>
      </c>
      <c r="O354" s="2" t="s">
        <v>29</v>
      </c>
      <c r="P354" s="2" t="s">
        <v>374</v>
      </c>
      <c r="Q354" s="4" t="str">
        <f>HYPERLINK("http://weibo.com/6115237757/Nmc5VAV7J")</f>
        <v>http://weibo.com/6115237757/Nmc5VAV7J</v>
      </c>
      <c r="R354" s="3" t="s">
        <v>845</v>
      </c>
      <c r="S354" s="2" t="s">
        <v>31</v>
      </c>
      <c r="T354" t="s">
        <v>32</v>
      </c>
    </row>
    <row r="355" ht="23" customHeight="1" spans="1:20">
      <c r="A355" s="2">
        <v>354</v>
      </c>
      <c r="B355" s="3" t="s">
        <v>664</v>
      </c>
      <c r="C355" s="2" t="s">
        <v>1488</v>
      </c>
      <c r="D355" s="2" t="s">
        <v>21</v>
      </c>
      <c r="E355" s="2" t="s">
        <v>22</v>
      </c>
      <c r="F355" s="2" t="s">
        <v>1491</v>
      </c>
      <c r="G355" s="2" t="s">
        <v>1492</v>
      </c>
      <c r="H355" s="2" t="s">
        <v>36</v>
      </c>
      <c r="I355" s="2" t="s">
        <v>26</v>
      </c>
      <c r="J355" s="2" t="s">
        <v>27</v>
      </c>
      <c r="K355" s="2" t="s">
        <v>28</v>
      </c>
      <c r="L355" s="2" t="s">
        <v>29</v>
      </c>
      <c r="M355" s="2" t="s">
        <v>29</v>
      </c>
      <c r="N355" s="2" t="s">
        <v>29</v>
      </c>
      <c r="O355" s="2" t="s">
        <v>29</v>
      </c>
      <c r="P355" s="2" t="s">
        <v>436</v>
      </c>
      <c r="Q355" s="4" t="str">
        <f>HYPERLINK("http://weibo.com/7636576455/Nmc5VEehm")</f>
        <v>http://weibo.com/7636576455/Nmc5VEehm</v>
      </c>
      <c r="R355" s="3" t="s">
        <v>664</v>
      </c>
      <c r="S355" s="2" t="s">
        <v>31</v>
      </c>
      <c r="T355" t="s">
        <v>32</v>
      </c>
    </row>
    <row r="356" ht="23" customHeight="1" spans="1:20">
      <c r="A356" s="2">
        <v>355</v>
      </c>
      <c r="B356" s="3" t="s">
        <v>316</v>
      </c>
      <c r="C356" s="2" t="s">
        <v>1493</v>
      </c>
      <c r="D356" s="2" t="s">
        <v>21</v>
      </c>
      <c r="E356" s="2" t="s">
        <v>22</v>
      </c>
      <c r="F356" s="2" t="s">
        <v>1494</v>
      </c>
      <c r="G356" s="2" t="s">
        <v>1495</v>
      </c>
      <c r="H356" s="2" t="s">
        <v>151</v>
      </c>
      <c r="I356" s="2" t="s">
        <v>26</v>
      </c>
      <c r="J356" s="2" t="s">
        <v>27</v>
      </c>
      <c r="K356" s="2" t="s">
        <v>28</v>
      </c>
      <c r="L356" s="2" t="s">
        <v>29</v>
      </c>
      <c r="M356" s="2" t="s">
        <v>29</v>
      </c>
      <c r="N356" s="2" t="s">
        <v>29</v>
      </c>
      <c r="O356" s="2" t="s">
        <v>29</v>
      </c>
      <c r="P356" s="2" t="s">
        <v>1496</v>
      </c>
      <c r="Q356" s="4" t="str">
        <f>HYPERLINK("http://weibo.com/7526369024/Nmc5VeVGA")</f>
        <v>http://weibo.com/7526369024/Nmc5VeVGA</v>
      </c>
      <c r="R356" s="3" t="s">
        <v>316</v>
      </c>
      <c r="S356" s="2" t="s">
        <v>31</v>
      </c>
      <c r="T356" t="s">
        <v>32</v>
      </c>
    </row>
    <row r="357" ht="23" customHeight="1" spans="1:20">
      <c r="A357" s="2">
        <v>356</v>
      </c>
      <c r="B357" s="3" t="s">
        <v>1497</v>
      </c>
      <c r="C357" s="2" t="s">
        <v>1498</v>
      </c>
      <c r="D357" s="2" t="s">
        <v>21</v>
      </c>
      <c r="E357" s="2" t="s">
        <v>22</v>
      </c>
      <c r="F357" s="2" t="s">
        <v>1499</v>
      </c>
      <c r="G357" s="2" t="s">
        <v>1500</v>
      </c>
      <c r="H357" s="2" t="s">
        <v>151</v>
      </c>
      <c r="I357" s="2" t="s">
        <v>26</v>
      </c>
      <c r="J357" s="2" t="s">
        <v>27</v>
      </c>
      <c r="K357" s="2" t="s">
        <v>28</v>
      </c>
      <c r="L357" s="2" t="s">
        <v>29</v>
      </c>
      <c r="M357" s="2" t="s">
        <v>29</v>
      </c>
      <c r="N357" s="2" t="s">
        <v>29</v>
      </c>
      <c r="O357" s="2" t="s">
        <v>29</v>
      </c>
      <c r="P357" s="2" t="s">
        <v>449</v>
      </c>
      <c r="Q357" s="4" t="str">
        <f>HYPERLINK("http://weibo.com/2327292575/Nmc5S6BlV")</f>
        <v>http://weibo.com/2327292575/Nmc5S6BlV</v>
      </c>
      <c r="R357" s="3" t="s">
        <v>1497</v>
      </c>
      <c r="S357" s="2" t="s">
        <v>31</v>
      </c>
      <c r="T357" t="s">
        <v>32</v>
      </c>
    </row>
    <row r="358" ht="23" customHeight="1" spans="1:20">
      <c r="A358" s="2">
        <v>357</v>
      </c>
      <c r="B358" s="3" t="s">
        <v>316</v>
      </c>
      <c r="C358" s="2" t="s">
        <v>1501</v>
      </c>
      <c r="D358" s="2" t="s">
        <v>21</v>
      </c>
      <c r="E358" s="2" t="s">
        <v>22</v>
      </c>
      <c r="F358" s="2" t="s">
        <v>1502</v>
      </c>
      <c r="G358" s="2" t="s">
        <v>1503</v>
      </c>
      <c r="H358" s="2" t="s">
        <v>81</v>
      </c>
      <c r="I358" s="2" t="s">
        <v>26</v>
      </c>
      <c r="J358" s="2" t="s">
        <v>27</v>
      </c>
      <c r="K358" s="2" t="s">
        <v>28</v>
      </c>
      <c r="L358" s="2" t="s">
        <v>29</v>
      </c>
      <c r="M358" s="2" t="s">
        <v>29</v>
      </c>
      <c r="N358" s="2" t="s">
        <v>29</v>
      </c>
      <c r="O358" s="2" t="s">
        <v>29</v>
      </c>
      <c r="P358" s="2" t="s">
        <v>414</v>
      </c>
      <c r="Q358" s="4" t="str">
        <f>HYPERLINK("http://weibo.com/7736352508/Nmc5PpNJW")</f>
        <v>http://weibo.com/7736352508/Nmc5PpNJW</v>
      </c>
      <c r="R358" s="3" t="s">
        <v>316</v>
      </c>
      <c r="S358" s="2" t="s">
        <v>31</v>
      </c>
      <c r="T358" t="s">
        <v>32</v>
      </c>
    </row>
    <row r="359" ht="23" customHeight="1" spans="1:20">
      <c r="A359" s="2">
        <v>358</v>
      </c>
      <c r="B359" s="3" t="s">
        <v>1504</v>
      </c>
      <c r="C359" s="2" t="s">
        <v>1505</v>
      </c>
      <c r="D359" s="2" t="s">
        <v>21</v>
      </c>
      <c r="E359" s="2" t="s">
        <v>22</v>
      </c>
      <c r="F359" s="2" t="s">
        <v>1506</v>
      </c>
      <c r="G359" s="2" t="s">
        <v>1507</v>
      </c>
      <c r="H359" s="2" t="s">
        <v>151</v>
      </c>
      <c r="I359" s="2" t="s">
        <v>26</v>
      </c>
      <c r="J359" s="2" t="s">
        <v>27</v>
      </c>
      <c r="K359" s="2" t="s">
        <v>28</v>
      </c>
      <c r="L359" s="2" t="s">
        <v>29</v>
      </c>
      <c r="M359" s="2" t="s">
        <v>29</v>
      </c>
      <c r="N359" s="2" t="s">
        <v>29</v>
      </c>
      <c r="O359" s="2" t="s">
        <v>29</v>
      </c>
      <c r="P359" s="2" t="s">
        <v>965</v>
      </c>
      <c r="Q359" s="4" t="str">
        <f>HYPERLINK("http://weibo.com/7333971922/Nmc5KjZPo")</f>
        <v>http://weibo.com/7333971922/Nmc5KjZPo</v>
      </c>
      <c r="R359" s="3" t="s">
        <v>1504</v>
      </c>
      <c r="S359" s="2" t="s">
        <v>31</v>
      </c>
      <c r="T359" t="s">
        <v>32</v>
      </c>
    </row>
    <row r="360" ht="23" customHeight="1" spans="1:20">
      <c r="A360" s="2">
        <v>359</v>
      </c>
      <c r="B360" s="3" t="s">
        <v>1508</v>
      </c>
      <c r="C360" s="2" t="s">
        <v>1509</v>
      </c>
      <c r="D360" s="2" t="s">
        <v>21</v>
      </c>
      <c r="E360" s="2" t="s">
        <v>22</v>
      </c>
      <c r="F360" s="2" t="s">
        <v>1510</v>
      </c>
      <c r="G360" s="2" t="s">
        <v>1511</v>
      </c>
      <c r="H360" s="2" t="s">
        <v>151</v>
      </c>
      <c r="I360" s="2" t="s">
        <v>26</v>
      </c>
      <c r="J360" s="2" t="s">
        <v>27</v>
      </c>
      <c r="K360" s="2" t="s">
        <v>28</v>
      </c>
      <c r="L360" s="2" t="s">
        <v>29</v>
      </c>
      <c r="M360" s="2" t="s">
        <v>29</v>
      </c>
      <c r="N360" s="2" t="s">
        <v>29</v>
      </c>
      <c r="O360" s="2" t="s">
        <v>29</v>
      </c>
      <c r="P360" s="2" t="s">
        <v>1512</v>
      </c>
      <c r="Q360" s="4" t="str">
        <f>HYPERLINK("http://weibo.com/7418688656/Nmc5AxIhg")</f>
        <v>http://weibo.com/7418688656/Nmc5AxIhg</v>
      </c>
      <c r="R360" s="3" t="s">
        <v>1508</v>
      </c>
      <c r="S360" s="2" t="s">
        <v>31</v>
      </c>
      <c r="T360" t="s">
        <v>32</v>
      </c>
    </row>
    <row r="361" ht="23" customHeight="1" spans="1:20">
      <c r="A361" s="2">
        <v>360</v>
      </c>
      <c r="B361" s="3" t="s">
        <v>316</v>
      </c>
      <c r="C361" s="2" t="s">
        <v>1513</v>
      </c>
      <c r="D361" s="2" t="s">
        <v>21</v>
      </c>
      <c r="E361" s="2" t="s">
        <v>22</v>
      </c>
      <c r="F361" s="2" t="s">
        <v>1514</v>
      </c>
      <c r="G361" s="2" t="s">
        <v>1515</v>
      </c>
      <c r="H361" s="2" t="s">
        <v>151</v>
      </c>
      <c r="I361" s="2" t="s">
        <v>26</v>
      </c>
      <c r="J361" s="2" t="s">
        <v>27</v>
      </c>
      <c r="K361" s="2" t="s">
        <v>28</v>
      </c>
      <c r="L361" s="2" t="s">
        <v>29</v>
      </c>
      <c r="M361" s="2" t="s">
        <v>29</v>
      </c>
      <c r="N361" s="2" t="s">
        <v>29</v>
      </c>
      <c r="O361" s="2" t="s">
        <v>29</v>
      </c>
      <c r="P361" s="2" t="s">
        <v>1247</v>
      </c>
      <c r="Q361" s="4" t="str">
        <f>HYPERLINK("http://weibo.com/7529219859/Nmc5zaMlV")</f>
        <v>http://weibo.com/7529219859/Nmc5zaMlV</v>
      </c>
      <c r="R361" s="3" t="s">
        <v>316</v>
      </c>
      <c r="S361" s="2" t="s">
        <v>31</v>
      </c>
      <c r="T361" t="s">
        <v>32</v>
      </c>
    </row>
    <row r="362" ht="23" customHeight="1" spans="1:20">
      <c r="A362" s="2">
        <v>361</v>
      </c>
      <c r="B362" s="3" t="s">
        <v>1516</v>
      </c>
      <c r="C362" s="2" t="s">
        <v>1517</v>
      </c>
      <c r="D362" s="2" t="s">
        <v>21</v>
      </c>
      <c r="E362" s="2" t="s">
        <v>22</v>
      </c>
      <c r="F362" s="2" t="s">
        <v>1518</v>
      </c>
      <c r="G362" s="2" t="s">
        <v>1519</v>
      </c>
      <c r="H362" s="2" t="s">
        <v>151</v>
      </c>
      <c r="I362" s="2" t="s">
        <v>26</v>
      </c>
      <c r="J362" s="2" t="s">
        <v>27</v>
      </c>
      <c r="K362" s="2" t="s">
        <v>28</v>
      </c>
      <c r="L362" s="2" t="s">
        <v>29</v>
      </c>
      <c r="M362" s="2" t="s">
        <v>29</v>
      </c>
      <c r="N362" s="2" t="s">
        <v>29</v>
      </c>
      <c r="O362" s="2" t="s">
        <v>29</v>
      </c>
      <c r="P362" s="2" t="s">
        <v>365</v>
      </c>
      <c r="Q362" s="4" t="str">
        <f>HYPERLINK("http://weibo.com/7336764051/Nmc5ppBlD")</f>
        <v>http://weibo.com/7336764051/Nmc5ppBlD</v>
      </c>
      <c r="R362" s="3" t="s">
        <v>1516</v>
      </c>
      <c r="S362" s="2" t="s">
        <v>31</v>
      </c>
      <c r="T362" t="s">
        <v>32</v>
      </c>
    </row>
    <row r="363" ht="23" customHeight="1" spans="1:20">
      <c r="A363" s="2">
        <v>362</v>
      </c>
      <c r="B363" s="3" t="s">
        <v>664</v>
      </c>
      <c r="C363" s="2" t="s">
        <v>1520</v>
      </c>
      <c r="D363" s="2" t="s">
        <v>21</v>
      </c>
      <c r="E363" s="2" t="s">
        <v>22</v>
      </c>
      <c r="F363" s="2" t="s">
        <v>1521</v>
      </c>
      <c r="G363" s="2" t="s">
        <v>1522</v>
      </c>
      <c r="H363" s="2" t="s">
        <v>101</v>
      </c>
      <c r="I363" s="2" t="s">
        <v>26</v>
      </c>
      <c r="J363" s="2" t="s">
        <v>27</v>
      </c>
      <c r="K363" s="2" t="s">
        <v>28</v>
      </c>
      <c r="L363" s="2" t="s">
        <v>29</v>
      </c>
      <c r="M363" s="2" t="s">
        <v>29</v>
      </c>
      <c r="N363" s="2" t="s">
        <v>29</v>
      </c>
      <c r="O363" s="2" t="s">
        <v>29</v>
      </c>
      <c r="P363" s="2" t="s">
        <v>1523</v>
      </c>
      <c r="Q363" s="4" t="str">
        <f>HYPERLINK("http://weibo.com/1955030637/Nmc4Kj1IP")</f>
        <v>http://weibo.com/1955030637/Nmc4Kj1IP</v>
      </c>
      <c r="R363" s="3" t="s">
        <v>664</v>
      </c>
      <c r="S363" s="2" t="s">
        <v>31</v>
      </c>
      <c r="T363" t="s">
        <v>32</v>
      </c>
    </row>
    <row r="364" ht="23" customHeight="1" spans="1:20">
      <c r="A364" s="2">
        <v>363</v>
      </c>
      <c r="B364" s="3" t="s">
        <v>19</v>
      </c>
      <c r="C364" s="2" t="s">
        <v>1524</v>
      </c>
      <c r="D364" s="2" t="s">
        <v>21</v>
      </c>
      <c r="E364" s="2" t="s">
        <v>22</v>
      </c>
      <c r="F364" s="2" t="s">
        <v>1525</v>
      </c>
      <c r="G364" s="2" t="s">
        <v>1526</v>
      </c>
      <c r="H364" s="2" t="s">
        <v>36</v>
      </c>
      <c r="I364" s="2" t="s">
        <v>26</v>
      </c>
      <c r="J364" s="2" t="s">
        <v>27</v>
      </c>
      <c r="K364" s="2" t="s">
        <v>28</v>
      </c>
      <c r="L364" s="2" t="s">
        <v>29</v>
      </c>
      <c r="M364" s="2" t="s">
        <v>29</v>
      </c>
      <c r="N364" s="2" t="s">
        <v>29</v>
      </c>
      <c r="O364" s="2" t="s">
        <v>29</v>
      </c>
      <c r="P364" s="2" t="s">
        <v>425</v>
      </c>
      <c r="Q364" s="4" t="str">
        <f>HYPERLINK("http://weibo.com/7544212270/Nmc4vjfWe")</f>
        <v>http://weibo.com/7544212270/Nmc4vjfWe</v>
      </c>
      <c r="R364" s="3" t="s">
        <v>19</v>
      </c>
      <c r="S364" s="2" t="s">
        <v>31</v>
      </c>
      <c r="T364" t="s">
        <v>32</v>
      </c>
    </row>
    <row r="365" ht="23" customHeight="1" spans="1:20">
      <c r="A365" s="2">
        <v>364</v>
      </c>
      <c r="B365" s="3" t="s">
        <v>670</v>
      </c>
      <c r="C365" s="2" t="s">
        <v>1527</v>
      </c>
      <c r="D365" s="2" t="s">
        <v>21</v>
      </c>
      <c r="E365" s="2" t="s">
        <v>22</v>
      </c>
      <c r="F365" s="2" t="s">
        <v>1528</v>
      </c>
      <c r="G365" s="2" t="s">
        <v>1529</v>
      </c>
      <c r="H365" s="2" t="s">
        <v>928</v>
      </c>
      <c r="I365" s="2" t="s">
        <v>26</v>
      </c>
      <c r="J365" s="2" t="s">
        <v>27</v>
      </c>
      <c r="K365" s="2" t="s">
        <v>28</v>
      </c>
      <c r="L365" s="2" t="s">
        <v>29</v>
      </c>
      <c r="M365" s="2" t="s">
        <v>29</v>
      </c>
      <c r="N365" s="2" t="s">
        <v>29</v>
      </c>
      <c r="O365" s="2" t="s">
        <v>29</v>
      </c>
      <c r="P365" s="2" t="s">
        <v>1530</v>
      </c>
      <c r="Q365" s="4" t="str">
        <f>HYPERLINK("http://weibo.com/7389462164/Nmc4trgPw")</f>
        <v>http://weibo.com/7389462164/Nmc4trgPw</v>
      </c>
      <c r="R365" s="3" t="s">
        <v>670</v>
      </c>
      <c r="S365" s="2" t="s">
        <v>31</v>
      </c>
      <c r="T365" t="s">
        <v>32</v>
      </c>
    </row>
    <row r="366" ht="23" customHeight="1" spans="1:20">
      <c r="A366" s="2">
        <v>365</v>
      </c>
      <c r="B366" s="3" t="s">
        <v>1531</v>
      </c>
      <c r="C366" s="2" t="s">
        <v>1532</v>
      </c>
      <c r="D366" s="2" t="s">
        <v>21</v>
      </c>
      <c r="E366" s="2" t="s">
        <v>22</v>
      </c>
      <c r="F366" s="2" t="s">
        <v>1533</v>
      </c>
      <c r="G366" s="2" t="s">
        <v>1534</v>
      </c>
      <c r="H366" s="2" t="s">
        <v>126</v>
      </c>
      <c r="I366" s="2" t="s">
        <v>26</v>
      </c>
      <c r="J366" s="2" t="s">
        <v>27</v>
      </c>
      <c r="K366" s="2" t="s">
        <v>28</v>
      </c>
      <c r="L366" s="2" t="s">
        <v>29</v>
      </c>
      <c r="M366" s="2" t="s">
        <v>29</v>
      </c>
      <c r="N366" s="2" t="s">
        <v>29</v>
      </c>
      <c r="O366" s="2" t="s">
        <v>29</v>
      </c>
      <c r="P366" s="2" t="s">
        <v>1535</v>
      </c>
      <c r="Q366" s="4" t="str">
        <f>HYPERLINK("http://weibo.com/1903420897/Nmc4gtnkU")</f>
        <v>http://weibo.com/1903420897/Nmc4gtnkU</v>
      </c>
      <c r="R366" s="3" t="s">
        <v>1531</v>
      </c>
      <c r="S366" s="2" t="s">
        <v>31</v>
      </c>
      <c r="T366" t="s">
        <v>32</v>
      </c>
    </row>
    <row r="367" ht="23" customHeight="1" spans="1:20">
      <c r="A367" s="2">
        <v>366</v>
      </c>
      <c r="B367" s="3" t="s">
        <v>1536</v>
      </c>
      <c r="C367" s="2" t="s">
        <v>1537</v>
      </c>
      <c r="D367" s="2" t="s">
        <v>21</v>
      </c>
      <c r="E367" s="2" t="s">
        <v>22</v>
      </c>
      <c r="F367" s="2" t="s">
        <v>1538</v>
      </c>
      <c r="G367" s="2" t="s">
        <v>1539</v>
      </c>
      <c r="H367" s="2" t="s">
        <v>95</v>
      </c>
      <c r="I367" s="2" t="s">
        <v>26</v>
      </c>
      <c r="J367" s="2" t="s">
        <v>27</v>
      </c>
      <c r="K367" s="2" t="s">
        <v>28</v>
      </c>
      <c r="L367" s="2" t="s">
        <v>29</v>
      </c>
      <c r="M367" s="2" t="s">
        <v>29</v>
      </c>
      <c r="N367" s="2" t="s">
        <v>29</v>
      </c>
      <c r="O367" s="2" t="s">
        <v>29</v>
      </c>
      <c r="P367" s="2" t="s">
        <v>1540</v>
      </c>
      <c r="Q367" s="4" t="str">
        <f>HYPERLINK("http://weibo.com/3525504392/Nmc4gf5uY")</f>
        <v>http://weibo.com/3525504392/Nmc4gf5uY</v>
      </c>
      <c r="R367" s="3" t="s">
        <v>1536</v>
      </c>
      <c r="S367" s="2" t="s">
        <v>31</v>
      </c>
      <c r="T367" t="s">
        <v>32</v>
      </c>
    </row>
    <row r="368" ht="23" customHeight="1" spans="1:20">
      <c r="A368" s="2">
        <v>367</v>
      </c>
      <c r="B368" s="3" t="s">
        <v>670</v>
      </c>
      <c r="C368" s="2" t="s">
        <v>1541</v>
      </c>
      <c r="D368" s="2" t="s">
        <v>21</v>
      </c>
      <c r="E368" s="2" t="s">
        <v>22</v>
      </c>
      <c r="F368" s="2" t="s">
        <v>1542</v>
      </c>
      <c r="G368" s="2" t="s">
        <v>1543</v>
      </c>
      <c r="H368" s="2" t="s">
        <v>95</v>
      </c>
      <c r="I368" s="2" t="s">
        <v>26</v>
      </c>
      <c r="J368" s="2" t="s">
        <v>27</v>
      </c>
      <c r="K368" s="2" t="s">
        <v>28</v>
      </c>
      <c r="L368" s="2" t="s">
        <v>29</v>
      </c>
      <c r="M368" s="2" t="s">
        <v>29</v>
      </c>
      <c r="N368" s="2" t="s">
        <v>29</v>
      </c>
      <c r="O368" s="2" t="s">
        <v>29</v>
      </c>
      <c r="P368" s="2" t="s">
        <v>1302</v>
      </c>
      <c r="Q368" s="4" t="str">
        <f>HYPERLINK("http://weibo.com/1578681143/Nmc3Uz8RK")</f>
        <v>http://weibo.com/1578681143/Nmc3Uz8RK</v>
      </c>
      <c r="R368" s="3" t="s">
        <v>670</v>
      </c>
      <c r="S368" s="2" t="s">
        <v>31</v>
      </c>
      <c r="T368" t="s">
        <v>32</v>
      </c>
    </row>
    <row r="369" ht="23" customHeight="1" spans="1:20">
      <c r="A369" s="2">
        <v>368</v>
      </c>
      <c r="B369" s="3" t="s">
        <v>1544</v>
      </c>
      <c r="C369" s="2" t="s">
        <v>1545</v>
      </c>
      <c r="D369" s="2" t="s">
        <v>21</v>
      </c>
      <c r="E369" s="2" t="s">
        <v>22</v>
      </c>
      <c r="F369" s="2" t="s">
        <v>1546</v>
      </c>
      <c r="G369" s="2" t="s">
        <v>1547</v>
      </c>
      <c r="H369" s="2" t="s">
        <v>1261</v>
      </c>
      <c r="I369" s="2" t="s">
        <v>26</v>
      </c>
      <c r="J369" s="2" t="s">
        <v>27</v>
      </c>
      <c r="K369" s="2" t="s">
        <v>28</v>
      </c>
      <c r="L369" s="2" t="s">
        <v>29</v>
      </c>
      <c r="M369" s="2" t="s">
        <v>29</v>
      </c>
      <c r="N369" s="2" t="s">
        <v>29</v>
      </c>
      <c r="O369" s="2" t="s">
        <v>29</v>
      </c>
      <c r="P369" s="2" t="s">
        <v>1548</v>
      </c>
      <c r="Q369" s="4" t="str">
        <f>HYPERLINK("http://weibo.com/7480089930/Nmc3QeSV5")</f>
        <v>http://weibo.com/7480089930/Nmc3QeSV5</v>
      </c>
      <c r="R369" s="3" t="s">
        <v>1544</v>
      </c>
      <c r="S369" s="2" t="s">
        <v>31</v>
      </c>
      <c r="T369" t="s">
        <v>32</v>
      </c>
    </row>
    <row r="370" ht="23" customHeight="1" spans="1:20">
      <c r="A370" s="2">
        <v>369</v>
      </c>
      <c r="B370" s="3" t="s">
        <v>919</v>
      </c>
      <c r="C370" s="2" t="s">
        <v>1549</v>
      </c>
      <c r="D370" s="2" t="s">
        <v>21</v>
      </c>
      <c r="E370" s="2" t="s">
        <v>22</v>
      </c>
      <c r="F370" s="2" t="s">
        <v>1550</v>
      </c>
      <c r="G370" s="2" t="s">
        <v>1551</v>
      </c>
      <c r="H370" s="2" t="s">
        <v>109</v>
      </c>
      <c r="I370" s="2" t="s">
        <v>26</v>
      </c>
      <c r="J370" s="2" t="s">
        <v>27</v>
      </c>
      <c r="K370" s="2" t="s">
        <v>28</v>
      </c>
      <c r="L370" s="2" t="s">
        <v>29</v>
      </c>
      <c r="M370" s="2" t="s">
        <v>29</v>
      </c>
      <c r="N370" s="2" t="s">
        <v>29</v>
      </c>
      <c r="O370" s="2" t="s">
        <v>29</v>
      </c>
      <c r="P370" s="2" t="s">
        <v>1552</v>
      </c>
      <c r="Q370" s="4" t="str">
        <f>HYPERLINK("http://weibo.com/7530023966/Nmc3Cwy14")</f>
        <v>http://weibo.com/7530023966/Nmc3Cwy14</v>
      </c>
      <c r="R370" s="3" t="s">
        <v>919</v>
      </c>
      <c r="S370" s="2" t="s">
        <v>31</v>
      </c>
      <c r="T370" t="s">
        <v>32</v>
      </c>
    </row>
    <row r="371" ht="23" customHeight="1" spans="1:20">
      <c r="A371" s="2">
        <v>370</v>
      </c>
      <c r="B371" s="3" t="s">
        <v>316</v>
      </c>
      <c r="C371" s="2" t="s">
        <v>1553</v>
      </c>
      <c r="D371" s="2" t="s">
        <v>21</v>
      </c>
      <c r="E371" s="2" t="s">
        <v>22</v>
      </c>
      <c r="F371" s="2" t="s">
        <v>1554</v>
      </c>
      <c r="G371" s="2" t="s">
        <v>1555</v>
      </c>
      <c r="H371" s="2" t="s">
        <v>151</v>
      </c>
      <c r="I371" s="2" t="s">
        <v>26</v>
      </c>
      <c r="J371" s="2" t="s">
        <v>27</v>
      </c>
      <c r="K371" s="2" t="s">
        <v>28</v>
      </c>
      <c r="L371" s="2" t="s">
        <v>29</v>
      </c>
      <c r="M371" s="2" t="s">
        <v>29</v>
      </c>
      <c r="N371" s="2" t="s">
        <v>29</v>
      </c>
      <c r="O371" s="2" t="s">
        <v>29</v>
      </c>
      <c r="P371" s="2" t="s">
        <v>335</v>
      </c>
      <c r="Q371" s="4" t="str">
        <f>HYPERLINK("http://weibo.com/7524102510/Nmc3w77Q0")</f>
        <v>http://weibo.com/7524102510/Nmc3w77Q0</v>
      </c>
      <c r="R371" s="3" t="s">
        <v>316</v>
      </c>
      <c r="S371" s="2" t="s">
        <v>31</v>
      </c>
      <c r="T371" t="s">
        <v>32</v>
      </c>
    </row>
    <row r="372" ht="23" customHeight="1" spans="1:20">
      <c r="A372" s="2">
        <v>371</v>
      </c>
      <c r="B372" s="3" t="s">
        <v>1556</v>
      </c>
      <c r="C372" s="2" t="s">
        <v>1557</v>
      </c>
      <c r="D372" s="2" t="s">
        <v>21</v>
      </c>
      <c r="E372" s="2" t="s">
        <v>22</v>
      </c>
      <c r="F372" s="2" t="s">
        <v>1558</v>
      </c>
      <c r="G372" s="2" t="s">
        <v>1559</v>
      </c>
      <c r="H372" s="2" t="s">
        <v>1021</v>
      </c>
      <c r="I372" s="2" t="s">
        <v>26</v>
      </c>
      <c r="J372" s="2" t="s">
        <v>27</v>
      </c>
      <c r="K372" s="2" t="s">
        <v>28</v>
      </c>
      <c r="L372" s="2" t="s">
        <v>29</v>
      </c>
      <c r="M372" s="2" t="s">
        <v>29</v>
      </c>
      <c r="N372" s="2" t="s">
        <v>29</v>
      </c>
      <c r="O372" s="2" t="s">
        <v>29</v>
      </c>
      <c r="P372" s="2" t="s">
        <v>1560</v>
      </c>
      <c r="Q372" s="4" t="str">
        <f>HYPERLINK("http://weibo.com/1931395390/Nmc3pBXc0")</f>
        <v>http://weibo.com/1931395390/Nmc3pBXc0</v>
      </c>
      <c r="R372" s="3" t="s">
        <v>1556</v>
      </c>
      <c r="S372" s="2" t="s">
        <v>31</v>
      </c>
      <c r="T372" t="s">
        <v>32</v>
      </c>
    </row>
    <row r="373" ht="23" customHeight="1" spans="1:20">
      <c r="A373" s="2">
        <v>372</v>
      </c>
      <c r="B373" s="3" t="s">
        <v>1561</v>
      </c>
      <c r="C373" s="2" t="s">
        <v>1562</v>
      </c>
      <c r="D373" s="2" t="s">
        <v>21</v>
      </c>
      <c r="E373" s="2" t="s">
        <v>22</v>
      </c>
      <c r="F373" s="2" t="s">
        <v>1563</v>
      </c>
      <c r="G373" s="2" t="s">
        <v>1564</v>
      </c>
      <c r="H373" s="2" t="s">
        <v>36</v>
      </c>
      <c r="I373" s="2" t="s">
        <v>26</v>
      </c>
      <c r="J373" s="2" t="s">
        <v>27</v>
      </c>
      <c r="K373" s="2" t="s">
        <v>28</v>
      </c>
      <c r="L373" s="2" t="s">
        <v>29</v>
      </c>
      <c r="M373" s="2" t="s">
        <v>29</v>
      </c>
      <c r="N373" s="2" t="s">
        <v>29</v>
      </c>
      <c r="O373" s="2" t="s">
        <v>29</v>
      </c>
      <c r="P373" s="2" t="s">
        <v>1565</v>
      </c>
      <c r="Q373" s="4" t="str">
        <f>HYPERLINK("http://weibo.com/1695917567/Nmc3hzWd0")</f>
        <v>http://weibo.com/1695917567/Nmc3hzWd0</v>
      </c>
      <c r="R373" s="3" t="s">
        <v>1561</v>
      </c>
      <c r="S373" s="2" t="s">
        <v>31</v>
      </c>
      <c r="T373" t="s">
        <v>32</v>
      </c>
    </row>
    <row r="374" ht="23" customHeight="1" spans="1:20">
      <c r="A374" s="2">
        <v>373</v>
      </c>
      <c r="B374" s="3" t="s">
        <v>1566</v>
      </c>
      <c r="C374" s="2" t="s">
        <v>1567</v>
      </c>
      <c r="D374" s="2" t="s">
        <v>21</v>
      </c>
      <c r="E374" s="2" t="s">
        <v>22</v>
      </c>
      <c r="F374" s="2" t="s">
        <v>1568</v>
      </c>
      <c r="G374" s="2" t="s">
        <v>1569</v>
      </c>
      <c r="H374" s="2" t="s">
        <v>36</v>
      </c>
      <c r="I374" s="2" t="s">
        <v>26</v>
      </c>
      <c r="J374" s="2" t="s">
        <v>27</v>
      </c>
      <c r="K374" s="2" t="s">
        <v>28</v>
      </c>
      <c r="L374" s="2" t="s">
        <v>29</v>
      </c>
      <c r="M374" s="2" t="s">
        <v>29</v>
      </c>
      <c r="N374" s="2" t="s">
        <v>29</v>
      </c>
      <c r="O374" s="2" t="s">
        <v>29</v>
      </c>
      <c r="P374" s="2" t="s">
        <v>1570</v>
      </c>
      <c r="Q374" s="4" t="str">
        <f>HYPERLINK("http://weibo.com/1790292111/Nmc3cCWRg")</f>
        <v>http://weibo.com/1790292111/Nmc3cCWRg</v>
      </c>
      <c r="R374" s="3" t="s">
        <v>1566</v>
      </c>
      <c r="S374" s="2" t="s">
        <v>31</v>
      </c>
      <c r="T374" t="s">
        <v>32</v>
      </c>
    </row>
    <row r="375" ht="23" customHeight="1" spans="1:20">
      <c r="A375" s="2">
        <v>374</v>
      </c>
      <c r="B375" s="3" t="s">
        <v>316</v>
      </c>
      <c r="C375" s="2" t="s">
        <v>1571</v>
      </c>
      <c r="D375" s="2" t="s">
        <v>21</v>
      </c>
      <c r="E375" s="2" t="s">
        <v>22</v>
      </c>
      <c r="F375" s="2" t="s">
        <v>1572</v>
      </c>
      <c r="G375" s="2" t="s">
        <v>1573</v>
      </c>
      <c r="H375" s="2" t="s">
        <v>81</v>
      </c>
      <c r="I375" s="2" t="s">
        <v>26</v>
      </c>
      <c r="J375" s="2" t="s">
        <v>27</v>
      </c>
      <c r="K375" s="2" t="s">
        <v>28</v>
      </c>
      <c r="L375" s="2" t="s">
        <v>29</v>
      </c>
      <c r="M375" s="2" t="s">
        <v>29</v>
      </c>
      <c r="N375" s="2" t="s">
        <v>29</v>
      </c>
      <c r="O375" s="2" t="s">
        <v>29</v>
      </c>
      <c r="P375" s="2" t="s">
        <v>137</v>
      </c>
      <c r="Q375" s="4" t="str">
        <f>HYPERLINK("http://weibo.com/7737985690/Nmc34ifuJ")</f>
        <v>http://weibo.com/7737985690/Nmc34ifuJ</v>
      </c>
      <c r="R375" s="3" t="s">
        <v>316</v>
      </c>
      <c r="S375" s="2" t="s">
        <v>31</v>
      </c>
      <c r="T375" t="s">
        <v>32</v>
      </c>
    </row>
    <row r="376" ht="23" customHeight="1" spans="1:20">
      <c r="A376" s="2">
        <v>375</v>
      </c>
      <c r="B376" s="3" t="s">
        <v>19</v>
      </c>
      <c r="C376" s="2" t="s">
        <v>1574</v>
      </c>
      <c r="D376" s="2" t="s">
        <v>21</v>
      </c>
      <c r="E376" s="2" t="s">
        <v>22</v>
      </c>
      <c r="F376" s="2" t="s">
        <v>1575</v>
      </c>
      <c r="G376" s="2" t="s">
        <v>1576</v>
      </c>
      <c r="H376" s="2" t="s">
        <v>36</v>
      </c>
      <c r="I376" s="2" t="s">
        <v>26</v>
      </c>
      <c r="J376" s="2" t="s">
        <v>27</v>
      </c>
      <c r="K376" s="2" t="s">
        <v>28</v>
      </c>
      <c r="L376" s="2" t="s">
        <v>29</v>
      </c>
      <c r="M376" s="2" t="s">
        <v>29</v>
      </c>
      <c r="N376" s="2" t="s">
        <v>29</v>
      </c>
      <c r="O376" s="2" t="s">
        <v>29</v>
      </c>
      <c r="P376" s="2" t="s">
        <v>478</v>
      </c>
      <c r="Q376" s="4" t="str">
        <f>HYPERLINK("http://weibo.com/5079957565/Nmc33q6e2")</f>
        <v>http://weibo.com/5079957565/Nmc33q6e2</v>
      </c>
      <c r="R376" s="3" t="s">
        <v>19</v>
      </c>
      <c r="S376" s="2" t="s">
        <v>31</v>
      </c>
      <c r="T376" t="s">
        <v>32</v>
      </c>
    </row>
    <row r="377" ht="23" customHeight="1" spans="1:20">
      <c r="A377" s="2">
        <v>376</v>
      </c>
      <c r="B377" s="3" t="s">
        <v>316</v>
      </c>
      <c r="C377" s="2" t="s">
        <v>1577</v>
      </c>
      <c r="D377" s="2" t="s">
        <v>21</v>
      </c>
      <c r="E377" s="2" t="s">
        <v>22</v>
      </c>
      <c r="F377" s="2" t="s">
        <v>1578</v>
      </c>
      <c r="G377" s="2" t="s">
        <v>1579</v>
      </c>
      <c r="H377" s="2" t="s">
        <v>81</v>
      </c>
      <c r="I377" s="2" t="s">
        <v>26</v>
      </c>
      <c r="J377" s="2" t="s">
        <v>27</v>
      </c>
      <c r="K377" s="2" t="s">
        <v>28</v>
      </c>
      <c r="L377" s="2" t="s">
        <v>29</v>
      </c>
      <c r="M377" s="2" t="s">
        <v>29</v>
      </c>
      <c r="N377" s="2" t="s">
        <v>29</v>
      </c>
      <c r="O377" s="2" t="s">
        <v>29</v>
      </c>
      <c r="P377" s="2" t="s">
        <v>1081</v>
      </c>
      <c r="Q377" s="4" t="str">
        <f>HYPERLINK("http://weibo.com/7740558255/Nmc2TCIq0")</f>
        <v>http://weibo.com/7740558255/Nmc2TCIq0</v>
      </c>
      <c r="R377" s="3" t="s">
        <v>316</v>
      </c>
      <c r="S377" s="2" t="s">
        <v>31</v>
      </c>
      <c r="T377" t="s">
        <v>32</v>
      </c>
    </row>
    <row r="378" ht="23" customHeight="1" spans="1:20">
      <c r="A378" s="2">
        <v>377</v>
      </c>
      <c r="B378" s="3" t="s">
        <v>1580</v>
      </c>
      <c r="C378" s="2" t="s">
        <v>1581</v>
      </c>
      <c r="D378" s="2" t="s">
        <v>21</v>
      </c>
      <c r="E378" s="2" t="s">
        <v>22</v>
      </c>
      <c r="F378" s="2" t="s">
        <v>1582</v>
      </c>
      <c r="G378" s="2" t="s">
        <v>1583</v>
      </c>
      <c r="H378" s="2" t="s">
        <v>25</v>
      </c>
      <c r="I378" s="2" t="s">
        <v>26</v>
      </c>
      <c r="J378" s="2" t="s">
        <v>27</v>
      </c>
      <c r="K378" s="2" t="s">
        <v>28</v>
      </c>
      <c r="L378" s="2" t="s">
        <v>29</v>
      </c>
      <c r="M378" s="2" t="s">
        <v>29</v>
      </c>
      <c r="N378" s="2" t="s">
        <v>29</v>
      </c>
      <c r="O378" s="2" t="s">
        <v>29</v>
      </c>
      <c r="P378" s="2" t="s">
        <v>1584</v>
      </c>
      <c r="Q378" s="4" t="str">
        <f>HYPERLINK("http://weibo.com/1794633245/Nmc2ReR20")</f>
        <v>http://weibo.com/1794633245/Nmc2ReR20</v>
      </c>
      <c r="R378" s="3" t="s">
        <v>1580</v>
      </c>
      <c r="S378" s="2" t="s">
        <v>31</v>
      </c>
      <c r="T378" t="s">
        <v>32</v>
      </c>
    </row>
    <row r="379" ht="23" customHeight="1" spans="1:20">
      <c r="A379" s="2">
        <v>378</v>
      </c>
      <c r="B379" s="3" t="s">
        <v>1264</v>
      </c>
      <c r="C379" s="2" t="s">
        <v>1585</v>
      </c>
      <c r="D379" s="2" t="s">
        <v>21</v>
      </c>
      <c r="E379" s="2" t="s">
        <v>22</v>
      </c>
      <c r="F379" s="2" t="s">
        <v>1586</v>
      </c>
      <c r="G379" s="2" t="s">
        <v>1587</v>
      </c>
      <c r="H379" s="2" t="s">
        <v>95</v>
      </c>
      <c r="I379" s="2" t="s">
        <v>26</v>
      </c>
      <c r="J379" s="2" t="s">
        <v>27</v>
      </c>
      <c r="K379" s="2" t="s">
        <v>28</v>
      </c>
      <c r="L379" s="2" t="s">
        <v>29</v>
      </c>
      <c r="M379" s="2" t="s">
        <v>29</v>
      </c>
      <c r="N379" s="2" t="s">
        <v>29</v>
      </c>
      <c r="O379" s="2" t="s">
        <v>29</v>
      </c>
      <c r="P379" s="2" t="s">
        <v>1588</v>
      </c>
      <c r="Q379" s="4" t="str">
        <f>HYPERLINK("http://weibo.com/1444799305/Nmc2EBQ4d")</f>
        <v>http://weibo.com/1444799305/Nmc2EBQ4d</v>
      </c>
      <c r="R379" s="3" t="s">
        <v>1264</v>
      </c>
      <c r="S379" s="2" t="s">
        <v>31</v>
      </c>
      <c r="T379" t="s">
        <v>32</v>
      </c>
    </row>
    <row r="380" ht="23" customHeight="1" spans="1:20">
      <c r="A380" s="2">
        <v>379</v>
      </c>
      <c r="B380" s="3" t="s">
        <v>19</v>
      </c>
      <c r="C380" s="2" t="s">
        <v>1589</v>
      </c>
      <c r="D380" s="2" t="s">
        <v>21</v>
      </c>
      <c r="E380" s="2" t="s">
        <v>22</v>
      </c>
      <c r="F380" s="2" t="s">
        <v>1590</v>
      </c>
      <c r="G380" s="2" t="s">
        <v>1591</v>
      </c>
      <c r="H380" s="2" t="s">
        <v>48</v>
      </c>
      <c r="I380" s="2" t="s">
        <v>26</v>
      </c>
      <c r="J380" s="2" t="s">
        <v>27</v>
      </c>
      <c r="K380" s="2" t="s">
        <v>28</v>
      </c>
      <c r="L380" s="2" t="s">
        <v>29</v>
      </c>
      <c r="M380" s="2" t="s">
        <v>29</v>
      </c>
      <c r="N380" s="2" t="s">
        <v>29</v>
      </c>
      <c r="O380" s="2" t="s">
        <v>29</v>
      </c>
      <c r="P380" s="2" t="s">
        <v>1592</v>
      </c>
      <c r="Q380" s="4" t="str">
        <f>HYPERLINK("http://weibo.com/1649690072/Nmc2n8Hyi")</f>
        <v>http://weibo.com/1649690072/Nmc2n8Hyi</v>
      </c>
      <c r="R380" s="3" t="s">
        <v>19</v>
      </c>
      <c r="S380" s="2" t="s">
        <v>31</v>
      </c>
      <c r="T380" t="s">
        <v>32</v>
      </c>
    </row>
    <row r="381" ht="23" customHeight="1" spans="1:20">
      <c r="A381" s="2">
        <v>380</v>
      </c>
      <c r="B381" s="3" t="s">
        <v>316</v>
      </c>
      <c r="C381" s="2" t="s">
        <v>1593</v>
      </c>
      <c r="D381" s="2" t="s">
        <v>21</v>
      </c>
      <c r="E381" s="2" t="s">
        <v>22</v>
      </c>
      <c r="F381" s="2" t="s">
        <v>1594</v>
      </c>
      <c r="G381" s="2" t="s">
        <v>1595</v>
      </c>
      <c r="H381" s="2" t="s">
        <v>81</v>
      </c>
      <c r="I381" s="2" t="s">
        <v>26</v>
      </c>
      <c r="J381" s="2" t="s">
        <v>27</v>
      </c>
      <c r="K381" s="2" t="s">
        <v>28</v>
      </c>
      <c r="L381" s="2" t="s">
        <v>29</v>
      </c>
      <c r="M381" s="2" t="s">
        <v>29</v>
      </c>
      <c r="N381" s="2" t="s">
        <v>29</v>
      </c>
      <c r="O381" s="2" t="s">
        <v>29</v>
      </c>
      <c r="P381" s="2" t="s">
        <v>436</v>
      </c>
      <c r="Q381" s="4" t="str">
        <f>HYPERLINK("http://weibo.com/7740488250/Nmc2gBjOf")</f>
        <v>http://weibo.com/7740488250/Nmc2gBjOf</v>
      </c>
      <c r="R381" s="3" t="s">
        <v>316</v>
      </c>
      <c r="S381" s="2" t="s">
        <v>31</v>
      </c>
      <c r="T381" t="s">
        <v>32</v>
      </c>
    </row>
    <row r="382" ht="23" customHeight="1" spans="1:20">
      <c r="A382" s="2">
        <v>381</v>
      </c>
      <c r="B382" s="3" t="s">
        <v>1596</v>
      </c>
      <c r="C382" s="2" t="s">
        <v>1593</v>
      </c>
      <c r="D382" s="2" t="s">
        <v>21</v>
      </c>
      <c r="E382" s="2" t="s">
        <v>22</v>
      </c>
      <c r="F382" s="2" t="s">
        <v>1597</v>
      </c>
      <c r="G382" s="2" t="s">
        <v>1598</v>
      </c>
      <c r="H382" s="2" t="s">
        <v>668</v>
      </c>
      <c r="I382" s="2" t="s">
        <v>26</v>
      </c>
      <c r="J382" s="2" t="s">
        <v>27</v>
      </c>
      <c r="K382" s="2" t="s">
        <v>28</v>
      </c>
      <c r="L382" s="2" t="s">
        <v>29</v>
      </c>
      <c r="M382" s="2" t="s">
        <v>29</v>
      </c>
      <c r="N382" s="2" t="s">
        <v>29</v>
      </c>
      <c r="O382" s="2" t="s">
        <v>29</v>
      </c>
      <c r="P382" s="2" t="s">
        <v>1599</v>
      </c>
      <c r="Q382" s="4" t="str">
        <f>HYPERLINK("http://weibo.com/7488397457/Nmc2hhlWG")</f>
        <v>http://weibo.com/7488397457/Nmc2hhlWG</v>
      </c>
      <c r="R382" s="3" t="s">
        <v>1596</v>
      </c>
      <c r="S382" s="2" t="s">
        <v>31</v>
      </c>
      <c r="T382" t="s">
        <v>32</v>
      </c>
    </row>
    <row r="383" ht="23" customHeight="1" spans="1:20">
      <c r="A383" s="2">
        <v>382</v>
      </c>
      <c r="B383" s="3" t="s">
        <v>1600</v>
      </c>
      <c r="C383" s="2" t="s">
        <v>1601</v>
      </c>
      <c r="D383" s="2" t="s">
        <v>21</v>
      </c>
      <c r="E383" s="2" t="s">
        <v>22</v>
      </c>
      <c r="F383" s="2" t="s">
        <v>1602</v>
      </c>
      <c r="G383" s="2" t="s">
        <v>1603</v>
      </c>
      <c r="H383" s="2" t="s">
        <v>25</v>
      </c>
      <c r="I383" s="2" t="s">
        <v>26</v>
      </c>
      <c r="J383" s="2" t="s">
        <v>27</v>
      </c>
      <c r="K383" s="2" t="s">
        <v>28</v>
      </c>
      <c r="L383" s="2" t="s">
        <v>29</v>
      </c>
      <c r="M383" s="2" t="s">
        <v>29</v>
      </c>
      <c r="N383" s="2" t="s">
        <v>29</v>
      </c>
      <c r="O383" s="2" t="s">
        <v>29</v>
      </c>
      <c r="P383" s="2" t="s">
        <v>409</v>
      </c>
      <c r="Q383" s="4" t="str">
        <f>HYPERLINK("http://weibo.com/3199809174/Nmc2e2ruq")</f>
        <v>http://weibo.com/3199809174/Nmc2e2ruq</v>
      </c>
      <c r="R383" s="3" t="s">
        <v>1600</v>
      </c>
      <c r="S383" s="2" t="s">
        <v>31</v>
      </c>
      <c r="T383" t="s">
        <v>32</v>
      </c>
    </row>
    <row r="384" ht="23" customHeight="1" spans="1:20">
      <c r="A384" s="2">
        <v>383</v>
      </c>
      <c r="B384" s="3" t="s">
        <v>1604</v>
      </c>
      <c r="C384" s="2" t="s">
        <v>1605</v>
      </c>
      <c r="D384" s="2" t="s">
        <v>21</v>
      </c>
      <c r="E384" s="2" t="s">
        <v>22</v>
      </c>
      <c r="F384" s="2" t="s">
        <v>1606</v>
      </c>
      <c r="G384" s="2" t="s">
        <v>1607</v>
      </c>
      <c r="H384" s="2" t="s">
        <v>48</v>
      </c>
      <c r="I384" s="2" t="s">
        <v>26</v>
      </c>
      <c r="J384" s="2" t="s">
        <v>27</v>
      </c>
      <c r="K384" s="2" t="s">
        <v>28</v>
      </c>
      <c r="L384" s="2" t="s">
        <v>29</v>
      </c>
      <c r="M384" s="2" t="s">
        <v>29</v>
      </c>
      <c r="N384" s="2" t="s">
        <v>29</v>
      </c>
      <c r="O384" s="2" t="s">
        <v>29</v>
      </c>
      <c r="P384" s="2" t="s">
        <v>669</v>
      </c>
      <c r="Q384" s="4" t="str">
        <f>HYPERLINK("http://weibo.com/7862138729/Nmc25tcfS")</f>
        <v>http://weibo.com/7862138729/Nmc25tcfS</v>
      </c>
      <c r="R384" s="3" t="s">
        <v>1604</v>
      </c>
      <c r="S384" s="2" t="s">
        <v>31</v>
      </c>
      <c r="T384" t="s">
        <v>32</v>
      </c>
    </row>
    <row r="385" ht="23" customHeight="1" spans="1:20">
      <c r="A385" s="2">
        <v>384</v>
      </c>
      <c r="B385" s="3" t="s">
        <v>1608</v>
      </c>
      <c r="C385" s="2" t="s">
        <v>1609</v>
      </c>
      <c r="D385" s="2" t="s">
        <v>21</v>
      </c>
      <c r="E385" s="2" t="s">
        <v>22</v>
      </c>
      <c r="F385" s="2" t="s">
        <v>1610</v>
      </c>
      <c r="G385" s="2" t="s">
        <v>1611</v>
      </c>
      <c r="H385" s="2" t="s">
        <v>95</v>
      </c>
      <c r="I385" s="2" t="s">
        <v>26</v>
      </c>
      <c r="J385" s="2" t="s">
        <v>27</v>
      </c>
      <c r="K385" s="2" t="s">
        <v>28</v>
      </c>
      <c r="L385" s="2" t="s">
        <v>29</v>
      </c>
      <c r="M385" s="2" t="s">
        <v>29</v>
      </c>
      <c r="N385" s="2" t="s">
        <v>29</v>
      </c>
      <c r="O385" s="2" t="s">
        <v>29</v>
      </c>
      <c r="P385" s="2" t="s">
        <v>339</v>
      </c>
      <c r="Q385" s="4" t="str">
        <f>HYPERLINK("http://weibo.com/2029070140/Nmc23o1ZL")</f>
        <v>http://weibo.com/2029070140/Nmc23o1ZL</v>
      </c>
      <c r="R385" s="3" t="s">
        <v>1608</v>
      </c>
      <c r="S385" s="2" t="s">
        <v>31</v>
      </c>
      <c r="T385" t="s">
        <v>32</v>
      </c>
    </row>
    <row r="386" ht="23" customHeight="1" spans="1:20">
      <c r="A386" s="2">
        <v>385</v>
      </c>
      <c r="B386" s="3" t="s">
        <v>1612</v>
      </c>
      <c r="C386" s="2" t="s">
        <v>1613</v>
      </c>
      <c r="D386" s="2" t="s">
        <v>21</v>
      </c>
      <c r="E386" s="2" t="s">
        <v>22</v>
      </c>
      <c r="F386" s="2" t="s">
        <v>1614</v>
      </c>
      <c r="G386" s="2" t="s">
        <v>1615</v>
      </c>
      <c r="H386" s="2" t="s">
        <v>42</v>
      </c>
      <c r="I386" s="2" t="s">
        <v>26</v>
      </c>
      <c r="J386" s="2" t="s">
        <v>27</v>
      </c>
      <c r="K386" s="2" t="s">
        <v>28</v>
      </c>
      <c r="L386" s="2" t="s">
        <v>29</v>
      </c>
      <c r="M386" s="2" t="s">
        <v>29</v>
      </c>
      <c r="N386" s="2" t="s">
        <v>29</v>
      </c>
      <c r="O386" s="2" t="s">
        <v>29</v>
      </c>
      <c r="P386" s="2" t="s">
        <v>1616</v>
      </c>
      <c r="Q386" s="4" t="str">
        <f>HYPERLINK("http://weibo.com/6432579898/Nmc22qnxc")</f>
        <v>http://weibo.com/6432579898/Nmc22qnxc</v>
      </c>
      <c r="R386" s="3" t="s">
        <v>1612</v>
      </c>
      <c r="S386" s="2" t="s">
        <v>31</v>
      </c>
      <c r="T386" t="s">
        <v>32</v>
      </c>
    </row>
    <row r="387" ht="23" customHeight="1" spans="1:20">
      <c r="A387" s="2">
        <v>386</v>
      </c>
      <c r="B387" s="3" t="s">
        <v>316</v>
      </c>
      <c r="C387" s="2" t="s">
        <v>1617</v>
      </c>
      <c r="D387" s="2" t="s">
        <v>21</v>
      </c>
      <c r="E387" s="2" t="s">
        <v>22</v>
      </c>
      <c r="F387" s="2" t="s">
        <v>1618</v>
      </c>
      <c r="G387" s="2" t="s">
        <v>1619</v>
      </c>
      <c r="H387" s="2" t="s">
        <v>81</v>
      </c>
      <c r="I387" s="2" t="s">
        <v>26</v>
      </c>
      <c r="J387" s="2" t="s">
        <v>27</v>
      </c>
      <c r="K387" s="2" t="s">
        <v>28</v>
      </c>
      <c r="L387" s="2" t="s">
        <v>29</v>
      </c>
      <c r="M387" s="2" t="s">
        <v>29</v>
      </c>
      <c r="N387" s="2" t="s">
        <v>29</v>
      </c>
      <c r="O387" s="2" t="s">
        <v>29</v>
      </c>
      <c r="P387" s="2" t="s">
        <v>29</v>
      </c>
      <c r="Q387" s="4" t="str">
        <f>HYPERLINK("http://weibo.com/7843723125/Nmc21x8XF")</f>
        <v>http://weibo.com/7843723125/Nmc21x8XF</v>
      </c>
      <c r="R387" s="3" t="s">
        <v>316</v>
      </c>
      <c r="S387" s="2" t="s">
        <v>31</v>
      </c>
      <c r="T387" t="s">
        <v>32</v>
      </c>
    </row>
    <row r="388" ht="23" customHeight="1" spans="1:20">
      <c r="A388" s="2">
        <v>387</v>
      </c>
      <c r="B388" s="3" t="s">
        <v>1620</v>
      </c>
      <c r="C388" s="2" t="s">
        <v>1617</v>
      </c>
      <c r="D388" s="2" t="s">
        <v>21</v>
      </c>
      <c r="E388" s="2" t="s">
        <v>22</v>
      </c>
      <c r="F388" s="2" t="s">
        <v>1621</v>
      </c>
      <c r="G388" s="2" t="s">
        <v>1622</v>
      </c>
      <c r="H388" s="2" t="s">
        <v>36</v>
      </c>
      <c r="I388" s="2" t="s">
        <v>26</v>
      </c>
      <c r="J388" s="2" t="s">
        <v>27</v>
      </c>
      <c r="K388" s="2" t="s">
        <v>28</v>
      </c>
      <c r="L388" s="2" t="s">
        <v>29</v>
      </c>
      <c r="M388" s="2" t="s">
        <v>29</v>
      </c>
      <c r="N388" s="2" t="s">
        <v>29</v>
      </c>
      <c r="O388" s="2" t="s">
        <v>29</v>
      </c>
      <c r="P388" s="2" t="s">
        <v>102</v>
      </c>
      <c r="Q388" s="4" t="str">
        <f>HYPERLINK("http://weibo.com/3607711504/Nmc22c5eU")</f>
        <v>http://weibo.com/3607711504/Nmc22c5eU</v>
      </c>
      <c r="R388" s="3" t="s">
        <v>1620</v>
      </c>
      <c r="S388" s="2" t="s">
        <v>31</v>
      </c>
      <c r="T388" t="s">
        <v>32</v>
      </c>
    </row>
    <row r="389" ht="23" customHeight="1" spans="1:20">
      <c r="A389" s="2">
        <v>388</v>
      </c>
      <c r="B389" s="3" t="s">
        <v>1623</v>
      </c>
      <c r="C389" s="2" t="s">
        <v>1624</v>
      </c>
      <c r="D389" s="2" t="s">
        <v>21</v>
      </c>
      <c r="E389" s="2" t="s">
        <v>22</v>
      </c>
      <c r="F389" s="2" t="s">
        <v>1625</v>
      </c>
      <c r="G389" s="2" t="s">
        <v>1626</v>
      </c>
      <c r="H389" s="2" t="s">
        <v>86</v>
      </c>
      <c r="I389" s="2" t="s">
        <v>26</v>
      </c>
      <c r="J389" s="2" t="s">
        <v>27</v>
      </c>
      <c r="K389" s="2" t="s">
        <v>28</v>
      </c>
      <c r="L389" s="2" t="s">
        <v>29</v>
      </c>
      <c r="M389" s="2" t="s">
        <v>29</v>
      </c>
      <c r="N389" s="2" t="s">
        <v>29</v>
      </c>
      <c r="O389" s="2" t="s">
        <v>29</v>
      </c>
      <c r="P389" s="2" t="s">
        <v>243</v>
      </c>
      <c r="Q389" s="4" t="str">
        <f>HYPERLINK("http://weibo.com/7593815451/Nmc1X8uD4")</f>
        <v>http://weibo.com/7593815451/Nmc1X8uD4</v>
      </c>
      <c r="R389" s="3" t="s">
        <v>1623</v>
      </c>
      <c r="S389" s="2" t="s">
        <v>31</v>
      </c>
      <c r="T389" t="s">
        <v>32</v>
      </c>
    </row>
    <row r="390" ht="23" customHeight="1" spans="1:20">
      <c r="A390" s="2">
        <v>389</v>
      </c>
      <c r="B390" s="3" t="s">
        <v>1627</v>
      </c>
      <c r="C390" s="2" t="s">
        <v>1628</v>
      </c>
      <c r="D390" s="2" t="s">
        <v>21</v>
      </c>
      <c r="E390" s="2" t="s">
        <v>22</v>
      </c>
      <c r="F390" s="2" t="s">
        <v>1629</v>
      </c>
      <c r="G390" s="2" t="s">
        <v>1630</v>
      </c>
      <c r="H390" s="2" t="s">
        <v>36</v>
      </c>
      <c r="I390" s="2" t="s">
        <v>26</v>
      </c>
      <c r="J390" s="2" t="s">
        <v>27</v>
      </c>
      <c r="K390" s="2" t="s">
        <v>28</v>
      </c>
      <c r="L390" s="2" t="s">
        <v>29</v>
      </c>
      <c r="M390" s="2" t="s">
        <v>29</v>
      </c>
      <c r="N390" s="2" t="s">
        <v>29</v>
      </c>
      <c r="O390" s="2" t="s">
        <v>29</v>
      </c>
      <c r="P390" s="2" t="s">
        <v>581</v>
      </c>
      <c r="Q390" s="4" t="str">
        <f>HYPERLINK("http://weibo.com/7751442368/Nmc1NsOcS")</f>
        <v>http://weibo.com/7751442368/Nmc1NsOcS</v>
      </c>
      <c r="R390" s="3" t="s">
        <v>1627</v>
      </c>
      <c r="S390" s="2" t="s">
        <v>31</v>
      </c>
      <c r="T390" t="s">
        <v>32</v>
      </c>
    </row>
    <row r="391" ht="23" customHeight="1" spans="1:20">
      <c r="A391" s="2">
        <v>390</v>
      </c>
      <c r="B391" s="3" t="s">
        <v>1631</v>
      </c>
      <c r="C391" s="2" t="s">
        <v>1632</v>
      </c>
      <c r="D391" s="2" t="s">
        <v>21</v>
      </c>
      <c r="E391" s="2" t="s">
        <v>22</v>
      </c>
      <c r="F391" s="2" t="s">
        <v>1633</v>
      </c>
      <c r="G391" s="2" t="s">
        <v>1634</v>
      </c>
      <c r="H391" s="2" t="s">
        <v>230</v>
      </c>
      <c r="I391" s="2" t="s">
        <v>26</v>
      </c>
      <c r="J391" s="2" t="s">
        <v>27</v>
      </c>
      <c r="K391" s="2" t="s">
        <v>28</v>
      </c>
      <c r="L391" s="2" t="s">
        <v>29</v>
      </c>
      <c r="M391" s="2" t="s">
        <v>29</v>
      </c>
      <c r="N391" s="2" t="s">
        <v>29</v>
      </c>
      <c r="O391" s="2" t="s">
        <v>29</v>
      </c>
      <c r="P391" s="2" t="s">
        <v>143</v>
      </c>
      <c r="Q391" s="4" t="str">
        <f>HYPERLINK("http://weibo.com/6640948192/Nmc1N90LV")</f>
        <v>http://weibo.com/6640948192/Nmc1N90LV</v>
      </c>
      <c r="R391" s="3" t="s">
        <v>1631</v>
      </c>
      <c r="S391" s="2" t="s">
        <v>31</v>
      </c>
      <c r="T391" t="s">
        <v>32</v>
      </c>
    </row>
    <row r="392" ht="23" customHeight="1" spans="1:20">
      <c r="A392" s="2">
        <v>391</v>
      </c>
      <c r="B392" s="3" t="s">
        <v>1635</v>
      </c>
      <c r="C392" s="2" t="s">
        <v>1636</v>
      </c>
      <c r="D392" s="2" t="s">
        <v>21</v>
      </c>
      <c r="E392" s="2" t="s">
        <v>22</v>
      </c>
      <c r="F392" s="2" t="s">
        <v>1637</v>
      </c>
      <c r="G392" s="2" t="s">
        <v>1638</v>
      </c>
      <c r="H392" s="2" t="s">
        <v>36</v>
      </c>
      <c r="I392" s="2" t="s">
        <v>26</v>
      </c>
      <c r="J392" s="2" t="s">
        <v>27</v>
      </c>
      <c r="K392" s="2" t="s">
        <v>28</v>
      </c>
      <c r="L392" s="2" t="s">
        <v>29</v>
      </c>
      <c r="M392" s="2" t="s">
        <v>29</v>
      </c>
      <c r="N392" s="2" t="s">
        <v>29</v>
      </c>
      <c r="O392" s="2" t="s">
        <v>29</v>
      </c>
      <c r="P392" s="2" t="s">
        <v>1639</v>
      </c>
      <c r="Q392" s="4" t="str">
        <f>HYPERLINK("http://weibo.com/5249147945/Nmc1KdTeZ")</f>
        <v>http://weibo.com/5249147945/Nmc1KdTeZ</v>
      </c>
      <c r="R392" s="3" t="s">
        <v>1635</v>
      </c>
      <c r="S392" s="2" t="s">
        <v>31</v>
      </c>
      <c r="T392" t="s">
        <v>32</v>
      </c>
    </row>
    <row r="393" ht="23" customHeight="1" spans="1:20">
      <c r="A393" s="2">
        <v>392</v>
      </c>
      <c r="B393" s="3" t="s">
        <v>1640</v>
      </c>
      <c r="C393" s="2" t="s">
        <v>1641</v>
      </c>
      <c r="D393" s="2" t="s">
        <v>21</v>
      </c>
      <c r="E393" s="2" t="s">
        <v>22</v>
      </c>
      <c r="F393" s="2" t="s">
        <v>1642</v>
      </c>
      <c r="G393" s="2" t="s">
        <v>1643</v>
      </c>
      <c r="H393" s="2" t="s">
        <v>36</v>
      </c>
      <c r="I393" s="2" t="s">
        <v>26</v>
      </c>
      <c r="J393" s="2" t="s">
        <v>27</v>
      </c>
      <c r="K393" s="2" t="s">
        <v>28</v>
      </c>
      <c r="L393" s="2" t="s">
        <v>29</v>
      </c>
      <c r="M393" s="2" t="s">
        <v>29</v>
      </c>
      <c r="N393" s="2" t="s">
        <v>29</v>
      </c>
      <c r="O393" s="2" t="s">
        <v>29</v>
      </c>
      <c r="P393" s="2" t="s">
        <v>849</v>
      </c>
      <c r="Q393" s="4" t="str">
        <f>HYPERLINK("http://weibo.com/7438614729/Nmc1GhQCO")</f>
        <v>http://weibo.com/7438614729/Nmc1GhQCO</v>
      </c>
      <c r="R393" s="3" t="s">
        <v>1640</v>
      </c>
      <c r="S393" s="2" t="s">
        <v>31</v>
      </c>
      <c r="T393" t="s">
        <v>32</v>
      </c>
    </row>
    <row r="394" ht="23" customHeight="1" spans="1:20">
      <c r="A394" s="2">
        <v>393</v>
      </c>
      <c r="B394" s="3" t="s">
        <v>1644</v>
      </c>
      <c r="C394" s="2" t="s">
        <v>1645</v>
      </c>
      <c r="D394" s="2" t="s">
        <v>21</v>
      </c>
      <c r="E394" s="2" t="s">
        <v>22</v>
      </c>
      <c r="F394" s="2" t="s">
        <v>1646</v>
      </c>
      <c r="G394" s="2" t="s">
        <v>1647</v>
      </c>
      <c r="H394" s="2" t="s">
        <v>142</v>
      </c>
      <c r="I394" s="2" t="s">
        <v>26</v>
      </c>
      <c r="J394" s="2" t="s">
        <v>27</v>
      </c>
      <c r="K394" s="2" t="s">
        <v>28</v>
      </c>
      <c r="L394" s="2" t="s">
        <v>29</v>
      </c>
      <c r="M394" s="2" t="s">
        <v>29</v>
      </c>
      <c r="N394" s="2" t="s">
        <v>29</v>
      </c>
      <c r="O394" s="2" t="s">
        <v>29</v>
      </c>
      <c r="P394" s="2" t="s">
        <v>1099</v>
      </c>
      <c r="Q394" s="4" t="str">
        <f>HYPERLINK("http://weibo.com/5563007258/Nmc1FF71b")</f>
        <v>http://weibo.com/5563007258/Nmc1FF71b</v>
      </c>
      <c r="R394" s="3" t="s">
        <v>1644</v>
      </c>
      <c r="S394" s="2" t="s">
        <v>31</v>
      </c>
      <c r="T394" t="s">
        <v>32</v>
      </c>
    </row>
    <row r="395" ht="23" customHeight="1" spans="1:20">
      <c r="A395" s="2">
        <v>394</v>
      </c>
      <c r="B395" s="3" t="s">
        <v>1648</v>
      </c>
      <c r="C395" s="2" t="s">
        <v>1649</v>
      </c>
      <c r="D395" s="2" t="s">
        <v>78</v>
      </c>
      <c r="E395" s="2" t="s">
        <v>22</v>
      </c>
      <c r="F395" s="2" t="s">
        <v>1650</v>
      </c>
      <c r="G395" s="2" t="s">
        <v>1651</v>
      </c>
      <c r="H395" s="2" t="s">
        <v>441</v>
      </c>
      <c r="I395" s="2" t="s">
        <v>26</v>
      </c>
      <c r="J395" s="2" t="s">
        <v>27</v>
      </c>
      <c r="K395" s="2" t="s">
        <v>28</v>
      </c>
      <c r="L395" s="2" t="s">
        <v>29</v>
      </c>
      <c r="M395" s="2" t="s">
        <v>29</v>
      </c>
      <c r="N395" s="2" t="s">
        <v>29</v>
      </c>
      <c r="O395" s="2" t="s">
        <v>29</v>
      </c>
      <c r="P395" s="2" t="s">
        <v>818</v>
      </c>
      <c r="Q395" s="4" t="str">
        <f>HYPERLINK("http://weibo.com/5210943993/Nmc1F70gw")</f>
        <v>http://weibo.com/5210943993/Nmc1F70gw</v>
      </c>
      <c r="R395" s="3" t="s">
        <v>1648</v>
      </c>
      <c r="S395" s="2" t="s">
        <v>31</v>
      </c>
      <c r="T395" t="s">
        <v>32</v>
      </c>
    </row>
    <row r="396" ht="23" customHeight="1" spans="1:20">
      <c r="A396" s="2">
        <v>395</v>
      </c>
      <c r="B396" s="3" t="s">
        <v>1652</v>
      </c>
      <c r="C396" s="2" t="s">
        <v>1653</v>
      </c>
      <c r="D396" s="2" t="s">
        <v>21</v>
      </c>
      <c r="E396" s="2" t="s">
        <v>22</v>
      </c>
      <c r="F396" s="2" t="s">
        <v>1654</v>
      </c>
      <c r="G396" s="2" t="s">
        <v>1655</v>
      </c>
      <c r="H396" s="2" t="s">
        <v>644</v>
      </c>
      <c r="I396" s="2" t="s">
        <v>26</v>
      </c>
      <c r="J396" s="2" t="s">
        <v>27</v>
      </c>
      <c r="K396" s="2" t="s">
        <v>28</v>
      </c>
      <c r="L396" s="2" t="s">
        <v>29</v>
      </c>
      <c r="M396" s="2" t="s">
        <v>29</v>
      </c>
      <c r="N396" s="2" t="s">
        <v>29</v>
      </c>
      <c r="O396" s="2" t="s">
        <v>29</v>
      </c>
      <c r="P396" s="2" t="s">
        <v>374</v>
      </c>
      <c r="Q396" s="4" t="str">
        <f>HYPERLINK("http://weibo.com/7562799950/Nmc1z0i2S")</f>
        <v>http://weibo.com/7562799950/Nmc1z0i2S</v>
      </c>
      <c r="R396" s="3" t="s">
        <v>1652</v>
      </c>
      <c r="S396" s="2" t="s">
        <v>31</v>
      </c>
      <c r="T396" t="s">
        <v>32</v>
      </c>
    </row>
    <row r="397" ht="23" customHeight="1" spans="1:20">
      <c r="A397" s="2">
        <v>396</v>
      </c>
      <c r="B397" s="3" t="s">
        <v>1656</v>
      </c>
      <c r="C397" s="2" t="s">
        <v>1657</v>
      </c>
      <c r="D397" s="2" t="s">
        <v>21</v>
      </c>
      <c r="E397" s="2" t="s">
        <v>22</v>
      </c>
      <c r="F397" s="2" t="s">
        <v>1658</v>
      </c>
      <c r="G397" s="2" t="s">
        <v>1659</v>
      </c>
      <c r="H397" s="2" t="s">
        <v>25</v>
      </c>
      <c r="I397" s="2" t="s">
        <v>26</v>
      </c>
      <c r="J397" s="2" t="s">
        <v>27</v>
      </c>
      <c r="K397" s="2" t="s">
        <v>28</v>
      </c>
      <c r="L397" s="2" t="s">
        <v>29</v>
      </c>
      <c r="M397" s="2" t="s">
        <v>29</v>
      </c>
      <c r="N397" s="2" t="s">
        <v>29</v>
      </c>
      <c r="O397" s="2" t="s">
        <v>29</v>
      </c>
      <c r="P397" s="2" t="s">
        <v>425</v>
      </c>
      <c r="Q397" s="4" t="str">
        <f>HYPERLINK("http://weibo.com/7774813781/Nmc1wimnM")</f>
        <v>http://weibo.com/7774813781/Nmc1wimnM</v>
      </c>
      <c r="R397" s="3" t="s">
        <v>1656</v>
      </c>
      <c r="S397" s="2" t="s">
        <v>31</v>
      </c>
      <c r="T397" t="s">
        <v>32</v>
      </c>
    </row>
    <row r="398" ht="23" customHeight="1" spans="1:20">
      <c r="A398" s="2">
        <v>397</v>
      </c>
      <c r="B398" s="3" t="s">
        <v>664</v>
      </c>
      <c r="C398" s="2" t="s">
        <v>1660</v>
      </c>
      <c r="D398" s="2" t="s">
        <v>21</v>
      </c>
      <c r="E398" s="2" t="s">
        <v>22</v>
      </c>
      <c r="F398" s="2" t="s">
        <v>1661</v>
      </c>
      <c r="G398" s="2" t="s">
        <v>1662</v>
      </c>
      <c r="H398" s="2" t="s">
        <v>42</v>
      </c>
      <c r="I398" s="2" t="s">
        <v>26</v>
      </c>
      <c r="J398" s="2" t="s">
        <v>27</v>
      </c>
      <c r="K398" s="2" t="s">
        <v>28</v>
      </c>
      <c r="L398" s="2" t="s">
        <v>29</v>
      </c>
      <c r="M398" s="2" t="s">
        <v>29</v>
      </c>
      <c r="N398" s="2" t="s">
        <v>29</v>
      </c>
      <c r="O398" s="2" t="s">
        <v>29</v>
      </c>
      <c r="P398" s="2" t="s">
        <v>29</v>
      </c>
      <c r="Q398" s="4" t="str">
        <f>HYPERLINK("http://weibo.com/7638760577/Nmc1tjWaI")</f>
        <v>http://weibo.com/7638760577/Nmc1tjWaI</v>
      </c>
      <c r="R398" s="3" t="s">
        <v>664</v>
      </c>
      <c r="S398" s="2" t="s">
        <v>31</v>
      </c>
      <c r="T398" t="s">
        <v>32</v>
      </c>
    </row>
    <row r="399" ht="23" customHeight="1" spans="1:20">
      <c r="A399" s="2">
        <v>398</v>
      </c>
      <c r="B399" s="3" t="s">
        <v>1663</v>
      </c>
      <c r="C399" s="2" t="s">
        <v>1664</v>
      </c>
      <c r="D399" s="2" t="s">
        <v>21</v>
      </c>
      <c r="E399" s="2" t="s">
        <v>22</v>
      </c>
      <c r="F399" s="2" t="s">
        <v>1665</v>
      </c>
      <c r="G399" s="2" t="s">
        <v>1666</v>
      </c>
      <c r="H399" s="2" t="s">
        <v>95</v>
      </c>
      <c r="I399" s="2" t="s">
        <v>26</v>
      </c>
      <c r="J399" s="2" t="s">
        <v>27</v>
      </c>
      <c r="K399" s="2" t="s">
        <v>28</v>
      </c>
      <c r="L399" s="2" t="s">
        <v>29</v>
      </c>
      <c r="M399" s="2" t="s">
        <v>29</v>
      </c>
      <c r="N399" s="2" t="s">
        <v>29</v>
      </c>
      <c r="O399" s="2" t="s">
        <v>29</v>
      </c>
      <c r="P399" s="2" t="s">
        <v>1081</v>
      </c>
      <c r="Q399" s="4" t="str">
        <f>HYPERLINK("http://weibo.com/7436937571/Nmc1rwnny")</f>
        <v>http://weibo.com/7436937571/Nmc1rwnny</v>
      </c>
      <c r="R399" s="3" t="s">
        <v>1663</v>
      </c>
      <c r="S399" s="2" t="s">
        <v>31</v>
      </c>
      <c r="T399" t="s">
        <v>32</v>
      </c>
    </row>
    <row r="400" ht="23" customHeight="1" spans="1:20">
      <c r="A400" s="2">
        <v>399</v>
      </c>
      <c r="B400" s="3" t="s">
        <v>1667</v>
      </c>
      <c r="C400" s="2" t="s">
        <v>1668</v>
      </c>
      <c r="D400" s="2" t="s">
        <v>21</v>
      </c>
      <c r="E400" s="2" t="s">
        <v>22</v>
      </c>
      <c r="F400" s="2" t="s">
        <v>1669</v>
      </c>
      <c r="G400" s="2" t="s">
        <v>1670</v>
      </c>
      <c r="H400" s="2" t="s">
        <v>151</v>
      </c>
      <c r="I400" s="2" t="s">
        <v>26</v>
      </c>
      <c r="J400" s="2" t="s">
        <v>27</v>
      </c>
      <c r="K400" s="2" t="s">
        <v>28</v>
      </c>
      <c r="L400" s="2" t="s">
        <v>29</v>
      </c>
      <c r="M400" s="2" t="s">
        <v>29</v>
      </c>
      <c r="N400" s="2" t="s">
        <v>29</v>
      </c>
      <c r="O400" s="2" t="s">
        <v>29</v>
      </c>
      <c r="P400" s="2" t="s">
        <v>1671</v>
      </c>
      <c r="Q400" s="4" t="str">
        <f>HYPERLINK("http://weibo.com/7569304294/Nmc0Zs5qk")</f>
        <v>http://weibo.com/7569304294/Nmc0Zs5qk</v>
      </c>
      <c r="R400" s="3" t="s">
        <v>1667</v>
      </c>
      <c r="S400" s="2" t="s">
        <v>31</v>
      </c>
      <c r="T400" t="s">
        <v>32</v>
      </c>
    </row>
    <row r="401" ht="23" customHeight="1" spans="1:20">
      <c r="A401" s="2">
        <v>400</v>
      </c>
      <c r="B401" s="3" t="s">
        <v>1672</v>
      </c>
      <c r="C401" s="2" t="s">
        <v>1673</v>
      </c>
      <c r="D401" s="2" t="s">
        <v>21</v>
      </c>
      <c r="E401" s="2" t="s">
        <v>22</v>
      </c>
      <c r="F401" s="2" t="s">
        <v>1674</v>
      </c>
      <c r="G401" s="2" t="s">
        <v>1675</v>
      </c>
      <c r="H401" s="2" t="s">
        <v>115</v>
      </c>
      <c r="I401" s="2" t="s">
        <v>26</v>
      </c>
      <c r="J401" s="2" t="s">
        <v>27</v>
      </c>
      <c r="K401" s="2" t="s">
        <v>28</v>
      </c>
      <c r="L401" s="2" t="s">
        <v>29</v>
      </c>
      <c r="M401" s="2" t="s">
        <v>29</v>
      </c>
      <c r="N401" s="2" t="s">
        <v>29</v>
      </c>
      <c r="O401" s="2" t="s">
        <v>29</v>
      </c>
      <c r="P401" s="2" t="s">
        <v>390</v>
      </c>
      <c r="Q401" s="4" t="str">
        <f>HYPERLINK("http://weibo.com/7763158414/Nmc0V6Khl")</f>
        <v>http://weibo.com/7763158414/Nmc0V6Khl</v>
      </c>
      <c r="R401" s="3" t="s">
        <v>1672</v>
      </c>
      <c r="S401" s="2" t="s">
        <v>31</v>
      </c>
      <c r="T401" t="s">
        <v>32</v>
      </c>
    </row>
    <row r="402" ht="23" customHeight="1" spans="1:20">
      <c r="A402" s="2">
        <v>401</v>
      </c>
      <c r="B402" s="3" t="s">
        <v>1676</v>
      </c>
      <c r="C402" s="2" t="s">
        <v>1677</v>
      </c>
      <c r="D402" s="2" t="s">
        <v>21</v>
      </c>
      <c r="E402" s="2" t="s">
        <v>22</v>
      </c>
      <c r="F402" s="2" t="s">
        <v>1678</v>
      </c>
      <c r="G402" s="2" t="s">
        <v>1679</v>
      </c>
      <c r="H402" s="2" t="s">
        <v>36</v>
      </c>
      <c r="I402" s="2" t="s">
        <v>26</v>
      </c>
      <c r="J402" s="2" t="s">
        <v>27</v>
      </c>
      <c r="K402" s="2" t="s">
        <v>28</v>
      </c>
      <c r="L402" s="2" t="s">
        <v>29</v>
      </c>
      <c r="M402" s="2" t="s">
        <v>29</v>
      </c>
      <c r="N402" s="2" t="s">
        <v>29</v>
      </c>
      <c r="O402" s="2" t="s">
        <v>29</v>
      </c>
      <c r="P402" s="2" t="s">
        <v>1680</v>
      </c>
      <c r="Q402" s="4" t="str">
        <f>HYPERLINK("http://weibo.com/7495746191/Nmc0Tub07")</f>
        <v>http://weibo.com/7495746191/Nmc0Tub07</v>
      </c>
      <c r="R402" s="3" t="s">
        <v>1676</v>
      </c>
      <c r="S402" s="2" t="s">
        <v>31</v>
      </c>
      <c r="T402" t="s">
        <v>32</v>
      </c>
    </row>
    <row r="403" ht="23" customHeight="1" spans="1:20">
      <c r="A403" s="2">
        <v>402</v>
      </c>
      <c r="B403" s="3" t="s">
        <v>1681</v>
      </c>
      <c r="C403" s="2" t="s">
        <v>1682</v>
      </c>
      <c r="D403" s="2" t="s">
        <v>21</v>
      </c>
      <c r="E403" s="2" t="s">
        <v>22</v>
      </c>
      <c r="F403" s="2" t="s">
        <v>1683</v>
      </c>
      <c r="G403" s="2" t="s">
        <v>1684</v>
      </c>
      <c r="H403" s="2" t="s">
        <v>48</v>
      </c>
      <c r="I403" s="2" t="s">
        <v>26</v>
      </c>
      <c r="J403" s="2" t="s">
        <v>27</v>
      </c>
      <c r="K403" s="2" t="s">
        <v>28</v>
      </c>
      <c r="L403" s="2" t="s">
        <v>29</v>
      </c>
      <c r="M403" s="2" t="s">
        <v>29</v>
      </c>
      <c r="N403" s="2" t="s">
        <v>29</v>
      </c>
      <c r="O403" s="2" t="s">
        <v>29</v>
      </c>
      <c r="P403" s="2" t="s">
        <v>1685</v>
      </c>
      <c r="Q403" s="4" t="str">
        <f>HYPERLINK("http://weibo.com/7066654968/Nmc0LzRnj")</f>
        <v>http://weibo.com/7066654968/Nmc0LzRnj</v>
      </c>
      <c r="R403" s="3" t="s">
        <v>1681</v>
      </c>
      <c r="S403" s="2" t="s">
        <v>31</v>
      </c>
      <c r="T403" t="s">
        <v>32</v>
      </c>
    </row>
    <row r="404" ht="23" customHeight="1" spans="1:20">
      <c r="A404" s="2">
        <v>403</v>
      </c>
      <c r="B404" s="3" t="s">
        <v>316</v>
      </c>
      <c r="C404" s="2" t="s">
        <v>1682</v>
      </c>
      <c r="D404" s="2" t="s">
        <v>21</v>
      </c>
      <c r="E404" s="2" t="s">
        <v>22</v>
      </c>
      <c r="F404" s="2" t="s">
        <v>1686</v>
      </c>
      <c r="G404" s="2" t="s">
        <v>1687</v>
      </c>
      <c r="H404" s="2" t="s">
        <v>151</v>
      </c>
      <c r="I404" s="2" t="s">
        <v>26</v>
      </c>
      <c r="J404" s="2" t="s">
        <v>27</v>
      </c>
      <c r="K404" s="2" t="s">
        <v>28</v>
      </c>
      <c r="L404" s="2" t="s">
        <v>29</v>
      </c>
      <c r="M404" s="2" t="s">
        <v>29</v>
      </c>
      <c r="N404" s="2" t="s">
        <v>29</v>
      </c>
      <c r="O404" s="2" t="s">
        <v>29</v>
      </c>
      <c r="P404" s="2" t="s">
        <v>1090</v>
      </c>
      <c r="Q404" s="4" t="str">
        <f>HYPERLINK("http://weibo.com/7472590348/Nmc0Mbulw")</f>
        <v>http://weibo.com/7472590348/Nmc0Mbulw</v>
      </c>
      <c r="R404" s="3" t="s">
        <v>316</v>
      </c>
      <c r="S404" s="2" t="s">
        <v>31</v>
      </c>
      <c r="T404" t="s">
        <v>32</v>
      </c>
    </row>
    <row r="405" ht="23" customHeight="1" spans="1:20">
      <c r="A405" s="2">
        <v>404</v>
      </c>
      <c r="B405" s="3" t="s">
        <v>1688</v>
      </c>
      <c r="C405" s="2" t="s">
        <v>1689</v>
      </c>
      <c r="D405" s="2" t="s">
        <v>21</v>
      </c>
      <c r="E405" s="2" t="s">
        <v>22</v>
      </c>
      <c r="F405" s="2" t="s">
        <v>1690</v>
      </c>
      <c r="G405" s="2" t="s">
        <v>1691</v>
      </c>
      <c r="H405" s="2" t="s">
        <v>65</v>
      </c>
      <c r="I405" s="2" t="s">
        <v>26</v>
      </c>
      <c r="J405" s="2" t="s">
        <v>27</v>
      </c>
      <c r="K405" s="2" t="s">
        <v>28</v>
      </c>
      <c r="L405" s="2" t="s">
        <v>29</v>
      </c>
      <c r="M405" s="2" t="s">
        <v>29</v>
      </c>
      <c r="N405" s="2" t="s">
        <v>29</v>
      </c>
      <c r="O405" s="2" t="s">
        <v>29</v>
      </c>
      <c r="P405" s="2" t="s">
        <v>969</v>
      </c>
      <c r="Q405" s="4" t="str">
        <f>HYPERLINK("http://weibo.com/7788396070/Nmc0K5e9Z")</f>
        <v>http://weibo.com/7788396070/Nmc0K5e9Z</v>
      </c>
      <c r="R405" s="3" t="s">
        <v>1688</v>
      </c>
      <c r="S405" s="2" t="s">
        <v>31</v>
      </c>
      <c r="T405" t="s">
        <v>32</v>
      </c>
    </row>
    <row r="406" ht="23" customHeight="1" spans="1:20">
      <c r="A406" s="2">
        <v>405</v>
      </c>
      <c r="B406" s="3" t="s">
        <v>1692</v>
      </c>
      <c r="C406" s="2" t="s">
        <v>1693</v>
      </c>
      <c r="D406" s="2" t="s">
        <v>21</v>
      </c>
      <c r="E406" s="2" t="s">
        <v>22</v>
      </c>
      <c r="F406" s="2" t="s">
        <v>1694</v>
      </c>
      <c r="G406" s="2" t="s">
        <v>1695</v>
      </c>
      <c r="H406" s="2" t="s">
        <v>151</v>
      </c>
      <c r="I406" s="2" t="s">
        <v>26</v>
      </c>
      <c r="J406" s="2" t="s">
        <v>27</v>
      </c>
      <c r="K406" s="2" t="s">
        <v>28</v>
      </c>
      <c r="L406" s="2" t="s">
        <v>29</v>
      </c>
      <c r="M406" s="2" t="s">
        <v>29</v>
      </c>
      <c r="N406" s="2" t="s">
        <v>29</v>
      </c>
      <c r="O406" s="2" t="s">
        <v>29</v>
      </c>
      <c r="P406" s="2" t="s">
        <v>183</v>
      </c>
      <c r="Q406" s="4" t="str">
        <f>HYPERLINK("http://weibo.com/7472077455/Nmc0zt0Ad")</f>
        <v>http://weibo.com/7472077455/Nmc0zt0Ad</v>
      </c>
      <c r="R406" s="3" t="s">
        <v>1692</v>
      </c>
      <c r="S406" s="2" t="s">
        <v>31</v>
      </c>
      <c r="T406" t="s">
        <v>32</v>
      </c>
    </row>
    <row r="407" ht="23" customHeight="1" spans="1:20">
      <c r="A407" s="2">
        <v>406</v>
      </c>
      <c r="B407" s="3" t="s">
        <v>1696</v>
      </c>
      <c r="C407" s="2" t="s">
        <v>1697</v>
      </c>
      <c r="D407" s="2" t="s">
        <v>21</v>
      </c>
      <c r="E407" s="2" t="s">
        <v>22</v>
      </c>
      <c r="F407" s="2" t="s">
        <v>1698</v>
      </c>
      <c r="G407" s="2" t="s">
        <v>1699</v>
      </c>
      <c r="H407" s="2" t="s">
        <v>54</v>
      </c>
      <c r="I407" s="2" t="s">
        <v>26</v>
      </c>
      <c r="J407" s="2" t="s">
        <v>27</v>
      </c>
      <c r="K407" s="2" t="s">
        <v>28</v>
      </c>
      <c r="L407" s="2" t="s">
        <v>29</v>
      </c>
      <c r="M407" s="2" t="s">
        <v>29</v>
      </c>
      <c r="N407" s="2" t="s">
        <v>29</v>
      </c>
      <c r="O407" s="2" t="s">
        <v>29</v>
      </c>
      <c r="P407" s="2" t="s">
        <v>1700</v>
      </c>
      <c r="Q407" s="4" t="str">
        <f>HYPERLINK("http://weibo.com/2681397883/Nmc0tBFzG")</f>
        <v>http://weibo.com/2681397883/Nmc0tBFzG</v>
      </c>
      <c r="R407" s="3" t="s">
        <v>1696</v>
      </c>
      <c r="S407" s="2" t="s">
        <v>31</v>
      </c>
      <c r="T407" t="s">
        <v>32</v>
      </c>
    </row>
    <row r="408" ht="23" customHeight="1" spans="1:20">
      <c r="A408" s="2">
        <v>407</v>
      </c>
      <c r="B408" s="3" t="s">
        <v>1701</v>
      </c>
      <c r="C408" s="2" t="s">
        <v>1702</v>
      </c>
      <c r="D408" s="2" t="s">
        <v>21</v>
      </c>
      <c r="E408" s="2" t="s">
        <v>22</v>
      </c>
      <c r="F408" s="2" t="s">
        <v>554</v>
      </c>
      <c r="G408" s="2" t="s">
        <v>555</v>
      </c>
      <c r="H408" s="2" t="s">
        <v>151</v>
      </c>
      <c r="I408" s="2" t="s">
        <v>26</v>
      </c>
      <c r="J408" s="2" t="s">
        <v>27</v>
      </c>
      <c r="K408" s="2" t="s">
        <v>28</v>
      </c>
      <c r="L408" s="2" t="s">
        <v>29</v>
      </c>
      <c r="M408" s="2" t="s">
        <v>29</v>
      </c>
      <c r="N408" s="2" t="s">
        <v>29</v>
      </c>
      <c r="O408" s="2" t="s">
        <v>29</v>
      </c>
      <c r="P408" s="2" t="s">
        <v>556</v>
      </c>
      <c r="Q408" s="4" t="str">
        <f>HYPERLINK("http://weibo.com/7568951662/Nmc0sF8hJ")</f>
        <v>http://weibo.com/7568951662/Nmc0sF8hJ</v>
      </c>
      <c r="R408" s="3" t="s">
        <v>1701</v>
      </c>
      <c r="S408" s="2" t="s">
        <v>31</v>
      </c>
      <c r="T408" t="s">
        <v>32</v>
      </c>
    </row>
    <row r="409" ht="23" customHeight="1" spans="1:20">
      <c r="A409" s="2">
        <v>408</v>
      </c>
      <c r="B409" s="3" t="s">
        <v>845</v>
      </c>
      <c r="C409" s="2" t="s">
        <v>1703</v>
      </c>
      <c r="D409" s="2" t="s">
        <v>21</v>
      </c>
      <c r="E409" s="2" t="s">
        <v>22</v>
      </c>
      <c r="F409" s="2" t="s">
        <v>1704</v>
      </c>
      <c r="G409" s="2" t="s">
        <v>1705</v>
      </c>
      <c r="H409" s="2" t="s">
        <v>126</v>
      </c>
      <c r="I409" s="2" t="s">
        <v>26</v>
      </c>
      <c r="J409" s="2" t="s">
        <v>27</v>
      </c>
      <c r="K409" s="2" t="s">
        <v>28</v>
      </c>
      <c r="L409" s="2" t="s">
        <v>29</v>
      </c>
      <c r="M409" s="2" t="s">
        <v>29</v>
      </c>
      <c r="N409" s="2" t="s">
        <v>29</v>
      </c>
      <c r="O409" s="2" t="s">
        <v>29</v>
      </c>
      <c r="P409" s="2" t="s">
        <v>1706</v>
      </c>
      <c r="Q409" s="4" t="str">
        <f>HYPERLINK("http://weibo.com/6328290611/Nmc0ihsJ2")</f>
        <v>http://weibo.com/6328290611/Nmc0ihsJ2</v>
      </c>
      <c r="R409" s="3" t="s">
        <v>845</v>
      </c>
      <c r="S409" s="2" t="s">
        <v>31</v>
      </c>
      <c r="T409" t="s">
        <v>32</v>
      </c>
    </row>
    <row r="410" ht="23" customHeight="1" spans="1:20">
      <c r="A410" s="2">
        <v>409</v>
      </c>
      <c r="B410" s="3" t="s">
        <v>316</v>
      </c>
      <c r="C410" s="2" t="s">
        <v>1707</v>
      </c>
      <c r="D410" s="2" t="s">
        <v>21</v>
      </c>
      <c r="E410" s="2" t="s">
        <v>22</v>
      </c>
      <c r="F410" s="2" t="s">
        <v>1708</v>
      </c>
      <c r="G410" s="2" t="s">
        <v>1709</v>
      </c>
      <c r="H410" s="2" t="s">
        <v>151</v>
      </c>
      <c r="I410" s="2" t="s">
        <v>26</v>
      </c>
      <c r="J410" s="2" t="s">
        <v>27</v>
      </c>
      <c r="K410" s="2" t="s">
        <v>28</v>
      </c>
      <c r="L410" s="2" t="s">
        <v>29</v>
      </c>
      <c r="M410" s="2" t="s">
        <v>29</v>
      </c>
      <c r="N410" s="2" t="s">
        <v>29</v>
      </c>
      <c r="O410" s="2" t="s">
        <v>29</v>
      </c>
      <c r="P410" s="2" t="s">
        <v>386</v>
      </c>
      <c r="Q410" s="4" t="str">
        <f>HYPERLINK("http://weibo.com/5046198976/Nmc08fLs2")</f>
        <v>http://weibo.com/5046198976/Nmc08fLs2</v>
      </c>
      <c r="R410" s="3" t="s">
        <v>316</v>
      </c>
      <c r="S410" s="2" t="s">
        <v>31</v>
      </c>
      <c r="T410" t="s">
        <v>32</v>
      </c>
    </row>
    <row r="411" ht="23" customHeight="1" spans="1:20">
      <c r="A411" s="2">
        <v>410</v>
      </c>
      <c r="B411" s="3" t="s">
        <v>1710</v>
      </c>
      <c r="C411" s="2" t="s">
        <v>1711</v>
      </c>
      <c r="D411" s="2" t="s">
        <v>21</v>
      </c>
      <c r="E411" s="2" t="s">
        <v>22</v>
      </c>
      <c r="F411" s="2" t="s">
        <v>1712</v>
      </c>
      <c r="G411" s="2" t="s">
        <v>1713</v>
      </c>
      <c r="H411" s="2" t="s">
        <v>60</v>
      </c>
      <c r="I411" s="2" t="s">
        <v>26</v>
      </c>
      <c r="J411" s="2" t="s">
        <v>27</v>
      </c>
      <c r="K411" s="2" t="s">
        <v>28</v>
      </c>
      <c r="L411" s="2" t="s">
        <v>29</v>
      </c>
      <c r="M411" s="2" t="s">
        <v>29</v>
      </c>
      <c r="N411" s="2" t="s">
        <v>29</v>
      </c>
      <c r="O411" s="2" t="s">
        <v>29</v>
      </c>
      <c r="P411" s="2" t="s">
        <v>29</v>
      </c>
      <c r="Q411" s="4" t="str">
        <f>HYPERLINK("http://weibo.com/7771892164/Nmc01wiJO")</f>
        <v>http://weibo.com/7771892164/Nmc01wiJO</v>
      </c>
      <c r="R411" s="3" t="s">
        <v>1710</v>
      </c>
      <c r="S411" s="2" t="s">
        <v>31</v>
      </c>
      <c r="T411" t="s">
        <v>32</v>
      </c>
    </row>
    <row r="412" ht="23" customHeight="1" spans="1:20">
      <c r="A412" s="2">
        <v>411</v>
      </c>
      <c r="B412" s="3" t="s">
        <v>19</v>
      </c>
      <c r="C412" s="2" t="s">
        <v>1714</v>
      </c>
      <c r="D412" s="2" t="s">
        <v>21</v>
      </c>
      <c r="E412" s="2" t="s">
        <v>22</v>
      </c>
      <c r="F412" s="2" t="s">
        <v>1715</v>
      </c>
      <c r="G412" s="2" t="s">
        <v>1716</v>
      </c>
      <c r="H412" s="2" t="s">
        <v>115</v>
      </c>
      <c r="I412" s="2" t="s">
        <v>26</v>
      </c>
      <c r="J412" s="2" t="s">
        <v>27</v>
      </c>
      <c r="K412" s="2" t="s">
        <v>28</v>
      </c>
      <c r="L412" s="2" t="s">
        <v>29</v>
      </c>
      <c r="M412" s="2" t="s">
        <v>29</v>
      </c>
      <c r="N412" s="2" t="s">
        <v>29</v>
      </c>
      <c r="O412" s="2" t="s">
        <v>29</v>
      </c>
      <c r="P412" s="2" t="s">
        <v>436</v>
      </c>
      <c r="Q412" s="4" t="str">
        <f>HYPERLINK("http://weibo.com/7446474869/Nmc00kmoc")</f>
        <v>http://weibo.com/7446474869/Nmc00kmoc</v>
      </c>
      <c r="R412" s="3" t="s">
        <v>19</v>
      </c>
      <c r="S412" s="2" t="s">
        <v>31</v>
      </c>
      <c r="T412" t="s">
        <v>32</v>
      </c>
    </row>
    <row r="413" ht="23" customHeight="1" spans="1:20">
      <c r="A413" s="2">
        <v>412</v>
      </c>
      <c r="B413" s="3" t="s">
        <v>1717</v>
      </c>
      <c r="C413" s="2" t="s">
        <v>1718</v>
      </c>
      <c r="D413" s="2" t="s">
        <v>21</v>
      </c>
      <c r="E413" s="2" t="s">
        <v>22</v>
      </c>
      <c r="F413" s="2" t="s">
        <v>1719</v>
      </c>
      <c r="G413" s="2" t="s">
        <v>1720</v>
      </c>
      <c r="H413" s="2" t="s">
        <v>65</v>
      </c>
      <c r="I413" s="2" t="s">
        <v>26</v>
      </c>
      <c r="J413" s="2" t="s">
        <v>27</v>
      </c>
      <c r="K413" s="2" t="s">
        <v>28</v>
      </c>
      <c r="L413" s="2" t="s">
        <v>29</v>
      </c>
      <c r="M413" s="2" t="s">
        <v>29</v>
      </c>
      <c r="N413" s="2" t="s">
        <v>29</v>
      </c>
      <c r="O413" s="2" t="s">
        <v>29</v>
      </c>
      <c r="P413" s="2" t="s">
        <v>1721</v>
      </c>
      <c r="Q413" s="4" t="str">
        <f>HYPERLINK("http://weibo.com/2896317997/NmbZViY8y")</f>
        <v>http://weibo.com/2896317997/NmbZViY8y</v>
      </c>
      <c r="R413" s="3" t="s">
        <v>1717</v>
      </c>
      <c r="S413" s="2" t="s">
        <v>31</v>
      </c>
      <c r="T413" t="s">
        <v>32</v>
      </c>
    </row>
    <row r="414" ht="23" customHeight="1" spans="1:20">
      <c r="A414" s="2">
        <v>413</v>
      </c>
      <c r="B414" s="3" t="s">
        <v>19</v>
      </c>
      <c r="C414" s="2" t="s">
        <v>1722</v>
      </c>
      <c r="D414" s="2" t="s">
        <v>21</v>
      </c>
      <c r="E414" s="2" t="s">
        <v>22</v>
      </c>
      <c r="F414" s="2" t="s">
        <v>1723</v>
      </c>
      <c r="G414" s="2" t="s">
        <v>1724</v>
      </c>
      <c r="H414" s="2" t="s">
        <v>142</v>
      </c>
      <c r="I414" s="2" t="s">
        <v>26</v>
      </c>
      <c r="J414" s="2" t="s">
        <v>27</v>
      </c>
      <c r="K414" s="2" t="s">
        <v>28</v>
      </c>
      <c r="L414" s="2" t="s">
        <v>29</v>
      </c>
      <c r="M414" s="2" t="s">
        <v>29</v>
      </c>
      <c r="N414" s="2" t="s">
        <v>29</v>
      </c>
      <c r="O414" s="2" t="s">
        <v>29</v>
      </c>
      <c r="P414" s="2" t="s">
        <v>183</v>
      </c>
      <c r="Q414" s="4" t="str">
        <f>HYPERLINK("http://weibo.com/7777112593/NmbZTg0ag")</f>
        <v>http://weibo.com/7777112593/NmbZTg0ag</v>
      </c>
      <c r="R414" s="3" t="s">
        <v>19</v>
      </c>
      <c r="S414" s="2" t="s">
        <v>31</v>
      </c>
      <c r="T414" t="s">
        <v>32</v>
      </c>
    </row>
    <row r="415" ht="23" customHeight="1" spans="1:20">
      <c r="A415" s="2">
        <v>414</v>
      </c>
      <c r="B415" s="3" t="s">
        <v>19</v>
      </c>
      <c r="C415" s="2" t="s">
        <v>1725</v>
      </c>
      <c r="D415" s="2" t="s">
        <v>21</v>
      </c>
      <c r="E415" s="2" t="s">
        <v>22</v>
      </c>
      <c r="F415" s="2" t="s">
        <v>1726</v>
      </c>
      <c r="G415" s="2" t="s">
        <v>1727</v>
      </c>
      <c r="H415" s="2" t="s">
        <v>151</v>
      </c>
      <c r="I415" s="2" t="s">
        <v>26</v>
      </c>
      <c r="J415" s="2" t="s">
        <v>27</v>
      </c>
      <c r="K415" s="2" t="s">
        <v>28</v>
      </c>
      <c r="L415" s="2" t="s">
        <v>29</v>
      </c>
      <c r="M415" s="2" t="s">
        <v>29</v>
      </c>
      <c r="N415" s="2" t="s">
        <v>29</v>
      </c>
      <c r="O415" s="2" t="s">
        <v>29</v>
      </c>
      <c r="P415" s="2" t="s">
        <v>1728</v>
      </c>
      <c r="Q415" s="4" t="str">
        <f>HYPERLINK("http://weibo.com/7405305747/NmbZPCDks")</f>
        <v>http://weibo.com/7405305747/NmbZPCDks</v>
      </c>
      <c r="R415" s="3" t="s">
        <v>19</v>
      </c>
      <c r="S415" s="2" t="s">
        <v>31</v>
      </c>
      <c r="T415" t="s">
        <v>32</v>
      </c>
    </row>
    <row r="416" ht="23" customHeight="1" spans="1:20">
      <c r="A416" s="2">
        <v>415</v>
      </c>
      <c r="B416" s="3" t="s">
        <v>1729</v>
      </c>
      <c r="C416" s="2" t="s">
        <v>1730</v>
      </c>
      <c r="D416" s="2" t="s">
        <v>21</v>
      </c>
      <c r="E416" s="2" t="s">
        <v>22</v>
      </c>
      <c r="F416" s="2" t="s">
        <v>522</v>
      </c>
      <c r="G416" s="2" t="s">
        <v>523</v>
      </c>
      <c r="H416" s="2" t="s">
        <v>151</v>
      </c>
      <c r="I416" s="2" t="s">
        <v>26</v>
      </c>
      <c r="J416" s="2" t="s">
        <v>27</v>
      </c>
      <c r="K416" s="2" t="s">
        <v>28</v>
      </c>
      <c r="L416" s="2" t="s">
        <v>29</v>
      </c>
      <c r="M416" s="2" t="s">
        <v>29</v>
      </c>
      <c r="N416" s="2" t="s">
        <v>29</v>
      </c>
      <c r="O416" s="2" t="s">
        <v>29</v>
      </c>
      <c r="P416" s="2" t="s">
        <v>524</v>
      </c>
      <c r="Q416" s="4" t="str">
        <f>HYPERLINK("http://weibo.com/7490462998/NmbZJejwp")</f>
        <v>http://weibo.com/7490462998/NmbZJejwp</v>
      </c>
      <c r="R416" s="3" t="s">
        <v>1729</v>
      </c>
      <c r="S416" s="2" t="s">
        <v>31</v>
      </c>
      <c r="T416" t="s">
        <v>32</v>
      </c>
    </row>
    <row r="417" ht="23" customHeight="1" spans="1:20">
      <c r="A417" s="2">
        <v>416</v>
      </c>
      <c r="B417" s="3" t="s">
        <v>1731</v>
      </c>
      <c r="C417" s="2" t="s">
        <v>1732</v>
      </c>
      <c r="D417" s="2" t="s">
        <v>21</v>
      </c>
      <c r="E417" s="2" t="s">
        <v>22</v>
      </c>
      <c r="F417" s="2" t="s">
        <v>1733</v>
      </c>
      <c r="G417" s="2" t="s">
        <v>1734</v>
      </c>
      <c r="H417" s="2" t="s">
        <v>194</v>
      </c>
      <c r="I417" s="2" t="s">
        <v>26</v>
      </c>
      <c r="J417" s="2" t="s">
        <v>27</v>
      </c>
      <c r="K417" s="2" t="s">
        <v>28</v>
      </c>
      <c r="L417" s="2" t="s">
        <v>29</v>
      </c>
      <c r="M417" s="2" t="s">
        <v>29</v>
      </c>
      <c r="N417" s="2" t="s">
        <v>29</v>
      </c>
      <c r="O417" s="2" t="s">
        <v>29</v>
      </c>
      <c r="P417" s="2" t="s">
        <v>1735</v>
      </c>
      <c r="Q417" s="4" t="str">
        <f>HYPERLINK("http://weibo.com/7349212405/NmbZC5yJO")</f>
        <v>http://weibo.com/7349212405/NmbZC5yJO</v>
      </c>
      <c r="R417" s="3" t="s">
        <v>1731</v>
      </c>
      <c r="S417" s="2" t="s">
        <v>31</v>
      </c>
      <c r="T417" t="s">
        <v>32</v>
      </c>
    </row>
    <row r="418" ht="23" customHeight="1" spans="1:20">
      <c r="A418" s="2">
        <v>417</v>
      </c>
      <c r="B418" s="3" t="s">
        <v>19</v>
      </c>
      <c r="C418" s="2" t="s">
        <v>1736</v>
      </c>
      <c r="D418" s="2" t="s">
        <v>21</v>
      </c>
      <c r="E418" s="2" t="s">
        <v>22</v>
      </c>
      <c r="F418" s="2" t="s">
        <v>1737</v>
      </c>
      <c r="G418" s="2" t="s">
        <v>1738</v>
      </c>
      <c r="H418" s="2" t="s">
        <v>151</v>
      </c>
      <c r="I418" s="2" t="s">
        <v>26</v>
      </c>
      <c r="J418" s="2" t="s">
        <v>27</v>
      </c>
      <c r="K418" s="2" t="s">
        <v>28</v>
      </c>
      <c r="L418" s="2" t="s">
        <v>29</v>
      </c>
      <c r="M418" s="2" t="s">
        <v>29</v>
      </c>
      <c r="N418" s="2" t="s">
        <v>29</v>
      </c>
      <c r="O418" s="2" t="s">
        <v>29</v>
      </c>
      <c r="P418" s="2" t="s">
        <v>1739</v>
      </c>
      <c r="Q418" s="4" t="str">
        <f>HYPERLINK("http://weibo.com/6002179864/NmbZyaA7L")</f>
        <v>http://weibo.com/6002179864/NmbZyaA7L</v>
      </c>
      <c r="R418" s="3" t="s">
        <v>19</v>
      </c>
      <c r="S418" s="2" t="s">
        <v>31</v>
      </c>
      <c r="T418" t="s">
        <v>32</v>
      </c>
    </row>
    <row r="419" ht="23" customHeight="1" spans="1:20">
      <c r="A419" s="2">
        <v>418</v>
      </c>
      <c r="B419" s="3" t="s">
        <v>1740</v>
      </c>
      <c r="C419" s="2" t="s">
        <v>1741</v>
      </c>
      <c r="D419" s="2" t="s">
        <v>21</v>
      </c>
      <c r="E419" s="2" t="s">
        <v>22</v>
      </c>
      <c r="F419" s="2" t="s">
        <v>1742</v>
      </c>
      <c r="G419" s="2" t="s">
        <v>1743</v>
      </c>
      <c r="H419" s="2" t="s">
        <v>142</v>
      </c>
      <c r="I419" s="2" t="s">
        <v>26</v>
      </c>
      <c r="J419" s="2" t="s">
        <v>27</v>
      </c>
      <c r="K419" s="2" t="s">
        <v>28</v>
      </c>
      <c r="L419" s="2" t="s">
        <v>29</v>
      </c>
      <c r="M419" s="2" t="s">
        <v>29</v>
      </c>
      <c r="N419" s="2" t="s">
        <v>29</v>
      </c>
      <c r="O419" s="2" t="s">
        <v>29</v>
      </c>
      <c r="P419" s="2" t="s">
        <v>215</v>
      </c>
      <c r="Q419" s="4" t="str">
        <f>HYPERLINK("http://weibo.com/5532661234/NmbZxyWrf")</f>
        <v>http://weibo.com/5532661234/NmbZxyWrf</v>
      </c>
      <c r="R419" s="3" t="s">
        <v>1740</v>
      </c>
      <c r="S419" s="2" t="s">
        <v>31</v>
      </c>
      <c r="T419" t="s">
        <v>32</v>
      </c>
    </row>
    <row r="420" ht="23" customHeight="1" spans="1:20">
      <c r="A420" s="2">
        <v>419</v>
      </c>
      <c r="B420" s="3" t="s">
        <v>1744</v>
      </c>
      <c r="C420" s="2" t="s">
        <v>1745</v>
      </c>
      <c r="D420" s="2" t="s">
        <v>21</v>
      </c>
      <c r="E420" s="2" t="s">
        <v>22</v>
      </c>
      <c r="F420" s="2" t="s">
        <v>400</v>
      </c>
      <c r="G420" s="2" t="s">
        <v>401</v>
      </c>
      <c r="H420" s="2" t="s">
        <v>151</v>
      </c>
      <c r="I420" s="2" t="s">
        <v>26</v>
      </c>
      <c r="J420" s="2" t="s">
        <v>27</v>
      </c>
      <c r="K420" s="2" t="s">
        <v>28</v>
      </c>
      <c r="L420" s="2" t="s">
        <v>29</v>
      </c>
      <c r="M420" s="2" t="s">
        <v>29</v>
      </c>
      <c r="N420" s="2" t="s">
        <v>29</v>
      </c>
      <c r="O420" s="2" t="s">
        <v>29</v>
      </c>
      <c r="P420" s="2" t="s">
        <v>234</v>
      </c>
      <c r="Q420" s="4" t="str">
        <f>HYPERLINK("http://weibo.com/7215337245/NmbZtyusf")</f>
        <v>http://weibo.com/7215337245/NmbZtyusf</v>
      </c>
      <c r="R420" s="3" t="s">
        <v>1744</v>
      </c>
      <c r="S420" s="2" t="s">
        <v>31</v>
      </c>
      <c r="T420" t="s">
        <v>32</v>
      </c>
    </row>
    <row r="421" ht="23" customHeight="1" spans="1:20">
      <c r="A421" s="2">
        <v>420</v>
      </c>
      <c r="B421" s="3" t="s">
        <v>1746</v>
      </c>
      <c r="C421" s="2" t="s">
        <v>1747</v>
      </c>
      <c r="D421" s="2" t="s">
        <v>21</v>
      </c>
      <c r="E421" s="2" t="s">
        <v>22</v>
      </c>
      <c r="F421" s="2" t="s">
        <v>1748</v>
      </c>
      <c r="G421" s="2" t="s">
        <v>1749</v>
      </c>
      <c r="H421" s="2" t="s">
        <v>70</v>
      </c>
      <c r="I421" s="2" t="s">
        <v>26</v>
      </c>
      <c r="J421" s="2" t="s">
        <v>27</v>
      </c>
      <c r="K421" s="2" t="s">
        <v>28</v>
      </c>
      <c r="L421" s="2" t="s">
        <v>29</v>
      </c>
      <c r="M421" s="2" t="s">
        <v>29</v>
      </c>
      <c r="N421" s="2" t="s">
        <v>29</v>
      </c>
      <c r="O421" s="2" t="s">
        <v>29</v>
      </c>
      <c r="P421" s="2" t="s">
        <v>351</v>
      </c>
      <c r="Q421" s="4" t="str">
        <f>HYPERLINK("http://weibo.com/2684320315/NmbZrsdbq")</f>
        <v>http://weibo.com/2684320315/NmbZrsdbq</v>
      </c>
      <c r="R421" s="3" t="s">
        <v>1746</v>
      </c>
      <c r="S421" s="2" t="s">
        <v>31</v>
      </c>
      <c r="T421" t="s">
        <v>32</v>
      </c>
    </row>
    <row r="422" ht="23" customHeight="1" spans="1:20">
      <c r="A422" s="2">
        <v>421</v>
      </c>
      <c r="B422" s="3" t="s">
        <v>1750</v>
      </c>
      <c r="C422" s="2" t="s">
        <v>1751</v>
      </c>
      <c r="D422" s="2" t="s">
        <v>21</v>
      </c>
      <c r="E422" s="2" t="s">
        <v>22</v>
      </c>
      <c r="F422" s="2" t="s">
        <v>384</v>
      </c>
      <c r="G422" s="2" t="s">
        <v>385</v>
      </c>
      <c r="H422" s="2" t="s">
        <v>151</v>
      </c>
      <c r="I422" s="2" t="s">
        <v>26</v>
      </c>
      <c r="J422" s="2" t="s">
        <v>27</v>
      </c>
      <c r="K422" s="2" t="s">
        <v>28</v>
      </c>
      <c r="L422" s="2" t="s">
        <v>29</v>
      </c>
      <c r="M422" s="2" t="s">
        <v>29</v>
      </c>
      <c r="N422" s="2" t="s">
        <v>29</v>
      </c>
      <c r="O422" s="2" t="s">
        <v>29</v>
      </c>
      <c r="P422" s="2" t="s">
        <v>386</v>
      </c>
      <c r="Q422" s="4" t="str">
        <f>HYPERLINK("http://weibo.com/5062777374/NmbZotNGR")</f>
        <v>http://weibo.com/5062777374/NmbZotNGR</v>
      </c>
      <c r="R422" s="3" t="s">
        <v>1750</v>
      </c>
      <c r="S422" s="2" t="s">
        <v>31</v>
      </c>
      <c r="T422" t="s">
        <v>32</v>
      </c>
    </row>
    <row r="423" ht="23" customHeight="1" spans="1:20">
      <c r="A423" s="2">
        <v>422</v>
      </c>
      <c r="B423" s="3" t="s">
        <v>1752</v>
      </c>
      <c r="C423" s="2" t="s">
        <v>1751</v>
      </c>
      <c r="D423" s="2" t="s">
        <v>21</v>
      </c>
      <c r="E423" s="2" t="s">
        <v>22</v>
      </c>
      <c r="F423" s="2" t="s">
        <v>1753</v>
      </c>
      <c r="G423" s="2" t="s">
        <v>1754</v>
      </c>
      <c r="H423" s="2" t="s">
        <v>115</v>
      </c>
      <c r="I423" s="2" t="s">
        <v>26</v>
      </c>
      <c r="J423" s="2" t="s">
        <v>27</v>
      </c>
      <c r="K423" s="2" t="s">
        <v>28</v>
      </c>
      <c r="L423" s="2" t="s">
        <v>29</v>
      </c>
      <c r="M423" s="2" t="s">
        <v>29</v>
      </c>
      <c r="N423" s="2" t="s">
        <v>29</v>
      </c>
      <c r="O423" s="2" t="s">
        <v>29</v>
      </c>
      <c r="P423" s="2" t="s">
        <v>425</v>
      </c>
      <c r="Q423" s="4" t="str">
        <f>HYPERLINK("http://weibo.com/7287901082/NmbZovZXL")</f>
        <v>http://weibo.com/7287901082/NmbZovZXL</v>
      </c>
      <c r="R423" s="3" t="s">
        <v>1752</v>
      </c>
      <c r="S423" s="2" t="s">
        <v>31</v>
      </c>
      <c r="T423" t="s">
        <v>32</v>
      </c>
    </row>
    <row r="424" ht="23" customHeight="1" spans="1:20">
      <c r="A424" s="2">
        <v>423</v>
      </c>
      <c r="B424" s="3" t="s">
        <v>1755</v>
      </c>
      <c r="C424" s="2" t="s">
        <v>1756</v>
      </c>
      <c r="D424" s="2" t="s">
        <v>21</v>
      </c>
      <c r="E424" s="2" t="s">
        <v>22</v>
      </c>
      <c r="F424" s="2" t="s">
        <v>1757</v>
      </c>
      <c r="G424" s="2" t="s">
        <v>1758</v>
      </c>
      <c r="H424" s="2" t="s">
        <v>42</v>
      </c>
      <c r="I424" s="2" t="s">
        <v>26</v>
      </c>
      <c r="J424" s="2" t="s">
        <v>27</v>
      </c>
      <c r="K424" s="2" t="s">
        <v>28</v>
      </c>
      <c r="L424" s="2" t="s">
        <v>29</v>
      </c>
      <c r="M424" s="2" t="s">
        <v>29</v>
      </c>
      <c r="N424" s="2" t="s">
        <v>29</v>
      </c>
      <c r="O424" s="2" t="s">
        <v>29</v>
      </c>
      <c r="P424" s="2" t="s">
        <v>1759</v>
      </c>
      <c r="Q424" s="4" t="str">
        <f>HYPERLINK("http://weibo.com/5492213368/NmbZigsNg")</f>
        <v>http://weibo.com/5492213368/NmbZigsNg</v>
      </c>
      <c r="R424" s="3" t="s">
        <v>1755</v>
      </c>
      <c r="S424" s="2" t="s">
        <v>31</v>
      </c>
      <c r="T424" t="s">
        <v>32</v>
      </c>
    </row>
    <row r="425" ht="23" customHeight="1" spans="1:20">
      <c r="A425" s="2">
        <v>424</v>
      </c>
      <c r="B425" s="3" t="s">
        <v>1760</v>
      </c>
      <c r="C425" s="2" t="s">
        <v>1761</v>
      </c>
      <c r="D425" s="2" t="s">
        <v>21</v>
      </c>
      <c r="E425" s="2" t="s">
        <v>22</v>
      </c>
      <c r="F425" s="2" t="s">
        <v>1762</v>
      </c>
      <c r="G425" s="2" t="s">
        <v>1763</v>
      </c>
      <c r="H425" s="2" t="s">
        <v>95</v>
      </c>
      <c r="I425" s="2" t="s">
        <v>26</v>
      </c>
      <c r="J425" s="2" t="s">
        <v>27</v>
      </c>
      <c r="K425" s="2" t="s">
        <v>28</v>
      </c>
      <c r="L425" s="2" t="s">
        <v>29</v>
      </c>
      <c r="M425" s="2" t="s">
        <v>29</v>
      </c>
      <c r="N425" s="2" t="s">
        <v>29</v>
      </c>
      <c r="O425" s="2" t="s">
        <v>29</v>
      </c>
      <c r="P425" s="2" t="s">
        <v>1764</v>
      </c>
      <c r="Q425" s="4" t="str">
        <f>HYPERLINK("http://weibo.com/2812500177/NmbZffScj")</f>
        <v>http://weibo.com/2812500177/NmbZffScj</v>
      </c>
      <c r="R425" s="3" t="s">
        <v>1760</v>
      </c>
      <c r="S425" s="2" t="s">
        <v>31</v>
      </c>
      <c r="T425" t="s">
        <v>32</v>
      </c>
    </row>
    <row r="426" ht="23" customHeight="1" spans="1:20">
      <c r="A426" s="2">
        <v>425</v>
      </c>
      <c r="B426" s="3" t="s">
        <v>664</v>
      </c>
      <c r="C426" s="2" t="s">
        <v>1765</v>
      </c>
      <c r="D426" s="2" t="s">
        <v>21</v>
      </c>
      <c r="E426" s="2" t="s">
        <v>22</v>
      </c>
      <c r="F426" s="2" t="s">
        <v>1766</v>
      </c>
      <c r="G426" s="2" t="s">
        <v>1767</v>
      </c>
      <c r="H426" s="2" t="s">
        <v>48</v>
      </c>
      <c r="I426" s="2" t="s">
        <v>26</v>
      </c>
      <c r="J426" s="2" t="s">
        <v>27</v>
      </c>
      <c r="K426" s="2" t="s">
        <v>28</v>
      </c>
      <c r="L426" s="2" t="s">
        <v>29</v>
      </c>
      <c r="M426" s="2" t="s">
        <v>29</v>
      </c>
      <c r="N426" s="2" t="s">
        <v>29</v>
      </c>
      <c r="O426" s="2" t="s">
        <v>29</v>
      </c>
      <c r="P426" s="2" t="s">
        <v>374</v>
      </c>
      <c r="Q426" s="4" t="str">
        <f>HYPERLINK("http://weibo.com/7334359315/NmbZdzYbW")</f>
        <v>http://weibo.com/7334359315/NmbZdzYbW</v>
      </c>
      <c r="R426" s="3" t="s">
        <v>664</v>
      </c>
      <c r="S426" s="2" t="s">
        <v>31</v>
      </c>
      <c r="T426" t="s">
        <v>32</v>
      </c>
    </row>
    <row r="427" ht="23" customHeight="1" spans="1:20">
      <c r="A427" s="2">
        <v>426</v>
      </c>
      <c r="B427" s="3" t="s">
        <v>1768</v>
      </c>
      <c r="C427" s="2" t="s">
        <v>1769</v>
      </c>
      <c r="D427" s="2" t="s">
        <v>21</v>
      </c>
      <c r="E427" s="2" t="s">
        <v>22</v>
      </c>
      <c r="F427" s="2" t="s">
        <v>1770</v>
      </c>
      <c r="G427" s="2" t="s">
        <v>1771</v>
      </c>
      <c r="H427" s="2" t="s">
        <v>95</v>
      </c>
      <c r="I427" s="2" t="s">
        <v>26</v>
      </c>
      <c r="J427" s="2" t="s">
        <v>27</v>
      </c>
      <c r="K427" s="2" t="s">
        <v>28</v>
      </c>
      <c r="L427" s="2" t="s">
        <v>29</v>
      </c>
      <c r="M427" s="2" t="s">
        <v>29</v>
      </c>
      <c r="N427" s="2" t="s">
        <v>29</v>
      </c>
      <c r="O427" s="2" t="s">
        <v>29</v>
      </c>
      <c r="P427" s="2" t="s">
        <v>1302</v>
      </c>
      <c r="Q427" s="4" t="str">
        <f>HYPERLINK("http://weibo.com/6463350071/NmbZ94IV0")</f>
        <v>http://weibo.com/6463350071/NmbZ94IV0</v>
      </c>
      <c r="R427" s="3" t="s">
        <v>1768</v>
      </c>
      <c r="S427" s="2" t="s">
        <v>31</v>
      </c>
      <c r="T427" t="s">
        <v>32</v>
      </c>
    </row>
    <row r="428" ht="23" customHeight="1" spans="1:20">
      <c r="A428" s="2">
        <v>427</v>
      </c>
      <c r="B428" s="3" t="s">
        <v>316</v>
      </c>
      <c r="C428" s="2" t="s">
        <v>1772</v>
      </c>
      <c r="D428" s="2" t="s">
        <v>21</v>
      </c>
      <c r="E428" s="2" t="s">
        <v>22</v>
      </c>
      <c r="F428" s="2" t="s">
        <v>363</v>
      </c>
      <c r="G428" s="2" t="s">
        <v>364</v>
      </c>
      <c r="H428" s="2" t="s">
        <v>151</v>
      </c>
      <c r="I428" s="2" t="s">
        <v>26</v>
      </c>
      <c r="J428" s="2" t="s">
        <v>27</v>
      </c>
      <c r="K428" s="2" t="s">
        <v>28</v>
      </c>
      <c r="L428" s="2" t="s">
        <v>29</v>
      </c>
      <c r="M428" s="2" t="s">
        <v>29</v>
      </c>
      <c r="N428" s="2" t="s">
        <v>29</v>
      </c>
      <c r="O428" s="2" t="s">
        <v>29</v>
      </c>
      <c r="P428" s="2" t="s">
        <v>365</v>
      </c>
      <c r="Q428" s="4" t="str">
        <f>HYPERLINK("http://weibo.com/7338041724/NmbZ8t5TR")</f>
        <v>http://weibo.com/7338041724/NmbZ8t5TR</v>
      </c>
      <c r="R428" s="3" t="s">
        <v>316</v>
      </c>
      <c r="S428" s="2" t="s">
        <v>31</v>
      </c>
      <c r="T428" t="s">
        <v>32</v>
      </c>
    </row>
    <row r="429" ht="23" customHeight="1" spans="1:20">
      <c r="A429" s="2">
        <v>428</v>
      </c>
      <c r="B429" s="3" t="s">
        <v>1773</v>
      </c>
      <c r="C429" s="2" t="s">
        <v>1774</v>
      </c>
      <c r="D429" s="2" t="s">
        <v>21</v>
      </c>
      <c r="E429" s="2" t="s">
        <v>22</v>
      </c>
      <c r="F429" s="2" t="s">
        <v>1775</v>
      </c>
      <c r="G429" s="2" t="s">
        <v>1776</v>
      </c>
      <c r="H429" s="2" t="s">
        <v>1021</v>
      </c>
      <c r="I429" s="2" t="s">
        <v>26</v>
      </c>
      <c r="J429" s="2" t="s">
        <v>27</v>
      </c>
      <c r="K429" s="2" t="s">
        <v>28</v>
      </c>
      <c r="L429" s="2" t="s">
        <v>29</v>
      </c>
      <c r="M429" s="2" t="s">
        <v>29</v>
      </c>
      <c r="N429" s="2" t="s">
        <v>29</v>
      </c>
      <c r="O429" s="2" t="s">
        <v>29</v>
      </c>
      <c r="P429" s="2" t="s">
        <v>365</v>
      </c>
      <c r="Q429" s="4" t="str">
        <f>HYPERLINK("http://weibo.com/6473188784/NmbZ5go78")</f>
        <v>http://weibo.com/6473188784/NmbZ5go78</v>
      </c>
      <c r="R429" s="3" t="s">
        <v>1773</v>
      </c>
      <c r="S429" s="2" t="s">
        <v>31</v>
      </c>
      <c r="T429" t="s">
        <v>32</v>
      </c>
    </row>
    <row r="430" ht="23" customHeight="1" spans="1:20">
      <c r="A430" s="2">
        <v>429</v>
      </c>
      <c r="B430" s="3" t="s">
        <v>1777</v>
      </c>
      <c r="C430" s="2" t="s">
        <v>1778</v>
      </c>
      <c r="D430" s="2" t="s">
        <v>21</v>
      </c>
      <c r="E430" s="2" t="s">
        <v>22</v>
      </c>
      <c r="F430" s="2" t="s">
        <v>1779</v>
      </c>
      <c r="G430" s="2" t="s">
        <v>1780</v>
      </c>
      <c r="H430" s="2" t="s">
        <v>1002</v>
      </c>
      <c r="I430" s="2" t="s">
        <v>26</v>
      </c>
      <c r="J430" s="2" t="s">
        <v>27</v>
      </c>
      <c r="K430" s="2" t="s">
        <v>28</v>
      </c>
      <c r="L430" s="2" t="s">
        <v>29</v>
      </c>
      <c r="M430" s="2" t="s">
        <v>29</v>
      </c>
      <c r="N430" s="2" t="s">
        <v>29</v>
      </c>
      <c r="O430" s="2" t="s">
        <v>29</v>
      </c>
      <c r="P430" s="2" t="s">
        <v>900</v>
      </c>
      <c r="Q430" s="4" t="str">
        <f>HYPERLINK("http://weibo.com/7811945110/NmbZ38Zvj")</f>
        <v>http://weibo.com/7811945110/NmbZ38Zvj</v>
      </c>
      <c r="R430" s="3" t="s">
        <v>1777</v>
      </c>
      <c r="S430" s="2" t="s">
        <v>31</v>
      </c>
      <c r="T430" t="s">
        <v>32</v>
      </c>
    </row>
    <row r="431" ht="23" customHeight="1" spans="1:20">
      <c r="A431" s="2">
        <v>430</v>
      </c>
      <c r="B431" s="3" t="s">
        <v>1781</v>
      </c>
      <c r="C431" s="2" t="s">
        <v>1782</v>
      </c>
      <c r="D431" s="2" t="s">
        <v>21</v>
      </c>
      <c r="E431" s="2" t="s">
        <v>22</v>
      </c>
      <c r="F431" s="2" t="s">
        <v>1783</v>
      </c>
      <c r="G431" s="2" t="s">
        <v>1784</v>
      </c>
      <c r="H431" s="2" t="s">
        <v>36</v>
      </c>
      <c r="I431" s="2" t="s">
        <v>26</v>
      </c>
      <c r="J431" s="2" t="s">
        <v>27</v>
      </c>
      <c r="K431" s="2" t="s">
        <v>28</v>
      </c>
      <c r="L431" s="2" t="s">
        <v>29</v>
      </c>
      <c r="M431" s="2" t="s">
        <v>29</v>
      </c>
      <c r="N431" s="2" t="s">
        <v>29</v>
      </c>
      <c r="O431" s="2" t="s">
        <v>29</v>
      </c>
      <c r="P431" s="2" t="s">
        <v>374</v>
      </c>
      <c r="Q431" s="4" t="str">
        <f>HYPERLINK("http://weibo.com/7515722555/NmbZ1nCT9")</f>
        <v>http://weibo.com/7515722555/NmbZ1nCT9</v>
      </c>
      <c r="R431" s="3" t="s">
        <v>1781</v>
      </c>
      <c r="S431" s="2" t="s">
        <v>31</v>
      </c>
      <c r="T431" t="s">
        <v>32</v>
      </c>
    </row>
    <row r="432" ht="23" customHeight="1" spans="1:20">
      <c r="A432" s="2">
        <v>431</v>
      </c>
      <c r="B432" s="3" t="s">
        <v>1785</v>
      </c>
      <c r="C432" s="2" t="s">
        <v>1786</v>
      </c>
      <c r="D432" s="2" t="s">
        <v>21</v>
      </c>
      <c r="E432" s="2" t="s">
        <v>22</v>
      </c>
      <c r="F432" s="2" t="s">
        <v>1787</v>
      </c>
      <c r="G432" s="2" t="s">
        <v>1788</v>
      </c>
      <c r="H432" s="2" t="s">
        <v>42</v>
      </c>
      <c r="I432" s="2" t="s">
        <v>26</v>
      </c>
      <c r="J432" s="2" t="s">
        <v>27</v>
      </c>
      <c r="K432" s="2" t="s">
        <v>28</v>
      </c>
      <c r="L432" s="2" t="s">
        <v>29</v>
      </c>
      <c r="M432" s="2" t="s">
        <v>29</v>
      </c>
      <c r="N432" s="2" t="s">
        <v>29</v>
      </c>
      <c r="O432" s="2" t="s">
        <v>29</v>
      </c>
      <c r="P432" s="2" t="s">
        <v>1789</v>
      </c>
      <c r="Q432" s="4" t="str">
        <f>HYPERLINK("http://weibo.com/1288396363/NmbZ19jB2")</f>
        <v>http://weibo.com/1288396363/NmbZ19jB2</v>
      </c>
      <c r="R432" s="3" t="s">
        <v>1785</v>
      </c>
      <c r="S432" s="2" t="s">
        <v>31</v>
      </c>
      <c r="T432" t="s">
        <v>32</v>
      </c>
    </row>
    <row r="433" ht="23" customHeight="1" spans="1:20">
      <c r="A433" s="2">
        <v>432</v>
      </c>
      <c r="B433" s="3" t="s">
        <v>316</v>
      </c>
      <c r="C433" s="2" t="s">
        <v>1790</v>
      </c>
      <c r="D433" s="2" t="s">
        <v>21</v>
      </c>
      <c r="E433" s="2" t="s">
        <v>22</v>
      </c>
      <c r="F433" s="2" t="s">
        <v>1791</v>
      </c>
      <c r="G433" s="2" t="s">
        <v>1792</v>
      </c>
      <c r="H433" s="2" t="s">
        <v>95</v>
      </c>
      <c r="I433" s="2" t="s">
        <v>26</v>
      </c>
      <c r="J433" s="2" t="s">
        <v>27</v>
      </c>
      <c r="K433" s="2" t="s">
        <v>28</v>
      </c>
      <c r="L433" s="2" t="s">
        <v>29</v>
      </c>
      <c r="M433" s="2" t="s">
        <v>29</v>
      </c>
      <c r="N433" s="2" t="s">
        <v>29</v>
      </c>
      <c r="O433" s="2" t="s">
        <v>29</v>
      </c>
      <c r="P433" s="2" t="s">
        <v>414</v>
      </c>
      <c r="Q433" s="4" t="str">
        <f>HYPERLINK("http://weibo.com/7830409152/NmbYUyFq3")</f>
        <v>http://weibo.com/7830409152/NmbYUyFq3</v>
      </c>
      <c r="R433" s="3" t="s">
        <v>316</v>
      </c>
      <c r="S433" s="2" t="s">
        <v>31</v>
      </c>
      <c r="T433" t="s">
        <v>32</v>
      </c>
    </row>
    <row r="434" ht="23" customHeight="1" spans="1:20">
      <c r="A434" s="2">
        <v>433</v>
      </c>
      <c r="B434" s="3" t="s">
        <v>19</v>
      </c>
      <c r="C434" s="2" t="s">
        <v>1793</v>
      </c>
      <c r="D434" s="2" t="s">
        <v>21</v>
      </c>
      <c r="E434" s="2" t="s">
        <v>22</v>
      </c>
      <c r="F434" s="2" t="s">
        <v>1794</v>
      </c>
      <c r="G434" s="2" t="s">
        <v>1795</v>
      </c>
      <c r="H434" s="2" t="s">
        <v>95</v>
      </c>
      <c r="I434" s="2" t="s">
        <v>26</v>
      </c>
      <c r="J434" s="2" t="s">
        <v>27</v>
      </c>
      <c r="K434" s="2" t="s">
        <v>28</v>
      </c>
      <c r="L434" s="2" t="s">
        <v>29</v>
      </c>
      <c r="M434" s="2" t="s">
        <v>29</v>
      </c>
      <c r="N434" s="2" t="s">
        <v>29</v>
      </c>
      <c r="O434" s="2" t="s">
        <v>29</v>
      </c>
      <c r="P434" s="2" t="s">
        <v>1081</v>
      </c>
      <c r="Q434" s="4" t="str">
        <f>HYPERLINK("http://weibo.com/7831281497/NmbYRn3dZ")</f>
        <v>http://weibo.com/7831281497/NmbYRn3dZ</v>
      </c>
      <c r="R434" s="3" t="s">
        <v>19</v>
      </c>
      <c r="S434" s="2" t="s">
        <v>31</v>
      </c>
      <c r="T434" t="s">
        <v>32</v>
      </c>
    </row>
    <row r="435" ht="23" customHeight="1" spans="1:20">
      <c r="A435" s="2">
        <v>434</v>
      </c>
      <c r="B435" s="3" t="s">
        <v>1796</v>
      </c>
      <c r="C435" s="2" t="s">
        <v>1797</v>
      </c>
      <c r="D435" s="2" t="s">
        <v>21</v>
      </c>
      <c r="E435" s="2" t="s">
        <v>22</v>
      </c>
      <c r="F435" s="2" t="s">
        <v>1798</v>
      </c>
      <c r="G435" s="2" t="s">
        <v>1799</v>
      </c>
      <c r="H435" s="2" t="s">
        <v>1021</v>
      </c>
      <c r="I435" s="2" t="s">
        <v>26</v>
      </c>
      <c r="J435" s="2" t="s">
        <v>27</v>
      </c>
      <c r="K435" s="2" t="s">
        <v>28</v>
      </c>
      <c r="L435" s="2" t="s">
        <v>29</v>
      </c>
      <c r="M435" s="2" t="s">
        <v>29</v>
      </c>
      <c r="N435" s="2" t="s">
        <v>29</v>
      </c>
      <c r="O435" s="2" t="s">
        <v>29</v>
      </c>
      <c r="P435" s="2" t="s">
        <v>1800</v>
      </c>
      <c r="Q435" s="4" t="str">
        <f>HYPERLINK("http://weibo.com/7310497709/NmbYOqOQL")</f>
        <v>http://weibo.com/7310497709/NmbYOqOQL</v>
      </c>
      <c r="R435" s="3" t="s">
        <v>1796</v>
      </c>
      <c r="S435" s="2" t="s">
        <v>31</v>
      </c>
      <c r="T435" t="s">
        <v>32</v>
      </c>
    </row>
    <row r="436" ht="23" customHeight="1" spans="1:20">
      <c r="A436" s="2">
        <v>435</v>
      </c>
      <c r="B436" s="3" t="s">
        <v>1801</v>
      </c>
      <c r="C436" s="2" t="s">
        <v>1802</v>
      </c>
      <c r="D436" s="2" t="s">
        <v>21</v>
      </c>
      <c r="E436" s="2" t="s">
        <v>22</v>
      </c>
      <c r="F436" s="2" t="s">
        <v>1803</v>
      </c>
      <c r="G436" s="2" t="s">
        <v>1804</v>
      </c>
      <c r="H436" s="2" t="s">
        <v>95</v>
      </c>
      <c r="I436" s="2" t="s">
        <v>26</v>
      </c>
      <c r="J436" s="2" t="s">
        <v>27</v>
      </c>
      <c r="K436" s="2" t="s">
        <v>28</v>
      </c>
      <c r="L436" s="2" t="s">
        <v>29</v>
      </c>
      <c r="M436" s="2" t="s">
        <v>29</v>
      </c>
      <c r="N436" s="2" t="s">
        <v>29</v>
      </c>
      <c r="O436" s="2" t="s">
        <v>29</v>
      </c>
      <c r="P436" s="2" t="s">
        <v>909</v>
      </c>
      <c r="Q436" s="4" t="str">
        <f>HYPERLINK("http://weibo.com/5530805141/NmbYK4ncs")</f>
        <v>http://weibo.com/5530805141/NmbYK4ncs</v>
      </c>
      <c r="R436" s="3" t="s">
        <v>1801</v>
      </c>
      <c r="S436" s="2" t="s">
        <v>31</v>
      </c>
      <c r="T436" t="s">
        <v>32</v>
      </c>
    </row>
    <row r="437" ht="23" customHeight="1" spans="1:20">
      <c r="A437" s="2">
        <v>436</v>
      </c>
      <c r="B437" s="3" t="s">
        <v>1544</v>
      </c>
      <c r="C437" s="2" t="s">
        <v>1805</v>
      </c>
      <c r="D437" s="2" t="s">
        <v>21</v>
      </c>
      <c r="E437" s="2" t="s">
        <v>22</v>
      </c>
      <c r="F437" s="2" t="s">
        <v>1806</v>
      </c>
      <c r="G437" s="2" t="s">
        <v>1807</v>
      </c>
      <c r="H437" s="2" t="s">
        <v>668</v>
      </c>
      <c r="I437" s="2" t="s">
        <v>26</v>
      </c>
      <c r="J437" s="2" t="s">
        <v>27</v>
      </c>
      <c r="K437" s="2" t="s">
        <v>28</v>
      </c>
      <c r="L437" s="2" t="s">
        <v>29</v>
      </c>
      <c r="M437" s="2" t="s">
        <v>29</v>
      </c>
      <c r="N437" s="2" t="s">
        <v>29</v>
      </c>
      <c r="O437" s="2" t="s">
        <v>29</v>
      </c>
      <c r="P437" s="2" t="s">
        <v>832</v>
      </c>
      <c r="Q437" s="4" t="str">
        <f>HYPERLINK("http://weibo.com/7293996902/NmbYJ4ww7")</f>
        <v>http://weibo.com/7293996902/NmbYJ4ww7</v>
      </c>
      <c r="R437" s="3" t="s">
        <v>1544</v>
      </c>
      <c r="S437" s="2" t="s">
        <v>31</v>
      </c>
      <c r="T437" t="s">
        <v>32</v>
      </c>
    </row>
    <row r="438" ht="23" customHeight="1" spans="1:20">
      <c r="A438" s="2">
        <v>437</v>
      </c>
      <c r="B438" s="3" t="s">
        <v>1808</v>
      </c>
      <c r="C438" s="2" t="s">
        <v>1809</v>
      </c>
      <c r="D438" s="2" t="s">
        <v>21</v>
      </c>
      <c r="E438" s="2" t="s">
        <v>22</v>
      </c>
      <c r="F438" s="2" t="s">
        <v>1810</v>
      </c>
      <c r="G438" s="2" t="s">
        <v>1811</v>
      </c>
      <c r="H438" s="2" t="s">
        <v>95</v>
      </c>
      <c r="I438" s="2" t="s">
        <v>26</v>
      </c>
      <c r="J438" s="2" t="s">
        <v>27</v>
      </c>
      <c r="K438" s="2" t="s">
        <v>28</v>
      </c>
      <c r="L438" s="2" t="s">
        <v>29</v>
      </c>
      <c r="M438" s="2" t="s">
        <v>29</v>
      </c>
      <c r="N438" s="2" t="s">
        <v>29</v>
      </c>
      <c r="O438" s="2" t="s">
        <v>29</v>
      </c>
      <c r="P438" s="2" t="s">
        <v>29</v>
      </c>
      <c r="Q438" s="4" t="str">
        <f>HYPERLINK("http://weibo.com/7834028792/NmbYvhNlE")</f>
        <v>http://weibo.com/7834028792/NmbYvhNlE</v>
      </c>
      <c r="R438" s="3" t="s">
        <v>1808</v>
      </c>
      <c r="S438" s="2" t="s">
        <v>31</v>
      </c>
      <c r="T438" t="s">
        <v>32</v>
      </c>
    </row>
    <row r="439" ht="23" customHeight="1" spans="1:20">
      <c r="A439" s="2">
        <v>438</v>
      </c>
      <c r="B439" s="3" t="s">
        <v>1812</v>
      </c>
      <c r="C439" s="2" t="s">
        <v>1813</v>
      </c>
      <c r="D439" s="2" t="s">
        <v>21</v>
      </c>
      <c r="E439" s="2" t="s">
        <v>22</v>
      </c>
      <c r="F439" s="2" t="s">
        <v>1814</v>
      </c>
      <c r="G439" s="2" t="s">
        <v>1815</v>
      </c>
      <c r="H439" s="2" t="s">
        <v>36</v>
      </c>
      <c r="I439" s="2" t="s">
        <v>26</v>
      </c>
      <c r="J439" s="2" t="s">
        <v>27</v>
      </c>
      <c r="K439" s="2" t="s">
        <v>28</v>
      </c>
      <c r="L439" s="2" t="s">
        <v>29</v>
      </c>
      <c r="M439" s="2" t="s">
        <v>29</v>
      </c>
      <c r="N439" s="2" t="s">
        <v>29</v>
      </c>
      <c r="O439" s="2" t="s">
        <v>29</v>
      </c>
      <c r="P439" s="2" t="s">
        <v>390</v>
      </c>
      <c r="Q439" s="4" t="str">
        <f>HYPERLINK("http://weibo.com/6416720452/NmbYu4KWz")</f>
        <v>http://weibo.com/6416720452/NmbYu4KWz</v>
      </c>
      <c r="R439" s="3" t="s">
        <v>1812</v>
      </c>
      <c r="S439" s="2" t="s">
        <v>31</v>
      </c>
      <c r="T439" t="s">
        <v>32</v>
      </c>
    </row>
    <row r="440" ht="23" customHeight="1" spans="1:20">
      <c r="A440" s="2">
        <v>439</v>
      </c>
      <c r="B440" s="3" t="s">
        <v>1816</v>
      </c>
      <c r="C440" s="2" t="s">
        <v>1813</v>
      </c>
      <c r="D440" s="2" t="s">
        <v>21</v>
      </c>
      <c r="E440" s="2" t="s">
        <v>22</v>
      </c>
      <c r="F440" s="2" t="s">
        <v>1817</v>
      </c>
      <c r="G440" s="2" t="s">
        <v>1818</v>
      </c>
      <c r="H440" s="2" t="s">
        <v>142</v>
      </c>
      <c r="I440" s="2" t="s">
        <v>26</v>
      </c>
      <c r="J440" s="2" t="s">
        <v>27</v>
      </c>
      <c r="K440" s="2" t="s">
        <v>28</v>
      </c>
      <c r="L440" s="2" t="s">
        <v>29</v>
      </c>
      <c r="M440" s="2" t="s">
        <v>29</v>
      </c>
      <c r="N440" s="2" t="s">
        <v>29</v>
      </c>
      <c r="O440" s="2" t="s">
        <v>29</v>
      </c>
      <c r="P440" s="2" t="s">
        <v>1163</v>
      </c>
      <c r="Q440" s="4" t="str">
        <f>HYPERLINK("http://weibo.com/7769338761/NmbYtvkmn")</f>
        <v>http://weibo.com/7769338761/NmbYtvkmn</v>
      </c>
      <c r="R440" s="3" t="s">
        <v>1816</v>
      </c>
      <c r="S440" s="2" t="s">
        <v>31</v>
      </c>
      <c r="T440" t="s">
        <v>32</v>
      </c>
    </row>
    <row r="441" ht="23" customHeight="1" spans="1:20">
      <c r="A441" s="2">
        <v>440</v>
      </c>
      <c r="B441" s="3" t="s">
        <v>640</v>
      </c>
      <c r="C441" s="2" t="s">
        <v>1819</v>
      </c>
      <c r="D441" s="2" t="s">
        <v>21</v>
      </c>
      <c r="E441" s="2" t="s">
        <v>22</v>
      </c>
      <c r="F441" s="2" t="s">
        <v>1820</v>
      </c>
      <c r="G441" s="2" t="s">
        <v>1821</v>
      </c>
      <c r="H441" s="2" t="s">
        <v>95</v>
      </c>
      <c r="I441" s="2" t="s">
        <v>26</v>
      </c>
      <c r="J441" s="2" t="s">
        <v>27</v>
      </c>
      <c r="K441" s="2" t="s">
        <v>28</v>
      </c>
      <c r="L441" s="2" t="s">
        <v>29</v>
      </c>
      <c r="M441" s="2" t="s">
        <v>29</v>
      </c>
      <c r="N441" s="2" t="s">
        <v>29</v>
      </c>
      <c r="O441" s="2" t="s">
        <v>29</v>
      </c>
      <c r="P441" s="2" t="s">
        <v>1822</v>
      </c>
      <c r="Q441" s="4" t="str">
        <f>HYPERLINK("http://weibo.com/6180185824/NmbYocjHi")</f>
        <v>http://weibo.com/6180185824/NmbYocjHi</v>
      </c>
      <c r="R441" s="3" t="s">
        <v>640</v>
      </c>
      <c r="S441" s="2" t="s">
        <v>31</v>
      </c>
      <c r="T441" t="s">
        <v>32</v>
      </c>
    </row>
    <row r="442" ht="23" customHeight="1" spans="1:20">
      <c r="A442" s="2">
        <v>441</v>
      </c>
      <c r="B442" s="3" t="s">
        <v>1823</v>
      </c>
      <c r="C442" s="2" t="s">
        <v>1824</v>
      </c>
      <c r="D442" s="2" t="s">
        <v>21</v>
      </c>
      <c r="E442" s="2" t="s">
        <v>22</v>
      </c>
      <c r="F442" s="2" t="s">
        <v>1825</v>
      </c>
      <c r="G442" s="2" t="s">
        <v>1826</v>
      </c>
      <c r="H442" s="2" t="s">
        <v>194</v>
      </c>
      <c r="I442" s="2" t="s">
        <v>26</v>
      </c>
      <c r="J442" s="2" t="s">
        <v>27</v>
      </c>
      <c r="K442" s="2" t="s">
        <v>28</v>
      </c>
      <c r="L442" s="2" t="s">
        <v>29</v>
      </c>
      <c r="M442" s="2" t="s">
        <v>29</v>
      </c>
      <c r="N442" s="2" t="s">
        <v>29</v>
      </c>
      <c r="O442" s="2" t="s">
        <v>29</v>
      </c>
      <c r="P442" s="2" t="s">
        <v>1280</v>
      </c>
      <c r="Q442" s="4" t="str">
        <f>HYPERLINK("http://weibo.com/6519173414/NmbYisHeu")</f>
        <v>http://weibo.com/6519173414/NmbYisHeu</v>
      </c>
      <c r="R442" s="3" t="s">
        <v>1823</v>
      </c>
      <c r="S442" s="2" t="s">
        <v>31</v>
      </c>
      <c r="T442" t="s">
        <v>32</v>
      </c>
    </row>
    <row r="443" ht="23" customHeight="1" spans="1:20">
      <c r="A443" s="2">
        <v>442</v>
      </c>
      <c r="B443" s="3" t="s">
        <v>19</v>
      </c>
      <c r="C443" s="2" t="s">
        <v>1827</v>
      </c>
      <c r="D443" s="2" t="s">
        <v>21</v>
      </c>
      <c r="E443" s="2" t="s">
        <v>22</v>
      </c>
      <c r="F443" s="2" t="s">
        <v>1828</v>
      </c>
      <c r="G443" s="2" t="s">
        <v>1829</v>
      </c>
      <c r="H443" s="2" t="s">
        <v>441</v>
      </c>
      <c r="I443" s="2" t="s">
        <v>26</v>
      </c>
      <c r="J443" s="2" t="s">
        <v>27</v>
      </c>
      <c r="K443" s="2" t="s">
        <v>28</v>
      </c>
      <c r="L443" s="2" t="s">
        <v>29</v>
      </c>
      <c r="M443" s="2" t="s">
        <v>29</v>
      </c>
      <c r="N443" s="2" t="s">
        <v>29</v>
      </c>
      <c r="O443" s="2" t="s">
        <v>29</v>
      </c>
      <c r="P443" s="2" t="s">
        <v>425</v>
      </c>
      <c r="Q443" s="4" t="str">
        <f>HYPERLINK("http://weibo.com/7817899310/NmbYg88ax")</f>
        <v>http://weibo.com/7817899310/NmbYg88ax</v>
      </c>
      <c r="R443" s="3" t="s">
        <v>19</v>
      </c>
      <c r="S443" s="2" t="s">
        <v>31</v>
      </c>
      <c r="T443" t="s">
        <v>32</v>
      </c>
    </row>
    <row r="444" ht="23" customHeight="1" spans="1:20">
      <c r="A444" s="2">
        <v>443</v>
      </c>
      <c r="B444" s="3" t="s">
        <v>19</v>
      </c>
      <c r="C444" s="2" t="s">
        <v>1830</v>
      </c>
      <c r="D444" s="2" t="s">
        <v>21</v>
      </c>
      <c r="E444" s="2" t="s">
        <v>22</v>
      </c>
      <c r="F444" s="2" t="s">
        <v>1831</v>
      </c>
      <c r="G444" s="2" t="s">
        <v>1832</v>
      </c>
      <c r="H444" s="2" t="s">
        <v>36</v>
      </c>
      <c r="I444" s="2" t="s">
        <v>26</v>
      </c>
      <c r="J444" s="2" t="s">
        <v>27</v>
      </c>
      <c r="K444" s="2" t="s">
        <v>28</v>
      </c>
      <c r="L444" s="2" t="s">
        <v>29</v>
      </c>
      <c r="M444" s="2" t="s">
        <v>29</v>
      </c>
      <c r="N444" s="2" t="s">
        <v>29</v>
      </c>
      <c r="O444" s="2" t="s">
        <v>29</v>
      </c>
      <c r="P444" s="2" t="s">
        <v>365</v>
      </c>
      <c r="Q444" s="4" t="str">
        <f>HYPERLINK("http://weibo.com/7726950902/NmbYeq3zv")</f>
        <v>http://weibo.com/7726950902/NmbYeq3zv</v>
      </c>
      <c r="R444" s="3" t="s">
        <v>19</v>
      </c>
      <c r="S444" s="2" t="s">
        <v>31</v>
      </c>
      <c r="T444" t="s">
        <v>32</v>
      </c>
    </row>
    <row r="445" ht="23" customHeight="1" spans="1:20">
      <c r="A445" s="2">
        <v>444</v>
      </c>
      <c r="B445" s="3" t="s">
        <v>664</v>
      </c>
      <c r="C445" s="2" t="s">
        <v>1833</v>
      </c>
      <c r="D445" s="2" t="s">
        <v>21</v>
      </c>
      <c r="E445" s="2" t="s">
        <v>22</v>
      </c>
      <c r="F445" s="2" t="s">
        <v>1834</v>
      </c>
      <c r="G445" s="2" t="s">
        <v>1835</v>
      </c>
      <c r="H445" s="2" t="s">
        <v>70</v>
      </c>
      <c r="I445" s="2" t="s">
        <v>26</v>
      </c>
      <c r="J445" s="2" t="s">
        <v>27</v>
      </c>
      <c r="K445" s="2" t="s">
        <v>28</v>
      </c>
      <c r="L445" s="2" t="s">
        <v>29</v>
      </c>
      <c r="M445" s="2" t="s">
        <v>29</v>
      </c>
      <c r="N445" s="2" t="s">
        <v>29</v>
      </c>
      <c r="O445" s="2" t="s">
        <v>29</v>
      </c>
      <c r="P445" s="2" t="s">
        <v>669</v>
      </c>
      <c r="Q445" s="4" t="str">
        <f>HYPERLINK("http://weibo.com/7515434262/NmbY973O9")</f>
        <v>http://weibo.com/7515434262/NmbY973O9</v>
      </c>
      <c r="R445" s="3" t="s">
        <v>664</v>
      </c>
      <c r="S445" s="2" t="s">
        <v>31</v>
      </c>
      <c r="T445" t="s">
        <v>32</v>
      </c>
    </row>
    <row r="446" ht="23" customHeight="1" spans="1:20">
      <c r="A446" s="2">
        <v>445</v>
      </c>
      <c r="B446" s="3" t="s">
        <v>1836</v>
      </c>
      <c r="C446" s="2" t="s">
        <v>1837</v>
      </c>
      <c r="D446" s="2" t="s">
        <v>21</v>
      </c>
      <c r="E446" s="2" t="s">
        <v>22</v>
      </c>
      <c r="F446" s="2" t="s">
        <v>1838</v>
      </c>
      <c r="G446" s="2" t="s">
        <v>1839</v>
      </c>
      <c r="H446" s="2" t="s">
        <v>1261</v>
      </c>
      <c r="I446" s="2" t="s">
        <v>26</v>
      </c>
      <c r="J446" s="2" t="s">
        <v>27</v>
      </c>
      <c r="K446" s="2" t="s">
        <v>28</v>
      </c>
      <c r="L446" s="2" t="s">
        <v>29</v>
      </c>
      <c r="M446" s="2" t="s">
        <v>29</v>
      </c>
      <c r="N446" s="2" t="s">
        <v>29</v>
      </c>
      <c r="O446" s="2" t="s">
        <v>29</v>
      </c>
      <c r="P446" s="2" t="s">
        <v>1840</v>
      </c>
      <c r="Q446" s="4" t="str">
        <f>HYPERLINK("http://weibo.com/1914301971/NmbY7jtz5")</f>
        <v>http://weibo.com/1914301971/NmbY7jtz5</v>
      </c>
      <c r="R446" s="3" t="s">
        <v>1836</v>
      </c>
      <c r="S446" s="2" t="s">
        <v>31</v>
      </c>
      <c r="T446" t="s">
        <v>32</v>
      </c>
    </row>
    <row r="447" ht="23" customHeight="1" spans="1:20">
      <c r="A447" s="2">
        <v>446</v>
      </c>
      <c r="B447" s="3" t="s">
        <v>1841</v>
      </c>
      <c r="C447" s="2" t="s">
        <v>1842</v>
      </c>
      <c r="D447" s="2" t="s">
        <v>21</v>
      </c>
      <c r="E447" s="2" t="s">
        <v>22</v>
      </c>
      <c r="F447" s="2" t="s">
        <v>1843</v>
      </c>
      <c r="G447" s="2" t="s">
        <v>1844</v>
      </c>
      <c r="H447" s="2" t="s">
        <v>441</v>
      </c>
      <c r="I447" s="2" t="s">
        <v>26</v>
      </c>
      <c r="J447" s="2" t="s">
        <v>27</v>
      </c>
      <c r="K447" s="2" t="s">
        <v>28</v>
      </c>
      <c r="L447" s="2" t="s">
        <v>29</v>
      </c>
      <c r="M447" s="2" t="s">
        <v>29</v>
      </c>
      <c r="N447" s="2" t="s">
        <v>29</v>
      </c>
      <c r="O447" s="2" t="s">
        <v>29</v>
      </c>
      <c r="P447" s="2" t="s">
        <v>436</v>
      </c>
      <c r="Q447" s="4" t="str">
        <f>HYPERLINK("http://weibo.com/7817703680/NmbY5c5WL")</f>
        <v>http://weibo.com/7817703680/NmbY5c5WL</v>
      </c>
      <c r="R447" s="3" t="s">
        <v>1841</v>
      </c>
      <c r="S447" s="2" t="s">
        <v>31</v>
      </c>
      <c r="T447" t="s">
        <v>32</v>
      </c>
    </row>
    <row r="448" ht="23" customHeight="1" spans="1:20">
      <c r="A448" s="2">
        <v>447</v>
      </c>
      <c r="B448" s="3" t="s">
        <v>1845</v>
      </c>
      <c r="C448" s="2" t="s">
        <v>1846</v>
      </c>
      <c r="D448" s="2" t="s">
        <v>21</v>
      </c>
      <c r="E448" s="2" t="s">
        <v>22</v>
      </c>
      <c r="F448" s="2" t="s">
        <v>1847</v>
      </c>
      <c r="G448" s="2" t="s">
        <v>1848</v>
      </c>
      <c r="H448" s="2" t="s">
        <v>48</v>
      </c>
      <c r="I448" s="2" t="s">
        <v>26</v>
      </c>
      <c r="J448" s="2" t="s">
        <v>27</v>
      </c>
      <c r="K448" s="2" t="s">
        <v>28</v>
      </c>
      <c r="L448" s="2" t="s">
        <v>29</v>
      </c>
      <c r="M448" s="2" t="s">
        <v>29</v>
      </c>
      <c r="N448" s="2" t="s">
        <v>29</v>
      </c>
      <c r="O448" s="2" t="s">
        <v>29</v>
      </c>
      <c r="P448" s="2" t="s">
        <v>1849</v>
      </c>
      <c r="Q448" s="4" t="str">
        <f>HYPERLINK("http://weibo.com/5233410965/NmbY0f7H5")</f>
        <v>http://weibo.com/5233410965/NmbY0f7H5</v>
      </c>
      <c r="R448" s="3" t="s">
        <v>1845</v>
      </c>
      <c r="S448" s="2" t="s">
        <v>31</v>
      </c>
      <c r="T448" t="s">
        <v>32</v>
      </c>
    </row>
    <row r="449" ht="23" customHeight="1" spans="1:20">
      <c r="A449" s="2">
        <v>448</v>
      </c>
      <c r="B449" s="3" t="s">
        <v>1850</v>
      </c>
      <c r="C449" s="2" t="s">
        <v>1851</v>
      </c>
      <c r="D449" s="2" t="s">
        <v>21</v>
      </c>
      <c r="E449" s="2" t="s">
        <v>22</v>
      </c>
      <c r="F449" s="2" t="s">
        <v>1852</v>
      </c>
      <c r="G449" s="2" t="s">
        <v>1853</v>
      </c>
      <c r="H449" s="2" t="s">
        <v>95</v>
      </c>
      <c r="I449" s="2" t="s">
        <v>26</v>
      </c>
      <c r="J449" s="2" t="s">
        <v>27</v>
      </c>
      <c r="K449" s="2" t="s">
        <v>28</v>
      </c>
      <c r="L449" s="2" t="s">
        <v>29</v>
      </c>
      <c r="M449" s="2" t="s">
        <v>29</v>
      </c>
      <c r="N449" s="2" t="s">
        <v>29</v>
      </c>
      <c r="O449" s="2" t="s">
        <v>29</v>
      </c>
      <c r="P449" s="2" t="s">
        <v>1854</v>
      </c>
      <c r="Q449" s="4" t="str">
        <f>HYPERLINK("http://weibo.com/5533515595/NmbXUlA41")</f>
        <v>http://weibo.com/5533515595/NmbXUlA41</v>
      </c>
      <c r="R449" s="3" t="s">
        <v>1850</v>
      </c>
      <c r="S449" s="2" t="s">
        <v>31</v>
      </c>
      <c r="T449" t="s">
        <v>32</v>
      </c>
    </row>
    <row r="450" ht="23" customHeight="1" spans="1:20">
      <c r="A450" s="2">
        <v>449</v>
      </c>
      <c r="B450" s="3" t="s">
        <v>316</v>
      </c>
      <c r="C450" s="2" t="s">
        <v>1855</v>
      </c>
      <c r="D450" s="2" t="s">
        <v>21</v>
      </c>
      <c r="E450" s="2" t="s">
        <v>22</v>
      </c>
      <c r="F450" s="2" t="s">
        <v>1856</v>
      </c>
      <c r="G450" s="2" t="s">
        <v>1857</v>
      </c>
      <c r="H450" s="2" t="s">
        <v>151</v>
      </c>
      <c r="I450" s="2" t="s">
        <v>26</v>
      </c>
      <c r="J450" s="2" t="s">
        <v>27</v>
      </c>
      <c r="K450" s="2" t="s">
        <v>28</v>
      </c>
      <c r="L450" s="2" t="s">
        <v>29</v>
      </c>
      <c r="M450" s="2" t="s">
        <v>29</v>
      </c>
      <c r="N450" s="2" t="s">
        <v>29</v>
      </c>
      <c r="O450" s="2" t="s">
        <v>29</v>
      </c>
      <c r="P450" s="2" t="s">
        <v>1858</v>
      </c>
      <c r="Q450" s="4" t="str">
        <f>HYPERLINK("http://weibo.com/7525905811/NmbXT5ebn")</f>
        <v>http://weibo.com/7525905811/NmbXT5ebn</v>
      </c>
      <c r="R450" s="3" t="s">
        <v>316</v>
      </c>
      <c r="S450" s="2" t="s">
        <v>31</v>
      </c>
      <c r="T450" t="s">
        <v>32</v>
      </c>
    </row>
    <row r="451" ht="23" customHeight="1" spans="1:20">
      <c r="A451" s="2">
        <v>450</v>
      </c>
      <c r="B451" s="3" t="s">
        <v>1859</v>
      </c>
      <c r="C451" s="2" t="s">
        <v>1860</v>
      </c>
      <c r="D451" s="2" t="s">
        <v>21</v>
      </c>
      <c r="E451" s="2" t="s">
        <v>22</v>
      </c>
      <c r="F451" s="2" t="s">
        <v>1861</v>
      </c>
      <c r="G451" s="2" t="s">
        <v>1862</v>
      </c>
      <c r="H451" s="2" t="s">
        <v>230</v>
      </c>
      <c r="I451" s="2" t="s">
        <v>26</v>
      </c>
      <c r="J451" s="2" t="s">
        <v>27</v>
      </c>
      <c r="K451" s="2" t="s">
        <v>28</v>
      </c>
      <c r="L451" s="2" t="s">
        <v>29</v>
      </c>
      <c r="M451" s="2" t="s">
        <v>29</v>
      </c>
      <c r="N451" s="2" t="s">
        <v>29</v>
      </c>
      <c r="O451" s="2" t="s">
        <v>29</v>
      </c>
      <c r="P451" s="2" t="s">
        <v>1863</v>
      </c>
      <c r="Q451" s="4" t="str">
        <f>HYPERLINK("http://weibo.com/5982579514/NmbXH0zFP")</f>
        <v>http://weibo.com/5982579514/NmbXH0zFP</v>
      </c>
      <c r="R451" s="3" t="s">
        <v>1859</v>
      </c>
      <c r="S451" s="2" t="s">
        <v>31</v>
      </c>
      <c r="T451" t="s">
        <v>32</v>
      </c>
    </row>
    <row r="452" ht="23" customHeight="1" spans="1:20">
      <c r="A452" s="2">
        <v>451</v>
      </c>
      <c r="B452" s="3" t="s">
        <v>1864</v>
      </c>
      <c r="C452" s="2" t="s">
        <v>1865</v>
      </c>
      <c r="D452" s="2" t="s">
        <v>21</v>
      </c>
      <c r="E452" s="2" t="s">
        <v>22</v>
      </c>
      <c r="F452" s="2" t="s">
        <v>1866</v>
      </c>
      <c r="G452" s="2" t="s">
        <v>1867</v>
      </c>
      <c r="H452" s="2" t="s">
        <v>42</v>
      </c>
      <c r="I452" s="2" t="s">
        <v>26</v>
      </c>
      <c r="J452" s="2" t="s">
        <v>27</v>
      </c>
      <c r="K452" s="2" t="s">
        <v>28</v>
      </c>
      <c r="L452" s="2" t="s">
        <v>29</v>
      </c>
      <c r="M452" s="2" t="s">
        <v>29</v>
      </c>
      <c r="N452" s="2" t="s">
        <v>29</v>
      </c>
      <c r="O452" s="2" t="s">
        <v>29</v>
      </c>
      <c r="P452" s="2" t="s">
        <v>1868</v>
      </c>
      <c r="Q452" s="4" t="str">
        <f>HYPERLINK("http://weibo.com/7390839806/NmbXCj0iG")</f>
        <v>http://weibo.com/7390839806/NmbXCj0iG</v>
      </c>
      <c r="R452" s="3" t="s">
        <v>1864</v>
      </c>
      <c r="S452" s="2" t="s">
        <v>31</v>
      </c>
      <c r="T452" t="s">
        <v>32</v>
      </c>
    </row>
    <row r="453" ht="23" customHeight="1" spans="1:20">
      <c r="A453" s="2">
        <v>452</v>
      </c>
      <c r="B453" s="3" t="s">
        <v>316</v>
      </c>
      <c r="C453" s="2" t="s">
        <v>1869</v>
      </c>
      <c r="D453" s="2" t="s">
        <v>21</v>
      </c>
      <c r="E453" s="2" t="s">
        <v>22</v>
      </c>
      <c r="F453" s="2" t="s">
        <v>1870</v>
      </c>
      <c r="G453" s="2" t="s">
        <v>1871</v>
      </c>
      <c r="H453" s="2" t="s">
        <v>95</v>
      </c>
      <c r="I453" s="2" t="s">
        <v>26</v>
      </c>
      <c r="J453" s="2" t="s">
        <v>27</v>
      </c>
      <c r="K453" s="2" t="s">
        <v>28</v>
      </c>
      <c r="L453" s="2" t="s">
        <v>29</v>
      </c>
      <c r="M453" s="2" t="s">
        <v>29</v>
      </c>
      <c r="N453" s="2" t="s">
        <v>29</v>
      </c>
      <c r="O453" s="2" t="s">
        <v>29</v>
      </c>
      <c r="P453" s="2" t="s">
        <v>29</v>
      </c>
      <c r="Q453" s="4" t="str">
        <f>HYPERLINK("http://weibo.com/7847820607/NmbXx167K")</f>
        <v>http://weibo.com/7847820607/NmbXx167K</v>
      </c>
      <c r="R453" s="3" t="s">
        <v>316</v>
      </c>
      <c r="S453" s="2" t="s">
        <v>31</v>
      </c>
      <c r="T453" t="s">
        <v>32</v>
      </c>
    </row>
    <row r="454" ht="23" customHeight="1" spans="1:20">
      <c r="A454" s="2">
        <v>453</v>
      </c>
      <c r="B454" s="3" t="s">
        <v>1872</v>
      </c>
      <c r="C454" s="2" t="s">
        <v>1873</v>
      </c>
      <c r="D454" s="2" t="s">
        <v>21</v>
      </c>
      <c r="E454" s="2" t="s">
        <v>22</v>
      </c>
      <c r="F454" s="2" t="s">
        <v>1874</v>
      </c>
      <c r="G454" s="2" t="s">
        <v>1875</v>
      </c>
      <c r="H454" s="2" t="s">
        <v>441</v>
      </c>
      <c r="I454" s="2" t="s">
        <v>26</v>
      </c>
      <c r="J454" s="2" t="s">
        <v>27</v>
      </c>
      <c r="K454" s="2" t="s">
        <v>28</v>
      </c>
      <c r="L454" s="2" t="s">
        <v>29</v>
      </c>
      <c r="M454" s="2" t="s">
        <v>29</v>
      </c>
      <c r="N454" s="2" t="s">
        <v>29</v>
      </c>
      <c r="O454" s="2" t="s">
        <v>29</v>
      </c>
      <c r="P454" s="2" t="s">
        <v>730</v>
      </c>
      <c r="Q454" s="4" t="str">
        <f>HYPERLINK("http://weibo.com/6495833926/NmbXui5kY")</f>
        <v>http://weibo.com/6495833926/NmbXui5kY</v>
      </c>
      <c r="R454" s="3" t="s">
        <v>1872</v>
      </c>
      <c r="S454" s="2" t="s">
        <v>31</v>
      </c>
      <c r="T454" t="s">
        <v>32</v>
      </c>
    </row>
    <row r="455" ht="23" customHeight="1" spans="1:20">
      <c r="A455" s="2">
        <v>454</v>
      </c>
      <c r="B455" s="3" t="s">
        <v>1876</v>
      </c>
      <c r="C455" s="2" t="s">
        <v>1877</v>
      </c>
      <c r="D455" s="2" t="s">
        <v>21</v>
      </c>
      <c r="E455" s="2" t="s">
        <v>22</v>
      </c>
      <c r="F455" s="2" t="s">
        <v>1878</v>
      </c>
      <c r="G455" s="2" t="s">
        <v>1879</v>
      </c>
      <c r="H455" s="2" t="s">
        <v>95</v>
      </c>
      <c r="I455" s="2" t="s">
        <v>26</v>
      </c>
      <c r="J455" s="2" t="s">
        <v>27</v>
      </c>
      <c r="K455" s="2" t="s">
        <v>28</v>
      </c>
      <c r="L455" s="2" t="s">
        <v>29</v>
      </c>
      <c r="M455" s="2" t="s">
        <v>29</v>
      </c>
      <c r="N455" s="2" t="s">
        <v>29</v>
      </c>
      <c r="O455" s="2" t="s">
        <v>29</v>
      </c>
      <c r="P455" s="2" t="s">
        <v>390</v>
      </c>
      <c r="Q455" s="4" t="str">
        <f>HYPERLINK("http://weibo.com/7861776410/NmbXscUma")</f>
        <v>http://weibo.com/7861776410/NmbXscUma</v>
      </c>
      <c r="R455" s="3" t="s">
        <v>1876</v>
      </c>
      <c r="S455" s="2" t="s">
        <v>31</v>
      </c>
      <c r="T455" t="s">
        <v>32</v>
      </c>
    </row>
    <row r="456" ht="23" customHeight="1" spans="1:20">
      <c r="A456" s="2">
        <v>455</v>
      </c>
      <c r="B456" s="3" t="s">
        <v>1264</v>
      </c>
      <c r="C456" s="2" t="s">
        <v>1880</v>
      </c>
      <c r="D456" s="2" t="s">
        <v>21</v>
      </c>
      <c r="E456" s="2" t="s">
        <v>22</v>
      </c>
      <c r="F456" s="2" t="s">
        <v>1881</v>
      </c>
      <c r="G456" s="2" t="s">
        <v>1882</v>
      </c>
      <c r="H456" s="2" t="s">
        <v>36</v>
      </c>
      <c r="I456" s="2" t="s">
        <v>26</v>
      </c>
      <c r="J456" s="2" t="s">
        <v>27</v>
      </c>
      <c r="K456" s="2" t="s">
        <v>28</v>
      </c>
      <c r="L456" s="2" t="s">
        <v>29</v>
      </c>
      <c r="M456" s="2" t="s">
        <v>29</v>
      </c>
      <c r="N456" s="2" t="s">
        <v>29</v>
      </c>
      <c r="O456" s="2" t="s">
        <v>29</v>
      </c>
      <c r="P456" s="2" t="s">
        <v>143</v>
      </c>
      <c r="Q456" s="4" t="str">
        <f>HYPERLINK("http://weibo.com/5614875775/NmbXro3TL")</f>
        <v>http://weibo.com/5614875775/NmbXro3TL</v>
      </c>
      <c r="R456" s="3" t="s">
        <v>1264</v>
      </c>
      <c r="S456" s="2" t="s">
        <v>31</v>
      </c>
      <c r="T456" t="s">
        <v>32</v>
      </c>
    </row>
    <row r="457" ht="23" customHeight="1" spans="1:20">
      <c r="A457" s="2">
        <v>456</v>
      </c>
      <c r="B457" s="3" t="s">
        <v>1883</v>
      </c>
      <c r="C457" s="2" t="s">
        <v>1884</v>
      </c>
      <c r="D457" s="2" t="s">
        <v>21</v>
      </c>
      <c r="E457" s="2" t="s">
        <v>22</v>
      </c>
      <c r="F457" s="2" t="s">
        <v>1885</v>
      </c>
      <c r="G457" s="2" t="s">
        <v>1886</v>
      </c>
      <c r="H457" s="2" t="s">
        <v>25</v>
      </c>
      <c r="I457" s="2" t="s">
        <v>26</v>
      </c>
      <c r="J457" s="2" t="s">
        <v>27</v>
      </c>
      <c r="K457" s="2" t="s">
        <v>28</v>
      </c>
      <c r="L457" s="2" t="s">
        <v>29</v>
      </c>
      <c r="M457" s="2" t="s">
        <v>29</v>
      </c>
      <c r="N457" s="2" t="s">
        <v>29</v>
      </c>
      <c r="O457" s="2" t="s">
        <v>29</v>
      </c>
      <c r="P457" s="2" t="s">
        <v>674</v>
      </c>
      <c r="Q457" s="4" t="str">
        <f>HYPERLINK("http://weibo.com/7232237149/NmbXlmQLD")</f>
        <v>http://weibo.com/7232237149/NmbXlmQLD</v>
      </c>
      <c r="R457" s="3" t="s">
        <v>1883</v>
      </c>
      <c r="S457" s="2" t="s">
        <v>31</v>
      </c>
      <c r="T457" t="s">
        <v>32</v>
      </c>
    </row>
    <row r="458" ht="23" customHeight="1" spans="1:20">
      <c r="A458" s="2">
        <v>457</v>
      </c>
      <c r="B458" s="3" t="s">
        <v>1887</v>
      </c>
      <c r="C458" s="2" t="s">
        <v>1888</v>
      </c>
      <c r="D458" s="2" t="s">
        <v>21</v>
      </c>
      <c r="E458" s="2" t="s">
        <v>22</v>
      </c>
      <c r="F458" s="2" t="s">
        <v>1889</v>
      </c>
      <c r="G458" s="2" t="s">
        <v>1890</v>
      </c>
      <c r="H458" s="2" t="s">
        <v>441</v>
      </c>
      <c r="I458" s="2" t="s">
        <v>26</v>
      </c>
      <c r="J458" s="2" t="s">
        <v>27</v>
      </c>
      <c r="K458" s="2" t="s">
        <v>28</v>
      </c>
      <c r="L458" s="2" t="s">
        <v>29</v>
      </c>
      <c r="M458" s="2" t="s">
        <v>29</v>
      </c>
      <c r="N458" s="2" t="s">
        <v>29</v>
      </c>
      <c r="O458" s="2" t="s">
        <v>29</v>
      </c>
      <c r="P458" s="2" t="s">
        <v>1891</v>
      </c>
      <c r="Q458" s="4" t="str">
        <f>HYPERLINK("http://weibo.com/7267061444/NmbXe3443")</f>
        <v>http://weibo.com/7267061444/NmbXe3443</v>
      </c>
      <c r="R458" s="3" t="s">
        <v>1887</v>
      </c>
      <c r="S458" s="2" t="s">
        <v>31</v>
      </c>
      <c r="T458" t="s">
        <v>32</v>
      </c>
    </row>
    <row r="459" ht="23" customHeight="1" spans="1:20">
      <c r="A459" s="2">
        <v>458</v>
      </c>
      <c r="B459" s="3" t="s">
        <v>1892</v>
      </c>
      <c r="C459" s="2" t="s">
        <v>1888</v>
      </c>
      <c r="D459" s="2" t="s">
        <v>21</v>
      </c>
      <c r="E459" s="2" t="s">
        <v>22</v>
      </c>
      <c r="F459" s="2" t="s">
        <v>1893</v>
      </c>
      <c r="G459" s="2" t="s">
        <v>1894</v>
      </c>
      <c r="H459" s="2" t="s">
        <v>95</v>
      </c>
      <c r="I459" s="2" t="s">
        <v>26</v>
      </c>
      <c r="J459" s="2" t="s">
        <v>27</v>
      </c>
      <c r="K459" s="2" t="s">
        <v>28</v>
      </c>
      <c r="L459" s="2" t="s">
        <v>29</v>
      </c>
      <c r="M459" s="2" t="s">
        <v>29</v>
      </c>
      <c r="N459" s="2" t="s">
        <v>29</v>
      </c>
      <c r="O459" s="2" t="s">
        <v>29</v>
      </c>
      <c r="P459" s="2" t="s">
        <v>116</v>
      </c>
      <c r="Q459" s="4" t="str">
        <f>HYPERLINK("http://weibo.com/7866408092/NmbXe1Y2s")</f>
        <v>http://weibo.com/7866408092/NmbXe1Y2s</v>
      </c>
      <c r="R459" s="3" t="s">
        <v>1892</v>
      </c>
      <c r="S459" s="2" t="s">
        <v>31</v>
      </c>
      <c r="T459" t="s">
        <v>32</v>
      </c>
    </row>
    <row r="460" ht="23" customHeight="1" spans="1:20">
      <c r="A460" s="2">
        <v>459</v>
      </c>
      <c r="B460" s="3" t="s">
        <v>1895</v>
      </c>
      <c r="C460" s="2" t="s">
        <v>1896</v>
      </c>
      <c r="D460" s="2" t="s">
        <v>21</v>
      </c>
      <c r="E460" s="2" t="s">
        <v>22</v>
      </c>
      <c r="F460" s="2" t="s">
        <v>1897</v>
      </c>
      <c r="G460" s="2" t="s">
        <v>1898</v>
      </c>
      <c r="H460" s="2" t="s">
        <v>441</v>
      </c>
      <c r="I460" s="2" t="s">
        <v>26</v>
      </c>
      <c r="J460" s="2" t="s">
        <v>27</v>
      </c>
      <c r="K460" s="2" t="s">
        <v>28</v>
      </c>
      <c r="L460" s="2" t="s">
        <v>29</v>
      </c>
      <c r="M460" s="2" t="s">
        <v>29</v>
      </c>
      <c r="N460" s="2" t="s">
        <v>29</v>
      </c>
      <c r="O460" s="2" t="s">
        <v>29</v>
      </c>
      <c r="P460" s="2" t="s">
        <v>374</v>
      </c>
      <c r="Q460" s="4" t="str">
        <f>HYPERLINK("http://weibo.com/7684165973/NmbXavcC5")</f>
        <v>http://weibo.com/7684165973/NmbXavcC5</v>
      </c>
      <c r="R460" s="3" t="s">
        <v>1895</v>
      </c>
      <c r="S460" s="2" t="s">
        <v>31</v>
      </c>
      <c r="T460" t="s">
        <v>32</v>
      </c>
    </row>
    <row r="461" ht="23" customHeight="1" spans="1:20">
      <c r="A461" s="2">
        <v>460</v>
      </c>
      <c r="B461" s="3" t="s">
        <v>1899</v>
      </c>
      <c r="C461" s="2" t="s">
        <v>1900</v>
      </c>
      <c r="D461" s="2" t="s">
        <v>21</v>
      </c>
      <c r="E461" s="2" t="s">
        <v>22</v>
      </c>
      <c r="F461" s="2" t="s">
        <v>1901</v>
      </c>
      <c r="G461" s="2" t="s">
        <v>1902</v>
      </c>
      <c r="H461" s="2" t="s">
        <v>95</v>
      </c>
      <c r="I461" s="2" t="s">
        <v>26</v>
      </c>
      <c r="J461" s="2" t="s">
        <v>27</v>
      </c>
      <c r="K461" s="2" t="s">
        <v>28</v>
      </c>
      <c r="L461" s="2" t="s">
        <v>29</v>
      </c>
      <c r="M461" s="2" t="s">
        <v>29</v>
      </c>
      <c r="N461" s="2" t="s">
        <v>29</v>
      </c>
      <c r="O461" s="2" t="s">
        <v>29</v>
      </c>
      <c r="P461" s="2" t="s">
        <v>116</v>
      </c>
      <c r="Q461" s="4" t="str">
        <f>HYPERLINK("http://weibo.com/7866172915/NmbX5b7cw")</f>
        <v>http://weibo.com/7866172915/NmbX5b7cw</v>
      </c>
      <c r="R461" s="3" t="s">
        <v>1899</v>
      </c>
      <c r="S461" s="2" t="s">
        <v>31</v>
      </c>
      <c r="T461" t="s">
        <v>32</v>
      </c>
    </row>
    <row r="462" ht="23" customHeight="1" spans="1:20">
      <c r="A462" s="2">
        <v>461</v>
      </c>
      <c r="B462" s="3" t="s">
        <v>845</v>
      </c>
      <c r="C462" s="2" t="s">
        <v>1903</v>
      </c>
      <c r="D462" s="2" t="s">
        <v>21</v>
      </c>
      <c r="E462" s="2" t="s">
        <v>22</v>
      </c>
      <c r="F462" s="2" t="s">
        <v>1904</v>
      </c>
      <c r="G462" s="2" t="s">
        <v>1905</v>
      </c>
      <c r="H462" s="2" t="s">
        <v>230</v>
      </c>
      <c r="I462" s="2" t="s">
        <v>26</v>
      </c>
      <c r="J462" s="2" t="s">
        <v>27</v>
      </c>
      <c r="K462" s="2" t="s">
        <v>28</v>
      </c>
      <c r="L462" s="2" t="s">
        <v>29</v>
      </c>
      <c r="M462" s="2" t="s">
        <v>29</v>
      </c>
      <c r="N462" s="2" t="s">
        <v>29</v>
      </c>
      <c r="O462" s="2" t="s">
        <v>29</v>
      </c>
      <c r="P462" s="2" t="s">
        <v>1906</v>
      </c>
      <c r="Q462" s="4" t="str">
        <f>HYPERLINK("http://weibo.com/3199780861/NmbX3lmiI")</f>
        <v>http://weibo.com/3199780861/NmbX3lmiI</v>
      </c>
      <c r="R462" s="3" t="s">
        <v>845</v>
      </c>
      <c r="S462" s="2" t="s">
        <v>31</v>
      </c>
      <c r="T462" t="s">
        <v>32</v>
      </c>
    </row>
    <row r="463" ht="23" customHeight="1" spans="1:20">
      <c r="A463" s="2">
        <v>462</v>
      </c>
      <c r="B463" s="3" t="s">
        <v>1907</v>
      </c>
      <c r="C463" s="2" t="s">
        <v>1908</v>
      </c>
      <c r="D463" s="2" t="s">
        <v>21</v>
      </c>
      <c r="E463" s="2" t="s">
        <v>22</v>
      </c>
      <c r="F463" s="2" t="s">
        <v>1909</v>
      </c>
      <c r="G463" s="2" t="s">
        <v>1910</v>
      </c>
      <c r="H463" s="2" t="s">
        <v>36</v>
      </c>
      <c r="I463" s="2" t="s">
        <v>26</v>
      </c>
      <c r="J463" s="2" t="s">
        <v>27</v>
      </c>
      <c r="K463" s="2" t="s">
        <v>28</v>
      </c>
      <c r="L463" s="2" t="s">
        <v>29</v>
      </c>
      <c r="M463" s="2" t="s">
        <v>29</v>
      </c>
      <c r="N463" s="2" t="s">
        <v>29</v>
      </c>
      <c r="O463" s="2" t="s">
        <v>29</v>
      </c>
      <c r="P463" s="2" t="s">
        <v>315</v>
      </c>
      <c r="Q463" s="4" t="str">
        <f>HYPERLINK("http://weibo.com/2004575341/NmbX2fZPu")</f>
        <v>http://weibo.com/2004575341/NmbX2fZPu</v>
      </c>
      <c r="R463" s="3" t="s">
        <v>1907</v>
      </c>
      <c r="S463" s="2" t="s">
        <v>31</v>
      </c>
      <c r="T463" t="s">
        <v>32</v>
      </c>
    </row>
    <row r="464" ht="23" customHeight="1" spans="1:20">
      <c r="A464" s="2">
        <v>463</v>
      </c>
      <c r="B464" s="3" t="s">
        <v>1911</v>
      </c>
      <c r="C464" s="2" t="s">
        <v>1912</v>
      </c>
      <c r="D464" s="2" t="s">
        <v>21</v>
      </c>
      <c r="E464" s="2" t="s">
        <v>22</v>
      </c>
      <c r="F464" s="2" t="s">
        <v>1913</v>
      </c>
      <c r="G464" s="2" t="s">
        <v>1914</v>
      </c>
      <c r="H464" s="2" t="s">
        <v>95</v>
      </c>
      <c r="I464" s="2" t="s">
        <v>26</v>
      </c>
      <c r="J464" s="2" t="s">
        <v>27</v>
      </c>
      <c r="K464" s="2" t="s">
        <v>28</v>
      </c>
      <c r="L464" s="2" t="s">
        <v>29</v>
      </c>
      <c r="M464" s="2" t="s">
        <v>29</v>
      </c>
      <c r="N464" s="2" t="s">
        <v>29</v>
      </c>
      <c r="O464" s="2" t="s">
        <v>29</v>
      </c>
      <c r="P464" s="2" t="s">
        <v>969</v>
      </c>
      <c r="Q464" s="4" t="str">
        <f>HYPERLINK("http://weibo.com/1007810660/NmbX0rkit")</f>
        <v>http://weibo.com/1007810660/NmbX0rkit</v>
      </c>
      <c r="R464" s="3" t="s">
        <v>1911</v>
      </c>
      <c r="S464" s="2" t="s">
        <v>31</v>
      </c>
      <c r="T464" t="s">
        <v>32</v>
      </c>
    </row>
    <row r="465" ht="23" customHeight="1" spans="1:20">
      <c r="A465" s="2">
        <v>464</v>
      </c>
      <c r="B465" s="3" t="s">
        <v>1915</v>
      </c>
      <c r="C465" s="2" t="s">
        <v>1916</v>
      </c>
      <c r="D465" s="2" t="s">
        <v>21</v>
      </c>
      <c r="E465" s="2" t="s">
        <v>22</v>
      </c>
      <c r="F465" s="2" t="s">
        <v>1917</v>
      </c>
      <c r="G465" s="2" t="s">
        <v>1918</v>
      </c>
      <c r="H465" s="2" t="s">
        <v>95</v>
      </c>
      <c r="I465" s="2" t="s">
        <v>26</v>
      </c>
      <c r="J465" s="2" t="s">
        <v>27</v>
      </c>
      <c r="K465" s="2" t="s">
        <v>28</v>
      </c>
      <c r="L465" s="2" t="s">
        <v>29</v>
      </c>
      <c r="M465" s="2" t="s">
        <v>29</v>
      </c>
      <c r="N465" s="2" t="s">
        <v>29</v>
      </c>
      <c r="O465" s="2" t="s">
        <v>29</v>
      </c>
      <c r="P465" s="2" t="s">
        <v>116</v>
      </c>
      <c r="Q465" s="4" t="str">
        <f>HYPERLINK("http://weibo.com/7866975163/NmbWT7yin")</f>
        <v>http://weibo.com/7866975163/NmbWT7yin</v>
      </c>
      <c r="R465" s="3" t="s">
        <v>1915</v>
      </c>
      <c r="S465" s="2" t="s">
        <v>31</v>
      </c>
      <c r="T465" t="s">
        <v>32</v>
      </c>
    </row>
    <row r="466" ht="23" customHeight="1" spans="1:20">
      <c r="A466" s="2">
        <v>465</v>
      </c>
      <c r="B466" s="3" t="s">
        <v>1919</v>
      </c>
      <c r="C466" s="2" t="s">
        <v>1920</v>
      </c>
      <c r="D466" s="2" t="s">
        <v>21</v>
      </c>
      <c r="E466" s="2" t="s">
        <v>22</v>
      </c>
      <c r="F466" s="2" t="s">
        <v>1921</v>
      </c>
      <c r="G466" s="2" t="s">
        <v>1922</v>
      </c>
      <c r="H466" s="2" t="s">
        <v>441</v>
      </c>
      <c r="I466" s="2" t="s">
        <v>26</v>
      </c>
      <c r="J466" s="2" t="s">
        <v>27</v>
      </c>
      <c r="K466" s="2" t="s">
        <v>28</v>
      </c>
      <c r="L466" s="2" t="s">
        <v>29</v>
      </c>
      <c r="M466" s="2" t="s">
        <v>29</v>
      </c>
      <c r="N466" s="2" t="s">
        <v>29</v>
      </c>
      <c r="O466" s="2" t="s">
        <v>29</v>
      </c>
      <c r="P466" s="2" t="s">
        <v>374</v>
      </c>
      <c r="Q466" s="4" t="str">
        <f>HYPERLINK("http://weibo.com/7585228041/NmbWPh0k4")</f>
        <v>http://weibo.com/7585228041/NmbWPh0k4</v>
      </c>
      <c r="R466" s="3" t="s">
        <v>1919</v>
      </c>
      <c r="S466" s="2" t="s">
        <v>31</v>
      </c>
      <c r="T466" t="s">
        <v>32</v>
      </c>
    </row>
    <row r="467" ht="23" customHeight="1" spans="1:20">
      <c r="A467" s="2">
        <v>466</v>
      </c>
      <c r="B467" s="3" t="s">
        <v>1923</v>
      </c>
      <c r="C467" s="2" t="s">
        <v>1924</v>
      </c>
      <c r="D467" s="2" t="s">
        <v>21</v>
      </c>
      <c r="E467" s="2" t="s">
        <v>22</v>
      </c>
      <c r="F467" s="2" t="s">
        <v>1925</v>
      </c>
      <c r="G467" s="2" t="s">
        <v>1926</v>
      </c>
      <c r="H467" s="2" t="s">
        <v>95</v>
      </c>
      <c r="I467" s="2" t="s">
        <v>26</v>
      </c>
      <c r="J467" s="2" t="s">
        <v>27</v>
      </c>
      <c r="K467" s="2" t="s">
        <v>28</v>
      </c>
      <c r="L467" s="2" t="s">
        <v>29</v>
      </c>
      <c r="M467" s="2" t="s">
        <v>29</v>
      </c>
      <c r="N467" s="2" t="s">
        <v>29</v>
      </c>
      <c r="O467" s="2" t="s">
        <v>29</v>
      </c>
      <c r="P467" s="2" t="s">
        <v>1252</v>
      </c>
      <c r="Q467" s="4" t="str">
        <f>HYPERLINK("http://weibo.com/7660893365/NmbWJ4LHH")</f>
        <v>http://weibo.com/7660893365/NmbWJ4LHH</v>
      </c>
      <c r="R467" s="3" t="s">
        <v>1923</v>
      </c>
      <c r="S467" s="2" t="s">
        <v>31</v>
      </c>
      <c r="T467" t="s">
        <v>32</v>
      </c>
    </row>
    <row r="468" ht="23" customHeight="1" spans="1:20">
      <c r="A468" s="2">
        <v>467</v>
      </c>
      <c r="B468" s="3" t="s">
        <v>1927</v>
      </c>
      <c r="C468" s="2" t="s">
        <v>1928</v>
      </c>
      <c r="D468" s="2" t="s">
        <v>21</v>
      </c>
      <c r="E468" s="2" t="s">
        <v>22</v>
      </c>
      <c r="F468" s="2" t="s">
        <v>118</v>
      </c>
      <c r="G468" s="2" t="s">
        <v>119</v>
      </c>
      <c r="H468" s="2" t="s">
        <v>25</v>
      </c>
      <c r="I468" s="2" t="s">
        <v>26</v>
      </c>
      <c r="J468" s="2" t="s">
        <v>27</v>
      </c>
      <c r="K468" s="2" t="s">
        <v>28</v>
      </c>
      <c r="L468" s="2" t="s">
        <v>29</v>
      </c>
      <c r="M468" s="2" t="s">
        <v>29</v>
      </c>
      <c r="N468" s="2" t="s">
        <v>29</v>
      </c>
      <c r="O468" s="2" t="s">
        <v>29</v>
      </c>
      <c r="P468" s="2" t="s">
        <v>1174</v>
      </c>
      <c r="Q468" s="4" t="str">
        <f>HYPERLINK("http://weibo.com/7016167504/NmbWDCKUk")</f>
        <v>http://weibo.com/7016167504/NmbWDCKUk</v>
      </c>
      <c r="R468" s="3" t="s">
        <v>1927</v>
      </c>
      <c r="S468" s="2" t="s">
        <v>31</v>
      </c>
      <c r="T468" t="s">
        <v>32</v>
      </c>
    </row>
    <row r="469" ht="23" customHeight="1" spans="1:20">
      <c r="A469" s="2">
        <v>468</v>
      </c>
      <c r="B469" s="3" t="s">
        <v>1929</v>
      </c>
      <c r="C469" s="2" t="s">
        <v>1930</v>
      </c>
      <c r="D469" s="2" t="s">
        <v>21</v>
      </c>
      <c r="E469" s="2" t="s">
        <v>22</v>
      </c>
      <c r="F469" s="2" t="s">
        <v>1931</v>
      </c>
      <c r="G469" s="2" t="s">
        <v>1932</v>
      </c>
      <c r="H469" s="2" t="s">
        <v>441</v>
      </c>
      <c r="I469" s="2" t="s">
        <v>26</v>
      </c>
      <c r="J469" s="2" t="s">
        <v>27</v>
      </c>
      <c r="K469" s="2" t="s">
        <v>28</v>
      </c>
      <c r="L469" s="2" t="s">
        <v>29</v>
      </c>
      <c r="M469" s="2" t="s">
        <v>29</v>
      </c>
      <c r="N469" s="2" t="s">
        <v>29</v>
      </c>
      <c r="O469" s="2" t="s">
        <v>29</v>
      </c>
      <c r="P469" s="2" t="s">
        <v>225</v>
      </c>
      <c r="Q469" s="4" t="str">
        <f>HYPERLINK("http://weibo.com/6613366367/NmbWzA5iZ")</f>
        <v>http://weibo.com/6613366367/NmbWzA5iZ</v>
      </c>
      <c r="R469" s="3" t="s">
        <v>1929</v>
      </c>
      <c r="S469" s="2" t="s">
        <v>31</v>
      </c>
      <c r="T469" t="s">
        <v>32</v>
      </c>
    </row>
    <row r="470" ht="23" customHeight="1" spans="1:20">
      <c r="A470" s="2">
        <v>469</v>
      </c>
      <c r="B470" s="3" t="s">
        <v>1933</v>
      </c>
      <c r="C470" s="2" t="s">
        <v>1934</v>
      </c>
      <c r="D470" s="2" t="s">
        <v>21</v>
      </c>
      <c r="E470" s="2" t="s">
        <v>22</v>
      </c>
      <c r="F470" s="2" t="s">
        <v>1935</v>
      </c>
      <c r="G470" s="2" t="s">
        <v>1936</v>
      </c>
      <c r="H470" s="2" t="s">
        <v>1440</v>
      </c>
      <c r="I470" s="2" t="s">
        <v>26</v>
      </c>
      <c r="J470" s="2" t="s">
        <v>27</v>
      </c>
      <c r="K470" s="2" t="s">
        <v>28</v>
      </c>
      <c r="L470" s="2" t="s">
        <v>29</v>
      </c>
      <c r="M470" s="2" t="s">
        <v>29</v>
      </c>
      <c r="N470" s="2" t="s">
        <v>29</v>
      </c>
      <c r="O470" s="2" t="s">
        <v>29</v>
      </c>
      <c r="P470" s="2" t="s">
        <v>301</v>
      </c>
      <c r="Q470" s="4" t="str">
        <f>HYPERLINK("http://weibo.com/7100321329/NmbWxrD7W")</f>
        <v>http://weibo.com/7100321329/NmbWxrD7W</v>
      </c>
      <c r="R470" s="3" t="s">
        <v>1933</v>
      </c>
      <c r="S470" s="2" t="s">
        <v>31</v>
      </c>
      <c r="T470" t="s">
        <v>32</v>
      </c>
    </row>
    <row r="471" ht="23" customHeight="1" spans="1:20">
      <c r="A471" s="2">
        <v>470</v>
      </c>
      <c r="B471" s="3" t="s">
        <v>1623</v>
      </c>
      <c r="C471" s="2" t="s">
        <v>1937</v>
      </c>
      <c r="D471" s="2" t="s">
        <v>21</v>
      </c>
      <c r="E471" s="2" t="s">
        <v>22</v>
      </c>
      <c r="F471" s="2" t="s">
        <v>1938</v>
      </c>
      <c r="G471" s="2" t="s">
        <v>1939</v>
      </c>
      <c r="H471" s="2" t="s">
        <v>86</v>
      </c>
      <c r="I471" s="2" t="s">
        <v>26</v>
      </c>
      <c r="J471" s="2" t="s">
        <v>27</v>
      </c>
      <c r="K471" s="2" t="s">
        <v>28</v>
      </c>
      <c r="L471" s="2" t="s">
        <v>29</v>
      </c>
      <c r="M471" s="2" t="s">
        <v>29</v>
      </c>
      <c r="N471" s="2" t="s">
        <v>29</v>
      </c>
      <c r="O471" s="2" t="s">
        <v>29</v>
      </c>
      <c r="P471" s="2" t="s">
        <v>1940</v>
      </c>
      <c r="Q471" s="4" t="str">
        <f>HYPERLINK("http://weibo.com/6976681436/NmbWweAnp")</f>
        <v>http://weibo.com/6976681436/NmbWweAnp</v>
      </c>
      <c r="R471" s="3" t="s">
        <v>1623</v>
      </c>
      <c r="S471" s="2" t="s">
        <v>31</v>
      </c>
      <c r="T471" t="s">
        <v>32</v>
      </c>
    </row>
    <row r="472" ht="23" customHeight="1" spans="1:20">
      <c r="A472" s="2">
        <v>471</v>
      </c>
      <c r="B472" s="3" t="s">
        <v>1608</v>
      </c>
      <c r="C472" s="2" t="s">
        <v>1941</v>
      </c>
      <c r="D472" s="2" t="s">
        <v>21</v>
      </c>
      <c r="E472" s="2" t="s">
        <v>22</v>
      </c>
      <c r="F472" s="2" t="s">
        <v>1942</v>
      </c>
      <c r="G472" s="2" t="s">
        <v>1943</v>
      </c>
      <c r="H472" s="2" t="s">
        <v>25</v>
      </c>
      <c r="I472" s="2" t="s">
        <v>26</v>
      </c>
      <c r="J472" s="2" t="s">
        <v>27</v>
      </c>
      <c r="K472" s="2" t="s">
        <v>28</v>
      </c>
      <c r="L472" s="2" t="s">
        <v>29</v>
      </c>
      <c r="M472" s="2" t="s">
        <v>29</v>
      </c>
      <c r="N472" s="2" t="s">
        <v>29</v>
      </c>
      <c r="O472" s="2" t="s">
        <v>29</v>
      </c>
      <c r="P472" s="2" t="s">
        <v>1944</v>
      </c>
      <c r="Q472" s="4" t="str">
        <f>HYPERLINK("http://weibo.com/6645081921/NmbWuh6Wt")</f>
        <v>http://weibo.com/6645081921/NmbWuh6Wt</v>
      </c>
      <c r="R472" s="3" t="s">
        <v>1608</v>
      </c>
      <c r="S472" s="2" t="s">
        <v>31</v>
      </c>
      <c r="T472" t="s">
        <v>32</v>
      </c>
    </row>
    <row r="473" ht="23" customHeight="1" spans="1:20">
      <c r="A473" s="2">
        <v>472</v>
      </c>
      <c r="B473" s="3" t="s">
        <v>924</v>
      </c>
      <c r="C473" s="2" t="s">
        <v>1945</v>
      </c>
      <c r="D473" s="2" t="s">
        <v>21</v>
      </c>
      <c r="E473" s="2" t="s">
        <v>22</v>
      </c>
      <c r="F473" s="2" t="s">
        <v>1946</v>
      </c>
      <c r="G473" s="2" t="s">
        <v>1947</v>
      </c>
      <c r="H473" s="2" t="s">
        <v>126</v>
      </c>
      <c r="I473" s="2" t="s">
        <v>26</v>
      </c>
      <c r="J473" s="2" t="s">
        <v>27</v>
      </c>
      <c r="K473" s="2" t="s">
        <v>28</v>
      </c>
      <c r="L473" s="2" t="s">
        <v>29</v>
      </c>
      <c r="M473" s="2" t="s">
        <v>29</v>
      </c>
      <c r="N473" s="2" t="s">
        <v>29</v>
      </c>
      <c r="O473" s="2" t="s">
        <v>29</v>
      </c>
      <c r="P473" s="2" t="s">
        <v>1948</v>
      </c>
      <c r="Q473" s="4" t="str">
        <f>HYPERLINK("http://weibo.com/2663610433/NmbWt59Ht")</f>
        <v>http://weibo.com/2663610433/NmbWt59Ht</v>
      </c>
      <c r="R473" s="3" t="s">
        <v>924</v>
      </c>
      <c r="S473" s="2" t="s">
        <v>31</v>
      </c>
      <c r="T473" t="s">
        <v>32</v>
      </c>
    </row>
    <row r="474" ht="23" customHeight="1" spans="1:20">
      <c r="A474" s="2">
        <v>473</v>
      </c>
      <c r="B474" s="3" t="s">
        <v>1949</v>
      </c>
      <c r="C474" s="2" t="s">
        <v>1950</v>
      </c>
      <c r="D474" s="2" t="s">
        <v>21</v>
      </c>
      <c r="E474" s="2" t="s">
        <v>22</v>
      </c>
      <c r="F474" s="2" t="s">
        <v>1951</v>
      </c>
      <c r="G474" s="2" t="s">
        <v>1952</v>
      </c>
      <c r="H474" s="2" t="s">
        <v>441</v>
      </c>
      <c r="I474" s="2" t="s">
        <v>26</v>
      </c>
      <c r="J474" s="2" t="s">
        <v>27</v>
      </c>
      <c r="K474" s="2" t="s">
        <v>28</v>
      </c>
      <c r="L474" s="2" t="s">
        <v>29</v>
      </c>
      <c r="M474" s="2" t="s">
        <v>29</v>
      </c>
      <c r="N474" s="2" t="s">
        <v>29</v>
      </c>
      <c r="O474" s="2" t="s">
        <v>29</v>
      </c>
      <c r="P474" s="2" t="s">
        <v>969</v>
      </c>
      <c r="Q474" s="4" t="str">
        <f>HYPERLINK("http://weibo.com/2327636255/NmbWqrER3")</f>
        <v>http://weibo.com/2327636255/NmbWqrER3</v>
      </c>
      <c r="R474" s="3" t="s">
        <v>1949</v>
      </c>
      <c r="S474" s="2" t="s">
        <v>31</v>
      </c>
      <c r="T474" t="s">
        <v>32</v>
      </c>
    </row>
    <row r="475" ht="23" customHeight="1" spans="1:20">
      <c r="A475" s="2">
        <v>474</v>
      </c>
      <c r="B475" s="3" t="s">
        <v>1953</v>
      </c>
      <c r="C475" s="2" t="s">
        <v>1954</v>
      </c>
      <c r="D475" s="2" t="s">
        <v>21</v>
      </c>
      <c r="E475" s="2" t="s">
        <v>22</v>
      </c>
      <c r="F475" s="2" t="s">
        <v>1955</v>
      </c>
      <c r="G475" s="2" t="s">
        <v>1956</v>
      </c>
      <c r="H475" s="2" t="s">
        <v>95</v>
      </c>
      <c r="I475" s="2" t="s">
        <v>26</v>
      </c>
      <c r="J475" s="2" t="s">
        <v>27</v>
      </c>
      <c r="K475" s="2" t="s">
        <v>28</v>
      </c>
      <c r="L475" s="2" t="s">
        <v>29</v>
      </c>
      <c r="M475" s="2" t="s">
        <v>29</v>
      </c>
      <c r="N475" s="2" t="s">
        <v>29</v>
      </c>
      <c r="O475" s="2" t="s">
        <v>29</v>
      </c>
      <c r="P475" s="2" t="s">
        <v>116</v>
      </c>
      <c r="Q475" s="4" t="str">
        <f>HYPERLINK("http://weibo.com/7866230099/NmbWprOSM")</f>
        <v>http://weibo.com/7866230099/NmbWprOSM</v>
      </c>
      <c r="R475" s="3" t="s">
        <v>1953</v>
      </c>
      <c r="S475" s="2" t="s">
        <v>31</v>
      </c>
      <c r="T475" t="s">
        <v>32</v>
      </c>
    </row>
    <row r="476" ht="23" customHeight="1" spans="1:20">
      <c r="A476" s="2">
        <v>475</v>
      </c>
      <c r="B476" s="3" t="s">
        <v>1957</v>
      </c>
      <c r="C476" s="2" t="s">
        <v>1958</v>
      </c>
      <c r="D476" s="2" t="s">
        <v>21</v>
      </c>
      <c r="E476" s="2" t="s">
        <v>22</v>
      </c>
      <c r="F476" s="2" t="s">
        <v>1959</v>
      </c>
      <c r="G476" s="2" t="s">
        <v>1960</v>
      </c>
      <c r="H476" s="2" t="s">
        <v>1961</v>
      </c>
      <c r="I476" s="2" t="s">
        <v>26</v>
      </c>
      <c r="J476" s="2" t="s">
        <v>27</v>
      </c>
      <c r="K476" s="2" t="s">
        <v>28</v>
      </c>
      <c r="L476" s="2" t="s">
        <v>29</v>
      </c>
      <c r="M476" s="2" t="s">
        <v>29</v>
      </c>
      <c r="N476" s="2" t="s">
        <v>29</v>
      </c>
      <c r="O476" s="2" t="s">
        <v>29</v>
      </c>
      <c r="P476" s="2" t="s">
        <v>1962</v>
      </c>
      <c r="Q476" s="4" t="str">
        <f>HYPERLINK("http://weibo.com/7457378907/NmbWkvUrf")</f>
        <v>http://weibo.com/7457378907/NmbWkvUrf</v>
      </c>
      <c r="R476" s="3" t="s">
        <v>1957</v>
      </c>
      <c r="S476" s="2" t="s">
        <v>31</v>
      </c>
      <c r="T476" t="s">
        <v>32</v>
      </c>
    </row>
    <row r="477" ht="23" customHeight="1" spans="1:20">
      <c r="A477" s="2">
        <v>476</v>
      </c>
      <c r="B477" s="3" t="s">
        <v>1963</v>
      </c>
      <c r="C477" s="2" t="s">
        <v>1964</v>
      </c>
      <c r="D477" s="2" t="s">
        <v>21</v>
      </c>
      <c r="E477" s="2" t="s">
        <v>22</v>
      </c>
      <c r="F477" s="2" t="s">
        <v>1965</v>
      </c>
      <c r="G477" s="2" t="s">
        <v>1966</v>
      </c>
      <c r="H477" s="2" t="s">
        <v>36</v>
      </c>
      <c r="I477" s="2" t="s">
        <v>26</v>
      </c>
      <c r="J477" s="2" t="s">
        <v>27</v>
      </c>
      <c r="K477" s="2" t="s">
        <v>28</v>
      </c>
      <c r="L477" s="2" t="s">
        <v>29</v>
      </c>
      <c r="M477" s="2" t="s">
        <v>29</v>
      </c>
      <c r="N477" s="2" t="s">
        <v>29</v>
      </c>
      <c r="O477" s="2" t="s">
        <v>29</v>
      </c>
      <c r="P477" s="2" t="s">
        <v>1967</v>
      </c>
      <c r="Q477" s="4" t="str">
        <f>HYPERLINK("http://weibo.com/3093282937/NmbWglziO")</f>
        <v>http://weibo.com/3093282937/NmbWglziO</v>
      </c>
      <c r="R477" s="3" t="s">
        <v>1963</v>
      </c>
      <c r="S477" s="2" t="s">
        <v>31</v>
      </c>
      <c r="T477" t="s">
        <v>32</v>
      </c>
    </row>
    <row r="478" ht="23" customHeight="1" spans="1:20">
      <c r="A478" s="2">
        <v>477</v>
      </c>
      <c r="B478" s="3" t="s">
        <v>1968</v>
      </c>
      <c r="C478" s="2" t="s">
        <v>1969</v>
      </c>
      <c r="D478" s="2" t="s">
        <v>21</v>
      </c>
      <c r="E478" s="2" t="s">
        <v>22</v>
      </c>
      <c r="F478" s="2" t="s">
        <v>1970</v>
      </c>
      <c r="G478" s="2" t="s">
        <v>1971</v>
      </c>
      <c r="H478" s="2" t="s">
        <v>95</v>
      </c>
      <c r="I478" s="2" t="s">
        <v>26</v>
      </c>
      <c r="J478" s="2" t="s">
        <v>27</v>
      </c>
      <c r="K478" s="2" t="s">
        <v>28</v>
      </c>
      <c r="L478" s="2" t="s">
        <v>29</v>
      </c>
      <c r="M478" s="2" t="s">
        <v>29</v>
      </c>
      <c r="N478" s="2" t="s">
        <v>29</v>
      </c>
      <c r="O478" s="2" t="s">
        <v>29</v>
      </c>
      <c r="P478" s="2" t="s">
        <v>1099</v>
      </c>
      <c r="Q478" s="4" t="str">
        <f>HYPERLINK("http://weibo.com/7847467846/NmbWexYM7")</f>
        <v>http://weibo.com/7847467846/NmbWexYM7</v>
      </c>
      <c r="R478" s="3" t="s">
        <v>1968</v>
      </c>
      <c r="S478" s="2" t="s">
        <v>31</v>
      </c>
      <c r="T478" t="s">
        <v>32</v>
      </c>
    </row>
    <row r="479" ht="23" customHeight="1" spans="1:20">
      <c r="A479" s="2">
        <v>478</v>
      </c>
      <c r="B479" s="3" t="s">
        <v>1972</v>
      </c>
      <c r="C479" s="2" t="s">
        <v>1973</v>
      </c>
      <c r="D479" s="2" t="s">
        <v>21</v>
      </c>
      <c r="E479" s="2" t="s">
        <v>22</v>
      </c>
      <c r="F479" s="2" t="s">
        <v>1974</v>
      </c>
      <c r="G479" s="2" t="s">
        <v>1975</v>
      </c>
      <c r="H479" s="2" t="s">
        <v>42</v>
      </c>
      <c r="I479" s="2" t="s">
        <v>26</v>
      </c>
      <c r="J479" s="2" t="s">
        <v>27</v>
      </c>
      <c r="K479" s="2" t="s">
        <v>28</v>
      </c>
      <c r="L479" s="2" t="s">
        <v>29</v>
      </c>
      <c r="M479" s="2" t="s">
        <v>29</v>
      </c>
      <c r="N479" s="2" t="s">
        <v>29</v>
      </c>
      <c r="O479" s="2" t="s">
        <v>29</v>
      </c>
      <c r="P479" s="2" t="s">
        <v>360</v>
      </c>
      <c r="Q479" s="4" t="str">
        <f>HYPERLINK("http://weibo.com/6364641379/NmbWbxmAt")</f>
        <v>http://weibo.com/6364641379/NmbWbxmAt</v>
      </c>
      <c r="R479" s="3" t="s">
        <v>1972</v>
      </c>
      <c r="S479" s="2" t="s">
        <v>31</v>
      </c>
      <c r="T479" t="s">
        <v>32</v>
      </c>
    </row>
    <row r="480" ht="23" customHeight="1" spans="1:20">
      <c r="A480" s="2">
        <v>479</v>
      </c>
      <c r="B480" s="3" t="s">
        <v>316</v>
      </c>
      <c r="C480" s="2" t="s">
        <v>1976</v>
      </c>
      <c r="D480" s="2" t="s">
        <v>21</v>
      </c>
      <c r="E480" s="2" t="s">
        <v>22</v>
      </c>
      <c r="F480" s="2" t="s">
        <v>1977</v>
      </c>
      <c r="G480" s="2" t="s">
        <v>1978</v>
      </c>
      <c r="H480" s="2" t="s">
        <v>95</v>
      </c>
      <c r="I480" s="2" t="s">
        <v>26</v>
      </c>
      <c r="J480" s="2" t="s">
        <v>27</v>
      </c>
      <c r="K480" s="2" t="s">
        <v>28</v>
      </c>
      <c r="L480" s="2" t="s">
        <v>29</v>
      </c>
      <c r="M480" s="2" t="s">
        <v>29</v>
      </c>
      <c r="N480" s="2" t="s">
        <v>29</v>
      </c>
      <c r="O480" s="2" t="s">
        <v>29</v>
      </c>
      <c r="P480" s="2" t="s">
        <v>29</v>
      </c>
      <c r="Q480" s="4" t="str">
        <f>HYPERLINK("http://weibo.com/7866448056/NmbVY0ihR")</f>
        <v>http://weibo.com/7866448056/NmbVY0ihR</v>
      </c>
      <c r="R480" s="3" t="s">
        <v>316</v>
      </c>
      <c r="S480" s="2" t="s">
        <v>31</v>
      </c>
      <c r="T480" t="s">
        <v>32</v>
      </c>
    </row>
    <row r="481" ht="23" customHeight="1" spans="1:20">
      <c r="A481" s="2">
        <v>480</v>
      </c>
      <c r="B481" s="3" t="s">
        <v>1979</v>
      </c>
      <c r="C481" s="2" t="s">
        <v>1980</v>
      </c>
      <c r="D481" s="2" t="s">
        <v>21</v>
      </c>
      <c r="E481" s="2" t="s">
        <v>22</v>
      </c>
      <c r="F481" s="2" t="s">
        <v>1981</v>
      </c>
      <c r="G481" s="2" t="s">
        <v>1982</v>
      </c>
      <c r="H481" s="2" t="s">
        <v>95</v>
      </c>
      <c r="I481" s="2" t="s">
        <v>26</v>
      </c>
      <c r="J481" s="2" t="s">
        <v>27</v>
      </c>
      <c r="K481" s="2" t="s">
        <v>28</v>
      </c>
      <c r="L481" s="2" t="s">
        <v>29</v>
      </c>
      <c r="M481" s="2" t="s">
        <v>29</v>
      </c>
      <c r="N481" s="2" t="s">
        <v>29</v>
      </c>
      <c r="O481" s="2" t="s">
        <v>29</v>
      </c>
      <c r="P481" s="2" t="s">
        <v>1983</v>
      </c>
      <c r="Q481" s="4" t="str">
        <f>HYPERLINK("http://weibo.com/1220881503/NmbVXqPuV")</f>
        <v>http://weibo.com/1220881503/NmbVXqPuV</v>
      </c>
      <c r="R481" s="3" t="s">
        <v>1979</v>
      </c>
      <c r="S481" s="2" t="s">
        <v>31</v>
      </c>
      <c r="T481" t="s">
        <v>32</v>
      </c>
    </row>
    <row r="482" ht="23" customHeight="1" spans="1:20">
      <c r="A482" s="2">
        <v>481</v>
      </c>
      <c r="B482" s="3" t="s">
        <v>1984</v>
      </c>
      <c r="C482" s="2" t="s">
        <v>1985</v>
      </c>
      <c r="D482" s="2" t="s">
        <v>21</v>
      </c>
      <c r="E482" s="2" t="s">
        <v>22</v>
      </c>
      <c r="F482" s="2" t="s">
        <v>1986</v>
      </c>
      <c r="G482" s="2" t="s">
        <v>1987</v>
      </c>
      <c r="H482" s="2" t="s">
        <v>95</v>
      </c>
      <c r="I482" s="2" t="s">
        <v>26</v>
      </c>
      <c r="J482" s="2" t="s">
        <v>27</v>
      </c>
      <c r="K482" s="2" t="s">
        <v>28</v>
      </c>
      <c r="L482" s="2" t="s">
        <v>29</v>
      </c>
      <c r="M482" s="2" t="s">
        <v>29</v>
      </c>
      <c r="N482" s="2" t="s">
        <v>29</v>
      </c>
      <c r="O482" s="2" t="s">
        <v>29</v>
      </c>
      <c r="P482" s="2" t="s">
        <v>645</v>
      </c>
      <c r="Q482" s="4" t="str">
        <f>HYPERLINK("http://weibo.com/7822802459/NmbVWji1a")</f>
        <v>http://weibo.com/7822802459/NmbVWji1a</v>
      </c>
      <c r="R482" s="3" t="s">
        <v>1984</v>
      </c>
      <c r="S482" s="2" t="s">
        <v>31</v>
      </c>
      <c r="T482" t="s">
        <v>32</v>
      </c>
    </row>
    <row r="483" ht="23" customHeight="1" spans="1:20">
      <c r="A483" s="2">
        <v>482</v>
      </c>
      <c r="B483" s="3" t="s">
        <v>1988</v>
      </c>
      <c r="C483" s="2" t="s">
        <v>1989</v>
      </c>
      <c r="D483" s="2" t="s">
        <v>21</v>
      </c>
      <c r="E483" s="2" t="s">
        <v>22</v>
      </c>
      <c r="F483" s="2" t="s">
        <v>1990</v>
      </c>
      <c r="G483" s="2" t="s">
        <v>1991</v>
      </c>
      <c r="H483" s="2" t="s">
        <v>151</v>
      </c>
      <c r="I483" s="2" t="s">
        <v>26</v>
      </c>
      <c r="J483" s="2" t="s">
        <v>27</v>
      </c>
      <c r="K483" s="2" t="s">
        <v>28</v>
      </c>
      <c r="L483" s="2" t="s">
        <v>29</v>
      </c>
      <c r="M483" s="2" t="s">
        <v>29</v>
      </c>
      <c r="N483" s="2" t="s">
        <v>29</v>
      </c>
      <c r="O483" s="2" t="s">
        <v>29</v>
      </c>
      <c r="P483" s="2" t="s">
        <v>1185</v>
      </c>
      <c r="Q483" s="4" t="str">
        <f>HYPERLINK("http://weibo.com/7437019800/NmbVTiGQ8")</f>
        <v>http://weibo.com/7437019800/NmbVTiGQ8</v>
      </c>
      <c r="R483" s="3" t="s">
        <v>1988</v>
      </c>
      <c r="S483" s="2" t="s">
        <v>31</v>
      </c>
      <c r="T483" t="s">
        <v>32</v>
      </c>
    </row>
    <row r="484" ht="23" customHeight="1" spans="1:20">
      <c r="A484" s="2">
        <v>483</v>
      </c>
      <c r="B484" s="3" t="s">
        <v>1992</v>
      </c>
      <c r="C484" s="2" t="s">
        <v>1993</v>
      </c>
      <c r="D484" s="2" t="s">
        <v>21</v>
      </c>
      <c r="E484" s="2" t="s">
        <v>22</v>
      </c>
      <c r="F484" s="2" t="s">
        <v>1994</v>
      </c>
      <c r="G484" s="2" t="s">
        <v>1995</v>
      </c>
      <c r="H484" s="2" t="s">
        <v>95</v>
      </c>
      <c r="I484" s="2" t="s">
        <v>26</v>
      </c>
      <c r="J484" s="2" t="s">
        <v>27</v>
      </c>
      <c r="K484" s="2" t="s">
        <v>28</v>
      </c>
      <c r="L484" s="2" t="s">
        <v>29</v>
      </c>
      <c r="M484" s="2" t="s">
        <v>29</v>
      </c>
      <c r="N484" s="2" t="s">
        <v>29</v>
      </c>
      <c r="O484" s="2" t="s">
        <v>29</v>
      </c>
      <c r="P484" s="2" t="s">
        <v>29</v>
      </c>
      <c r="Q484" s="4" t="str">
        <f>HYPERLINK("http://weibo.com/5531071089/NmbVS6Knl")</f>
        <v>http://weibo.com/5531071089/NmbVS6Knl</v>
      </c>
      <c r="R484" s="3" t="s">
        <v>1992</v>
      </c>
      <c r="S484" s="2" t="s">
        <v>31</v>
      </c>
      <c r="T484" t="s">
        <v>32</v>
      </c>
    </row>
    <row r="485" ht="23" customHeight="1" spans="1:20">
      <c r="A485" s="2">
        <v>484</v>
      </c>
      <c r="B485" s="3" t="s">
        <v>19</v>
      </c>
      <c r="C485" s="2" t="s">
        <v>1996</v>
      </c>
      <c r="D485" s="2" t="s">
        <v>21</v>
      </c>
      <c r="E485" s="2" t="s">
        <v>22</v>
      </c>
      <c r="F485" s="2" t="s">
        <v>1997</v>
      </c>
      <c r="G485" s="2" t="s">
        <v>1998</v>
      </c>
      <c r="H485" s="2" t="s">
        <v>95</v>
      </c>
      <c r="I485" s="2" t="s">
        <v>26</v>
      </c>
      <c r="J485" s="2" t="s">
        <v>27</v>
      </c>
      <c r="K485" s="2" t="s">
        <v>28</v>
      </c>
      <c r="L485" s="2" t="s">
        <v>29</v>
      </c>
      <c r="M485" s="2" t="s">
        <v>29</v>
      </c>
      <c r="N485" s="2" t="s">
        <v>29</v>
      </c>
      <c r="O485" s="2" t="s">
        <v>29</v>
      </c>
      <c r="P485" s="2" t="s">
        <v>1999</v>
      </c>
      <c r="Q485" s="4" t="str">
        <f>HYPERLINK("http://weibo.com/7554155671/NmbVNp9GE")</f>
        <v>http://weibo.com/7554155671/NmbVNp9GE</v>
      </c>
      <c r="R485" s="3" t="s">
        <v>19</v>
      </c>
      <c r="S485" s="2" t="s">
        <v>31</v>
      </c>
      <c r="T485" t="s">
        <v>32</v>
      </c>
    </row>
    <row r="486" ht="23" customHeight="1" spans="1:20">
      <c r="A486" s="2">
        <v>485</v>
      </c>
      <c r="B486" s="3" t="s">
        <v>2000</v>
      </c>
      <c r="C486" s="2" t="s">
        <v>2001</v>
      </c>
      <c r="D486" s="2" t="s">
        <v>21</v>
      </c>
      <c r="E486" s="2" t="s">
        <v>22</v>
      </c>
      <c r="F486" s="2" t="s">
        <v>2002</v>
      </c>
      <c r="G486" s="2" t="s">
        <v>2003</v>
      </c>
      <c r="H486" s="2" t="s">
        <v>441</v>
      </c>
      <c r="I486" s="2" t="s">
        <v>26</v>
      </c>
      <c r="J486" s="2" t="s">
        <v>27</v>
      </c>
      <c r="K486" s="2" t="s">
        <v>28</v>
      </c>
      <c r="L486" s="2" t="s">
        <v>29</v>
      </c>
      <c r="M486" s="2" t="s">
        <v>29</v>
      </c>
      <c r="N486" s="2" t="s">
        <v>29</v>
      </c>
      <c r="O486" s="2" t="s">
        <v>29</v>
      </c>
      <c r="P486" s="2" t="s">
        <v>2004</v>
      </c>
      <c r="Q486" s="4" t="str">
        <f>HYPERLINK("http://weibo.com/7374663251/NmbVKu2z3")</f>
        <v>http://weibo.com/7374663251/NmbVKu2z3</v>
      </c>
      <c r="R486" s="3" t="s">
        <v>2000</v>
      </c>
      <c r="S486" s="2" t="s">
        <v>31</v>
      </c>
      <c r="T486" t="s">
        <v>32</v>
      </c>
    </row>
    <row r="487" ht="23" customHeight="1" spans="1:20">
      <c r="A487" s="2">
        <v>486</v>
      </c>
      <c r="B487" s="3" t="s">
        <v>2005</v>
      </c>
      <c r="C487" s="2" t="s">
        <v>2006</v>
      </c>
      <c r="D487" s="2" t="s">
        <v>21</v>
      </c>
      <c r="E487" s="2" t="s">
        <v>22</v>
      </c>
      <c r="F487" s="2" t="s">
        <v>2007</v>
      </c>
      <c r="G487" s="2" t="s">
        <v>2008</v>
      </c>
      <c r="H487" s="2" t="s">
        <v>95</v>
      </c>
      <c r="I487" s="2" t="s">
        <v>26</v>
      </c>
      <c r="J487" s="2" t="s">
        <v>27</v>
      </c>
      <c r="K487" s="2" t="s">
        <v>28</v>
      </c>
      <c r="L487" s="2" t="s">
        <v>29</v>
      </c>
      <c r="M487" s="2" t="s">
        <v>29</v>
      </c>
      <c r="N487" s="2" t="s">
        <v>29</v>
      </c>
      <c r="O487" s="2" t="s">
        <v>29</v>
      </c>
      <c r="P487" s="2" t="s">
        <v>82</v>
      </c>
      <c r="Q487" s="4" t="str">
        <f>HYPERLINK("http://weibo.com/7848003417/NmbVHbQgi")</f>
        <v>http://weibo.com/7848003417/NmbVHbQgi</v>
      </c>
      <c r="R487" s="3" t="s">
        <v>2005</v>
      </c>
      <c r="S487" s="2" t="s">
        <v>31</v>
      </c>
      <c r="T487" t="s">
        <v>32</v>
      </c>
    </row>
    <row r="488" ht="23" customHeight="1" spans="1:20">
      <c r="A488" s="2">
        <v>487</v>
      </c>
      <c r="B488" s="3" t="s">
        <v>2009</v>
      </c>
      <c r="C488" s="2" t="s">
        <v>2010</v>
      </c>
      <c r="D488" s="2" t="s">
        <v>21</v>
      </c>
      <c r="E488" s="2" t="s">
        <v>22</v>
      </c>
      <c r="F488" s="2" t="s">
        <v>468</v>
      </c>
      <c r="G488" s="2" t="s">
        <v>469</v>
      </c>
      <c r="H488" s="2" t="s">
        <v>441</v>
      </c>
      <c r="I488" s="2" t="s">
        <v>26</v>
      </c>
      <c r="J488" s="2" t="s">
        <v>27</v>
      </c>
      <c r="K488" s="2" t="s">
        <v>28</v>
      </c>
      <c r="L488" s="2" t="s">
        <v>29</v>
      </c>
      <c r="M488" s="2" t="s">
        <v>29</v>
      </c>
      <c r="N488" s="2" t="s">
        <v>29</v>
      </c>
      <c r="O488" s="2" t="s">
        <v>29</v>
      </c>
      <c r="P488" s="2" t="s">
        <v>470</v>
      </c>
      <c r="Q488" s="4" t="str">
        <f>HYPERLINK("http://weibo.com/7319599487/NmbVDCRpU")</f>
        <v>http://weibo.com/7319599487/NmbVDCRpU</v>
      </c>
      <c r="R488" s="3" t="s">
        <v>2009</v>
      </c>
      <c r="S488" s="2" t="s">
        <v>31</v>
      </c>
      <c r="T488" t="s">
        <v>32</v>
      </c>
    </row>
    <row r="489" ht="23" customHeight="1" spans="1:20">
      <c r="A489" s="2">
        <v>488</v>
      </c>
      <c r="B489" s="3" t="s">
        <v>316</v>
      </c>
      <c r="C489" s="2" t="s">
        <v>2011</v>
      </c>
      <c r="D489" s="2" t="s">
        <v>21</v>
      </c>
      <c r="E489" s="2" t="s">
        <v>22</v>
      </c>
      <c r="F489" s="2" t="s">
        <v>2012</v>
      </c>
      <c r="G489" s="2" t="s">
        <v>2013</v>
      </c>
      <c r="H489" s="2" t="s">
        <v>95</v>
      </c>
      <c r="I489" s="2" t="s">
        <v>26</v>
      </c>
      <c r="J489" s="2" t="s">
        <v>27</v>
      </c>
      <c r="K489" s="2" t="s">
        <v>28</v>
      </c>
      <c r="L489" s="2" t="s">
        <v>29</v>
      </c>
      <c r="M489" s="2" t="s">
        <v>29</v>
      </c>
      <c r="N489" s="2" t="s">
        <v>29</v>
      </c>
      <c r="O489" s="2" t="s">
        <v>29</v>
      </c>
      <c r="P489" s="2" t="s">
        <v>29</v>
      </c>
      <c r="Q489" s="4" t="str">
        <f>HYPERLINK("http://weibo.com/7869520040/NmbVyiMTT")</f>
        <v>http://weibo.com/7869520040/NmbVyiMTT</v>
      </c>
      <c r="R489" s="3" t="s">
        <v>316</v>
      </c>
      <c r="S489" s="2" t="s">
        <v>31</v>
      </c>
      <c r="T489" t="s">
        <v>32</v>
      </c>
    </row>
    <row r="490" ht="23" customHeight="1" spans="1:20">
      <c r="A490" s="2">
        <v>489</v>
      </c>
      <c r="B490" s="3" t="s">
        <v>2014</v>
      </c>
      <c r="C490" s="2" t="s">
        <v>2015</v>
      </c>
      <c r="D490" s="2" t="s">
        <v>21</v>
      </c>
      <c r="E490" s="2" t="s">
        <v>22</v>
      </c>
      <c r="F490" s="2" t="s">
        <v>2016</v>
      </c>
      <c r="G490" s="2" t="s">
        <v>2017</v>
      </c>
      <c r="H490" s="2" t="s">
        <v>95</v>
      </c>
      <c r="I490" s="2" t="s">
        <v>26</v>
      </c>
      <c r="J490" s="2" t="s">
        <v>27</v>
      </c>
      <c r="K490" s="2" t="s">
        <v>28</v>
      </c>
      <c r="L490" s="2" t="s">
        <v>29</v>
      </c>
      <c r="M490" s="2" t="s">
        <v>29</v>
      </c>
      <c r="N490" s="2" t="s">
        <v>29</v>
      </c>
      <c r="O490" s="2" t="s">
        <v>29</v>
      </c>
      <c r="P490" s="2" t="s">
        <v>2018</v>
      </c>
      <c r="Q490" s="4" t="str">
        <f>HYPERLINK("http://weibo.com/6992966697/NmbVyjShZ")</f>
        <v>http://weibo.com/6992966697/NmbVyjShZ</v>
      </c>
      <c r="R490" s="3" t="s">
        <v>2014</v>
      </c>
      <c r="S490" s="2" t="s">
        <v>31</v>
      </c>
      <c r="T490" t="s">
        <v>32</v>
      </c>
    </row>
    <row r="491" ht="23" customHeight="1" spans="1:20">
      <c r="A491" s="2">
        <v>490</v>
      </c>
      <c r="B491" s="3" t="s">
        <v>316</v>
      </c>
      <c r="C491" s="2" t="s">
        <v>2019</v>
      </c>
      <c r="D491" s="2" t="s">
        <v>21</v>
      </c>
      <c r="E491" s="2" t="s">
        <v>22</v>
      </c>
      <c r="F491" s="2" t="s">
        <v>2020</v>
      </c>
      <c r="G491" s="2" t="s">
        <v>2021</v>
      </c>
      <c r="H491" s="2" t="s">
        <v>151</v>
      </c>
      <c r="I491" s="2" t="s">
        <v>26</v>
      </c>
      <c r="J491" s="2" t="s">
        <v>27</v>
      </c>
      <c r="K491" s="2" t="s">
        <v>28</v>
      </c>
      <c r="L491" s="2" t="s">
        <v>29</v>
      </c>
      <c r="M491" s="2" t="s">
        <v>29</v>
      </c>
      <c r="N491" s="2" t="s">
        <v>29</v>
      </c>
      <c r="O491" s="2" t="s">
        <v>29</v>
      </c>
      <c r="P491" s="2" t="s">
        <v>1185</v>
      </c>
      <c r="Q491" s="4" t="str">
        <f>HYPERLINK("http://weibo.com/6553998039/NmbVxsQw7")</f>
        <v>http://weibo.com/6553998039/NmbVxsQw7</v>
      </c>
      <c r="R491" s="3" t="s">
        <v>316</v>
      </c>
      <c r="S491" s="2" t="s">
        <v>31</v>
      </c>
      <c r="T491" t="s">
        <v>32</v>
      </c>
    </row>
    <row r="492" ht="23" customHeight="1" spans="1:20">
      <c r="A492" s="2">
        <v>491</v>
      </c>
      <c r="B492" s="3" t="s">
        <v>19</v>
      </c>
      <c r="C492" s="2" t="s">
        <v>2022</v>
      </c>
      <c r="D492" s="2" t="s">
        <v>21</v>
      </c>
      <c r="E492" s="2" t="s">
        <v>22</v>
      </c>
      <c r="F492" s="2" t="s">
        <v>2023</v>
      </c>
      <c r="G492" s="2" t="s">
        <v>2024</v>
      </c>
      <c r="H492" s="2" t="s">
        <v>151</v>
      </c>
      <c r="I492" s="2" t="s">
        <v>26</v>
      </c>
      <c r="J492" s="2" t="s">
        <v>27</v>
      </c>
      <c r="K492" s="2" t="s">
        <v>28</v>
      </c>
      <c r="L492" s="2" t="s">
        <v>29</v>
      </c>
      <c r="M492" s="2" t="s">
        <v>29</v>
      </c>
      <c r="N492" s="2" t="s">
        <v>29</v>
      </c>
      <c r="O492" s="2" t="s">
        <v>29</v>
      </c>
      <c r="P492" s="2" t="s">
        <v>2025</v>
      </c>
      <c r="Q492" s="4" t="str">
        <f>HYPERLINK("http://weibo.com/6411190380/NmbVte69e")</f>
        <v>http://weibo.com/6411190380/NmbVte69e</v>
      </c>
      <c r="R492" s="3" t="s">
        <v>19</v>
      </c>
      <c r="S492" s="2" t="s">
        <v>31</v>
      </c>
      <c r="T492" t="s">
        <v>32</v>
      </c>
    </row>
    <row r="493" ht="23" customHeight="1" spans="1:20">
      <c r="A493" s="2">
        <v>492</v>
      </c>
      <c r="B493" s="3" t="s">
        <v>2026</v>
      </c>
      <c r="C493" s="2" t="s">
        <v>2027</v>
      </c>
      <c r="D493" s="2" t="s">
        <v>21</v>
      </c>
      <c r="E493" s="2" t="s">
        <v>22</v>
      </c>
      <c r="F493" s="2" t="s">
        <v>2028</v>
      </c>
      <c r="G493" s="2" t="s">
        <v>2029</v>
      </c>
      <c r="H493" s="2" t="s">
        <v>95</v>
      </c>
      <c r="I493" s="2" t="s">
        <v>26</v>
      </c>
      <c r="J493" s="2" t="s">
        <v>27</v>
      </c>
      <c r="K493" s="2" t="s">
        <v>28</v>
      </c>
      <c r="L493" s="2" t="s">
        <v>29</v>
      </c>
      <c r="M493" s="2" t="s">
        <v>29</v>
      </c>
      <c r="N493" s="2" t="s">
        <v>29</v>
      </c>
      <c r="O493" s="2" t="s">
        <v>29</v>
      </c>
      <c r="P493" s="2" t="s">
        <v>29</v>
      </c>
      <c r="Q493" s="4" t="str">
        <f>HYPERLINK("http://weibo.com/5598721266/NmbVslX1d")</f>
        <v>http://weibo.com/5598721266/NmbVslX1d</v>
      </c>
      <c r="R493" s="3" t="s">
        <v>2026</v>
      </c>
      <c r="S493" s="2" t="s">
        <v>31</v>
      </c>
      <c r="T493" t="s">
        <v>32</v>
      </c>
    </row>
    <row r="494" ht="23" customHeight="1" spans="1:20">
      <c r="A494" s="2">
        <v>493</v>
      </c>
      <c r="B494" s="3" t="s">
        <v>2030</v>
      </c>
      <c r="C494" s="2" t="s">
        <v>2031</v>
      </c>
      <c r="D494" s="2" t="s">
        <v>21</v>
      </c>
      <c r="E494" s="2" t="s">
        <v>22</v>
      </c>
      <c r="F494" s="2" t="s">
        <v>2032</v>
      </c>
      <c r="G494" s="2" t="s">
        <v>2033</v>
      </c>
      <c r="H494" s="2" t="s">
        <v>95</v>
      </c>
      <c r="I494" s="2" t="s">
        <v>26</v>
      </c>
      <c r="J494" s="2" t="s">
        <v>27</v>
      </c>
      <c r="K494" s="2" t="s">
        <v>28</v>
      </c>
      <c r="L494" s="2" t="s">
        <v>29</v>
      </c>
      <c r="M494" s="2" t="s">
        <v>29</v>
      </c>
      <c r="N494" s="2" t="s">
        <v>29</v>
      </c>
      <c r="O494" s="2" t="s">
        <v>29</v>
      </c>
      <c r="P494" s="2" t="s">
        <v>116</v>
      </c>
      <c r="Q494" s="4" t="str">
        <f>HYPERLINK("http://weibo.com/7867167466/NmbVqiZmR")</f>
        <v>http://weibo.com/7867167466/NmbVqiZmR</v>
      </c>
      <c r="R494" s="3" t="s">
        <v>2030</v>
      </c>
      <c r="S494" s="2" t="s">
        <v>31</v>
      </c>
      <c r="T494" t="s">
        <v>32</v>
      </c>
    </row>
    <row r="495" ht="23" customHeight="1" spans="1:20">
      <c r="A495" s="2">
        <v>494</v>
      </c>
      <c r="B495" s="3" t="s">
        <v>2034</v>
      </c>
      <c r="C495" s="2" t="s">
        <v>2035</v>
      </c>
      <c r="D495" s="2" t="s">
        <v>21</v>
      </c>
      <c r="E495" s="2" t="s">
        <v>22</v>
      </c>
      <c r="F495" s="2" t="s">
        <v>2036</v>
      </c>
      <c r="G495" s="2" t="s">
        <v>2037</v>
      </c>
      <c r="H495" s="2" t="s">
        <v>151</v>
      </c>
      <c r="I495" s="2" t="s">
        <v>26</v>
      </c>
      <c r="J495" s="2" t="s">
        <v>27</v>
      </c>
      <c r="K495" s="2" t="s">
        <v>28</v>
      </c>
      <c r="L495" s="2" t="s">
        <v>29</v>
      </c>
      <c r="M495" s="2" t="s">
        <v>29</v>
      </c>
      <c r="N495" s="2" t="s">
        <v>29</v>
      </c>
      <c r="O495" s="2" t="s">
        <v>29</v>
      </c>
      <c r="P495" s="2" t="s">
        <v>2038</v>
      </c>
      <c r="Q495" s="4" t="str">
        <f>HYPERLINK("http://weibo.com/2297735875/NmbVmvIA6")</f>
        <v>http://weibo.com/2297735875/NmbVmvIA6</v>
      </c>
      <c r="R495" s="3" t="s">
        <v>2034</v>
      </c>
      <c r="S495" s="2" t="s">
        <v>31</v>
      </c>
      <c r="T495" t="s">
        <v>32</v>
      </c>
    </row>
    <row r="496" ht="23" customHeight="1" spans="1:20">
      <c r="A496" s="2">
        <v>495</v>
      </c>
      <c r="B496" s="3" t="s">
        <v>316</v>
      </c>
      <c r="C496" s="2" t="s">
        <v>2039</v>
      </c>
      <c r="D496" s="2" t="s">
        <v>21</v>
      </c>
      <c r="E496" s="2" t="s">
        <v>22</v>
      </c>
      <c r="F496" s="2" t="s">
        <v>2040</v>
      </c>
      <c r="G496" s="2" t="s">
        <v>2041</v>
      </c>
      <c r="H496" s="2" t="s">
        <v>151</v>
      </c>
      <c r="I496" s="2" t="s">
        <v>26</v>
      </c>
      <c r="J496" s="2" t="s">
        <v>27</v>
      </c>
      <c r="K496" s="2" t="s">
        <v>28</v>
      </c>
      <c r="L496" s="2" t="s">
        <v>29</v>
      </c>
      <c r="M496" s="2" t="s">
        <v>29</v>
      </c>
      <c r="N496" s="2" t="s">
        <v>29</v>
      </c>
      <c r="O496" s="2" t="s">
        <v>29</v>
      </c>
      <c r="P496" s="2" t="s">
        <v>2042</v>
      </c>
      <c r="Q496" s="4" t="str">
        <f>HYPERLINK("http://weibo.com/5475025595/NmbVimssz")</f>
        <v>http://weibo.com/5475025595/NmbVimssz</v>
      </c>
      <c r="R496" s="3" t="s">
        <v>316</v>
      </c>
      <c r="S496" s="2" t="s">
        <v>31</v>
      </c>
      <c r="T496" t="s">
        <v>32</v>
      </c>
    </row>
    <row r="497" ht="23" customHeight="1" spans="1:20">
      <c r="A497" s="2">
        <v>496</v>
      </c>
      <c r="B497" s="3" t="s">
        <v>2043</v>
      </c>
      <c r="C497" s="2" t="s">
        <v>2044</v>
      </c>
      <c r="D497" s="2" t="s">
        <v>21</v>
      </c>
      <c r="E497" s="2" t="s">
        <v>22</v>
      </c>
      <c r="F497" s="2" t="s">
        <v>2045</v>
      </c>
      <c r="G497" s="2" t="s">
        <v>2046</v>
      </c>
      <c r="H497" s="2" t="s">
        <v>441</v>
      </c>
      <c r="I497" s="2" t="s">
        <v>26</v>
      </c>
      <c r="J497" s="2" t="s">
        <v>27</v>
      </c>
      <c r="K497" s="2" t="s">
        <v>28</v>
      </c>
      <c r="L497" s="2" t="s">
        <v>29</v>
      </c>
      <c r="M497" s="2" t="s">
        <v>29</v>
      </c>
      <c r="N497" s="2" t="s">
        <v>29</v>
      </c>
      <c r="O497" s="2" t="s">
        <v>29</v>
      </c>
      <c r="P497" s="2" t="s">
        <v>1247</v>
      </c>
      <c r="Q497" s="4" t="str">
        <f>HYPERLINK("http://weibo.com/6622754180/NmbVhcJqc")</f>
        <v>http://weibo.com/6622754180/NmbVhcJqc</v>
      </c>
      <c r="R497" s="3" t="s">
        <v>2043</v>
      </c>
      <c r="S497" s="2" t="s">
        <v>31</v>
      </c>
      <c r="T497" t="s">
        <v>32</v>
      </c>
    </row>
    <row r="498" ht="23" customHeight="1" spans="1:20">
      <c r="A498" s="2">
        <v>497</v>
      </c>
      <c r="B498" s="3" t="s">
        <v>2047</v>
      </c>
      <c r="C498" s="2" t="s">
        <v>2048</v>
      </c>
      <c r="D498" s="2" t="s">
        <v>21</v>
      </c>
      <c r="E498" s="2" t="s">
        <v>22</v>
      </c>
      <c r="F498" s="2" t="s">
        <v>2049</v>
      </c>
      <c r="G498" s="2" t="s">
        <v>2050</v>
      </c>
      <c r="H498" s="2" t="s">
        <v>95</v>
      </c>
      <c r="I498" s="2" t="s">
        <v>26</v>
      </c>
      <c r="J498" s="2" t="s">
        <v>27</v>
      </c>
      <c r="K498" s="2" t="s">
        <v>28</v>
      </c>
      <c r="L498" s="2" t="s">
        <v>29</v>
      </c>
      <c r="M498" s="2" t="s">
        <v>29</v>
      </c>
      <c r="N498" s="2" t="s">
        <v>29</v>
      </c>
      <c r="O498" s="2" t="s">
        <v>29</v>
      </c>
      <c r="P498" s="2" t="s">
        <v>243</v>
      </c>
      <c r="Q498" s="4" t="str">
        <f>HYPERLINK("http://weibo.com/7827669098/NmbVefpkx")</f>
        <v>http://weibo.com/7827669098/NmbVefpkx</v>
      </c>
      <c r="R498" s="3" t="s">
        <v>2047</v>
      </c>
      <c r="S498" s="2" t="s">
        <v>31</v>
      </c>
      <c r="T498" t="s">
        <v>32</v>
      </c>
    </row>
    <row r="499" ht="23" customHeight="1" spans="1:20">
      <c r="A499" s="2">
        <v>498</v>
      </c>
      <c r="B499" s="3" t="s">
        <v>2051</v>
      </c>
      <c r="C499" s="2" t="s">
        <v>2052</v>
      </c>
      <c r="D499" s="2" t="s">
        <v>21</v>
      </c>
      <c r="E499" s="2" t="s">
        <v>22</v>
      </c>
      <c r="F499" s="2" t="s">
        <v>2053</v>
      </c>
      <c r="G499" s="2" t="s">
        <v>2054</v>
      </c>
      <c r="H499" s="2" t="s">
        <v>151</v>
      </c>
      <c r="I499" s="2" t="s">
        <v>26</v>
      </c>
      <c r="J499" s="2" t="s">
        <v>27</v>
      </c>
      <c r="K499" s="2" t="s">
        <v>28</v>
      </c>
      <c r="L499" s="2" t="s">
        <v>29</v>
      </c>
      <c r="M499" s="2" t="s">
        <v>29</v>
      </c>
      <c r="N499" s="2" t="s">
        <v>29</v>
      </c>
      <c r="O499" s="2" t="s">
        <v>29</v>
      </c>
      <c r="P499" s="2" t="s">
        <v>981</v>
      </c>
      <c r="Q499" s="4" t="str">
        <f>HYPERLINK("http://weibo.com/6387915614/NmbV7n9xq")</f>
        <v>http://weibo.com/6387915614/NmbV7n9xq</v>
      </c>
      <c r="R499" s="3" t="s">
        <v>2051</v>
      </c>
      <c r="S499" s="2" t="s">
        <v>31</v>
      </c>
      <c r="T499" t="s">
        <v>32</v>
      </c>
    </row>
    <row r="500" ht="23" customHeight="1" spans="1:20">
      <c r="A500" s="2">
        <v>499</v>
      </c>
      <c r="B500" s="3" t="s">
        <v>316</v>
      </c>
      <c r="C500" s="2" t="s">
        <v>2055</v>
      </c>
      <c r="D500" s="2" t="s">
        <v>21</v>
      </c>
      <c r="E500" s="2" t="s">
        <v>22</v>
      </c>
      <c r="F500" s="2" t="s">
        <v>2056</v>
      </c>
      <c r="G500" s="2" t="s">
        <v>2057</v>
      </c>
      <c r="H500" s="2" t="s">
        <v>81</v>
      </c>
      <c r="I500" s="2" t="s">
        <v>26</v>
      </c>
      <c r="J500" s="2" t="s">
        <v>27</v>
      </c>
      <c r="K500" s="2" t="s">
        <v>28</v>
      </c>
      <c r="L500" s="2" t="s">
        <v>29</v>
      </c>
      <c r="M500" s="2" t="s">
        <v>29</v>
      </c>
      <c r="N500" s="2" t="s">
        <v>29</v>
      </c>
      <c r="O500" s="2" t="s">
        <v>29</v>
      </c>
      <c r="P500" s="2" t="s">
        <v>137</v>
      </c>
      <c r="Q500" s="4" t="str">
        <f>HYPERLINK("http://weibo.com/7738091556/NmbV53F9k")</f>
        <v>http://weibo.com/7738091556/NmbV53F9k</v>
      </c>
      <c r="R500" s="3" t="s">
        <v>316</v>
      </c>
      <c r="S500" s="2" t="s">
        <v>31</v>
      </c>
      <c r="T500" t="s">
        <v>32</v>
      </c>
    </row>
    <row r="501" ht="23" customHeight="1" spans="1:20">
      <c r="A501" s="2">
        <v>500</v>
      </c>
      <c r="B501" s="3" t="s">
        <v>2058</v>
      </c>
      <c r="C501" s="2" t="s">
        <v>2059</v>
      </c>
      <c r="D501" s="2" t="s">
        <v>21</v>
      </c>
      <c r="E501" s="2" t="s">
        <v>22</v>
      </c>
      <c r="F501" s="2" t="s">
        <v>2060</v>
      </c>
      <c r="G501" s="2" t="s">
        <v>2061</v>
      </c>
      <c r="H501" s="2" t="s">
        <v>151</v>
      </c>
      <c r="I501" s="2" t="s">
        <v>26</v>
      </c>
      <c r="J501" s="2" t="s">
        <v>27</v>
      </c>
      <c r="K501" s="2" t="s">
        <v>28</v>
      </c>
      <c r="L501" s="2" t="s">
        <v>29</v>
      </c>
      <c r="M501" s="2" t="s">
        <v>29</v>
      </c>
      <c r="N501" s="2" t="s">
        <v>29</v>
      </c>
      <c r="O501" s="2" t="s">
        <v>29</v>
      </c>
      <c r="P501" s="2" t="s">
        <v>2062</v>
      </c>
      <c r="Q501" s="4" t="str">
        <f>HYPERLINK("http://weibo.com/6390399805/NmbUYu623")</f>
        <v>http://weibo.com/6390399805/NmbUYu623</v>
      </c>
      <c r="R501" s="3" t="s">
        <v>2058</v>
      </c>
      <c r="S501" s="2" t="s">
        <v>31</v>
      </c>
      <c r="T501" t="s">
        <v>32</v>
      </c>
    </row>
    <row r="502" ht="23" customHeight="1" spans="1:20">
      <c r="A502" s="2">
        <v>501</v>
      </c>
      <c r="B502" s="3" t="s">
        <v>316</v>
      </c>
      <c r="C502" s="2" t="s">
        <v>2063</v>
      </c>
      <c r="D502" s="2" t="s">
        <v>21</v>
      </c>
      <c r="E502" s="2" t="s">
        <v>22</v>
      </c>
      <c r="F502" s="2" t="s">
        <v>2064</v>
      </c>
      <c r="G502" s="2" t="s">
        <v>2065</v>
      </c>
      <c r="H502" s="2" t="s">
        <v>81</v>
      </c>
      <c r="I502" s="2" t="s">
        <v>26</v>
      </c>
      <c r="J502" s="2" t="s">
        <v>27</v>
      </c>
      <c r="K502" s="2" t="s">
        <v>28</v>
      </c>
      <c r="L502" s="2" t="s">
        <v>29</v>
      </c>
      <c r="M502" s="2" t="s">
        <v>29</v>
      </c>
      <c r="N502" s="2" t="s">
        <v>29</v>
      </c>
      <c r="O502" s="2" t="s">
        <v>29</v>
      </c>
      <c r="P502" s="2" t="s">
        <v>195</v>
      </c>
      <c r="Q502" s="4" t="str">
        <f>HYPERLINK("http://weibo.com/7737879205/NmbUPaF7c")</f>
        <v>http://weibo.com/7737879205/NmbUPaF7c</v>
      </c>
      <c r="R502" s="3" t="s">
        <v>316</v>
      </c>
      <c r="S502" s="2" t="s">
        <v>31</v>
      </c>
      <c r="T502" t="s">
        <v>32</v>
      </c>
    </row>
    <row r="503" ht="23" customHeight="1" spans="1:20">
      <c r="A503" s="2">
        <v>502</v>
      </c>
      <c r="B503" s="3" t="s">
        <v>2066</v>
      </c>
      <c r="C503" s="2" t="s">
        <v>2067</v>
      </c>
      <c r="D503" s="2" t="s">
        <v>21</v>
      </c>
      <c r="E503" s="2" t="s">
        <v>22</v>
      </c>
      <c r="F503" s="2" t="s">
        <v>2068</v>
      </c>
      <c r="G503" s="2" t="s">
        <v>2069</v>
      </c>
      <c r="H503" s="2" t="s">
        <v>151</v>
      </c>
      <c r="I503" s="2" t="s">
        <v>26</v>
      </c>
      <c r="J503" s="2" t="s">
        <v>27</v>
      </c>
      <c r="K503" s="2" t="s">
        <v>28</v>
      </c>
      <c r="L503" s="2" t="s">
        <v>29</v>
      </c>
      <c r="M503" s="2" t="s">
        <v>29</v>
      </c>
      <c r="N503" s="2" t="s">
        <v>29</v>
      </c>
      <c r="O503" s="2" t="s">
        <v>29</v>
      </c>
      <c r="P503" s="2" t="s">
        <v>2070</v>
      </c>
      <c r="Q503" s="4" t="str">
        <f>HYPERLINK("http://weibo.com/6992608074/NmbUMolxH")</f>
        <v>http://weibo.com/6992608074/NmbUMolxH</v>
      </c>
      <c r="R503" s="3" t="s">
        <v>2066</v>
      </c>
      <c r="S503" s="2" t="s">
        <v>31</v>
      </c>
      <c r="T503" t="s">
        <v>32</v>
      </c>
    </row>
    <row r="504" ht="23" customHeight="1" spans="1:20">
      <c r="A504" s="2">
        <v>503</v>
      </c>
      <c r="B504" s="3" t="s">
        <v>2071</v>
      </c>
      <c r="C504" s="2" t="s">
        <v>2072</v>
      </c>
      <c r="D504" s="2" t="s">
        <v>78</v>
      </c>
      <c r="E504" s="2" t="s">
        <v>22</v>
      </c>
      <c r="F504" s="2" t="s">
        <v>2073</v>
      </c>
      <c r="G504" s="2" t="s">
        <v>2074</v>
      </c>
      <c r="H504" s="2" t="s">
        <v>36</v>
      </c>
      <c r="I504" s="2" t="s">
        <v>26</v>
      </c>
      <c r="J504" s="2" t="s">
        <v>27</v>
      </c>
      <c r="K504" s="2" t="s">
        <v>28</v>
      </c>
      <c r="L504" s="2" t="s">
        <v>29</v>
      </c>
      <c r="M504" s="2" t="s">
        <v>29</v>
      </c>
      <c r="N504" s="2" t="s">
        <v>29</v>
      </c>
      <c r="O504" s="2" t="s">
        <v>29</v>
      </c>
      <c r="P504" s="2" t="s">
        <v>2075</v>
      </c>
      <c r="Q504" s="4" t="str">
        <f>HYPERLINK("http://weibo.com/3630172281/NmbUKlmGP")</f>
        <v>http://weibo.com/3630172281/NmbUKlmGP</v>
      </c>
      <c r="R504" s="3" t="s">
        <v>2071</v>
      </c>
      <c r="S504" s="2" t="s">
        <v>31</v>
      </c>
      <c r="T504" t="s">
        <v>32</v>
      </c>
    </row>
    <row r="505" ht="23" customHeight="1" spans="1:20">
      <c r="A505" s="2">
        <v>504</v>
      </c>
      <c r="B505" s="3" t="s">
        <v>2076</v>
      </c>
      <c r="C505" s="2" t="s">
        <v>2077</v>
      </c>
      <c r="D505" s="2" t="s">
        <v>21</v>
      </c>
      <c r="E505" s="2" t="s">
        <v>22</v>
      </c>
      <c r="F505" s="2" t="s">
        <v>2078</v>
      </c>
      <c r="G505" s="2" t="s">
        <v>2079</v>
      </c>
      <c r="H505" s="2" t="s">
        <v>151</v>
      </c>
      <c r="I505" s="2" t="s">
        <v>26</v>
      </c>
      <c r="J505" s="2" t="s">
        <v>27</v>
      </c>
      <c r="K505" s="2" t="s">
        <v>28</v>
      </c>
      <c r="L505" s="2" t="s">
        <v>29</v>
      </c>
      <c r="M505" s="2" t="s">
        <v>29</v>
      </c>
      <c r="N505" s="2" t="s">
        <v>29</v>
      </c>
      <c r="O505" s="2" t="s">
        <v>29</v>
      </c>
      <c r="P505" s="2" t="s">
        <v>1252</v>
      </c>
      <c r="Q505" s="4" t="str">
        <f>HYPERLINK("http://weibo.com/6373171522/NmbUEcqzy")</f>
        <v>http://weibo.com/6373171522/NmbUEcqzy</v>
      </c>
      <c r="R505" s="3" t="s">
        <v>2076</v>
      </c>
      <c r="S505" s="2" t="s">
        <v>31</v>
      </c>
      <c r="T505" t="s">
        <v>32</v>
      </c>
    </row>
    <row r="506" ht="23" customHeight="1" spans="1:20">
      <c r="A506" s="2">
        <v>505</v>
      </c>
      <c r="B506" s="3" t="s">
        <v>2080</v>
      </c>
      <c r="C506" s="2" t="s">
        <v>2081</v>
      </c>
      <c r="D506" s="2" t="s">
        <v>21</v>
      </c>
      <c r="E506" s="2" t="s">
        <v>22</v>
      </c>
      <c r="F506" s="2" t="s">
        <v>2082</v>
      </c>
      <c r="G506" s="2" t="s">
        <v>2083</v>
      </c>
      <c r="H506" s="2" t="s">
        <v>65</v>
      </c>
      <c r="I506" s="2" t="s">
        <v>26</v>
      </c>
      <c r="J506" s="2" t="s">
        <v>27</v>
      </c>
      <c r="K506" s="2" t="s">
        <v>28</v>
      </c>
      <c r="L506" s="2" t="s">
        <v>29</v>
      </c>
      <c r="M506" s="2" t="s">
        <v>29</v>
      </c>
      <c r="N506" s="2" t="s">
        <v>29</v>
      </c>
      <c r="O506" s="2" t="s">
        <v>29</v>
      </c>
      <c r="P506" s="2" t="s">
        <v>1735</v>
      </c>
      <c r="Q506" s="4" t="str">
        <f>HYPERLINK("http://weibo.com/7726298907/NmbUxCRGz")</f>
        <v>http://weibo.com/7726298907/NmbUxCRGz</v>
      </c>
      <c r="R506" s="3" t="s">
        <v>2080</v>
      </c>
      <c r="S506" s="2" t="s">
        <v>31</v>
      </c>
      <c r="T506" t="s">
        <v>32</v>
      </c>
    </row>
    <row r="507" ht="23" customHeight="1" spans="1:20">
      <c r="A507" s="2">
        <v>506</v>
      </c>
      <c r="B507" s="3" t="s">
        <v>2084</v>
      </c>
      <c r="C507" s="2" t="s">
        <v>2085</v>
      </c>
      <c r="D507" s="2" t="s">
        <v>78</v>
      </c>
      <c r="E507" s="2" t="s">
        <v>22</v>
      </c>
      <c r="F507" s="2" t="s">
        <v>2086</v>
      </c>
      <c r="G507" s="2" t="s">
        <v>2087</v>
      </c>
      <c r="H507" s="2" t="s">
        <v>36</v>
      </c>
      <c r="I507" s="2" t="s">
        <v>26</v>
      </c>
      <c r="J507" s="2" t="s">
        <v>27</v>
      </c>
      <c r="K507" s="2" t="s">
        <v>28</v>
      </c>
      <c r="L507" s="2" t="s">
        <v>29</v>
      </c>
      <c r="M507" s="2" t="s">
        <v>2088</v>
      </c>
      <c r="N507" s="2" t="s">
        <v>29</v>
      </c>
      <c r="O507" s="2" t="s">
        <v>2089</v>
      </c>
      <c r="P507" s="2" t="s">
        <v>2090</v>
      </c>
      <c r="Q507" s="4" t="str">
        <f>HYPERLINK("http://weibo.com/1742566624/NmbU9srn9")</f>
        <v>http://weibo.com/1742566624/NmbU9srn9</v>
      </c>
      <c r="R507" s="3" t="s">
        <v>2084</v>
      </c>
      <c r="S507" s="2" t="s">
        <v>31</v>
      </c>
      <c r="T507" t="s">
        <v>32</v>
      </c>
    </row>
    <row r="508" ht="23" customHeight="1" spans="1:20">
      <c r="A508" s="2">
        <v>507</v>
      </c>
      <c r="B508" s="3" t="s">
        <v>2091</v>
      </c>
      <c r="C508" s="2" t="s">
        <v>2092</v>
      </c>
      <c r="D508" s="2" t="s">
        <v>21</v>
      </c>
      <c r="E508" s="2" t="s">
        <v>22</v>
      </c>
      <c r="F508" s="2" t="s">
        <v>2093</v>
      </c>
      <c r="G508" s="2" t="s">
        <v>2094</v>
      </c>
      <c r="H508" s="2" t="s">
        <v>151</v>
      </c>
      <c r="I508" s="2" t="s">
        <v>26</v>
      </c>
      <c r="J508" s="2" t="s">
        <v>27</v>
      </c>
      <c r="K508" s="2" t="s">
        <v>28</v>
      </c>
      <c r="L508" s="2" t="s">
        <v>29</v>
      </c>
      <c r="M508" s="2" t="s">
        <v>29</v>
      </c>
      <c r="N508" s="2" t="s">
        <v>29</v>
      </c>
      <c r="O508" s="2" t="s">
        <v>29</v>
      </c>
      <c r="P508" s="2" t="s">
        <v>1247</v>
      </c>
      <c r="Q508" s="4" t="str">
        <f>HYPERLINK("http://weibo.com/7710436454/NmbU0dqdV")</f>
        <v>http://weibo.com/7710436454/NmbU0dqdV</v>
      </c>
      <c r="R508" s="3" t="s">
        <v>2091</v>
      </c>
      <c r="S508" s="2" t="s">
        <v>31</v>
      </c>
      <c r="T508" t="s">
        <v>32</v>
      </c>
    </row>
    <row r="509" ht="23" customHeight="1" spans="1:20">
      <c r="A509" s="2">
        <v>508</v>
      </c>
      <c r="B509" s="3" t="s">
        <v>2080</v>
      </c>
      <c r="C509" s="2" t="s">
        <v>2095</v>
      </c>
      <c r="D509" s="2" t="s">
        <v>21</v>
      </c>
      <c r="E509" s="2" t="s">
        <v>22</v>
      </c>
      <c r="F509" s="2" t="s">
        <v>2096</v>
      </c>
      <c r="G509" s="2" t="s">
        <v>2097</v>
      </c>
      <c r="H509" s="2" t="s">
        <v>65</v>
      </c>
      <c r="I509" s="2" t="s">
        <v>26</v>
      </c>
      <c r="J509" s="2" t="s">
        <v>27</v>
      </c>
      <c r="K509" s="2" t="s">
        <v>28</v>
      </c>
      <c r="L509" s="2" t="s">
        <v>29</v>
      </c>
      <c r="M509" s="2" t="s">
        <v>29</v>
      </c>
      <c r="N509" s="2" t="s">
        <v>29</v>
      </c>
      <c r="O509" s="2" t="s">
        <v>29</v>
      </c>
      <c r="P509" s="2" t="s">
        <v>409</v>
      </c>
      <c r="Q509" s="4" t="str">
        <f>HYPERLINK("http://weibo.com/7751544748/NmbSC374I")</f>
        <v>http://weibo.com/7751544748/NmbSC374I</v>
      </c>
      <c r="R509" s="3" t="s">
        <v>2080</v>
      </c>
      <c r="S509" s="2" t="s">
        <v>31</v>
      </c>
      <c r="T509" t="s">
        <v>32</v>
      </c>
    </row>
    <row r="510" ht="23" customHeight="1" spans="1:20">
      <c r="A510" s="2">
        <v>509</v>
      </c>
      <c r="B510" s="3" t="s">
        <v>2098</v>
      </c>
      <c r="C510" s="2" t="s">
        <v>2099</v>
      </c>
      <c r="D510" s="2" t="s">
        <v>21</v>
      </c>
      <c r="E510" s="2" t="s">
        <v>22</v>
      </c>
      <c r="F510" s="2" t="s">
        <v>2100</v>
      </c>
      <c r="G510" s="2" t="s">
        <v>2101</v>
      </c>
      <c r="H510" s="2" t="s">
        <v>95</v>
      </c>
      <c r="I510" s="2" t="s">
        <v>26</v>
      </c>
      <c r="J510" s="2" t="s">
        <v>27</v>
      </c>
      <c r="K510" s="2" t="s">
        <v>28</v>
      </c>
      <c r="L510" s="2" t="s">
        <v>29</v>
      </c>
      <c r="M510" s="2" t="s">
        <v>29</v>
      </c>
      <c r="N510" s="2" t="s">
        <v>29</v>
      </c>
      <c r="O510" s="2" t="s">
        <v>29</v>
      </c>
      <c r="P510" s="2" t="s">
        <v>116</v>
      </c>
      <c r="Q510" s="4" t="str">
        <f>HYPERLINK("http://weibo.com/7835037269/NmbRQDt8L")</f>
        <v>http://weibo.com/7835037269/NmbRQDt8L</v>
      </c>
      <c r="R510" s="3" t="s">
        <v>2098</v>
      </c>
      <c r="S510" s="2" t="s">
        <v>31</v>
      </c>
      <c r="T510" t="s">
        <v>32</v>
      </c>
    </row>
    <row r="511" ht="23" customHeight="1" spans="1:20">
      <c r="A511" s="2">
        <v>510</v>
      </c>
      <c r="B511" s="3" t="s">
        <v>1988</v>
      </c>
      <c r="C511" s="2" t="s">
        <v>2102</v>
      </c>
      <c r="D511" s="2" t="s">
        <v>21</v>
      </c>
      <c r="E511" s="2" t="s">
        <v>22</v>
      </c>
      <c r="F511" s="2" t="s">
        <v>2103</v>
      </c>
      <c r="G511" s="2" t="s">
        <v>2104</v>
      </c>
      <c r="H511" s="2" t="s">
        <v>230</v>
      </c>
      <c r="I511" s="2" t="s">
        <v>26</v>
      </c>
      <c r="J511" s="2" t="s">
        <v>27</v>
      </c>
      <c r="K511" s="2" t="s">
        <v>28</v>
      </c>
      <c r="L511" s="2" t="s">
        <v>29</v>
      </c>
      <c r="M511" s="2" t="s">
        <v>29</v>
      </c>
      <c r="N511" s="2" t="s">
        <v>29</v>
      </c>
      <c r="O511" s="2" t="s">
        <v>29</v>
      </c>
      <c r="P511" s="2" t="s">
        <v>132</v>
      </c>
      <c r="Q511" s="4" t="str">
        <f>HYPERLINK("http://weibo.com/6492119332/NmbRPy8bB")</f>
        <v>http://weibo.com/6492119332/NmbRPy8bB</v>
      </c>
      <c r="R511" s="3" t="s">
        <v>1988</v>
      </c>
      <c r="S511" s="2" t="s">
        <v>31</v>
      </c>
      <c r="T511" t="s">
        <v>32</v>
      </c>
    </row>
    <row r="512" ht="23" customHeight="1" spans="1:20">
      <c r="A512" s="2">
        <v>511</v>
      </c>
      <c r="B512" s="3" t="s">
        <v>2105</v>
      </c>
      <c r="C512" s="2" t="s">
        <v>2106</v>
      </c>
      <c r="D512" s="2" t="s">
        <v>21</v>
      </c>
      <c r="E512" s="2" t="s">
        <v>22</v>
      </c>
      <c r="F512" s="2" t="s">
        <v>2107</v>
      </c>
      <c r="G512" s="2" t="s">
        <v>2108</v>
      </c>
      <c r="H512" s="2" t="s">
        <v>1021</v>
      </c>
      <c r="I512" s="2" t="s">
        <v>26</v>
      </c>
      <c r="J512" s="2" t="s">
        <v>27</v>
      </c>
      <c r="K512" s="2" t="s">
        <v>28</v>
      </c>
      <c r="L512" s="2" t="s">
        <v>29</v>
      </c>
      <c r="M512" s="2" t="s">
        <v>29</v>
      </c>
      <c r="N512" s="2" t="s">
        <v>29</v>
      </c>
      <c r="O512" s="2" t="s">
        <v>29</v>
      </c>
      <c r="P512" s="2" t="s">
        <v>29</v>
      </c>
      <c r="Q512" s="4" t="str">
        <f>HYPERLINK("http://weibo.com/7794740061/NmbRv6yFA")</f>
        <v>http://weibo.com/7794740061/NmbRv6yFA</v>
      </c>
      <c r="R512" s="3" t="s">
        <v>2105</v>
      </c>
      <c r="S512" s="2" t="s">
        <v>31</v>
      </c>
      <c r="T512" t="s">
        <v>32</v>
      </c>
    </row>
    <row r="513" ht="23" customHeight="1" spans="1:20">
      <c r="A513" s="2">
        <v>512</v>
      </c>
      <c r="B513" s="3" t="s">
        <v>2109</v>
      </c>
      <c r="C513" s="2" t="s">
        <v>2110</v>
      </c>
      <c r="D513" s="2" t="s">
        <v>21</v>
      </c>
      <c r="E513" s="2" t="s">
        <v>22</v>
      </c>
      <c r="F513" s="2" t="s">
        <v>2111</v>
      </c>
      <c r="G513" s="2" t="s">
        <v>2112</v>
      </c>
      <c r="H513" s="2" t="s">
        <v>42</v>
      </c>
      <c r="I513" s="2" t="s">
        <v>26</v>
      </c>
      <c r="J513" s="2" t="s">
        <v>27</v>
      </c>
      <c r="K513" s="2" t="s">
        <v>28</v>
      </c>
      <c r="L513" s="2" t="s">
        <v>29</v>
      </c>
      <c r="M513" s="2" t="s">
        <v>29</v>
      </c>
      <c r="N513" s="2" t="s">
        <v>29</v>
      </c>
      <c r="O513" s="2" t="s">
        <v>29</v>
      </c>
      <c r="P513" s="2" t="s">
        <v>66</v>
      </c>
      <c r="Q513" s="4" t="str">
        <f>HYPERLINK("http://weibo.com/6074072427/NmbRutOqg")</f>
        <v>http://weibo.com/6074072427/NmbRutOqg</v>
      </c>
      <c r="R513" s="3" t="s">
        <v>2109</v>
      </c>
      <c r="S513" s="2" t="s">
        <v>31</v>
      </c>
      <c r="T513" t="s">
        <v>32</v>
      </c>
    </row>
    <row r="514" ht="23" customHeight="1" spans="1:20">
      <c r="A514" s="2">
        <v>513</v>
      </c>
      <c r="B514" s="3" t="s">
        <v>2113</v>
      </c>
      <c r="C514" s="2" t="s">
        <v>2114</v>
      </c>
      <c r="D514" s="2" t="s">
        <v>21</v>
      </c>
      <c r="E514" s="2" t="s">
        <v>22</v>
      </c>
      <c r="F514" s="2" t="s">
        <v>2115</v>
      </c>
      <c r="G514" s="2" t="s">
        <v>2116</v>
      </c>
      <c r="H514" s="2" t="s">
        <v>65</v>
      </c>
      <c r="I514" s="2" t="s">
        <v>26</v>
      </c>
      <c r="J514" s="2" t="s">
        <v>27</v>
      </c>
      <c r="K514" s="2" t="s">
        <v>28</v>
      </c>
      <c r="L514" s="2" t="s">
        <v>29</v>
      </c>
      <c r="M514" s="2" t="s">
        <v>29</v>
      </c>
      <c r="N514" s="2" t="s">
        <v>29</v>
      </c>
      <c r="O514" s="2" t="s">
        <v>29</v>
      </c>
      <c r="P514" s="2" t="s">
        <v>414</v>
      </c>
      <c r="Q514" s="4" t="str">
        <f>HYPERLINK("http://weibo.com/7813801508/NmbRoAhAp")</f>
        <v>http://weibo.com/7813801508/NmbRoAhAp</v>
      </c>
      <c r="R514" s="3" t="s">
        <v>2113</v>
      </c>
      <c r="S514" s="2" t="s">
        <v>31</v>
      </c>
      <c r="T514" t="s">
        <v>32</v>
      </c>
    </row>
    <row r="515" ht="23" customHeight="1" spans="1:20">
      <c r="A515" s="2">
        <v>514</v>
      </c>
      <c r="B515" s="3" t="s">
        <v>2117</v>
      </c>
      <c r="C515" s="2" t="s">
        <v>2118</v>
      </c>
      <c r="D515" s="2" t="s">
        <v>21</v>
      </c>
      <c r="E515" s="2" t="s">
        <v>22</v>
      </c>
      <c r="F515" s="2" t="s">
        <v>2119</v>
      </c>
      <c r="G515" s="2" t="s">
        <v>2120</v>
      </c>
      <c r="H515" s="2" t="s">
        <v>48</v>
      </c>
      <c r="I515" s="2" t="s">
        <v>26</v>
      </c>
      <c r="J515" s="2" t="s">
        <v>27</v>
      </c>
      <c r="K515" s="2" t="s">
        <v>28</v>
      </c>
      <c r="L515" s="2" t="s">
        <v>29</v>
      </c>
      <c r="M515" s="2" t="s">
        <v>29</v>
      </c>
      <c r="N515" s="2" t="s">
        <v>29</v>
      </c>
      <c r="O515" s="2" t="s">
        <v>29</v>
      </c>
      <c r="P515" s="2" t="s">
        <v>2121</v>
      </c>
      <c r="Q515" s="4" t="str">
        <f>HYPERLINK("http://weibo.com/5828906054/NmbQJkUIU")</f>
        <v>http://weibo.com/5828906054/NmbQJkUIU</v>
      </c>
      <c r="R515" s="3" t="s">
        <v>2117</v>
      </c>
      <c r="S515" s="2" t="s">
        <v>31</v>
      </c>
      <c r="T515" t="s">
        <v>32</v>
      </c>
    </row>
    <row r="516" ht="23" customHeight="1" spans="1:20">
      <c r="A516" s="2">
        <v>515</v>
      </c>
      <c r="B516" s="3" t="s">
        <v>2122</v>
      </c>
      <c r="C516" s="2" t="s">
        <v>2123</v>
      </c>
      <c r="D516" s="2" t="s">
        <v>21</v>
      </c>
      <c r="E516" s="2" t="s">
        <v>22</v>
      </c>
      <c r="F516" s="2" t="s">
        <v>2124</v>
      </c>
      <c r="G516" s="2" t="s">
        <v>2125</v>
      </c>
      <c r="H516" s="2" t="s">
        <v>151</v>
      </c>
      <c r="I516" s="2" t="s">
        <v>26</v>
      </c>
      <c r="J516" s="2" t="s">
        <v>27</v>
      </c>
      <c r="K516" s="2" t="s">
        <v>28</v>
      </c>
      <c r="L516" s="2" t="s">
        <v>29</v>
      </c>
      <c r="M516" s="2" t="s">
        <v>29</v>
      </c>
      <c r="N516" s="2" t="s">
        <v>29</v>
      </c>
      <c r="O516" s="2" t="s">
        <v>29</v>
      </c>
      <c r="P516" s="2" t="s">
        <v>663</v>
      </c>
      <c r="Q516" s="4" t="str">
        <f>HYPERLINK("http://weibo.com/7570116575/NmbQFEgVK")</f>
        <v>http://weibo.com/7570116575/NmbQFEgVK</v>
      </c>
      <c r="R516" s="3" t="s">
        <v>2122</v>
      </c>
      <c r="S516" s="2" t="s">
        <v>31</v>
      </c>
      <c r="T516" t="s">
        <v>32</v>
      </c>
    </row>
    <row r="517" ht="23" customHeight="1" spans="1:20">
      <c r="A517" s="2">
        <v>516</v>
      </c>
      <c r="B517" s="3" t="s">
        <v>2126</v>
      </c>
      <c r="C517" s="2" t="s">
        <v>2127</v>
      </c>
      <c r="D517" s="2" t="s">
        <v>21</v>
      </c>
      <c r="E517" s="2" t="s">
        <v>22</v>
      </c>
      <c r="F517" s="2" t="s">
        <v>2128</v>
      </c>
      <c r="G517" s="2" t="s">
        <v>2129</v>
      </c>
      <c r="H517" s="2" t="s">
        <v>151</v>
      </c>
      <c r="I517" s="2" t="s">
        <v>26</v>
      </c>
      <c r="J517" s="2" t="s">
        <v>27</v>
      </c>
      <c r="K517" s="2" t="s">
        <v>28</v>
      </c>
      <c r="L517" s="2" t="s">
        <v>29</v>
      </c>
      <c r="M517" s="2" t="s">
        <v>29</v>
      </c>
      <c r="N517" s="2" t="s">
        <v>29</v>
      </c>
      <c r="O517" s="2" t="s">
        <v>29</v>
      </c>
      <c r="P517" s="2" t="s">
        <v>436</v>
      </c>
      <c r="Q517" s="4" t="str">
        <f>HYPERLINK("http://weibo.com/7822798912/NmbQC8QDl")</f>
        <v>http://weibo.com/7822798912/NmbQC8QDl</v>
      </c>
      <c r="R517" s="3" t="s">
        <v>2126</v>
      </c>
      <c r="S517" s="2" t="s">
        <v>31</v>
      </c>
      <c r="T517" t="s">
        <v>32</v>
      </c>
    </row>
    <row r="518" ht="23" customHeight="1" spans="1:20">
      <c r="A518" s="2">
        <v>517</v>
      </c>
      <c r="B518" s="3" t="s">
        <v>2130</v>
      </c>
      <c r="C518" s="2" t="s">
        <v>2131</v>
      </c>
      <c r="D518" s="2" t="s">
        <v>21</v>
      </c>
      <c r="E518" s="2" t="s">
        <v>22</v>
      </c>
      <c r="F518" s="2" t="s">
        <v>2132</v>
      </c>
      <c r="G518" s="2" t="s">
        <v>2133</v>
      </c>
      <c r="H518" s="2" t="s">
        <v>1021</v>
      </c>
      <c r="I518" s="2" t="s">
        <v>26</v>
      </c>
      <c r="J518" s="2" t="s">
        <v>27</v>
      </c>
      <c r="K518" s="2" t="s">
        <v>28</v>
      </c>
      <c r="L518" s="2" t="s">
        <v>29</v>
      </c>
      <c r="M518" s="2" t="s">
        <v>29</v>
      </c>
      <c r="N518" s="2" t="s">
        <v>29</v>
      </c>
      <c r="O518" s="2" t="s">
        <v>29</v>
      </c>
      <c r="P518" s="2" t="s">
        <v>2134</v>
      </c>
      <c r="Q518" s="4" t="str">
        <f>HYPERLINK("http://weibo.com/6576797461/NmbQd0OaM")</f>
        <v>http://weibo.com/6576797461/NmbQd0OaM</v>
      </c>
      <c r="R518" s="3" t="s">
        <v>2130</v>
      </c>
      <c r="S518" s="2" t="s">
        <v>31</v>
      </c>
      <c r="T518" t="s">
        <v>32</v>
      </c>
    </row>
    <row r="519" ht="23" customHeight="1" spans="1:20">
      <c r="A519" s="2">
        <v>518</v>
      </c>
      <c r="B519" s="3" t="s">
        <v>2135</v>
      </c>
      <c r="C519" s="2" t="s">
        <v>2136</v>
      </c>
      <c r="D519" s="2" t="s">
        <v>21</v>
      </c>
      <c r="E519" s="2" t="s">
        <v>22</v>
      </c>
      <c r="F519" s="2" t="s">
        <v>2137</v>
      </c>
      <c r="G519" s="2" t="s">
        <v>2138</v>
      </c>
      <c r="H519" s="2" t="s">
        <v>151</v>
      </c>
      <c r="I519" s="2" t="s">
        <v>26</v>
      </c>
      <c r="J519" s="2" t="s">
        <v>27</v>
      </c>
      <c r="K519" s="2" t="s">
        <v>28</v>
      </c>
      <c r="L519" s="2" t="s">
        <v>29</v>
      </c>
      <c r="M519" s="2" t="s">
        <v>29</v>
      </c>
      <c r="N519" s="2" t="s">
        <v>29</v>
      </c>
      <c r="O519" s="2" t="s">
        <v>29</v>
      </c>
      <c r="P519" s="2" t="s">
        <v>29</v>
      </c>
      <c r="Q519" s="4" t="str">
        <f>HYPERLINK("http://weibo.com/7729611687/NmbPLvJaS")</f>
        <v>http://weibo.com/7729611687/NmbPLvJaS</v>
      </c>
      <c r="R519" s="3" t="s">
        <v>2135</v>
      </c>
      <c r="S519" s="2" t="s">
        <v>31</v>
      </c>
      <c r="T519" t="s">
        <v>32</v>
      </c>
    </row>
    <row r="520" ht="23" customHeight="1" spans="1:20">
      <c r="A520" s="2">
        <v>519</v>
      </c>
      <c r="B520" s="3" t="s">
        <v>2139</v>
      </c>
      <c r="C520" s="2" t="s">
        <v>2140</v>
      </c>
      <c r="D520" s="2" t="s">
        <v>21</v>
      </c>
      <c r="E520" s="2" t="s">
        <v>22</v>
      </c>
      <c r="F520" s="2" t="s">
        <v>2141</v>
      </c>
      <c r="G520" s="2" t="s">
        <v>2142</v>
      </c>
      <c r="H520" s="2" t="s">
        <v>48</v>
      </c>
      <c r="I520" s="2" t="s">
        <v>26</v>
      </c>
      <c r="J520" s="2" t="s">
        <v>27</v>
      </c>
      <c r="K520" s="2" t="s">
        <v>28</v>
      </c>
      <c r="L520" s="2" t="s">
        <v>29</v>
      </c>
      <c r="M520" s="2" t="s">
        <v>29</v>
      </c>
      <c r="N520" s="2" t="s">
        <v>29</v>
      </c>
      <c r="O520" s="2" t="s">
        <v>29</v>
      </c>
      <c r="P520" s="2" t="s">
        <v>152</v>
      </c>
      <c r="Q520" s="4" t="str">
        <f>HYPERLINK("http://weibo.com/1880845035/NmbPwrxNQ")</f>
        <v>http://weibo.com/1880845035/NmbPwrxNQ</v>
      </c>
      <c r="R520" s="3" t="s">
        <v>2139</v>
      </c>
      <c r="S520" s="2" t="s">
        <v>31</v>
      </c>
      <c r="T520" t="s">
        <v>32</v>
      </c>
    </row>
    <row r="521" ht="23" customHeight="1" spans="1:20">
      <c r="A521" s="2">
        <v>520</v>
      </c>
      <c r="B521" s="3" t="s">
        <v>2143</v>
      </c>
      <c r="C521" s="2" t="s">
        <v>2144</v>
      </c>
      <c r="D521" s="2" t="s">
        <v>21</v>
      </c>
      <c r="E521" s="2" t="s">
        <v>22</v>
      </c>
      <c r="F521" s="2" t="s">
        <v>2145</v>
      </c>
      <c r="G521" s="2" t="s">
        <v>2146</v>
      </c>
      <c r="H521" s="2" t="s">
        <v>48</v>
      </c>
      <c r="I521" s="2" t="s">
        <v>26</v>
      </c>
      <c r="J521" s="2" t="s">
        <v>27</v>
      </c>
      <c r="K521" s="2" t="s">
        <v>28</v>
      </c>
      <c r="L521" s="2" t="s">
        <v>29</v>
      </c>
      <c r="M521" s="2" t="s">
        <v>29</v>
      </c>
      <c r="N521" s="2" t="s">
        <v>29</v>
      </c>
      <c r="O521" s="2" t="s">
        <v>29</v>
      </c>
      <c r="P521" s="2" t="s">
        <v>1099</v>
      </c>
      <c r="Q521" s="4" t="str">
        <f>HYPERLINK("http://weibo.com/7530656633/NmbPf3T76")</f>
        <v>http://weibo.com/7530656633/NmbPf3T76</v>
      </c>
      <c r="R521" s="3" t="s">
        <v>2143</v>
      </c>
      <c r="S521" s="2" t="s">
        <v>31</v>
      </c>
      <c r="T521" t="s">
        <v>32</v>
      </c>
    </row>
    <row r="522" ht="23" customHeight="1" spans="1:20">
      <c r="A522" s="2">
        <v>521</v>
      </c>
      <c r="B522" s="3" t="s">
        <v>2147</v>
      </c>
      <c r="C522" s="2" t="s">
        <v>2148</v>
      </c>
      <c r="D522" s="2" t="s">
        <v>21</v>
      </c>
      <c r="E522" s="2" t="s">
        <v>22</v>
      </c>
      <c r="F522" s="2" t="s">
        <v>2149</v>
      </c>
      <c r="G522" s="2" t="s">
        <v>2150</v>
      </c>
      <c r="H522" s="2" t="s">
        <v>60</v>
      </c>
      <c r="I522" s="2" t="s">
        <v>26</v>
      </c>
      <c r="J522" s="2" t="s">
        <v>27</v>
      </c>
      <c r="K522" s="2" t="s">
        <v>28</v>
      </c>
      <c r="L522" s="2" t="s">
        <v>29</v>
      </c>
      <c r="M522" s="2" t="s">
        <v>29</v>
      </c>
      <c r="N522" s="2" t="s">
        <v>29</v>
      </c>
      <c r="O522" s="2" t="s">
        <v>29</v>
      </c>
      <c r="P522" s="2" t="s">
        <v>878</v>
      </c>
      <c r="Q522" s="4" t="str">
        <f>HYPERLINK("http://weibo.com/7561632594/NmbP98aYJ")</f>
        <v>http://weibo.com/7561632594/NmbP98aYJ</v>
      </c>
      <c r="R522" s="3" t="s">
        <v>2147</v>
      </c>
      <c r="S522" s="2" t="s">
        <v>31</v>
      </c>
      <c r="T522" t="s">
        <v>32</v>
      </c>
    </row>
    <row r="523" ht="23" customHeight="1" spans="1:20">
      <c r="A523" s="2">
        <v>522</v>
      </c>
      <c r="B523" s="3" t="s">
        <v>2109</v>
      </c>
      <c r="C523" s="2" t="s">
        <v>2151</v>
      </c>
      <c r="D523" s="2" t="s">
        <v>21</v>
      </c>
      <c r="E523" s="2" t="s">
        <v>22</v>
      </c>
      <c r="F523" s="2" t="s">
        <v>2152</v>
      </c>
      <c r="G523" s="2" t="s">
        <v>2153</v>
      </c>
      <c r="H523" s="2" t="s">
        <v>151</v>
      </c>
      <c r="I523" s="2" t="s">
        <v>26</v>
      </c>
      <c r="J523" s="2" t="s">
        <v>27</v>
      </c>
      <c r="K523" s="2" t="s">
        <v>28</v>
      </c>
      <c r="L523" s="2" t="s">
        <v>29</v>
      </c>
      <c r="M523" s="2" t="s">
        <v>29</v>
      </c>
      <c r="N523" s="2" t="s">
        <v>29</v>
      </c>
      <c r="O523" s="2" t="s">
        <v>29</v>
      </c>
      <c r="P523" s="2" t="s">
        <v>730</v>
      </c>
      <c r="Q523" s="4" t="str">
        <f>HYPERLINK("http://weibo.com/7705560678/NmbP52dLs")</f>
        <v>http://weibo.com/7705560678/NmbP52dLs</v>
      </c>
      <c r="R523" s="3" t="s">
        <v>2109</v>
      </c>
      <c r="S523" s="2" t="s">
        <v>31</v>
      </c>
      <c r="T523" t="s">
        <v>32</v>
      </c>
    </row>
    <row r="524" ht="23" customHeight="1" spans="1:20">
      <c r="A524" s="2">
        <v>523</v>
      </c>
      <c r="B524" s="3" t="s">
        <v>2113</v>
      </c>
      <c r="C524" s="2" t="s">
        <v>2154</v>
      </c>
      <c r="D524" s="2" t="s">
        <v>21</v>
      </c>
      <c r="E524" s="2" t="s">
        <v>22</v>
      </c>
      <c r="F524" s="2" t="s">
        <v>2155</v>
      </c>
      <c r="G524" s="2" t="s">
        <v>2156</v>
      </c>
      <c r="H524" s="2" t="s">
        <v>151</v>
      </c>
      <c r="I524" s="2" t="s">
        <v>26</v>
      </c>
      <c r="J524" s="2" t="s">
        <v>27</v>
      </c>
      <c r="K524" s="2" t="s">
        <v>28</v>
      </c>
      <c r="L524" s="2" t="s">
        <v>29</v>
      </c>
      <c r="M524" s="2" t="s">
        <v>29</v>
      </c>
      <c r="N524" s="2" t="s">
        <v>29</v>
      </c>
      <c r="O524" s="2" t="s">
        <v>29</v>
      </c>
      <c r="P524" s="2" t="s">
        <v>679</v>
      </c>
      <c r="Q524" s="4" t="str">
        <f>HYPERLINK("http://weibo.com/6861462788/NmbOSo7r3")</f>
        <v>http://weibo.com/6861462788/NmbOSo7r3</v>
      </c>
      <c r="R524" s="3" t="s">
        <v>2113</v>
      </c>
      <c r="S524" s="2" t="s">
        <v>31</v>
      </c>
      <c r="T524" t="s">
        <v>32</v>
      </c>
    </row>
    <row r="525" ht="23" customHeight="1" spans="1:20">
      <c r="A525" s="2">
        <v>524</v>
      </c>
      <c r="B525" s="3" t="s">
        <v>2157</v>
      </c>
      <c r="C525" s="2" t="s">
        <v>2158</v>
      </c>
      <c r="D525" s="2" t="s">
        <v>21</v>
      </c>
      <c r="E525" s="2" t="s">
        <v>22</v>
      </c>
      <c r="F525" s="2" t="s">
        <v>2159</v>
      </c>
      <c r="G525" s="2" t="s">
        <v>2160</v>
      </c>
      <c r="H525" s="2" t="s">
        <v>65</v>
      </c>
      <c r="I525" s="2" t="s">
        <v>26</v>
      </c>
      <c r="J525" s="2" t="s">
        <v>27</v>
      </c>
      <c r="K525" s="2" t="s">
        <v>28</v>
      </c>
      <c r="L525" s="2" t="s">
        <v>29</v>
      </c>
      <c r="M525" s="2" t="s">
        <v>29</v>
      </c>
      <c r="N525" s="2" t="s">
        <v>29</v>
      </c>
      <c r="O525" s="2" t="s">
        <v>29</v>
      </c>
      <c r="P525" s="2" t="s">
        <v>895</v>
      </c>
      <c r="Q525" s="4" t="str">
        <f>HYPERLINK("http://weibo.com/5560459857/NmbORtLvz")</f>
        <v>http://weibo.com/5560459857/NmbORtLvz</v>
      </c>
      <c r="R525" s="3" t="s">
        <v>2157</v>
      </c>
      <c r="S525" s="2" t="s">
        <v>31</v>
      </c>
      <c r="T525" t="s">
        <v>32</v>
      </c>
    </row>
    <row r="526" ht="23" customHeight="1" spans="1:20">
      <c r="A526" s="2">
        <v>525</v>
      </c>
      <c r="B526" s="3" t="s">
        <v>2113</v>
      </c>
      <c r="C526" s="2" t="s">
        <v>2161</v>
      </c>
      <c r="D526" s="2" t="s">
        <v>21</v>
      </c>
      <c r="E526" s="2" t="s">
        <v>22</v>
      </c>
      <c r="F526" s="2" t="s">
        <v>2162</v>
      </c>
      <c r="G526" s="2" t="s">
        <v>2163</v>
      </c>
      <c r="H526" s="2" t="s">
        <v>188</v>
      </c>
      <c r="I526" s="2" t="s">
        <v>26</v>
      </c>
      <c r="J526" s="2" t="s">
        <v>27</v>
      </c>
      <c r="K526" s="2" t="s">
        <v>28</v>
      </c>
      <c r="L526" s="2" t="s">
        <v>29</v>
      </c>
      <c r="M526" s="2" t="s">
        <v>29</v>
      </c>
      <c r="N526" s="2" t="s">
        <v>29</v>
      </c>
      <c r="O526" s="2" t="s">
        <v>29</v>
      </c>
      <c r="P526" s="2" t="s">
        <v>2164</v>
      </c>
      <c r="Q526" s="4" t="str">
        <f>HYPERLINK("http://weibo.com/7413728943/NmbOgwrDW")</f>
        <v>http://weibo.com/7413728943/NmbOgwrDW</v>
      </c>
      <c r="R526" s="3" t="s">
        <v>2113</v>
      </c>
      <c r="S526" s="2" t="s">
        <v>31</v>
      </c>
      <c r="T526" t="s">
        <v>32</v>
      </c>
    </row>
    <row r="527" ht="23" customHeight="1" spans="1:20">
      <c r="A527" s="2">
        <v>526</v>
      </c>
      <c r="B527" s="3" t="s">
        <v>2165</v>
      </c>
      <c r="C527" s="2" t="s">
        <v>2166</v>
      </c>
      <c r="D527" s="2" t="s">
        <v>21</v>
      </c>
      <c r="E527" s="2" t="s">
        <v>22</v>
      </c>
      <c r="F527" s="2" t="s">
        <v>2167</v>
      </c>
      <c r="G527" s="2" t="s">
        <v>2168</v>
      </c>
      <c r="H527" s="2" t="s">
        <v>95</v>
      </c>
      <c r="I527" s="2" t="s">
        <v>26</v>
      </c>
      <c r="J527" s="2" t="s">
        <v>27</v>
      </c>
      <c r="K527" s="2" t="s">
        <v>28</v>
      </c>
      <c r="L527" s="2" t="s">
        <v>29</v>
      </c>
      <c r="M527" s="2" t="s">
        <v>29</v>
      </c>
      <c r="N527" s="2" t="s">
        <v>29</v>
      </c>
      <c r="O527" s="2" t="s">
        <v>29</v>
      </c>
      <c r="P527" s="2" t="s">
        <v>436</v>
      </c>
      <c r="Q527" s="4" t="str">
        <f>HYPERLINK("http://weibo.com/7840543298/NmbOenYBW")</f>
        <v>http://weibo.com/7840543298/NmbOenYBW</v>
      </c>
      <c r="R527" s="3" t="s">
        <v>2165</v>
      </c>
      <c r="S527" s="2" t="s">
        <v>31</v>
      </c>
      <c r="T527" t="s">
        <v>32</v>
      </c>
    </row>
    <row r="528" ht="23" customHeight="1" spans="1:20">
      <c r="A528" s="2">
        <v>527</v>
      </c>
      <c r="B528" s="3" t="s">
        <v>994</v>
      </c>
      <c r="C528" s="2" t="s">
        <v>2169</v>
      </c>
      <c r="D528" s="2" t="s">
        <v>21</v>
      </c>
      <c r="E528" s="2" t="s">
        <v>22</v>
      </c>
      <c r="F528" s="2" t="s">
        <v>2170</v>
      </c>
      <c r="G528" s="2" t="s">
        <v>2171</v>
      </c>
      <c r="H528" s="2" t="s">
        <v>115</v>
      </c>
      <c r="I528" s="2" t="s">
        <v>26</v>
      </c>
      <c r="J528" s="2" t="s">
        <v>27</v>
      </c>
      <c r="K528" s="2" t="s">
        <v>28</v>
      </c>
      <c r="L528" s="2" t="s">
        <v>29</v>
      </c>
      <c r="M528" s="2" t="s">
        <v>29</v>
      </c>
      <c r="N528" s="2" t="s">
        <v>29</v>
      </c>
      <c r="O528" s="2" t="s">
        <v>29</v>
      </c>
      <c r="P528" s="2" t="s">
        <v>1452</v>
      </c>
      <c r="Q528" s="4" t="str">
        <f>HYPERLINK("http://weibo.com/7790949916/NmbO3t3rQ")</f>
        <v>http://weibo.com/7790949916/NmbO3t3rQ</v>
      </c>
      <c r="R528" s="3" t="s">
        <v>994</v>
      </c>
      <c r="S528" s="2" t="s">
        <v>31</v>
      </c>
      <c r="T528" t="s">
        <v>32</v>
      </c>
    </row>
    <row r="529" ht="23" customHeight="1" spans="1:20">
      <c r="A529" s="2">
        <v>528</v>
      </c>
      <c r="B529" s="3" t="s">
        <v>2172</v>
      </c>
      <c r="C529" s="2" t="s">
        <v>2173</v>
      </c>
      <c r="D529" s="2" t="s">
        <v>21</v>
      </c>
      <c r="E529" s="2" t="s">
        <v>22</v>
      </c>
      <c r="F529" s="2" t="s">
        <v>2174</v>
      </c>
      <c r="G529" s="2" t="s">
        <v>2175</v>
      </c>
      <c r="H529" s="2" t="s">
        <v>48</v>
      </c>
      <c r="I529" s="2" t="s">
        <v>26</v>
      </c>
      <c r="J529" s="2" t="s">
        <v>27</v>
      </c>
      <c r="K529" s="2" t="s">
        <v>28</v>
      </c>
      <c r="L529" s="2" t="s">
        <v>29</v>
      </c>
      <c r="M529" s="2" t="s">
        <v>29</v>
      </c>
      <c r="N529" s="2" t="s">
        <v>29</v>
      </c>
      <c r="O529" s="2" t="s">
        <v>29</v>
      </c>
      <c r="P529" s="2" t="s">
        <v>425</v>
      </c>
      <c r="Q529" s="4" t="str">
        <f>HYPERLINK("http://weibo.com/7805669167/NmbO2AUG5")</f>
        <v>http://weibo.com/7805669167/NmbO2AUG5</v>
      </c>
      <c r="R529" s="3" t="s">
        <v>2172</v>
      </c>
      <c r="S529" s="2" t="s">
        <v>31</v>
      </c>
      <c r="T529" t="s">
        <v>32</v>
      </c>
    </row>
    <row r="530" ht="23" customHeight="1" spans="1:20">
      <c r="A530" s="2">
        <v>529</v>
      </c>
      <c r="B530" s="3" t="s">
        <v>2176</v>
      </c>
      <c r="C530" s="2" t="s">
        <v>2177</v>
      </c>
      <c r="D530" s="2" t="s">
        <v>21</v>
      </c>
      <c r="E530" s="2" t="s">
        <v>22</v>
      </c>
      <c r="F530" s="2" t="s">
        <v>2178</v>
      </c>
      <c r="G530" s="2" t="s">
        <v>2179</v>
      </c>
      <c r="H530" s="2" t="s">
        <v>151</v>
      </c>
      <c r="I530" s="2" t="s">
        <v>26</v>
      </c>
      <c r="J530" s="2" t="s">
        <v>27</v>
      </c>
      <c r="K530" s="2" t="s">
        <v>28</v>
      </c>
      <c r="L530" s="2" t="s">
        <v>29</v>
      </c>
      <c r="M530" s="2" t="s">
        <v>29</v>
      </c>
      <c r="N530" s="2" t="s">
        <v>29</v>
      </c>
      <c r="O530" s="2" t="s">
        <v>29</v>
      </c>
      <c r="P530" s="2" t="s">
        <v>1858</v>
      </c>
      <c r="Q530" s="4" t="str">
        <f>HYPERLINK("http://weibo.com/6467008003/NmbNVdRhc")</f>
        <v>http://weibo.com/6467008003/NmbNVdRhc</v>
      </c>
      <c r="R530" s="3" t="s">
        <v>2176</v>
      </c>
      <c r="S530" s="2" t="s">
        <v>31</v>
      </c>
      <c r="T530" t="s">
        <v>32</v>
      </c>
    </row>
    <row r="531" ht="23" customHeight="1" spans="1:20">
      <c r="A531" s="2">
        <v>530</v>
      </c>
      <c r="B531" s="3" t="s">
        <v>2130</v>
      </c>
      <c r="C531" s="2" t="s">
        <v>2180</v>
      </c>
      <c r="D531" s="2" t="s">
        <v>21</v>
      </c>
      <c r="E531" s="2" t="s">
        <v>22</v>
      </c>
      <c r="F531" s="2" t="s">
        <v>2181</v>
      </c>
      <c r="G531" s="2" t="s">
        <v>2182</v>
      </c>
      <c r="H531" s="2" t="s">
        <v>42</v>
      </c>
      <c r="I531" s="2" t="s">
        <v>26</v>
      </c>
      <c r="J531" s="2" t="s">
        <v>27</v>
      </c>
      <c r="K531" s="2" t="s">
        <v>28</v>
      </c>
      <c r="L531" s="2" t="s">
        <v>29</v>
      </c>
      <c r="M531" s="2" t="s">
        <v>29</v>
      </c>
      <c r="N531" s="2" t="s">
        <v>29</v>
      </c>
      <c r="O531" s="2" t="s">
        <v>29</v>
      </c>
      <c r="P531" s="2" t="s">
        <v>2183</v>
      </c>
      <c r="Q531" s="4" t="str">
        <f>HYPERLINK("http://weibo.com/6061113823/NmbNPfVlN")</f>
        <v>http://weibo.com/6061113823/NmbNPfVlN</v>
      </c>
      <c r="R531" s="3" t="s">
        <v>2130</v>
      </c>
      <c r="S531" s="2" t="s">
        <v>31</v>
      </c>
      <c r="T531" t="s">
        <v>32</v>
      </c>
    </row>
    <row r="532" ht="23" customHeight="1" spans="1:20">
      <c r="A532" s="2">
        <v>531</v>
      </c>
      <c r="B532" s="3" t="s">
        <v>2157</v>
      </c>
      <c r="C532" s="2" t="s">
        <v>2184</v>
      </c>
      <c r="D532" s="2" t="s">
        <v>21</v>
      </c>
      <c r="E532" s="2" t="s">
        <v>22</v>
      </c>
      <c r="F532" s="2" t="s">
        <v>2185</v>
      </c>
      <c r="G532" s="2" t="s">
        <v>2186</v>
      </c>
      <c r="H532" s="2" t="s">
        <v>373</v>
      </c>
      <c r="I532" s="2" t="s">
        <v>26</v>
      </c>
      <c r="J532" s="2" t="s">
        <v>27</v>
      </c>
      <c r="K532" s="2" t="s">
        <v>28</v>
      </c>
      <c r="L532" s="2" t="s">
        <v>29</v>
      </c>
      <c r="M532" s="2" t="s">
        <v>29</v>
      </c>
      <c r="N532" s="2" t="s">
        <v>29</v>
      </c>
      <c r="O532" s="2" t="s">
        <v>29</v>
      </c>
      <c r="P532" s="2" t="s">
        <v>1081</v>
      </c>
      <c r="Q532" s="4" t="str">
        <f>HYPERLINK("http://weibo.com/7845948730/NmbNzlNDx")</f>
        <v>http://weibo.com/7845948730/NmbNzlNDx</v>
      </c>
      <c r="R532" s="3" t="s">
        <v>2157</v>
      </c>
      <c r="S532" s="2" t="s">
        <v>31</v>
      </c>
      <c r="T532" t="s">
        <v>32</v>
      </c>
    </row>
    <row r="533" ht="23" customHeight="1" spans="1:20">
      <c r="A533" s="2">
        <v>532</v>
      </c>
      <c r="B533" s="3" t="s">
        <v>2187</v>
      </c>
      <c r="C533" s="2" t="s">
        <v>2188</v>
      </c>
      <c r="D533" s="2" t="s">
        <v>21</v>
      </c>
      <c r="E533" s="2" t="s">
        <v>22</v>
      </c>
      <c r="F533" s="2" t="s">
        <v>2189</v>
      </c>
      <c r="G533" s="2" t="s">
        <v>2190</v>
      </c>
      <c r="H533" s="2" t="s">
        <v>151</v>
      </c>
      <c r="I533" s="2" t="s">
        <v>26</v>
      </c>
      <c r="J533" s="2" t="s">
        <v>27</v>
      </c>
      <c r="K533" s="2" t="s">
        <v>28</v>
      </c>
      <c r="L533" s="2" t="s">
        <v>29</v>
      </c>
      <c r="M533" s="2" t="s">
        <v>29</v>
      </c>
      <c r="N533" s="2" t="s">
        <v>29</v>
      </c>
      <c r="O533" s="2" t="s">
        <v>29</v>
      </c>
      <c r="P533" s="2" t="s">
        <v>116</v>
      </c>
      <c r="Q533" s="4" t="str">
        <f>HYPERLINK("http://weibo.com/7617634027/NmbNqw3j8")</f>
        <v>http://weibo.com/7617634027/NmbNqw3j8</v>
      </c>
      <c r="R533" s="3" t="s">
        <v>2187</v>
      </c>
      <c r="S533" s="2" t="s">
        <v>31</v>
      </c>
      <c r="T533" t="s">
        <v>32</v>
      </c>
    </row>
    <row r="534" ht="23" customHeight="1" spans="1:20">
      <c r="A534" s="2">
        <v>533</v>
      </c>
      <c r="B534" s="3" t="s">
        <v>2191</v>
      </c>
      <c r="C534" s="2" t="s">
        <v>2192</v>
      </c>
      <c r="D534" s="2" t="s">
        <v>21</v>
      </c>
      <c r="E534" s="2" t="s">
        <v>22</v>
      </c>
      <c r="F534" s="2" t="s">
        <v>2193</v>
      </c>
      <c r="G534" s="2" t="s">
        <v>2194</v>
      </c>
      <c r="H534" s="2" t="s">
        <v>60</v>
      </c>
      <c r="I534" s="2" t="s">
        <v>26</v>
      </c>
      <c r="J534" s="2" t="s">
        <v>27</v>
      </c>
      <c r="K534" s="2" t="s">
        <v>28</v>
      </c>
      <c r="L534" s="2" t="s">
        <v>29</v>
      </c>
      <c r="M534" s="2" t="s">
        <v>29</v>
      </c>
      <c r="N534" s="2" t="s">
        <v>29</v>
      </c>
      <c r="O534" s="2" t="s">
        <v>29</v>
      </c>
      <c r="P534" s="2" t="s">
        <v>1181</v>
      </c>
      <c r="Q534" s="4" t="str">
        <f>HYPERLINK("http://weibo.com/5995034914/NmbNkjPiv")</f>
        <v>http://weibo.com/5995034914/NmbNkjPiv</v>
      </c>
      <c r="R534" s="3" t="s">
        <v>2191</v>
      </c>
      <c r="S534" s="2" t="s">
        <v>31</v>
      </c>
      <c r="T534" t="s">
        <v>32</v>
      </c>
    </row>
    <row r="535" ht="23" customHeight="1" spans="1:20">
      <c r="A535" s="2">
        <v>534</v>
      </c>
      <c r="B535" s="3" t="s">
        <v>2113</v>
      </c>
      <c r="C535" s="2" t="s">
        <v>2195</v>
      </c>
      <c r="D535" s="2" t="s">
        <v>21</v>
      </c>
      <c r="E535" s="2" t="s">
        <v>22</v>
      </c>
      <c r="F535" s="2" t="s">
        <v>2196</v>
      </c>
      <c r="G535" s="2" t="s">
        <v>2197</v>
      </c>
      <c r="H535" s="2" t="s">
        <v>151</v>
      </c>
      <c r="I535" s="2" t="s">
        <v>26</v>
      </c>
      <c r="J535" s="2" t="s">
        <v>27</v>
      </c>
      <c r="K535" s="2" t="s">
        <v>28</v>
      </c>
      <c r="L535" s="2" t="s">
        <v>29</v>
      </c>
      <c r="M535" s="2" t="s">
        <v>29</v>
      </c>
      <c r="N535" s="2" t="s">
        <v>29</v>
      </c>
      <c r="O535" s="2" t="s">
        <v>29</v>
      </c>
      <c r="P535" s="2" t="s">
        <v>183</v>
      </c>
      <c r="Q535" s="4" t="str">
        <f>HYPERLINK("http://weibo.com/6006198236/NmbN9nPhn")</f>
        <v>http://weibo.com/6006198236/NmbN9nPhn</v>
      </c>
      <c r="R535" s="3" t="s">
        <v>2113</v>
      </c>
      <c r="S535" s="2" t="s">
        <v>31</v>
      </c>
      <c r="T535" t="s">
        <v>32</v>
      </c>
    </row>
    <row r="536" ht="23" customHeight="1" spans="1:20">
      <c r="A536" s="2">
        <v>535</v>
      </c>
      <c r="B536" s="3" t="s">
        <v>2198</v>
      </c>
      <c r="C536" s="2" t="s">
        <v>2199</v>
      </c>
      <c r="D536" s="2" t="s">
        <v>21</v>
      </c>
      <c r="E536" s="2" t="s">
        <v>22</v>
      </c>
      <c r="F536" s="2" t="s">
        <v>2200</v>
      </c>
      <c r="G536" s="2" t="s">
        <v>2201</v>
      </c>
      <c r="H536" s="2" t="s">
        <v>95</v>
      </c>
      <c r="I536" s="2" t="s">
        <v>26</v>
      </c>
      <c r="J536" s="2" t="s">
        <v>27</v>
      </c>
      <c r="K536" s="2" t="s">
        <v>28</v>
      </c>
      <c r="L536" s="2" t="s">
        <v>29</v>
      </c>
      <c r="M536" s="2" t="s">
        <v>29</v>
      </c>
      <c r="N536" s="2" t="s">
        <v>29</v>
      </c>
      <c r="O536" s="2" t="s">
        <v>29</v>
      </c>
      <c r="P536" s="2" t="s">
        <v>2202</v>
      </c>
      <c r="Q536" s="4" t="str">
        <f>HYPERLINK("http://weibo.com/6508632163/NmbN3s504")</f>
        <v>http://weibo.com/6508632163/NmbN3s504</v>
      </c>
      <c r="R536" s="3" t="s">
        <v>2198</v>
      </c>
      <c r="S536" s="2" t="s">
        <v>31</v>
      </c>
      <c r="T536" t="s">
        <v>32</v>
      </c>
    </row>
    <row r="537" ht="23" customHeight="1" spans="1:20">
      <c r="A537" s="2">
        <v>536</v>
      </c>
      <c r="B537" s="3" t="s">
        <v>2130</v>
      </c>
      <c r="C537" s="2" t="s">
        <v>2203</v>
      </c>
      <c r="D537" s="2" t="s">
        <v>21</v>
      </c>
      <c r="E537" s="2" t="s">
        <v>22</v>
      </c>
      <c r="F537" s="2" t="s">
        <v>2204</v>
      </c>
      <c r="G537" s="2" t="s">
        <v>2205</v>
      </c>
      <c r="H537" s="2" t="s">
        <v>101</v>
      </c>
      <c r="I537" s="2" t="s">
        <v>26</v>
      </c>
      <c r="J537" s="2" t="s">
        <v>27</v>
      </c>
      <c r="K537" s="2" t="s">
        <v>28</v>
      </c>
      <c r="L537" s="2" t="s">
        <v>29</v>
      </c>
      <c r="M537" s="2" t="s">
        <v>29</v>
      </c>
      <c r="N537" s="2" t="s">
        <v>29</v>
      </c>
      <c r="O537" s="2" t="s">
        <v>29</v>
      </c>
      <c r="P537" s="2" t="s">
        <v>470</v>
      </c>
      <c r="Q537" s="4" t="str">
        <f>HYPERLINK("http://weibo.com/7545057918/NmbMUgkgU")</f>
        <v>http://weibo.com/7545057918/NmbMUgkgU</v>
      </c>
      <c r="R537" s="3" t="s">
        <v>2130</v>
      </c>
      <c r="S537" s="2" t="s">
        <v>31</v>
      </c>
      <c r="T537" t="s">
        <v>32</v>
      </c>
    </row>
    <row r="538" ht="23" customHeight="1" spans="1:20">
      <c r="A538" s="2">
        <v>537</v>
      </c>
      <c r="B538" s="3" t="s">
        <v>2130</v>
      </c>
      <c r="C538" s="2" t="s">
        <v>2206</v>
      </c>
      <c r="D538" s="2" t="s">
        <v>21</v>
      </c>
      <c r="E538" s="2" t="s">
        <v>22</v>
      </c>
      <c r="F538" s="2" t="s">
        <v>2207</v>
      </c>
      <c r="G538" s="2" t="s">
        <v>2208</v>
      </c>
      <c r="H538" s="2" t="s">
        <v>151</v>
      </c>
      <c r="I538" s="2" t="s">
        <v>26</v>
      </c>
      <c r="J538" s="2" t="s">
        <v>27</v>
      </c>
      <c r="K538" s="2" t="s">
        <v>28</v>
      </c>
      <c r="L538" s="2" t="s">
        <v>29</v>
      </c>
      <c r="M538" s="2" t="s">
        <v>29</v>
      </c>
      <c r="N538" s="2" t="s">
        <v>29</v>
      </c>
      <c r="O538" s="2" t="s">
        <v>29</v>
      </c>
      <c r="P538" s="2" t="s">
        <v>2209</v>
      </c>
      <c r="Q538" s="4" t="str">
        <f>HYPERLINK("http://weibo.com/3554019922/NmbMRBIjE")</f>
        <v>http://weibo.com/3554019922/NmbMRBIjE</v>
      </c>
      <c r="R538" s="3" t="s">
        <v>2130</v>
      </c>
      <c r="S538" s="2" t="s">
        <v>31</v>
      </c>
      <c r="T538" t="s">
        <v>32</v>
      </c>
    </row>
    <row r="539" ht="23" customHeight="1" spans="1:20">
      <c r="A539" s="2">
        <v>538</v>
      </c>
      <c r="B539" s="3" t="s">
        <v>2130</v>
      </c>
      <c r="C539" s="2" t="s">
        <v>2210</v>
      </c>
      <c r="D539" s="2" t="s">
        <v>21</v>
      </c>
      <c r="E539" s="2" t="s">
        <v>22</v>
      </c>
      <c r="F539" s="2" t="s">
        <v>2211</v>
      </c>
      <c r="G539" s="2" t="s">
        <v>2212</v>
      </c>
      <c r="H539" s="2" t="s">
        <v>151</v>
      </c>
      <c r="I539" s="2" t="s">
        <v>26</v>
      </c>
      <c r="J539" s="2" t="s">
        <v>27</v>
      </c>
      <c r="K539" s="2" t="s">
        <v>28</v>
      </c>
      <c r="L539" s="2" t="s">
        <v>29</v>
      </c>
      <c r="M539" s="2" t="s">
        <v>29</v>
      </c>
      <c r="N539" s="2" t="s">
        <v>29</v>
      </c>
      <c r="O539" s="2" t="s">
        <v>29</v>
      </c>
      <c r="P539" s="2" t="s">
        <v>127</v>
      </c>
      <c r="Q539" s="4" t="str">
        <f>HYPERLINK("http://weibo.com/6511192106/NmbMRldYm")</f>
        <v>http://weibo.com/6511192106/NmbMRldYm</v>
      </c>
      <c r="R539" s="3" t="s">
        <v>2130</v>
      </c>
      <c r="S539" s="2" t="s">
        <v>31</v>
      </c>
      <c r="T539" t="s">
        <v>32</v>
      </c>
    </row>
    <row r="540" ht="23" customHeight="1" spans="1:20">
      <c r="A540" s="2">
        <v>539</v>
      </c>
      <c r="B540" s="3" t="s">
        <v>2113</v>
      </c>
      <c r="C540" s="2" t="s">
        <v>2213</v>
      </c>
      <c r="D540" s="2" t="s">
        <v>21</v>
      </c>
      <c r="E540" s="2" t="s">
        <v>22</v>
      </c>
      <c r="F540" s="2" t="s">
        <v>2214</v>
      </c>
      <c r="G540" s="2" t="s">
        <v>2215</v>
      </c>
      <c r="H540" s="2" t="s">
        <v>65</v>
      </c>
      <c r="I540" s="2" t="s">
        <v>26</v>
      </c>
      <c r="J540" s="2" t="s">
        <v>27</v>
      </c>
      <c r="K540" s="2" t="s">
        <v>28</v>
      </c>
      <c r="L540" s="2" t="s">
        <v>29</v>
      </c>
      <c r="M540" s="2" t="s">
        <v>29</v>
      </c>
      <c r="N540" s="2" t="s">
        <v>29</v>
      </c>
      <c r="O540" s="2" t="s">
        <v>29</v>
      </c>
      <c r="P540" s="2" t="s">
        <v>849</v>
      </c>
      <c r="Q540" s="4" t="str">
        <f>HYPERLINK("http://weibo.com/6236945851/NmbMKdyMf")</f>
        <v>http://weibo.com/6236945851/NmbMKdyMf</v>
      </c>
      <c r="R540" s="3" t="s">
        <v>2113</v>
      </c>
      <c r="S540" s="2" t="s">
        <v>31</v>
      </c>
      <c r="T540" t="s">
        <v>32</v>
      </c>
    </row>
    <row r="541" ht="23" customHeight="1" spans="1:20">
      <c r="A541" s="2">
        <v>540</v>
      </c>
      <c r="B541" s="3" t="s">
        <v>2216</v>
      </c>
      <c r="C541" s="2" t="s">
        <v>2217</v>
      </c>
      <c r="D541" s="2" t="s">
        <v>21</v>
      </c>
      <c r="E541" s="2" t="s">
        <v>22</v>
      </c>
      <c r="F541" s="2" t="s">
        <v>2218</v>
      </c>
      <c r="G541" s="2" t="s">
        <v>2219</v>
      </c>
      <c r="H541" s="2" t="s">
        <v>70</v>
      </c>
      <c r="I541" s="2" t="s">
        <v>26</v>
      </c>
      <c r="J541" s="2" t="s">
        <v>27</v>
      </c>
      <c r="K541" s="2" t="s">
        <v>28</v>
      </c>
      <c r="L541" s="2" t="s">
        <v>29</v>
      </c>
      <c r="M541" s="2" t="s">
        <v>29</v>
      </c>
      <c r="N541" s="2" t="s">
        <v>29</v>
      </c>
      <c r="O541" s="2" t="s">
        <v>29</v>
      </c>
      <c r="P541" s="2" t="s">
        <v>900</v>
      </c>
      <c r="Q541" s="4" t="str">
        <f>HYPERLINK("http://weibo.com/3002198504/NmbMJkjYI")</f>
        <v>http://weibo.com/3002198504/NmbMJkjYI</v>
      </c>
      <c r="R541" s="3" t="s">
        <v>2216</v>
      </c>
      <c r="S541" s="2" t="s">
        <v>31</v>
      </c>
      <c r="T541" t="s">
        <v>32</v>
      </c>
    </row>
    <row r="542" ht="23" customHeight="1" spans="1:20">
      <c r="A542" s="2">
        <v>541</v>
      </c>
      <c r="B542" s="3" t="s">
        <v>2220</v>
      </c>
      <c r="C542" s="2" t="s">
        <v>2221</v>
      </c>
      <c r="D542" s="2" t="s">
        <v>21</v>
      </c>
      <c r="E542" s="2" t="s">
        <v>22</v>
      </c>
      <c r="F542" s="2" t="s">
        <v>2222</v>
      </c>
      <c r="G542" s="2" t="s">
        <v>2223</v>
      </c>
      <c r="H542" s="2" t="s">
        <v>126</v>
      </c>
      <c r="I542" s="2" t="s">
        <v>26</v>
      </c>
      <c r="J542" s="2" t="s">
        <v>27</v>
      </c>
      <c r="K542" s="2" t="s">
        <v>28</v>
      </c>
      <c r="L542" s="2" t="s">
        <v>29</v>
      </c>
      <c r="M542" s="2" t="s">
        <v>29</v>
      </c>
      <c r="N542" s="2" t="s">
        <v>29</v>
      </c>
      <c r="O542" s="2" t="s">
        <v>29</v>
      </c>
      <c r="P542" s="2" t="s">
        <v>1247</v>
      </c>
      <c r="Q542" s="4" t="str">
        <f>HYPERLINK("http://weibo.com/3819937199/NmbMw86EX")</f>
        <v>http://weibo.com/3819937199/NmbMw86EX</v>
      </c>
      <c r="R542" s="3" t="s">
        <v>2220</v>
      </c>
      <c r="S542" s="2" t="s">
        <v>31</v>
      </c>
      <c r="T542" t="s">
        <v>32</v>
      </c>
    </row>
    <row r="543" ht="23" customHeight="1" spans="1:20">
      <c r="A543" s="2">
        <v>542</v>
      </c>
      <c r="B543" s="3" t="s">
        <v>2224</v>
      </c>
      <c r="C543" s="2" t="s">
        <v>2225</v>
      </c>
      <c r="D543" s="2" t="s">
        <v>21</v>
      </c>
      <c r="E543" s="2" t="s">
        <v>22</v>
      </c>
      <c r="F543" s="2" t="s">
        <v>2226</v>
      </c>
      <c r="G543" s="2" t="s">
        <v>2227</v>
      </c>
      <c r="H543" s="2" t="s">
        <v>151</v>
      </c>
      <c r="I543" s="2" t="s">
        <v>26</v>
      </c>
      <c r="J543" s="2" t="s">
        <v>27</v>
      </c>
      <c r="K543" s="2" t="s">
        <v>28</v>
      </c>
      <c r="L543" s="2" t="s">
        <v>29</v>
      </c>
      <c r="M543" s="2" t="s">
        <v>29</v>
      </c>
      <c r="N543" s="2" t="s">
        <v>29</v>
      </c>
      <c r="O543" s="2" t="s">
        <v>29</v>
      </c>
      <c r="P543" s="2" t="s">
        <v>2228</v>
      </c>
      <c r="Q543" s="4" t="str">
        <f>HYPERLINK("http://weibo.com/7110657753/NmbMv9nFU")</f>
        <v>http://weibo.com/7110657753/NmbMv9nFU</v>
      </c>
      <c r="R543" s="3" t="s">
        <v>2224</v>
      </c>
      <c r="S543" s="2" t="s">
        <v>31</v>
      </c>
      <c r="T543" t="s">
        <v>32</v>
      </c>
    </row>
    <row r="544" ht="23" customHeight="1" spans="1:20">
      <c r="A544" s="2">
        <v>543</v>
      </c>
      <c r="B544" s="3" t="s">
        <v>2229</v>
      </c>
      <c r="C544" s="2" t="s">
        <v>2230</v>
      </c>
      <c r="D544" s="2" t="s">
        <v>21</v>
      </c>
      <c r="E544" s="2" t="s">
        <v>22</v>
      </c>
      <c r="F544" s="2" t="s">
        <v>2231</v>
      </c>
      <c r="G544" s="2" t="s">
        <v>2232</v>
      </c>
      <c r="H544" s="2" t="s">
        <v>151</v>
      </c>
      <c r="I544" s="2" t="s">
        <v>26</v>
      </c>
      <c r="J544" s="2" t="s">
        <v>27</v>
      </c>
      <c r="K544" s="2" t="s">
        <v>28</v>
      </c>
      <c r="L544" s="2" t="s">
        <v>29</v>
      </c>
      <c r="M544" s="2" t="s">
        <v>29</v>
      </c>
      <c r="N544" s="2" t="s">
        <v>29</v>
      </c>
      <c r="O544" s="2" t="s">
        <v>29</v>
      </c>
      <c r="P544" s="2" t="s">
        <v>183</v>
      </c>
      <c r="Q544" s="4" t="str">
        <f>HYPERLINK("http://weibo.com/7530297034/NmbMstELJ")</f>
        <v>http://weibo.com/7530297034/NmbMstELJ</v>
      </c>
      <c r="R544" s="3" t="s">
        <v>2229</v>
      </c>
      <c r="S544" s="2" t="s">
        <v>31</v>
      </c>
      <c r="T544" t="s">
        <v>32</v>
      </c>
    </row>
    <row r="545" ht="23" customHeight="1" spans="1:20">
      <c r="A545" s="2">
        <v>544</v>
      </c>
      <c r="B545" s="3" t="s">
        <v>994</v>
      </c>
      <c r="C545" s="2" t="s">
        <v>2233</v>
      </c>
      <c r="D545" s="2" t="s">
        <v>21</v>
      </c>
      <c r="E545" s="2" t="s">
        <v>22</v>
      </c>
      <c r="F545" s="2" t="s">
        <v>2234</v>
      </c>
      <c r="G545" s="2" t="s">
        <v>2235</v>
      </c>
      <c r="H545" s="2" t="s">
        <v>101</v>
      </c>
      <c r="I545" s="2" t="s">
        <v>26</v>
      </c>
      <c r="J545" s="2" t="s">
        <v>27</v>
      </c>
      <c r="K545" s="2" t="s">
        <v>28</v>
      </c>
      <c r="L545" s="2" t="s">
        <v>29</v>
      </c>
      <c r="M545" s="2" t="s">
        <v>29</v>
      </c>
      <c r="N545" s="2" t="s">
        <v>29</v>
      </c>
      <c r="O545" s="2" t="s">
        <v>29</v>
      </c>
      <c r="P545" s="2" t="s">
        <v>624</v>
      </c>
      <c r="Q545" s="4" t="str">
        <f>HYPERLINK("http://weibo.com/3974738425/NmbMr4vZg")</f>
        <v>http://weibo.com/3974738425/NmbMr4vZg</v>
      </c>
      <c r="R545" s="3" t="s">
        <v>994</v>
      </c>
      <c r="S545" s="2" t="s">
        <v>31</v>
      </c>
      <c r="T545" t="s">
        <v>32</v>
      </c>
    </row>
    <row r="546" ht="23" customHeight="1" spans="1:20">
      <c r="A546" s="2">
        <v>545</v>
      </c>
      <c r="B546" s="3" t="s">
        <v>2236</v>
      </c>
      <c r="C546" s="2" t="s">
        <v>2233</v>
      </c>
      <c r="D546" s="2" t="s">
        <v>21</v>
      </c>
      <c r="E546" s="2" t="s">
        <v>22</v>
      </c>
      <c r="F546" s="2" t="s">
        <v>2237</v>
      </c>
      <c r="G546" s="2" t="s">
        <v>2238</v>
      </c>
      <c r="H546" s="2" t="s">
        <v>70</v>
      </c>
      <c r="I546" s="2" t="s">
        <v>26</v>
      </c>
      <c r="J546" s="2" t="s">
        <v>27</v>
      </c>
      <c r="K546" s="2" t="s">
        <v>28</v>
      </c>
      <c r="L546" s="2" t="s">
        <v>29</v>
      </c>
      <c r="M546" s="2" t="s">
        <v>29</v>
      </c>
      <c r="N546" s="2" t="s">
        <v>29</v>
      </c>
      <c r="O546" s="2" t="s">
        <v>29</v>
      </c>
      <c r="P546" s="2" t="s">
        <v>425</v>
      </c>
      <c r="Q546" s="4" t="str">
        <f>HYPERLINK("http://weibo.com/6089349355/NmbMqtZ45")</f>
        <v>http://weibo.com/6089349355/NmbMqtZ45</v>
      </c>
      <c r="R546" s="3" t="s">
        <v>2236</v>
      </c>
      <c r="S546" s="2" t="s">
        <v>31</v>
      </c>
      <c r="T546" t="s">
        <v>32</v>
      </c>
    </row>
    <row r="547" ht="23" customHeight="1" spans="1:20">
      <c r="A547" s="2">
        <v>546</v>
      </c>
      <c r="B547" s="3" t="s">
        <v>2239</v>
      </c>
      <c r="C547" s="2" t="s">
        <v>2240</v>
      </c>
      <c r="D547" s="2" t="s">
        <v>21</v>
      </c>
      <c r="E547" s="2" t="s">
        <v>22</v>
      </c>
      <c r="F547" s="2" t="s">
        <v>2241</v>
      </c>
      <c r="G547" s="2" t="s">
        <v>2242</v>
      </c>
      <c r="H547" s="2" t="s">
        <v>81</v>
      </c>
      <c r="I547" s="2" t="s">
        <v>26</v>
      </c>
      <c r="J547" s="2" t="s">
        <v>27</v>
      </c>
      <c r="K547" s="2" t="s">
        <v>28</v>
      </c>
      <c r="L547" s="2" t="s">
        <v>29</v>
      </c>
      <c r="M547" s="2" t="s">
        <v>29</v>
      </c>
      <c r="N547" s="2" t="s">
        <v>29</v>
      </c>
      <c r="O547" s="2" t="s">
        <v>29</v>
      </c>
      <c r="P547" s="2" t="s">
        <v>965</v>
      </c>
      <c r="Q547" s="4" t="str">
        <f>HYPERLINK("http://weibo.com/5943373114/NmbMjBI0u")</f>
        <v>http://weibo.com/5943373114/NmbMjBI0u</v>
      </c>
      <c r="R547" s="3" t="s">
        <v>2239</v>
      </c>
      <c r="S547" s="2" t="s">
        <v>31</v>
      </c>
      <c r="T547" t="s">
        <v>32</v>
      </c>
    </row>
    <row r="548" ht="23" customHeight="1" spans="1:20">
      <c r="A548" s="2">
        <v>547</v>
      </c>
      <c r="B548" s="3" t="s">
        <v>2113</v>
      </c>
      <c r="C548" s="2" t="s">
        <v>2243</v>
      </c>
      <c r="D548" s="2" t="s">
        <v>21</v>
      </c>
      <c r="E548" s="2" t="s">
        <v>22</v>
      </c>
      <c r="F548" s="2" t="s">
        <v>2244</v>
      </c>
      <c r="G548" s="2" t="s">
        <v>2245</v>
      </c>
      <c r="H548" s="2" t="s">
        <v>323</v>
      </c>
      <c r="I548" s="2" t="s">
        <v>26</v>
      </c>
      <c r="J548" s="2" t="s">
        <v>27</v>
      </c>
      <c r="K548" s="2" t="s">
        <v>28</v>
      </c>
      <c r="L548" s="2" t="s">
        <v>29</v>
      </c>
      <c r="M548" s="2" t="s">
        <v>29</v>
      </c>
      <c r="N548" s="2" t="s">
        <v>29</v>
      </c>
      <c r="O548" s="2" t="s">
        <v>29</v>
      </c>
      <c r="P548" s="2" t="s">
        <v>945</v>
      </c>
      <c r="Q548" s="4" t="str">
        <f>HYPERLINK("http://weibo.com/6520010002/NmbMj6VVv")</f>
        <v>http://weibo.com/6520010002/NmbMj6VVv</v>
      </c>
      <c r="R548" s="3" t="s">
        <v>2113</v>
      </c>
      <c r="S548" s="2" t="s">
        <v>31</v>
      </c>
      <c r="T548" t="s">
        <v>32</v>
      </c>
    </row>
    <row r="549" ht="23" customHeight="1" spans="1:20">
      <c r="A549" s="2">
        <v>548</v>
      </c>
      <c r="B549" s="3" t="s">
        <v>2113</v>
      </c>
      <c r="C549" s="2" t="s">
        <v>2246</v>
      </c>
      <c r="D549" s="2" t="s">
        <v>21</v>
      </c>
      <c r="E549" s="2" t="s">
        <v>22</v>
      </c>
      <c r="F549" s="2" t="s">
        <v>2247</v>
      </c>
      <c r="G549" s="2" t="s">
        <v>2248</v>
      </c>
      <c r="H549" s="2" t="s">
        <v>441</v>
      </c>
      <c r="I549" s="2" t="s">
        <v>26</v>
      </c>
      <c r="J549" s="2" t="s">
        <v>27</v>
      </c>
      <c r="K549" s="2" t="s">
        <v>28</v>
      </c>
      <c r="L549" s="2" t="s">
        <v>29</v>
      </c>
      <c r="M549" s="2" t="s">
        <v>29</v>
      </c>
      <c r="N549" s="2" t="s">
        <v>29</v>
      </c>
      <c r="O549" s="2" t="s">
        <v>29</v>
      </c>
      <c r="P549" s="2" t="s">
        <v>110</v>
      </c>
      <c r="Q549" s="4" t="str">
        <f>HYPERLINK("http://weibo.com/7606982103/NmbMe4r8P")</f>
        <v>http://weibo.com/7606982103/NmbMe4r8P</v>
      </c>
      <c r="R549" s="3" t="s">
        <v>2113</v>
      </c>
      <c r="S549" s="2" t="s">
        <v>31</v>
      </c>
      <c r="T549" t="s">
        <v>32</v>
      </c>
    </row>
    <row r="550" ht="23" customHeight="1" spans="1:20">
      <c r="A550" s="2">
        <v>549</v>
      </c>
      <c r="B550" s="3" t="s">
        <v>2249</v>
      </c>
      <c r="C550" s="2" t="s">
        <v>2250</v>
      </c>
      <c r="D550" s="2" t="s">
        <v>21</v>
      </c>
      <c r="E550" s="2" t="s">
        <v>22</v>
      </c>
      <c r="F550" s="2" t="s">
        <v>2251</v>
      </c>
      <c r="G550" s="2" t="s">
        <v>2252</v>
      </c>
      <c r="H550" s="2" t="s">
        <v>151</v>
      </c>
      <c r="I550" s="2" t="s">
        <v>26</v>
      </c>
      <c r="J550" s="2" t="s">
        <v>27</v>
      </c>
      <c r="K550" s="2" t="s">
        <v>28</v>
      </c>
      <c r="L550" s="2" t="s">
        <v>29</v>
      </c>
      <c r="M550" s="2" t="s">
        <v>29</v>
      </c>
      <c r="N550" s="2" t="s">
        <v>29</v>
      </c>
      <c r="O550" s="2" t="s">
        <v>29</v>
      </c>
      <c r="P550" s="2" t="s">
        <v>102</v>
      </c>
      <c r="Q550" s="4" t="str">
        <f>HYPERLINK("http://weibo.com/5336189235/NmbMcAE8X")</f>
        <v>http://weibo.com/5336189235/NmbMcAE8X</v>
      </c>
      <c r="R550" s="3" t="s">
        <v>2249</v>
      </c>
      <c r="S550" s="2" t="s">
        <v>31</v>
      </c>
      <c r="T550" t="s">
        <v>32</v>
      </c>
    </row>
    <row r="551" ht="23" customHeight="1" spans="1:20">
      <c r="A551" s="2">
        <v>550</v>
      </c>
      <c r="B551" s="3" t="s">
        <v>2253</v>
      </c>
      <c r="C551" s="2" t="s">
        <v>2254</v>
      </c>
      <c r="D551" s="2" t="s">
        <v>21</v>
      </c>
      <c r="E551" s="2" t="s">
        <v>22</v>
      </c>
      <c r="F551" s="2" t="s">
        <v>2255</v>
      </c>
      <c r="G551" s="2" t="s">
        <v>2256</v>
      </c>
      <c r="H551" s="2" t="s">
        <v>115</v>
      </c>
      <c r="I551" s="2" t="s">
        <v>26</v>
      </c>
      <c r="J551" s="2" t="s">
        <v>27</v>
      </c>
      <c r="K551" s="2" t="s">
        <v>28</v>
      </c>
      <c r="L551" s="2" t="s">
        <v>29</v>
      </c>
      <c r="M551" s="2" t="s">
        <v>29</v>
      </c>
      <c r="N551" s="2" t="s">
        <v>29</v>
      </c>
      <c r="O551" s="2" t="s">
        <v>29</v>
      </c>
      <c r="P551" s="2" t="s">
        <v>335</v>
      </c>
      <c r="Q551" s="4" t="str">
        <f>HYPERLINK("http://weibo.com/7817843254/NmbM09YJa")</f>
        <v>http://weibo.com/7817843254/NmbM09YJa</v>
      </c>
      <c r="R551" s="3" t="s">
        <v>2253</v>
      </c>
      <c r="S551" s="2" t="s">
        <v>31</v>
      </c>
      <c r="T551" t="s">
        <v>32</v>
      </c>
    </row>
    <row r="552" ht="23" customHeight="1" spans="1:20">
      <c r="A552" s="2">
        <v>551</v>
      </c>
      <c r="B552" s="3" t="s">
        <v>2257</v>
      </c>
      <c r="C552" s="2" t="s">
        <v>2258</v>
      </c>
      <c r="D552" s="2" t="s">
        <v>21</v>
      </c>
      <c r="E552" s="2" t="s">
        <v>22</v>
      </c>
      <c r="F552" s="2" t="s">
        <v>2259</v>
      </c>
      <c r="G552" s="2" t="s">
        <v>2260</v>
      </c>
      <c r="H552" s="2" t="s">
        <v>373</v>
      </c>
      <c r="I552" s="2" t="s">
        <v>26</v>
      </c>
      <c r="J552" s="2" t="s">
        <v>27</v>
      </c>
      <c r="K552" s="2" t="s">
        <v>28</v>
      </c>
      <c r="L552" s="2" t="s">
        <v>29</v>
      </c>
      <c r="M552" s="2" t="s">
        <v>29</v>
      </c>
      <c r="N552" s="2" t="s">
        <v>29</v>
      </c>
      <c r="O552" s="2" t="s">
        <v>29</v>
      </c>
      <c r="P552" s="2" t="s">
        <v>339</v>
      </c>
      <c r="Q552" s="4" t="str">
        <f>HYPERLINK("http://weibo.com/7466597856/NmbLZfELP")</f>
        <v>http://weibo.com/7466597856/NmbLZfELP</v>
      </c>
      <c r="R552" s="3" t="s">
        <v>2257</v>
      </c>
      <c r="S552" s="2" t="s">
        <v>31</v>
      </c>
      <c r="T552" t="s">
        <v>32</v>
      </c>
    </row>
    <row r="553" ht="23" customHeight="1" spans="1:20">
      <c r="A553" s="2">
        <v>552</v>
      </c>
      <c r="B553" s="3" t="s">
        <v>2261</v>
      </c>
      <c r="C553" s="2" t="s">
        <v>2262</v>
      </c>
      <c r="D553" s="2" t="s">
        <v>21</v>
      </c>
      <c r="E553" s="2" t="s">
        <v>22</v>
      </c>
      <c r="F553" s="2" t="s">
        <v>2263</v>
      </c>
      <c r="G553" s="2" t="s">
        <v>2264</v>
      </c>
      <c r="H553" s="2" t="s">
        <v>142</v>
      </c>
      <c r="I553" s="2" t="s">
        <v>26</v>
      </c>
      <c r="J553" s="2" t="s">
        <v>27</v>
      </c>
      <c r="K553" s="2" t="s">
        <v>28</v>
      </c>
      <c r="L553" s="2" t="s">
        <v>29</v>
      </c>
      <c r="M553" s="2" t="s">
        <v>29</v>
      </c>
      <c r="N553" s="2" t="s">
        <v>29</v>
      </c>
      <c r="O553" s="2" t="s">
        <v>29</v>
      </c>
      <c r="P553" s="2" t="s">
        <v>163</v>
      </c>
      <c r="Q553" s="4" t="str">
        <f>HYPERLINK("http://weibo.com/7261122999/NmbLW1PK9")</f>
        <v>http://weibo.com/7261122999/NmbLW1PK9</v>
      </c>
      <c r="R553" s="3" t="s">
        <v>2261</v>
      </c>
      <c r="S553" s="2" t="s">
        <v>31</v>
      </c>
      <c r="T553" t="s">
        <v>32</v>
      </c>
    </row>
    <row r="554" ht="23" customHeight="1" spans="1:20">
      <c r="A554" s="2">
        <v>553</v>
      </c>
      <c r="B554" s="3" t="s">
        <v>2265</v>
      </c>
      <c r="C554" s="2" t="s">
        <v>2266</v>
      </c>
      <c r="D554" s="2" t="s">
        <v>21</v>
      </c>
      <c r="E554" s="2" t="s">
        <v>22</v>
      </c>
      <c r="F554" s="2" t="s">
        <v>2267</v>
      </c>
      <c r="G554" s="2" t="s">
        <v>2268</v>
      </c>
      <c r="H554" s="2" t="s">
        <v>668</v>
      </c>
      <c r="I554" s="2" t="s">
        <v>26</v>
      </c>
      <c r="J554" s="2" t="s">
        <v>27</v>
      </c>
      <c r="K554" s="2" t="s">
        <v>28</v>
      </c>
      <c r="L554" s="2" t="s">
        <v>29</v>
      </c>
      <c r="M554" s="2" t="s">
        <v>29</v>
      </c>
      <c r="N554" s="2" t="s">
        <v>29</v>
      </c>
      <c r="O554" s="2" t="s">
        <v>29</v>
      </c>
      <c r="P554" s="2" t="s">
        <v>794</v>
      </c>
      <c r="Q554" s="4" t="str">
        <f>HYPERLINK("http://weibo.com/7511414202/NmbLVlMSh")</f>
        <v>http://weibo.com/7511414202/NmbLVlMSh</v>
      </c>
      <c r="R554" s="3" t="s">
        <v>2265</v>
      </c>
      <c r="S554" s="2" t="s">
        <v>31</v>
      </c>
      <c r="T554" t="s">
        <v>32</v>
      </c>
    </row>
    <row r="555" ht="23" customHeight="1" spans="1:20">
      <c r="A555" s="2">
        <v>554</v>
      </c>
      <c r="B555" s="3" t="s">
        <v>2269</v>
      </c>
      <c r="C555" s="2" t="s">
        <v>2270</v>
      </c>
      <c r="D555" s="2" t="s">
        <v>21</v>
      </c>
      <c r="E555" s="2" t="s">
        <v>22</v>
      </c>
      <c r="F555" s="2" t="s">
        <v>2271</v>
      </c>
      <c r="G555" s="2" t="s">
        <v>2272</v>
      </c>
      <c r="H555" s="2" t="s">
        <v>95</v>
      </c>
      <c r="I555" s="2" t="s">
        <v>26</v>
      </c>
      <c r="J555" s="2" t="s">
        <v>27</v>
      </c>
      <c r="K555" s="2" t="s">
        <v>28</v>
      </c>
      <c r="L555" s="2" t="s">
        <v>29</v>
      </c>
      <c r="M555" s="2" t="s">
        <v>29</v>
      </c>
      <c r="N555" s="2" t="s">
        <v>29</v>
      </c>
      <c r="O555" s="2" t="s">
        <v>29</v>
      </c>
      <c r="P555" s="2" t="s">
        <v>374</v>
      </c>
      <c r="Q555" s="4" t="str">
        <f>HYPERLINK("http://weibo.com/7801252740/NmbLT07mz")</f>
        <v>http://weibo.com/7801252740/NmbLT07mz</v>
      </c>
      <c r="R555" s="3" t="s">
        <v>2269</v>
      </c>
      <c r="S555" s="2" t="s">
        <v>31</v>
      </c>
      <c r="T555" t="s">
        <v>32</v>
      </c>
    </row>
    <row r="556" ht="23" customHeight="1" spans="1:20">
      <c r="A556" s="2">
        <v>555</v>
      </c>
      <c r="B556" s="3" t="s">
        <v>2273</v>
      </c>
      <c r="C556" s="2" t="s">
        <v>2270</v>
      </c>
      <c r="D556" s="2" t="s">
        <v>21</v>
      </c>
      <c r="E556" s="2" t="s">
        <v>22</v>
      </c>
      <c r="F556" s="2" t="s">
        <v>2274</v>
      </c>
      <c r="G556" s="2" t="s">
        <v>2275</v>
      </c>
      <c r="H556" s="2" t="s">
        <v>48</v>
      </c>
      <c r="I556" s="2" t="s">
        <v>26</v>
      </c>
      <c r="J556" s="2" t="s">
        <v>27</v>
      </c>
      <c r="K556" s="2" t="s">
        <v>28</v>
      </c>
      <c r="L556" s="2" t="s">
        <v>29</v>
      </c>
      <c r="M556" s="2" t="s">
        <v>29</v>
      </c>
      <c r="N556" s="2" t="s">
        <v>29</v>
      </c>
      <c r="O556" s="2" t="s">
        <v>29</v>
      </c>
      <c r="P556" s="2" t="s">
        <v>369</v>
      </c>
      <c r="Q556" s="4" t="str">
        <f>HYPERLINK("http://weibo.com/7558471789/NmbLSqGeR")</f>
        <v>http://weibo.com/7558471789/NmbLSqGeR</v>
      </c>
      <c r="R556" s="3" t="s">
        <v>2273</v>
      </c>
      <c r="S556" s="2" t="s">
        <v>31</v>
      </c>
      <c r="T556" t="s">
        <v>32</v>
      </c>
    </row>
    <row r="557" ht="23" customHeight="1" spans="1:20">
      <c r="A557" s="2">
        <v>556</v>
      </c>
      <c r="B557" s="3" t="s">
        <v>2276</v>
      </c>
      <c r="C557" s="2" t="s">
        <v>2277</v>
      </c>
      <c r="D557" s="2" t="s">
        <v>21</v>
      </c>
      <c r="E557" s="2" t="s">
        <v>22</v>
      </c>
      <c r="F557" s="2" t="s">
        <v>2278</v>
      </c>
      <c r="G557" s="2" t="s">
        <v>2279</v>
      </c>
      <c r="H557" s="2" t="s">
        <v>36</v>
      </c>
      <c r="I557" s="2" t="s">
        <v>26</v>
      </c>
      <c r="J557" s="2" t="s">
        <v>27</v>
      </c>
      <c r="K557" s="2" t="s">
        <v>28</v>
      </c>
      <c r="L557" s="2" t="s">
        <v>29</v>
      </c>
      <c r="M557" s="2" t="s">
        <v>29</v>
      </c>
      <c r="N557" s="2" t="s">
        <v>29</v>
      </c>
      <c r="O557" s="2" t="s">
        <v>29</v>
      </c>
      <c r="P557" s="2" t="s">
        <v>1081</v>
      </c>
      <c r="Q557" s="4" t="str">
        <f>HYPERLINK("http://weibo.com/7819172530/NmbLOkKqg")</f>
        <v>http://weibo.com/7819172530/NmbLOkKqg</v>
      </c>
      <c r="R557" s="3" t="s">
        <v>2276</v>
      </c>
      <c r="S557" s="2" t="s">
        <v>31</v>
      </c>
      <c r="T557" t="s">
        <v>32</v>
      </c>
    </row>
    <row r="558" ht="23" customHeight="1" spans="1:20">
      <c r="A558" s="2">
        <v>557</v>
      </c>
      <c r="B558" s="3" t="s">
        <v>2280</v>
      </c>
      <c r="C558" s="2" t="s">
        <v>2281</v>
      </c>
      <c r="D558" s="2" t="s">
        <v>21</v>
      </c>
      <c r="E558" s="2" t="s">
        <v>22</v>
      </c>
      <c r="F558" s="2" t="s">
        <v>2282</v>
      </c>
      <c r="G558" s="2" t="s">
        <v>2283</v>
      </c>
      <c r="H558" s="2" t="s">
        <v>1002</v>
      </c>
      <c r="I558" s="2" t="s">
        <v>26</v>
      </c>
      <c r="J558" s="2" t="s">
        <v>27</v>
      </c>
      <c r="K558" s="2" t="s">
        <v>28</v>
      </c>
      <c r="L558" s="2" t="s">
        <v>29</v>
      </c>
      <c r="M558" s="2" t="s">
        <v>29</v>
      </c>
      <c r="N558" s="2" t="s">
        <v>29</v>
      </c>
      <c r="O558" s="2" t="s">
        <v>29</v>
      </c>
      <c r="P558" s="2" t="s">
        <v>981</v>
      </c>
      <c r="Q558" s="4" t="str">
        <f>HYPERLINK("http://weibo.com/2075666365/NmbLO0WLs")</f>
        <v>http://weibo.com/2075666365/NmbLO0WLs</v>
      </c>
      <c r="R558" s="3" t="s">
        <v>2280</v>
      </c>
      <c r="S558" s="2" t="s">
        <v>31</v>
      </c>
      <c r="T558" t="s">
        <v>32</v>
      </c>
    </row>
    <row r="559" ht="23" customHeight="1" spans="1:20">
      <c r="A559" s="2">
        <v>558</v>
      </c>
      <c r="B559" s="3" t="s">
        <v>994</v>
      </c>
      <c r="C559" s="2" t="s">
        <v>2284</v>
      </c>
      <c r="D559" s="2" t="s">
        <v>21</v>
      </c>
      <c r="E559" s="2" t="s">
        <v>22</v>
      </c>
      <c r="F559" s="2" t="s">
        <v>2285</v>
      </c>
      <c r="G559" s="2" t="s">
        <v>2286</v>
      </c>
      <c r="H559" s="2" t="s">
        <v>115</v>
      </c>
      <c r="I559" s="2" t="s">
        <v>26</v>
      </c>
      <c r="J559" s="2" t="s">
        <v>27</v>
      </c>
      <c r="K559" s="2" t="s">
        <v>28</v>
      </c>
      <c r="L559" s="2" t="s">
        <v>29</v>
      </c>
      <c r="M559" s="2" t="s">
        <v>29</v>
      </c>
      <c r="N559" s="2" t="s">
        <v>29</v>
      </c>
      <c r="O559" s="2" t="s">
        <v>29</v>
      </c>
      <c r="P559" s="2" t="s">
        <v>2038</v>
      </c>
      <c r="Q559" s="4" t="str">
        <f>HYPERLINK("http://weibo.com/6468988873/NmbLN6ACR")</f>
        <v>http://weibo.com/6468988873/NmbLN6ACR</v>
      </c>
      <c r="R559" s="3" t="s">
        <v>994</v>
      </c>
      <c r="S559" s="2" t="s">
        <v>31</v>
      </c>
      <c r="T559" t="s">
        <v>32</v>
      </c>
    </row>
    <row r="560" ht="23" customHeight="1" spans="1:20">
      <c r="A560" s="2">
        <v>559</v>
      </c>
      <c r="B560" s="3" t="s">
        <v>2280</v>
      </c>
      <c r="C560" s="2" t="s">
        <v>2287</v>
      </c>
      <c r="D560" s="2" t="s">
        <v>21</v>
      </c>
      <c r="E560" s="2" t="s">
        <v>22</v>
      </c>
      <c r="F560" s="2" t="s">
        <v>2288</v>
      </c>
      <c r="G560" s="2" t="s">
        <v>2289</v>
      </c>
      <c r="H560" s="2" t="s">
        <v>151</v>
      </c>
      <c r="I560" s="2" t="s">
        <v>26</v>
      </c>
      <c r="J560" s="2" t="s">
        <v>27</v>
      </c>
      <c r="K560" s="2" t="s">
        <v>28</v>
      </c>
      <c r="L560" s="2" t="s">
        <v>29</v>
      </c>
      <c r="M560" s="2" t="s">
        <v>29</v>
      </c>
      <c r="N560" s="2" t="s">
        <v>29</v>
      </c>
      <c r="O560" s="2" t="s">
        <v>29</v>
      </c>
      <c r="P560" s="2" t="s">
        <v>1706</v>
      </c>
      <c r="Q560" s="4" t="str">
        <f>HYPERLINK("http://weibo.com/5288886610/NmbLKt4Ra")</f>
        <v>http://weibo.com/5288886610/NmbLKt4Ra</v>
      </c>
      <c r="R560" s="3" t="s">
        <v>2280</v>
      </c>
      <c r="S560" s="2" t="s">
        <v>31</v>
      </c>
      <c r="T560" t="s">
        <v>32</v>
      </c>
    </row>
    <row r="561" ht="23" customHeight="1" spans="1:20">
      <c r="A561" s="2">
        <v>560</v>
      </c>
      <c r="B561" s="3" t="s">
        <v>2290</v>
      </c>
      <c r="C561" s="2" t="s">
        <v>2291</v>
      </c>
      <c r="D561" s="2" t="s">
        <v>21</v>
      </c>
      <c r="E561" s="2" t="s">
        <v>22</v>
      </c>
      <c r="F561" s="2" t="s">
        <v>2292</v>
      </c>
      <c r="G561" s="2" t="s">
        <v>2293</v>
      </c>
      <c r="H561" s="2" t="s">
        <v>65</v>
      </c>
      <c r="I561" s="2" t="s">
        <v>26</v>
      </c>
      <c r="J561" s="2" t="s">
        <v>27</v>
      </c>
      <c r="K561" s="2" t="s">
        <v>28</v>
      </c>
      <c r="L561" s="2" t="s">
        <v>29</v>
      </c>
      <c r="M561" s="2" t="s">
        <v>29</v>
      </c>
      <c r="N561" s="2" t="s">
        <v>29</v>
      </c>
      <c r="O561" s="2" t="s">
        <v>29</v>
      </c>
      <c r="P561" s="2" t="s">
        <v>2294</v>
      </c>
      <c r="Q561" s="4" t="str">
        <f>HYPERLINK("http://weibo.com/6562081064/NmbLJ1K47")</f>
        <v>http://weibo.com/6562081064/NmbLJ1K47</v>
      </c>
      <c r="R561" s="3" t="s">
        <v>2290</v>
      </c>
      <c r="S561" s="2" t="s">
        <v>31</v>
      </c>
      <c r="T561" t="s">
        <v>32</v>
      </c>
    </row>
    <row r="562" ht="23" customHeight="1" spans="1:20">
      <c r="A562" s="2">
        <v>561</v>
      </c>
      <c r="B562" s="3" t="s">
        <v>2295</v>
      </c>
      <c r="C562" s="2" t="s">
        <v>2296</v>
      </c>
      <c r="D562" s="2" t="s">
        <v>21</v>
      </c>
      <c r="E562" s="2" t="s">
        <v>22</v>
      </c>
      <c r="F562" s="2" t="s">
        <v>2297</v>
      </c>
      <c r="G562" s="2" t="s">
        <v>2298</v>
      </c>
      <c r="H562" s="2" t="s">
        <v>115</v>
      </c>
      <c r="I562" s="2" t="s">
        <v>26</v>
      </c>
      <c r="J562" s="2" t="s">
        <v>27</v>
      </c>
      <c r="K562" s="2" t="s">
        <v>28</v>
      </c>
      <c r="L562" s="2" t="s">
        <v>29</v>
      </c>
      <c r="M562" s="2" t="s">
        <v>29</v>
      </c>
      <c r="N562" s="2" t="s">
        <v>29</v>
      </c>
      <c r="O562" s="2" t="s">
        <v>29</v>
      </c>
      <c r="P562" s="2" t="s">
        <v>1081</v>
      </c>
      <c r="Q562" s="4" t="str">
        <f>HYPERLINK("http://weibo.com/7842437854/NmbLIrcoY")</f>
        <v>http://weibo.com/7842437854/NmbLIrcoY</v>
      </c>
      <c r="R562" s="3" t="s">
        <v>2295</v>
      </c>
      <c r="S562" s="2" t="s">
        <v>31</v>
      </c>
      <c r="T562" t="s">
        <v>32</v>
      </c>
    </row>
    <row r="563" ht="23" customHeight="1" spans="1:20">
      <c r="A563" s="2">
        <v>562</v>
      </c>
      <c r="B563" s="3" t="s">
        <v>994</v>
      </c>
      <c r="C563" s="2" t="s">
        <v>2299</v>
      </c>
      <c r="D563" s="2" t="s">
        <v>21</v>
      </c>
      <c r="E563" s="2" t="s">
        <v>22</v>
      </c>
      <c r="F563" s="2" t="s">
        <v>2300</v>
      </c>
      <c r="G563" s="2" t="s">
        <v>2301</v>
      </c>
      <c r="H563" s="2" t="s">
        <v>101</v>
      </c>
      <c r="I563" s="2" t="s">
        <v>26</v>
      </c>
      <c r="J563" s="2" t="s">
        <v>27</v>
      </c>
      <c r="K563" s="2" t="s">
        <v>28</v>
      </c>
      <c r="L563" s="2" t="s">
        <v>29</v>
      </c>
      <c r="M563" s="2" t="s">
        <v>29</v>
      </c>
      <c r="N563" s="2" t="s">
        <v>29</v>
      </c>
      <c r="O563" s="2" t="s">
        <v>29</v>
      </c>
      <c r="P563" s="2" t="s">
        <v>624</v>
      </c>
      <c r="Q563" s="4" t="str">
        <f>HYPERLINK("http://weibo.com/6321055263/NmbLIbO8F")</f>
        <v>http://weibo.com/6321055263/NmbLIbO8F</v>
      </c>
      <c r="R563" s="3" t="s">
        <v>994</v>
      </c>
      <c r="S563" s="2" t="s">
        <v>31</v>
      </c>
      <c r="T563" t="s">
        <v>32</v>
      </c>
    </row>
    <row r="564" ht="23" customHeight="1" spans="1:20">
      <c r="A564" s="2">
        <v>563</v>
      </c>
      <c r="B564" s="3" t="s">
        <v>2280</v>
      </c>
      <c r="C564" s="2" t="s">
        <v>2302</v>
      </c>
      <c r="D564" s="2" t="s">
        <v>21</v>
      </c>
      <c r="E564" s="2" t="s">
        <v>22</v>
      </c>
      <c r="F564" s="2" t="s">
        <v>2303</v>
      </c>
      <c r="G564" s="2" t="s">
        <v>2304</v>
      </c>
      <c r="H564" s="2" t="s">
        <v>81</v>
      </c>
      <c r="I564" s="2" t="s">
        <v>26</v>
      </c>
      <c r="J564" s="2" t="s">
        <v>27</v>
      </c>
      <c r="K564" s="2" t="s">
        <v>28</v>
      </c>
      <c r="L564" s="2" t="s">
        <v>29</v>
      </c>
      <c r="M564" s="2" t="s">
        <v>29</v>
      </c>
      <c r="N564" s="2" t="s">
        <v>29</v>
      </c>
      <c r="O564" s="2" t="s">
        <v>29</v>
      </c>
      <c r="P564" s="2" t="s">
        <v>173</v>
      </c>
      <c r="Q564" s="4" t="str">
        <f>HYPERLINK("http://weibo.com/7565719709/NmbLEv9Kt")</f>
        <v>http://weibo.com/7565719709/NmbLEv9Kt</v>
      </c>
      <c r="R564" s="3" t="s">
        <v>2280</v>
      </c>
      <c r="S564" s="2" t="s">
        <v>31</v>
      </c>
      <c r="T564" t="s">
        <v>32</v>
      </c>
    </row>
    <row r="565" ht="23" customHeight="1" spans="1:20">
      <c r="A565" s="2">
        <v>564</v>
      </c>
      <c r="B565" s="3" t="s">
        <v>2290</v>
      </c>
      <c r="C565" s="2" t="s">
        <v>2305</v>
      </c>
      <c r="D565" s="2" t="s">
        <v>21</v>
      </c>
      <c r="E565" s="2" t="s">
        <v>22</v>
      </c>
      <c r="F565" s="2" t="s">
        <v>2306</v>
      </c>
      <c r="G565" s="2" t="s">
        <v>2307</v>
      </c>
      <c r="H565" s="2" t="s">
        <v>70</v>
      </c>
      <c r="I565" s="2" t="s">
        <v>26</v>
      </c>
      <c r="J565" s="2" t="s">
        <v>27</v>
      </c>
      <c r="K565" s="2" t="s">
        <v>28</v>
      </c>
      <c r="L565" s="2" t="s">
        <v>29</v>
      </c>
      <c r="M565" s="2" t="s">
        <v>29</v>
      </c>
      <c r="N565" s="2" t="s">
        <v>29</v>
      </c>
      <c r="O565" s="2" t="s">
        <v>29</v>
      </c>
      <c r="P565" s="2" t="s">
        <v>1800</v>
      </c>
      <c r="Q565" s="4" t="str">
        <f>HYPERLINK("http://weibo.com/7189288737/NmbLDBUev")</f>
        <v>http://weibo.com/7189288737/NmbLDBUev</v>
      </c>
      <c r="R565" s="3" t="s">
        <v>2290</v>
      </c>
      <c r="S565" s="2" t="s">
        <v>31</v>
      </c>
      <c r="T565" t="s">
        <v>32</v>
      </c>
    </row>
    <row r="566" ht="23" customHeight="1" spans="1:20">
      <c r="A566" s="2">
        <v>565</v>
      </c>
      <c r="B566" s="3" t="s">
        <v>2308</v>
      </c>
      <c r="C566" s="2" t="s">
        <v>2309</v>
      </c>
      <c r="D566" s="2" t="s">
        <v>21</v>
      </c>
      <c r="E566" s="2" t="s">
        <v>22</v>
      </c>
      <c r="F566" s="2" t="s">
        <v>2310</v>
      </c>
      <c r="G566" s="2" t="s">
        <v>2311</v>
      </c>
      <c r="H566" s="2" t="s">
        <v>70</v>
      </c>
      <c r="I566" s="2" t="s">
        <v>26</v>
      </c>
      <c r="J566" s="2" t="s">
        <v>27</v>
      </c>
      <c r="K566" s="2" t="s">
        <v>28</v>
      </c>
      <c r="L566" s="2" t="s">
        <v>29</v>
      </c>
      <c r="M566" s="2" t="s">
        <v>29</v>
      </c>
      <c r="N566" s="2" t="s">
        <v>29</v>
      </c>
      <c r="O566" s="2" t="s">
        <v>29</v>
      </c>
      <c r="P566" s="2" t="s">
        <v>2312</v>
      </c>
      <c r="Q566" s="4" t="str">
        <f>HYPERLINK("http://weibo.com/5600173379/NmbLAaT7D")</f>
        <v>http://weibo.com/5600173379/NmbLAaT7D</v>
      </c>
      <c r="R566" s="3" t="s">
        <v>2308</v>
      </c>
      <c r="S566" s="2" t="s">
        <v>31</v>
      </c>
      <c r="T566" t="s">
        <v>32</v>
      </c>
    </row>
    <row r="567" ht="23" customHeight="1" spans="1:20">
      <c r="A567" s="2">
        <v>566</v>
      </c>
      <c r="B567" s="3" t="s">
        <v>2313</v>
      </c>
      <c r="C567" s="2" t="s">
        <v>2314</v>
      </c>
      <c r="D567" s="2" t="s">
        <v>21</v>
      </c>
      <c r="E567" s="2" t="s">
        <v>22</v>
      </c>
      <c r="F567" s="2" t="s">
        <v>2315</v>
      </c>
      <c r="G567" s="2" t="s">
        <v>2316</v>
      </c>
      <c r="H567" s="2" t="s">
        <v>70</v>
      </c>
      <c r="I567" s="2" t="s">
        <v>26</v>
      </c>
      <c r="J567" s="2" t="s">
        <v>27</v>
      </c>
      <c r="K567" s="2" t="s">
        <v>28</v>
      </c>
      <c r="L567" s="2" t="s">
        <v>29</v>
      </c>
      <c r="M567" s="2" t="s">
        <v>29</v>
      </c>
      <c r="N567" s="2" t="s">
        <v>29</v>
      </c>
      <c r="O567" s="2" t="s">
        <v>29</v>
      </c>
      <c r="P567" s="2" t="s">
        <v>1215</v>
      </c>
      <c r="Q567" s="4" t="str">
        <f>HYPERLINK("http://weibo.com/1768006391/NmbLA7Asw")</f>
        <v>http://weibo.com/1768006391/NmbLA7Asw</v>
      </c>
      <c r="R567" s="3" t="s">
        <v>2313</v>
      </c>
      <c r="S567" s="2" t="s">
        <v>31</v>
      </c>
      <c r="T567" t="s">
        <v>32</v>
      </c>
    </row>
    <row r="568" ht="23" customHeight="1" spans="1:20">
      <c r="A568" s="2">
        <v>567</v>
      </c>
      <c r="B568" s="3" t="s">
        <v>2295</v>
      </c>
      <c r="C568" s="2" t="s">
        <v>2317</v>
      </c>
      <c r="D568" s="2" t="s">
        <v>21</v>
      </c>
      <c r="E568" s="2" t="s">
        <v>22</v>
      </c>
      <c r="F568" s="2" t="s">
        <v>2318</v>
      </c>
      <c r="G568" s="2" t="s">
        <v>2319</v>
      </c>
      <c r="H568" s="2" t="s">
        <v>86</v>
      </c>
      <c r="I568" s="2" t="s">
        <v>26</v>
      </c>
      <c r="J568" s="2" t="s">
        <v>27</v>
      </c>
      <c r="K568" s="2" t="s">
        <v>28</v>
      </c>
      <c r="L568" s="2" t="s">
        <v>29</v>
      </c>
      <c r="M568" s="2" t="s">
        <v>29</v>
      </c>
      <c r="N568" s="2" t="s">
        <v>29</v>
      </c>
      <c r="O568" s="2" t="s">
        <v>29</v>
      </c>
      <c r="P568" s="2" t="s">
        <v>832</v>
      </c>
      <c r="Q568" s="4" t="str">
        <f>HYPERLINK("http://weibo.com/7609430764/NmbLy6ODm")</f>
        <v>http://weibo.com/7609430764/NmbLy6ODm</v>
      </c>
      <c r="R568" s="3" t="s">
        <v>2295</v>
      </c>
      <c r="S568" s="2" t="s">
        <v>31</v>
      </c>
      <c r="T568" t="s">
        <v>32</v>
      </c>
    </row>
    <row r="569" ht="23" customHeight="1" spans="1:20">
      <c r="A569" s="2">
        <v>568</v>
      </c>
      <c r="B569" s="3" t="s">
        <v>2320</v>
      </c>
      <c r="C569" s="2" t="s">
        <v>2321</v>
      </c>
      <c r="D569" s="2" t="s">
        <v>21</v>
      </c>
      <c r="E569" s="2" t="s">
        <v>22</v>
      </c>
      <c r="F569" s="2" t="s">
        <v>2322</v>
      </c>
      <c r="G569" s="2" t="s">
        <v>2323</v>
      </c>
      <c r="H569" s="2" t="s">
        <v>151</v>
      </c>
      <c r="I569" s="2" t="s">
        <v>26</v>
      </c>
      <c r="J569" s="2" t="s">
        <v>27</v>
      </c>
      <c r="K569" s="2" t="s">
        <v>28</v>
      </c>
      <c r="L569" s="2" t="s">
        <v>29</v>
      </c>
      <c r="M569" s="2" t="s">
        <v>29</v>
      </c>
      <c r="N569" s="2" t="s">
        <v>29</v>
      </c>
      <c r="O569" s="2" t="s">
        <v>29</v>
      </c>
      <c r="P569" s="2" t="s">
        <v>1759</v>
      </c>
      <c r="Q569" s="4" t="str">
        <f>HYPERLINK("http://weibo.com/6449384351/NmbLxpGBb")</f>
        <v>http://weibo.com/6449384351/NmbLxpGBb</v>
      </c>
      <c r="R569" s="3" t="s">
        <v>2320</v>
      </c>
      <c r="S569" s="2" t="s">
        <v>31</v>
      </c>
      <c r="T569" t="s">
        <v>32</v>
      </c>
    </row>
    <row r="570" ht="23" customHeight="1" spans="1:20">
      <c r="A570" s="2">
        <v>569</v>
      </c>
      <c r="B570" s="3" t="s">
        <v>2249</v>
      </c>
      <c r="C570" s="2" t="s">
        <v>2321</v>
      </c>
      <c r="D570" s="2" t="s">
        <v>21</v>
      </c>
      <c r="E570" s="2" t="s">
        <v>22</v>
      </c>
      <c r="F570" s="2" t="s">
        <v>2324</v>
      </c>
      <c r="G570" s="2" t="s">
        <v>2325</v>
      </c>
      <c r="H570" s="2" t="s">
        <v>48</v>
      </c>
      <c r="I570" s="2" t="s">
        <v>26</v>
      </c>
      <c r="J570" s="2" t="s">
        <v>27</v>
      </c>
      <c r="K570" s="2" t="s">
        <v>28</v>
      </c>
      <c r="L570" s="2" t="s">
        <v>29</v>
      </c>
      <c r="M570" s="2" t="s">
        <v>29</v>
      </c>
      <c r="N570" s="2" t="s">
        <v>29</v>
      </c>
      <c r="O570" s="2" t="s">
        <v>29</v>
      </c>
      <c r="P570" s="2" t="s">
        <v>1125</v>
      </c>
      <c r="Q570" s="4" t="str">
        <f>HYPERLINK("http://weibo.com/7221812546/NmbLy1j3x")</f>
        <v>http://weibo.com/7221812546/NmbLy1j3x</v>
      </c>
      <c r="R570" s="3" t="s">
        <v>2249</v>
      </c>
      <c r="S570" s="2" t="s">
        <v>31</v>
      </c>
      <c r="T570" t="s">
        <v>32</v>
      </c>
    </row>
    <row r="571" ht="23" customHeight="1" spans="1:20">
      <c r="A571" s="2">
        <v>570</v>
      </c>
      <c r="B571" s="3" t="s">
        <v>2249</v>
      </c>
      <c r="C571" s="2" t="s">
        <v>2326</v>
      </c>
      <c r="D571" s="2" t="s">
        <v>21</v>
      </c>
      <c r="E571" s="2" t="s">
        <v>22</v>
      </c>
      <c r="F571" s="2" t="s">
        <v>2327</v>
      </c>
      <c r="G571" s="2" t="s">
        <v>2328</v>
      </c>
      <c r="H571" s="2" t="s">
        <v>323</v>
      </c>
      <c r="I571" s="2" t="s">
        <v>26</v>
      </c>
      <c r="J571" s="2" t="s">
        <v>27</v>
      </c>
      <c r="K571" s="2" t="s">
        <v>28</v>
      </c>
      <c r="L571" s="2" t="s">
        <v>29</v>
      </c>
      <c r="M571" s="2" t="s">
        <v>29</v>
      </c>
      <c r="N571" s="2" t="s">
        <v>29</v>
      </c>
      <c r="O571" s="2" t="s">
        <v>29</v>
      </c>
      <c r="P571" s="2" t="s">
        <v>205</v>
      </c>
      <c r="Q571" s="4" t="str">
        <f>HYPERLINK("http://weibo.com/7841913527/NmbLxpFsZ")</f>
        <v>http://weibo.com/7841913527/NmbLxpFsZ</v>
      </c>
      <c r="R571" s="3" t="s">
        <v>2249</v>
      </c>
      <c r="S571" s="2" t="s">
        <v>31</v>
      </c>
      <c r="T571" t="s">
        <v>32</v>
      </c>
    </row>
    <row r="572" ht="23" customHeight="1" spans="1:20">
      <c r="A572" s="2">
        <v>571</v>
      </c>
      <c r="B572" s="3" t="s">
        <v>2280</v>
      </c>
      <c r="C572" s="2" t="s">
        <v>2326</v>
      </c>
      <c r="D572" s="2" t="s">
        <v>21</v>
      </c>
      <c r="E572" s="2" t="s">
        <v>22</v>
      </c>
      <c r="F572" s="2" t="s">
        <v>2329</v>
      </c>
      <c r="G572" s="2" t="s">
        <v>2330</v>
      </c>
      <c r="H572" s="2" t="s">
        <v>54</v>
      </c>
      <c r="I572" s="2" t="s">
        <v>26</v>
      </c>
      <c r="J572" s="2" t="s">
        <v>27</v>
      </c>
      <c r="K572" s="2" t="s">
        <v>28</v>
      </c>
      <c r="L572" s="2" t="s">
        <v>29</v>
      </c>
      <c r="M572" s="2" t="s">
        <v>29</v>
      </c>
      <c r="N572" s="2" t="s">
        <v>29</v>
      </c>
      <c r="O572" s="2" t="s">
        <v>29</v>
      </c>
      <c r="P572" s="2" t="s">
        <v>436</v>
      </c>
      <c r="Q572" s="4" t="str">
        <f>HYPERLINK("http://weibo.com/7849222422/NmbLxbngH")</f>
        <v>http://weibo.com/7849222422/NmbLxbngH</v>
      </c>
      <c r="R572" s="3" t="s">
        <v>2280</v>
      </c>
      <c r="S572" s="2" t="s">
        <v>31</v>
      </c>
      <c r="T572" t="s">
        <v>32</v>
      </c>
    </row>
    <row r="573" ht="23" customHeight="1" spans="1:20">
      <c r="A573" s="2">
        <v>572</v>
      </c>
      <c r="B573" s="3" t="s">
        <v>2331</v>
      </c>
      <c r="C573" s="2" t="s">
        <v>2332</v>
      </c>
      <c r="D573" s="2" t="s">
        <v>21</v>
      </c>
      <c r="E573" s="2" t="s">
        <v>22</v>
      </c>
      <c r="F573" s="2" t="s">
        <v>2333</v>
      </c>
      <c r="G573" s="2" t="s">
        <v>2334</v>
      </c>
      <c r="H573" s="2" t="s">
        <v>151</v>
      </c>
      <c r="I573" s="2" t="s">
        <v>26</v>
      </c>
      <c r="J573" s="2" t="s">
        <v>27</v>
      </c>
      <c r="K573" s="2" t="s">
        <v>28</v>
      </c>
      <c r="L573" s="2" t="s">
        <v>29</v>
      </c>
      <c r="M573" s="2" t="s">
        <v>29</v>
      </c>
      <c r="N573" s="2" t="s">
        <v>29</v>
      </c>
      <c r="O573" s="2" t="s">
        <v>29</v>
      </c>
      <c r="P573" s="2" t="s">
        <v>1858</v>
      </c>
      <c r="Q573" s="4" t="str">
        <f>HYPERLINK("http://weibo.com/7747747234/NmbLwh36W")</f>
        <v>http://weibo.com/7747747234/NmbLwh36W</v>
      </c>
      <c r="R573" s="3" t="s">
        <v>2331</v>
      </c>
      <c r="S573" s="2" t="s">
        <v>31</v>
      </c>
      <c r="T573" t="s">
        <v>32</v>
      </c>
    </row>
    <row r="574" ht="23" customHeight="1" spans="1:20">
      <c r="A574" s="2">
        <v>573</v>
      </c>
      <c r="B574" s="3" t="s">
        <v>2335</v>
      </c>
      <c r="C574" s="2" t="s">
        <v>2332</v>
      </c>
      <c r="D574" s="2" t="s">
        <v>21</v>
      </c>
      <c r="E574" s="2" t="s">
        <v>22</v>
      </c>
      <c r="F574" s="2" t="s">
        <v>2336</v>
      </c>
      <c r="G574" s="2" t="s">
        <v>2337</v>
      </c>
      <c r="H574" s="2" t="s">
        <v>70</v>
      </c>
      <c r="I574" s="2" t="s">
        <v>26</v>
      </c>
      <c r="J574" s="2" t="s">
        <v>27</v>
      </c>
      <c r="K574" s="2" t="s">
        <v>28</v>
      </c>
      <c r="L574" s="2" t="s">
        <v>29</v>
      </c>
      <c r="M574" s="2" t="s">
        <v>29</v>
      </c>
      <c r="N574" s="2" t="s">
        <v>29</v>
      </c>
      <c r="O574" s="2" t="s">
        <v>29</v>
      </c>
      <c r="P574" s="2" t="s">
        <v>178</v>
      </c>
      <c r="Q574" s="4" t="str">
        <f>HYPERLINK("http://weibo.com/7737142694/NmbLwD1Ic")</f>
        <v>http://weibo.com/7737142694/NmbLwD1Ic</v>
      </c>
      <c r="R574" s="3" t="s">
        <v>2335</v>
      </c>
      <c r="S574" s="2" t="s">
        <v>31</v>
      </c>
      <c r="T574" t="s">
        <v>32</v>
      </c>
    </row>
    <row r="575" ht="23" customHeight="1" spans="1:20">
      <c r="A575" s="2">
        <v>574</v>
      </c>
      <c r="B575" s="3" t="s">
        <v>2338</v>
      </c>
      <c r="C575" s="2" t="s">
        <v>2339</v>
      </c>
      <c r="D575" s="2" t="s">
        <v>21</v>
      </c>
      <c r="E575" s="2" t="s">
        <v>22</v>
      </c>
      <c r="F575" s="2" t="s">
        <v>2340</v>
      </c>
      <c r="G575" s="2" t="s">
        <v>2341</v>
      </c>
      <c r="H575" s="2" t="s">
        <v>70</v>
      </c>
      <c r="I575" s="2" t="s">
        <v>26</v>
      </c>
      <c r="J575" s="2" t="s">
        <v>27</v>
      </c>
      <c r="K575" s="2" t="s">
        <v>28</v>
      </c>
      <c r="L575" s="2" t="s">
        <v>29</v>
      </c>
      <c r="M575" s="2" t="s">
        <v>29</v>
      </c>
      <c r="N575" s="2" t="s">
        <v>29</v>
      </c>
      <c r="O575" s="2" t="s">
        <v>29</v>
      </c>
      <c r="P575" s="2" t="s">
        <v>1452</v>
      </c>
      <c r="Q575" s="4" t="str">
        <f>HYPERLINK("http://weibo.com/7493858763/NmbLuyY94")</f>
        <v>http://weibo.com/7493858763/NmbLuyY94</v>
      </c>
      <c r="R575" s="3" t="s">
        <v>2338</v>
      </c>
      <c r="S575" s="2" t="s">
        <v>31</v>
      </c>
      <c r="T575" t="s">
        <v>32</v>
      </c>
    </row>
    <row r="576" ht="23" customHeight="1" spans="1:20">
      <c r="A576" s="2">
        <v>575</v>
      </c>
      <c r="B576" s="3" t="s">
        <v>994</v>
      </c>
      <c r="C576" s="2" t="s">
        <v>2342</v>
      </c>
      <c r="D576" s="2" t="s">
        <v>21</v>
      </c>
      <c r="E576" s="2" t="s">
        <v>22</v>
      </c>
      <c r="F576" s="2" t="s">
        <v>2343</v>
      </c>
      <c r="G576" s="2" t="s">
        <v>2344</v>
      </c>
      <c r="H576" s="2" t="s">
        <v>151</v>
      </c>
      <c r="I576" s="2" t="s">
        <v>26</v>
      </c>
      <c r="J576" s="2" t="s">
        <v>27</v>
      </c>
      <c r="K576" s="2" t="s">
        <v>28</v>
      </c>
      <c r="L576" s="2" t="s">
        <v>29</v>
      </c>
      <c r="M576" s="2" t="s">
        <v>29</v>
      </c>
      <c r="N576" s="2" t="s">
        <v>29</v>
      </c>
      <c r="O576" s="2" t="s">
        <v>29</v>
      </c>
      <c r="P576" s="2" t="s">
        <v>900</v>
      </c>
      <c r="Q576" s="4" t="str">
        <f>HYPERLINK("http://weibo.com/7746730202/NmbLsuT5W")</f>
        <v>http://weibo.com/7746730202/NmbLsuT5W</v>
      </c>
      <c r="R576" s="3" t="s">
        <v>994</v>
      </c>
      <c r="S576" s="2" t="s">
        <v>31</v>
      </c>
      <c r="T576" t="s">
        <v>32</v>
      </c>
    </row>
    <row r="577" ht="23" customHeight="1" spans="1:20">
      <c r="A577" s="2">
        <v>576</v>
      </c>
      <c r="B577" s="3" t="s">
        <v>2249</v>
      </c>
      <c r="C577" s="2" t="s">
        <v>2345</v>
      </c>
      <c r="D577" s="2" t="s">
        <v>21</v>
      </c>
      <c r="E577" s="2" t="s">
        <v>22</v>
      </c>
      <c r="F577" s="2" t="s">
        <v>2346</v>
      </c>
      <c r="G577" s="2" t="s">
        <v>2347</v>
      </c>
      <c r="H577" s="2" t="s">
        <v>65</v>
      </c>
      <c r="I577" s="2" t="s">
        <v>26</v>
      </c>
      <c r="J577" s="2" t="s">
        <v>27</v>
      </c>
      <c r="K577" s="2" t="s">
        <v>28</v>
      </c>
      <c r="L577" s="2" t="s">
        <v>29</v>
      </c>
      <c r="M577" s="2" t="s">
        <v>29</v>
      </c>
      <c r="N577" s="2" t="s">
        <v>29</v>
      </c>
      <c r="O577" s="2" t="s">
        <v>29</v>
      </c>
      <c r="P577" s="2" t="s">
        <v>243</v>
      </c>
      <c r="Q577" s="4" t="str">
        <f>HYPERLINK("http://weibo.com/6069018646/NmbLs6GZ0")</f>
        <v>http://weibo.com/6069018646/NmbLs6GZ0</v>
      </c>
      <c r="R577" s="3" t="s">
        <v>2249</v>
      </c>
      <c r="S577" s="2" t="s">
        <v>31</v>
      </c>
      <c r="T577" t="s">
        <v>32</v>
      </c>
    </row>
    <row r="578" ht="23" customHeight="1" spans="1:20">
      <c r="A578" s="2">
        <v>577</v>
      </c>
      <c r="B578" s="3" t="s">
        <v>2249</v>
      </c>
      <c r="C578" s="2" t="s">
        <v>2348</v>
      </c>
      <c r="D578" s="2" t="s">
        <v>21</v>
      </c>
      <c r="E578" s="2" t="s">
        <v>22</v>
      </c>
      <c r="F578" s="2" t="s">
        <v>2349</v>
      </c>
      <c r="G578" s="2" t="s">
        <v>2350</v>
      </c>
      <c r="H578" s="2" t="s">
        <v>230</v>
      </c>
      <c r="I578" s="2" t="s">
        <v>26</v>
      </c>
      <c r="J578" s="2" t="s">
        <v>27</v>
      </c>
      <c r="K578" s="2" t="s">
        <v>28</v>
      </c>
      <c r="L578" s="2" t="s">
        <v>29</v>
      </c>
      <c r="M578" s="2" t="s">
        <v>29</v>
      </c>
      <c r="N578" s="2" t="s">
        <v>29</v>
      </c>
      <c r="O578" s="2" t="s">
        <v>29</v>
      </c>
      <c r="P578" s="2" t="s">
        <v>425</v>
      </c>
      <c r="Q578" s="4" t="str">
        <f>HYPERLINK("http://weibo.com/7561724191/NmbLrBE2n")</f>
        <v>http://weibo.com/7561724191/NmbLrBE2n</v>
      </c>
      <c r="R578" s="3" t="s">
        <v>2249</v>
      </c>
      <c r="S578" s="2" t="s">
        <v>31</v>
      </c>
      <c r="T578" t="s">
        <v>32</v>
      </c>
    </row>
    <row r="579" ht="23" customHeight="1" spans="1:20">
      <c r="A579" s="2">
        <v>578</v>
      </c>
      <c r="B579" s="3" t="s">
        <v>2351</v>
      </c>
      <c r="C579" s="2" t="s">
        <v>2348</v>
      </c>
      <c r="D579" s="2" t="s">
        <v>21</v>
      </c>
      <c r="E579" s="2" t="s">
        <v>22</v>
      </c>
      <c r="F579" s="2" t="s">
        <v>2352</v>
      </c>
      <c r="G579" s="2" t="s">
        <v>2353</v>
      </c>
      <c r="H579" s="2" t="s">
        <v>36</v>
      </c>
      <c r="I579" s="2" t="s">
        <v>26</v>
      </c>
      <c r="J579" s="2" t="s">
        <v>27</v>
      </c>
      <c r="K579" s="2" t="s">
        <v>28</v>
      </c>
      <c r="L579" s="2" t="s">
        <v>29</v>
      </c>
      <c r="M579" s="2" t="s">
        <v>29</v>
      </c>
      <c r="N579" s="2" t="s">
        <v>29</v>
      </c>
      <c r="O579" s="2" t="s">
        <v>29</v>
      </c>
      <c r="P579" s="2" t="s">
        <v>243</v>
      </c>
      <c r="Q579" s="4" t="str">
        <f>HYPERLINK("http://weibo.com/6260977247/NmbLrzsUK")</f>
        <v>http://weibo.com/6260977247/NmbLrzsUK</v>
      </c>
      <c r="R579" s="3" t="s">
        <v>2351</v>
      </c>
      <c r="S579" s="2" t="s">
        <v>31</v>
      </c>
      <c r="T579" t="s">
        <v>32</v>
      </c>
    </row>
    <row r="580" ht="23" customHeight="1" spans="1:20">
      <c r="A580" s="2">
        <v>579</v>
      </c>
      <c r="B580" s="3" t="s">
        <v>2354</v>
      </c>
      <c r="C580" s="2" t="s">
        <v>2355</v>
      </c>
      <c r="D580" s="2" t="s">
        <v>21</v>
      </c>
      <c r="E580" s="2" t="s">
        <v>22</v>
      </c>
      <c r="F580" s="2" t="s">
        <v>2356</v>
      </c>
      <c r="G580" s="2" t="s">
        <v>2357</v>
      </c>
      <c r="H580" s="2" t="s">
        <v>42</v>
      </c>
      <c r="I580" s="2" t="s">
        <v>26</v>
      </c>
      <c r="J580" s="2" t="s">
        <v>27</v>
      </c>
      <c r="K580" s="2" t="s">
        <v>28</v>
      </c>
      <c r="L580" s="2" t="s">
        <v>29</v>
      </c>
      <c r="M580" s="2" t="s">
        <v>29</v>
      </c>
      <c r="N580" s="2" t="s">
        <v>29</v>
      </c>
      <c r="O580" s="2" t="s">
        <v>29</v>
      </c>
      <c r="P580" s="2" t="s">
        <v>1302</v>
      </c>
      <c r="Q580" s="4" t="str">
        <f>HYPERLINK("http://weibo.com/6472301923/NmbLmy3HQ")</f>
        <v>http://weibo.com/6472301923/NmbLmy3HQ</v>
      </c>
      <c r="R580" s="3" t="s">
        <v>2354</v>
      </c>
      <c r="S580" s="2" t="s">
        <v>31</v>
      </c>
      <c r="T580" t="s">
        <v>32</v>
      </c>
    </row>
    <row r="581" ht="23" customHeight="1" spans="1:20">
      <c r="A581" s="2">
        <v>580</v>
      </c>
      <c r="B581" s="3" t="s">
        <v>2358</v>
      </c>
      <c r="C581" s="2" t="s">
        <v>2355</v>
      </c>
      <c r="D581" s="2" t="s">
        <v>21</v>
      </c>
      <c r="E581" s="2" t="s">
        <v>22</v>
      </c>
      <c r="F581" s="2" t="s">
        <v>2359</v>
      </c>
      <c r="G581" s="2" t="s">
        <v>2360</v>
      </c>
      <c r="H581" s="2" t="s">
        <v>81</v>
      </c>
      <c r="I581" s="2" t="s">
        <v>26</v>
      </c>
      <c r="J581" s="2" t="s">
        <v>27</v>
      </c>
      <c r="K581" s="2" t="s">
        <v>28</v>
      </c>
      <c r="L581" s="2" t="s">
        <v>29</v>
      </c>
      <c r="M581" s="2" t="s">
        <v>29</v>
      </c>
      <c r="N581" s="2" t="s">
        <v>29</v>
      </c>
      <c r="O581" s="2" t="s">
        <v>29</v>
      </c>
      <c r="P581" s="2" t="s">
        <v>168</v>
      </c>
      <c r="Q581" s="4" t="str">
        <f>HYPERLINK("http://weibo.com/7523081439/NmbLmAgm1")</f>
        <v>http://weibo.com/7523081439/NmbLmAgm1</v>
      </c>
      <c r="R581" s="3" t="s">
        <v>2358</v>
      </c>
      <c r="S581" s="2" t="s">
        <v>31</v>
      </c>
      <c r="T581" t="s">
        <v>32</v>
      </c>
    </row>
    <row r="582" ht="23" customHeight="1" spans="1:20">
      <c r="A582" s="2">
        <v>581</v>
      </c>
      <c r="B582" s="3" t="s">
        <v>2361</v>
      </c>
      <c r="C582" s="2" t="s">
        <v>2362</v>
      </c>
      <c r="D582" s="2" t="s">
        <v>21</v>
      </c>
      <c r="E582" s="2" t="s">
        <v>22</v>
      </c>
      <c r="F582" s="2" t="s">
        <v>2363</v>
      </c>
      <c r="G582" s="2" t="s">
        <v>2364</v>
      </c>
      <c r="H582" s="2" t="s">
        <v>115</v>
      </c>
      <c r="I582" s="2" t="s">
        <v>26</v>
      </c>
      <c r="J582" s="2" t="s">
        <v>27</v>
      </c>
      <c r="K582" s="2" t="s">
        <v>28</v>
      </c>
      <c r="L582" s="2" t="s">
        <v>29</v>
      </c>
      <c r="M582" s="2" t="s">
        <v>29</v>
      </c>
      <c r="N582" s="2" t="s">
        <v>29</v>
      </c>
      <c r="O582" s="2" t="s">
        <v>29</v>
      </c>
      <c r="P582" s="2" t="s">
        <v>2365</v>
      </c>
      <c r="Q582" s="4" t="str">
        <f>HYPERLINK("http://weibo.com/6880450843/NmbLl1daX")</f>
        <v>http://weibo.com/6880450843/NmbLl1daX</v>
      </c>
      <c r="R582" s="3" t="s">
        <v>2361</v>
      </c>
      <c r="S582" s="2" t="s">
        <v>31</v>
      </c>
      <c r="T582" t="s">
        <v>32</v>
      </c>
    </row>
    <row r="583" ht="23" customHeight="1" spans="1:20">
      <c r="A583" s="2">
        <v>582</v>
      </c>
      <c r="B583" s="3" t="s">
        <v>2361</v>
      </c>
      <c r="C583" s="2" t="s">
        <v>2366</v>
      </c>
      <c r="D583" s="2" t="s">
        <v>21</v>
      </c>
      <c r="E583" s="2" t="s">
        <v>22</v>
      </c>
      <c r="F583" s="2" t="s">
        <v>2367</v>
      </c>
      <c r="G583" s="2" t="s">
        <v>2368</v>
      </c>
      <c r="H583" s="2" t="s">
        <v>36</v>
      </c>
      <c r="I583" s="2" t="s">
        <v>26</v>
      </c>
      <c r="J583" s="2" t="s">
        <v>27</v>
      </c>
      <c r="K583" s="2" t="s">
        <v>28</v>
      </c>
      <c r="L583" s="2" t="s">
        <v>29</v>
      </c>
      <c r="M583" s="2" t="s">
        <v>29</v>
      </c>
      <c r="N583" s="2" t="s">
        <v>29</v>
      </c>
      <c r="O583" s="2" t="s">
        <v>29</v>
      </c>
      <c r="P583" s="2" t="s">
        <v>1067</v>
      </c>
      <c r="Q583" s="4" t="str">
        <f>HYPERLINK("http://weibo.com/2806599805/NmbL4wyIC")</f>
        <v>http://weibo.com/2806599805/NmbL4wyIC</v>
      </c>
      <c r="R583" s="3" t="s">
        <v>2361</v>
      </c>
      <c r="S583" s="2" t="s">
        <v>31</v>
      </c>
      <c r="T583" t="s">
        <v>32</v>
      </c>
    </row>
    <row r="584" ht="23" customHeight="1" spans="1:20">
      <c r="A584" s="2">
        <v>583</v>
      </c>
      <c r="B584" s="3" t="s">
        <v>2369</v>
      </c>
      <c r="C584" s="2" t="s">
        <v>2370</v>
      </c>
      <c r="D584" s="2" t="s">
        <v>21</v>
      </c>
      <c r="E584" s="2" t="s">
        <v>22</v>
      </c>
      <c r="F584" s="2" t="s">
        <v>2367</v>
      </c>
      <c r="G584" s="2" t="s">
        <v>2368</v>
      </c>
      <c r="H584" s="2" t="s">
        <v>36</v>
      </c>
      <c r="I584" s="2" t="s">
        <v>26</v>
      </c>
      <c r="J584" s="2" t="s">
        <v>27</v>
      </c>
      <c r="K584" s="2" t="s">
        <v>28</v>
      </c>
      <c r="L584" s="2" t="s">
        <v>29</v>
      </c>
      <c r="M584" s="2" t="s">
        <v>29</v>
      </c>
      <c r="N584" s="2" t="s">
        <v>29</v>
      </c>
      <c r="O584" s="2" t="s">
        <v>29</v>
      </c>
      <c r="P584" s="2" t="s">
        <v>1067</v>
      </c>
      <c r="Q584" s="4" t="str">
        <f>HYPERLINK("http://weibo.com/2806599805/NmbKRdLch")</f>
        <v>http://weibo.com/2806599805/NmbKRdLch</v>
      </c>
      <c r="R584" s="3" t="s">
        <v>2369</v>
      </c>
      <c r="S584" s="2" t="s">
        <v>31</v>
      </c>
      <c r="T584" t="s">
        <v>32</v>
      </c>
    </row>
    <row r="585" ht="23" customHeight="1" spans="1:20">
      <c r="A585" s="2">
        <v>584</v>
      </c>
      <c r="B585" s="3" t="s">
        <v>2371</v>
      </c>
      <c r="C585" s="2" t="s">
        <v>2372</v>
      </c>
      <c r="D585" s="2" t="s">
        <v>21</v>
      </c>
      <c r="E585" s="2" t="s">
        <v>22</v>
      </c>
      <c r="F585" s="2" t="s">
        <v>2373</v>
      </c>
      <c r="G585" s="2" t="s">
        <v>2374</v>
      </c>
      <c r="H585" s="2" t="s">
        <v>126</v>
      </c>
      <c r="I585" s="2" t="s">
        <v>26</v>
      </c>
      <c r="J585" s="2" t="s">
        <v>27</v>
      </c>
      <c r="K585" s="2" t="s">
        <v>28</v>
      </c>
      <c r="L585" s="2" t="s">
        <v>29</v>
      </c>
      <c r="M585" s="2" t="s">
        <v>29</v>
      </c>
      <c r="N585" s="2" t="s">
        <v>29</v>
      </c>
      <c r="O585" s="2" t="s">
        <v>29</v>
      </c>
      <c r="P585" s="2" t="s">
        <v>2375</v>
      </c>
      <c r="Q585" s="4" t="str">
        <f>HYPERLINK("http://weibo.com/5103645868/NmbKxbuUS")</f>
        <v>http://weibo.com/5103645868/NmbKxbuUS</v>
      </c>
      <c r="R585" s="3" t="s">
        <v>2371</v>
      </c>
      <c r="S585" s="2" t="s">
        <v>31</v>
      </c>
      <c r="T585" t="s">
        <v>32</v>
      </c>
    </row>
    <row r="586" ht="23" customHeight="1" spans="1:20">
      <c r="A586" s="2">
        <v>585</v>
      </c>
      <c r="B586" s="3" t="s">
        <v>2376</v>
      </c>
      <c r="C586" s="2" t="s">
        <v>2377</v>
      </c>
      <c r="D586" s="2" t="s">
        <v>21</v>
      </c>
      <c r="E586" s="2" t="s">
        <v>22</v>
      </c>
      <c r="F586" s="2" t="s">
        <v>2378</v>
      </c>
      <c r="G586" s="2" t="s">
        <v>2379</v>
      </c>
      <c r="H586" s="2" t="s">
        <v>115</v>
      </c>
      <c r="I586" s="2" t="s">
        <v>26</v>
      </c>
      <c r="J586" s="2" t="s">
        <v>27</v>
      </c>
      <c r="K586" s="2" t="s">
        <v>28</v>
      </c>
      <c r="L586" s="2" t="s">
        <v>29</v>
      </c>
      <c r="M586" s="2" t="s">
        <v>29</v>
      </c>
      <c r="N586" s="2" t="s">
        <v>29</v>
      </c>
      <c r="O586" s="2" t="s">
        <v>29</v>
      </c>
      <c r="P586" s="2" t="s">
        <v>436</v>
      </c>
      <c r="Q586" s="4" t="str">
        <f>HYPERLINK("http://weibo.com/7463991860/NmbJQhm5F")</f>
        <v>http://weibo.com/7463991860/NmbJQhm5F</v>
      </c>
      <c r="R586" s="3" t="s">
        <v>2376</v>
      </c>
      <c r="S586" s="2" t="s">
        <v>31</v>
      </c>
      <c r="T586" t="s">
        <v>32</v>
      </c>
    </row>
    <row r="587" ht="23" customHeight="1" spans="1:20">
      <c r="A587" s="2">
        <v>586</v>
      </c>
      <c r="B587" s="3" t="s">
        <v>2380</v>
      </c>
      <c r="C587" s="2" t="s">
        <v>2381</v>
      </c>
      <c r="D587" s="2" t="s">
        <v>21</v>
      </c>
      <c r="E587" s="2" t="s">
        <v>22</v>
      </c>
      <c r="F587" s="2" t="s">
        <v>2382</v>
      </c>
      <c r="G587" s="2" t="s">
        <v>2383</v>
      </c>
      <c r="H587" s="2" t="s">
        <v>48</v>
      </c>
      <c r="I587" s="2" t="s">
        <v>26</v>
      </c>
      <c r="J587" s="2" t="s">
        <v>27</v>
      </c>
      <c r="K587" s="2" t="s">
        <v>28</v>
      </c>
      <c r="L587" s="2" t="s">
        <v>29</v>
      </c>
      <c r="M587" s="2" t="s">
        <v>29</v>
      </c>
      <c r="N587" s="2" t="s">
        <v>29</v>
      </c>
      <c r="O587" s="2" t="s">
        <v>29</v>
      </c>
      <c r="P587" s="2" t="s">
        <v>1706</v>
      </c>
      <c r="Q587" s="4" t="str">
        <f>HYPERLINK("http://weibo.com/6396779018/NmbJDB37o")</f>
        <v>http://weibo.com/6396779018/NmbJDB37o</v>
      </c>
      <c r="R587" s="3" t="s">
        <v>2380</v>
      </c>
      <c r="S587" s="2" t="s">
        <v>31</v>
      </c>
      <c r="T587" t="s">
        <v>32</v>
      </c>
    </row>
    <row r="588" ht="23" customHeight="1" spans="1:20">
      <c r="A588" s="2">
        <v>587</v>
      </c>
      <c r="B588" s="3" t="s">
        <v>2384</v>
      </c>
      <c r="C588" s="2" t="s">
        <v>2385</v>
      </c>
      <c r="D588" s="2" t="s">
        <v>21</v>
      </c>
      <c r="E588" s="2" t="s">
        <v>22</v>
      </c>
      <c r="F588" s="2" t="s">
        <v>2386</v>
      </c>
      <c r="G588" s="2" t="s">
        <v>2387</v>
      </c>
      <c r="H588" s="2" t="s">
        <v>25</v>
      </c>
      <c r="I588" s="2" t="s">
        <v>26</v>
      </c>
      <c r="J588" s="2" t="s">
        <v>27</v>
      </c>
      <c r="K588" s="2" t="s">
        <v>28</v>
      </c>
      <c r="L588" s="2" t="s">
        <v>29</v>
      </c>
      <c r="M588" s="2" t="s">
        <v>1275</v>
      </c>
      <c r="N588" s="2" t="s">
        <v>29</v>
      </c>
      <c r="O588" s="2" t="s">
        <v>2388</v>
      </c>
      <c r="P588" s="2" t="s">
        <v>2389</v>
      </c>
      <c r="Q588" s="4" t="str">
        <f>HYPERLINK("http://weibo.com/1483820045/NmbJvBfgb")</f>
        <v>http://weibo.com/1483820045/NmbJvBfgb</v>
      </c>
      <c r="R588" s="3" t="s">
        <v>2384</v>
      </c>
      <c r="S588" s="2" t="s">
        <v>31</v>
      </c>
      <c r="T588" t="s">
        <v>32</v>
      </c>
    </row>
    <row r="589" ht="23" customHeight="1" spans="1:20">
      <c r="A589" s="2">
        <v>588</v>
      </c>
      <c r="B589" s="3" t="s">
        <v>2390</v>
      </c>
      <c r="C589" s="2" t="s">
        <v>2391</v>
      </c>
      <c r="D589" s="2" t="s">
        <v>21</v>
      </c>
      <c r="E589" s="2" t="s">
        <v>22</v>
      </c>
      <c r="F589" s="2" t="s">
        <v>2392</v>
      </c>
      <c r="G589" s="2" t="s">
        <v>2393</v>
      </c>
      <c r="H589" s="2" t="s">
        <v>162</v>
      </c>
      <c r="I589" s="2" t="s">
        <v>26</v>
      </c>
      <c r="J589" s="2" t="s">
        <v>27</v>
      </c>
      <c r="K589" s="2" t="s">
        <v>28</v>
      </c>
      <c r="L589" s="2" t="s">
        <v>29</v>
      </c>
      <c r="M589" s="2" t="s">
        <v>29</v>
      </c>
      <c r="N589" s="2" t="s">
        <v>29</v>
      </c>
      <c r="O589" s="2" t="s">
        <v>29</v>
      </c>
      <c r="P589" s="2" t="s">
        <v>2394</v>
      </c>
      <c r="Q589" s="4" t="str">
        <f>HYPERLINK("http://weibo.com/7522606540/NmbIYdZ0q")</f>
        <v>http://weibo.com/7522606540/NmbIYdZ0q</v>
      </c>
      <c r="R589" s="3" t="s">
        <v>2390</v>
      </c>
      <c r="S589" s="2" t="s">
        <v>31</v>
      </c>
      <c r="T589" t="s">
        <v>32</v>
      </c>
    </row>
    <row r="590" ht="23" customHeight="1" spans="1:20">
      <c r="A590" s="2">
        <v>589</v>
      </c>
      <c r="B590" s="3" t="s">
        <v>2361</v>
      </c>
      <c r="C590" s="2" t="s">
        <v>2395</v>
      </c>
      <c r="D590" s="2" t="s">
        <v>21</v>
      </c>
      <c r="E590" s="2" t="s">
        <v>22</v>
      </c>
      <c r="F590" s="2" t="s">
        <v>2392</v>
      </c>
      <c r="G590" s="2" t="s">
        <v>2393</v>
      </c>
      <c r="H590" s="2" t="s">
        <v>162</v>
      </c>
      <c r="I590" s="2" t="s">
        <v>26</v>
      </c>
      <c r="J590" s="2" t="s">
        <v>27</v>
      </c>
      <c r="K590" s="2" t="s">
        <v>28</v>
      </c>
      <c r="L590" s="2" t="s">
        <v>29</v>
      </c>
      <c r="M590" s="2" t="s">
        <v>29</v>
      </c>
      <c r="N590" s="2" t="s">
        <v>29</v>
      </c>
      <c r="O590" s="2" t="s">
        <v>29</v>
      </c>
      <c r="P590" s="2" t="s">
        <v>2394</v>
      </c>
      <c r="Q590" s="4" t="str">
        <f>HYPERLINK("http://weibo.com/7522606540/NmbISh9mM")</f>
        <v>http://weibo.com/7522606540/NmbISh9mM</v>
      </c>
      <c r="R590" s="3" t="s">
        <v>2361</v>
      </c>
      <c r="S590" s="2" t="s">
        <v>31</v>
      </c>
      <c r="T590" t="s">
        <v>32</v>
      </c>
    </row>
    <row r="591" ht="23" customHeight="1" spans="1:20">
      <c r="A591" s="2">
        <v>590</v>
      </c>
      <c r="B591" s="3" t="s">
        <v>2396</v>
      </c>
      <c r="C591" s="2" t="s">
        <v>2397</v>
      </c>
      <c r="D591" s="2" t="s">
        <v>78</v>
      </c>
      <c r="E591" s="2" t="s">
        <v>22</v>
      </c>
      <c r="F591" s="2" t="s">
        <v>2398</v>
      </c>
      <c r="G591" s="2" t="s">
        <v>2399</v>
      </c>
      <c r="H591" s="2" t="s">
        <v>441</v>
      </c>
      <c r="I591" s="2" t="s">
        <v>26</v>
      </c>
      <c r="J591" s="2" t="s">
        <v>27</v>
      </c>
      <c r="K591" s="2" t="s">
        <v>28</v>
      </c>
      <c r="L591" s="2" t="s">
        <v>29</v>
      </c>
      <c r="M591" s="2" t="s">
        <v>29</v>
      </c>
      <c r="N591" s="2" t="s">
        <v>29</v>
      </c>
      <c r="O591" s="2" t="s">
        <v>29</v>
      </c>
      <c r="P591" s="2" t="s">
        <v>390</v>
      </c>
      <c r="Q591" s="4" t="str">
        <f>HYPERLINK("http://weibo.com/7816239928/NmbIMlqB3")</f>
        <v>http://weibo.com/7816239928/NmbIMlqB3</v>
      </c>
      <c r="R591" s="3" t="s">
        <v>2396</v>
      </c>
      <c r="S591" s="2" t="s">
        <v>31</v>
      </c>
      <c r="T591" t="s">
        <v>32</v>
      </c>
    </row>
    <row r="592" ht="23" customHeight="1" spans="1:20">
      <c r="A592" s="2">
        <v>591</v>
      </c>
      <c r="B592" s="3" t="s">
        <v>2400</v>
      </c>
      <c r="C592" s="2" t="s">
        <v>2401</v>
      </c>
      <c r="D592" s="2" t="s">
        <v>21</v>
      </c>
      <c r="E592" s="2" t="s">
        <v>22</v>
      </c>
      <c r="F592" s="2" t="s">
        <v>2402</v>
      </c>
      <c r="G592" s="2" t="s">
        <v>2403</v>
      </c>
      <c r="H592" s="2" t="s">
        <v>95</v>
      </c>
      <c r="I592" s="2" t="s">
        <v>26</v>
      </c>
      <c r="J592" s="2" t="s">
        <v>27</v>
      </c>
      <c r="K592" s="2" t="s">
        <v>28</v>
      </c>
      <c r="L592" s="2" t="s">
        <v>29</v>
      </c>
      <c r="M592" s="2" t="s">
        <v>29</v>
      </c>
      <c r="N592" s="2" t="s">
        <v>29</v>
      </c>
      <c r="O592" s="2" t="s">
        <v>29</v>
      </c>
      <c r="P592" s="2" t="s">
        <v>61</v>
      </c>
      <c r="Q592" s="4" t="str">
        <f>HYPERLINK("http://weibo.com/1820682291/NmbIBoiIZ")</f>
        <v>http://weibo.com/1820682291/NmbIBoiIZ</v>
      </c>
      <c r="R592" s="3" t="s">
        <v>2400</v>
      </c>
      <c r="S592" s="2" t="s">
        <v>31</v>
      </c>
      <c r="T592" t="s">
        <v>32</v>
      </c>
    </row>
    <row r="593" ht="23" customHeight="1" spans="1:20">
      <c r="A593" s="2">
        <v>592</v>
      </c>
      <c r="B593" s="3" t="s">
        <v>2404</v>
      </c>
      <c r="C593" s="2" t="s">
        <v>2405</v>
      </c>
      <c r="D593" s="2" t="s">
        <v>78</v>
      </c>
      <c r="E593" s="2" t="s">
        <v>22</v>
      </c>
      <c r="F593" s="2" t="s">
        <v>2406</v>
      </c>
      <c r="G593" s="2" t="s">
        <v>2407</v>
      </c>
      <c r="H593" s="2" t="s">
        <v>48</v>
      </c>
      <c r="I593" s="2" t="s">
        <v>26</v>
      </c>
      <c r="J593" s="2" t="s">
        <v>27</v>
      </c>
      <c r="K593" s="2" t="s">
        <v>28</v>
      </c>
      <c r="L593" s="2" t="s">
        <v>29</v>
      </c>
      <c r="M593" s="2" t="s">
        <v>29</v>
      </c>
      <c r="N593" s="2" t="s">
        <v>29</v>
      </c>
      <c r="O593" s="2" t="s">
        <v>29</v>
      </c>
      <c r="P593" s="2" t="s">
        <v>2408</v>
      </c>
      <c r="Q593" s="4" t="str">
        <f>HYPERLINK("http://weibo.com/1720772087/NmbIABExH")</f>
        <v>http://weibo.com/1720772087/NmbIABExH</v>
      </c>
      <c r="R593" s="3" t="s">
        <v>2404</v>
      </c>
      <c r="S593" s="2" t="s">
        <v>31</v>
      </c>
      <c r="T593" t="s">
        <v>32</v>
      </c>
    </row>
    <row r="594" ht="23" customHeight="1" spans="1:20">
      <c r="A594" s="2">
        <v>593</v>
      </c>
      <c r="B594" s="3" t="s">
        <v>2409</v>
      </c>
      <c r="C594" s="2" t="s">
        <v>2410</v>
      </c>
      <c r="D594" s="2" t="s">
        <v>21</v>
      </c>
      <c r="E594" s="2" t="s">
        <v>22</v>
      </c>
      <c r="F594" s="2" t="s">
        <v>2411</v>
      </c>
      <c r="G594" s="2" t="s">
        <v>2412</v>
      </c>
      <c r="H594" s="2" t="s">
        <v>2413</v>
      </c>
      <c r="I594" s="2" t="s">
        <v>26</v>
      </c>
      <c r="J594" s="2" t="s">
        <v>27</v>
      </c>
      <c r="K594" s="2" t="s">
        <v>28</v>
      </c>
      <c r="L594" s="2" t="s">
        <v>29</v>
      </c>
      <c r="M594" s="2" t="s">
        <v>29</v>
      </c>
      <c r="N594" s="2" t="s">
        <v>29</v>
      </c>
      <c r="O594" s="2" t="s">
        <v>29</v>
      </c>
      <c r="P594" s="2" t="s">
        <v>2414</v>
      </c>
      <c r="Q594" s="4" t="str">
        <f>HYPERLINK("http://weibo.com/7217705140/NmbHuiXai")</f>
        <v>http://weibo.com/7217705140/NmbHuiXai</v>
      </c>
      <c r="R594" s="3" t="s">
        <v>2409</v>
      </c>
      <c r="S594" s="2" t="s">
        <v>31</v>
      </c>
      <c r="T594" t="s">
        <v>32</v>
      </c>
    </row>
    <row r="595" ht="23" customHeight="1" spans="1:20">
      <c r="A595" s="2">
        <v>594</v>
      </c>
      <c r="B595" s="3" t="s">
        <v>19</v>
      </c>
      <c r="C595" s="2" t="s">
        <v>2415</v>
      </c>
      <c r="D595" s="2" t="s">
        <v>21</v>
      </c>
      <c r="E595" s="2" t="s">
        <v>22</v>
      </c>
      <c r="F595" s="2" t="s">
        <v>2416</v>
      </c>
      <c r="G595" s="2" t="s">
        <v>2417</v>
      </c>
      <c r="H595" s="2" t="s">
        <v>373</v>
      </c>
      <c r="I595" s="2" t="s">
        <v>26</v>
      </c>
      <c r="J595" s="2" t="s">
        <v>27</v>
      </c>
      <c r="K595" s="2" t="s">
        <v>28</v>
      </c>
      <c r="L595" s="2" t="s">
        <v>29</v>
      </c>
      <c r="M595" s="2" t="s">
        <v>29</v>
      </c>
      <c r="N595" s="2" t="s">
        <v>29</v>
      </c>
      <c r="O595" s="2" t="s">
        <v>29</v>
      </c>
      <c r="P595" s="2" t="s">
        <v>2418</v>
      </c>
      <c r="Q595" s="4" t="str">
        <f>HYPERLINK("http://weibo.com/2460414764/NmbGTq31M")</f>
        <v>http://weibo.com/2460414764/NmbGTq31M</v>
      </c>
      <c r="R595" s="3" t="s">
        <v>19</v>
      </c>
      <c r="S595" s="2" t="s">
        <v>31</v>
      </c>
      <c r="T595" t="s">
        <v>32</v>
      </c>
    </row>
    <row r="596" ht="23" customHeight="1" spans="1:20">
      <c r="A596" s="2">
        <v>595</v>
      </c>
      <c r="B596" s="3" t="s">
        <v>2419</v>
      </c>
      <c r="C596" s="2" t="s">
        <v>2420</v>
      </c>
      <c r="D596" s="2" t="s">
        <v>21</v>
      </c>
      <c r="E596" s="2" t="s">
        <v>22</v>
      </c>
      <c r="F596" s="2" t="s">
        <v>2421</v>
      </c>
      <c r="G596" s="2" t="s">
        <v>2422</v>
      </c>
      <c r="H596" s="2" t="s">
        <v>42</v>
      </c>
      <c r="I596" s="2" t="s">
        <v>26</v>
      </c>
      <c r="J596" s="2" t="s">
        <v>27</v>
      </c>
      <c r="K596" s="2" t="s">
        <v>28</v>
      </c>
      <c r="L596" s="2" t="s">
        <v>29</v>
      </c>
      <c r="M596" s="2" t="s">
        <v>29</v>
      </c>
      <c r="N596" s="2" t="s">
        <v>29</v>
      </c>
      <c r="O596" s="2" t="s">
        <v>29</v>
      </c>
      <c r="P596" s="2" t="s">
        <v>390</v>
      </c>
      <c r="Q596" s="4" t="str">
        <f>HYPERLINK("http://weibo.com/7388731588/NmbGElS54")</f>
        <v>http://weibo.com/7388731588/NmbGElS54</v>
      </c>
      <c r="R596" s="3" t="s">
        <v>2419</v>
      </c>
      <c r="S596" s="2" t="s">
        <v>31</v>
      </c>
      <c r="T596" t="s">
        <v>32</v>
      </c>
    </row>
    <row r="597" ht="23" customHeight="1" spans="1:20">
      <c r="A597" s="2">
        <v>596</v>
      </c>
      <c r="B597" s="3" t="s">
        <v>2423</v>
      </c>
      <c r="C597" s="2" t="s">
        <v>2424</v>
      </c>
      <c r="D597" s="2" t="s">
        <v>21</v>
      </c>
      <c r="E597" s="2" t="s">
        <v>22</v>
      </c>
      <c r="F597" s="2" t="s">
        <v>2425</v>
      </c>
      <c r="G597" s="2" t="s">
        <v>2426</v>
      </c>
      <c r="H597" s="2" t="s">
        <v>36</v>
      </c>
      <c r="I597" s="2" t="s">
        <v>26</v>
      </c>
      <c r="J597" s="2" t="s">
        <v>27</v>
      </c>
      <c r="K597" s="2" t="s">
        <v>28</v>
      </c>
      <c r="L597" s="2" t="s">
        <v>29</v>
      </c>
      <c r="M597" s="2" t="s">
        <v>29</v>
      </c>
      <c r="N597" s="2" t="s">
        <v>29</v>
      </c>
      <c r="O597" s="2" t="s">
        <v>29</v>
      </c>
      <c r="P597" s="2" t="s">
        <v>2427</v>
      </c>
      <c r="Q597" s="4" t="str">
        <f>HYPERLINK("http://weibo.com/1857196980/NmbGe59Sg")</f>
        <v>http://weibo.com/1857196980/NmbGe59Sg</v>
      </c>
      <c r="R597" s="3" t="s">
        <v>2423</v>
      </c>
      <c r="S597" s="2" t="s">
        <v>31</v>
      </c>
      <c r="T597" t="s">
        <v>32</v>
      </c>
    </row>
    <row r="598" ht="23" customHeight="1" spans="1:20">
      <c r="A598" s="2">
        <v>597</v>
      </c>
      <c r="B598" s="3" t="s">
        <v>19</v>
      </c>
      <c r="C598" s="2" t="s">
        <v>2428</v>
      </c>
      <c r="D598" s="2" t="s">
        <v>21</v>
      </c>
      <c r="E598" s="2" t="s">
        <v>22</v>
      </c>
      <c r="F598" s="2" t="s">
        <v>2429</v>
      </c>
      <c r="G598" s="2" t="s">
        <v>2430</v>
      </c>
      <c r="H598" s="2" t="s">
        <v>95</v>
      </c>
      <c r="I598" s="2" t="s">
        <v>26</v>
      </c>
      <c r="J598" s="2" t="s">
        <v>27</v>
      </c>
      <c r="K598" s="2" t="s">
        <v>28</v>
      </c>
      <c r="L598" s="2" t="s">
        <v>29</v>
      </c>
      <c r="M598" s="2" t="s">
        <v>29</v>
      </c>
      <c r="N598" s="2" t="s">
        <v>29</v>
      </c>
      <c r="O598" s="2" t="s">
        <v>29</v>
      </c>
      <c r="P598" s="2" t="s">
        <v>1099</v>
      </c>
      <c r="Q598" s="4" t="str">
        <f>HYPERLINK("http://weibo.com/7382879327/NmbEFo9kB")</f>
        <v>http://weibo.com/7382879327/NmbEFo9kB</v>
      </c>
      <c r="R598" s="3" t="s">
        <v>19</v>
      </c>
      <c r="S598" s="2" t="s">
        <v>31</v>
      </c>
      <c r="T598" t="s">
        <v>32</v>
      </c>
    </row>
    <row r="599" ht="23" customHeight="1" spans="1:20">
      <c r="A599" s="2">
        <v>598</v>
      </c>
      <c r="B599" s="3" t="s">
        <v>2431</v>
      </c>
      <c r="C599" s="2" t="s">
        <v>2432</v>
      </c>
      <c r="D599" s="2" t="s">
        <v>21</v>
      </c>
      <c r="E599" s="2" t="s">
        <v>22</v>
      </c>
      <c r="F599" s="2" t="s">
        <v>2433</v>
      </c>
      <c r="G599" s="2" t="s">
        <v>2434</v>
      </c>
      <c r="H599" s="2" t="s">
        <v>48</v>
      </c>
      <c r="I599" s="2" t="s">
        <v>26</v>
      </c>
      <c r="J599" s="2" t="s">
        <v>27</v>
      </c>
      <c r="K599" s="2" t="s">
        <v>28</v>
      </c>
      <c r="L599" s="2" t="s">
        <v>29</v>
      </c>
      <c r="M599" s="2" t="s">
        <v>29</v>
      </c>
      <c r="N599" s="2" t="s">
        <v>29</v>
      </c>
      <c r="O599" s="2" t="s">
        <v>29</v>
      </c>
      <c r="P599" s="2" t="s">
        <v>2435</v>
      </c>
      <c r="Q599" s="4" t="str">
        <f>HYPERLINK("http://weibo.com/2512032710/NmbC7BA4Y")</f>
        <v>http://weibo.com/2512032710/NmbC7BA4Y</v>
      </c>
      <c r="R599" s="3" t="s">
        <v>2431</v>
      </c>
      <c r="S599" s="2" t="s">
        <v>31</v>
      </c>
      <c r="T599" t="s">
        <v>32</v>
      </c>
    </row>
    <row r="600" ht="23" customHeight="1" spans="1:20">
      <c r="A600" s="2">
        <v>599</v>
      </c>
      <c r="B600" s="3" t="s">
        <v>2436</v>
      </c>
      <c r="C600" s="2" t="s">
        <v>2437</v>
      </c>
      <c r="D600" s="2" t="s">
        <v>78</v>
      </c>
      <c r="E600" s="2" t="s">
        <v>22</v>
      </c>
      <c r="F600" s="2" t="s">
        <v>2438</v>
      </c>
      <c r="G600" s="2" t="s">
        <v>2439</v>
      </c>
      <c r="H600" s="2" t="s">
        <v>65</v>
      </c>
      <c r="I600" s="2" t="s">
        <v>26</v>
      </c>
      <c r="J600" s="2" t="s">
        <v>27</v>
      </c>
      <c r="K600" s="2" t="s">
        <v>28</v>
      </c>
      <c r="L600" s="2" t="s">
        <v>29</v>
      </c>
      <c r="M600" s="2" t="s">
        <v>29</v>
      </c>
      <c r="N600" s="2" t="s">
        <v>29</v>
      </c>
      <c r="O600" s="2" t="s">
        <v>29</v>
      </c>
      <c r="P600" s="2" t="s">
        <v>2440</v>
      </c>
      <c r="Q600" s="4" t="str">
        <f>HYPERLINK("http://weibo.com/5578008059/NmbBEyAVp")</f>
        <v>http://weibo.com/5578008059/NmbBEyAVp</v>
      </c>
      <c r="R600" s="3" t="s">
        <v>2436</v>
      </c>
      <c r="S600" s="2" t="s">
        <v>31</v>
      </c>
      <c r="T600" t="s">
        <v>32</v>
      </c>
    </row>
    <row r="601" ht="23" customHeight="1" spans="1:20">
      <c r="A601" s="2">
        <v>600</v>
      </c>
      <c r="B601" s="3" t="s">
        <v>2441</v>
      </c>
      <c r="C601" s="2" t="s">
        <v>2442</v>
      </c>
      <c r="D601" s="2" t="s">
        <v>21</v>
      </c>
      <c r="E601" s="2" t="s">
        <v>22</v>
      </c>
      <c r="F601" s="2" t="s">
        <v>2443</v>
      </c>
      <c r="G601" s="2" t="s">
        <v>2444</v>
      </c>
      <c r="H601" s="2" t="s">
        <v>25</v>
      </c>
      <c r="I601" s="2" t="s">
        <v>26</v>
      </c>
      <c r="J601" s="2" t="s">
        <v>27</v>
      </c>
      <c r="K601" s="2" t="s">
        <v>28</v>
      </c>
      <c r="L601" s="2" t="s">
        <v>29</v>
      </c>
      <c r="M601" s="2" t="s">
        <v>29</v>
      </c>
      <c r="N601" s="2" t="s">
        <v>29</v>
      </c>
      <c r="O601" s="2" t="s">
        <v>29</v>
      </c>
      <c r="P601" s="2" t="s">
        <v>2445</v>
      </c>
      <c r="Q601" s="4" t="str">
        <f>HYPERLINK("http://weibo.com/7026005806/NmbBBEzJ0")</f>
        <v>http://weibo.com/7026005806/NmbBBEzJ0</v>
      </c>
      <c r="R601" s="3" t="s">
        <v>2441</v>
      </c>
      <c r="S601" s="2" t="s">
        <v>31</v>
      </c>
      <c r="T601" t="s">
        <v>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王拥军</cp:lastModifiedBy>
  <dcterms:created xsi:type="dcterms:W3CDTF">2023-10-17T03:13:00Z</dcterms:created>
  <dcterms:modified xsi:type="dcterms:W3CDTF">2023-10-17T03:39:42Z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6FF77E31654C41FD8D33135EF3635F9C_12</vt:lpwstr>
  </property>
  <property fmtid="{D5CDD505-2E9C-101B-9397-08002B2CF9AE}" pid="3" name="KSOProductBuildVer">
    <vt:lpwstr>2052-12.1.0.15712</vt:lpwstr>
  </property>
</Properties>
</file>