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sivyer/Documents/Spacecraft Propulsion Coursework/Analysis/"/>
    </mc:Choice>
  </mc:AlternateContent>
  <xr:revisionPtr revIDLastSave="0" documentId="13_ncr:1_{6C6A75D3-88FC-4345-B498-CF1F6A868050}" xr6:coauthVersionLast="45" xr6:coauthVersionMax="45" xr10:uidLastSave="{00000000-0000-0000-0000-000000000000}"/>
  <bookViews>
    <workbookView xWindow="0" yWindow="460" windowWidth="28800" windowHeight="17540" xr2:uid="{B6509C6C-9521-AA47-AB8B-6961D0B545D7}"/>
  </bookViews>
  <sheets>
    <sheet name="Theoretical Calculation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" i="3" l="1"/>
  <c r="I3" i="3"/>
  <c r="H2" i="3" l="1"/>
  <c r="H3" i="3"/>
  <c r="M2" i="3" l="1"/>
  <c r="L4" i="3"/>
  <c r="L5" i="3"/>
  <c r="L3" i="3"/>
  <c r="L2" i="3"/>
  <c r="I2" i="3" l="1"/>
  <c r="N2" i="3" s="1"/>
  <c r="M5" i="3"/>
  <c r="M4" i="3"/>
  <c r="M3" i="3"/>
  <c r="I5" i="3" l="1"/>
  <c r="N5" i="3" s="1"/>
  <c r="I4" i="3"/>
  <c r="N4" i="3" s="1"/>
  <c r="N3" i="3"/>
</calcChain>
</file>

<file path=xl/sharedStrings.xml><?xml version="1.0" encoding="utf-8"?>
<sst xmlns="http://schemas.openxmlformats.org/spreadsheetml/2006/main" count="49" uniqueCount="37">
  <si>
    <t>Magnetic Field Strength (T)</t>
  </si>
  <si>
    <t>Larmor Radius (m)</t>
  </si>
  <si>
    <t>Constants</t>
  </si>
  <si>
    <t>Particle</t>
  </si>
  <si>
    <t>Value</t>
  </si>
  <si>
    <t>V</t>
  </si>
  <si>
    <t>C</t>
  </si>
  <si>
    <r>
      <t>V</t>
    </r>
    <r>
      <rPr>
        <vertAlign val="subscript"/>
        <sz val="12"/>
        <color theme="1"/>
        <rFont val="Calibri (Body)"/>
      </rPr>
      <t>b</t>
    </r>
  </si>
  <si>
    <t>q</t>
  </si>
  <si>
    <t>k</t>
  </si>
  <si>
    <r>
      <t>T</t>
    </r>
    <r>
      <rPr>
        <vertAlign val="subscript"/>
        <sz val="12"/>
        <color theme="1"/>
        <rFont val="Calibri (Body)"/>
      </rPr>
      <t>e</t>
    </r>
  </si>
  <si>
    <t>Unit</t>
  </si>
  <si>
    <t>J/K</t>
  </si>
  <si>
    <t>eV</t>
  </si>
  <si>
    <t>K</t>
  </si>
  <si>
    <t>Plasma Potential</t>
  </si>
  <si>
    <t>Charge</t>
  </si>
  <si>
    <t xml:space="preserve">Boltzmann Constant </t>
  </si>
  <si>
    <t>Electron Temperature</t>
  </si>
  <si>
    <t>Ion Mass</t>
  </si>
  <si>
    <r>
      <t>m</t>
    </r>
    <r>
      <rPr>
        <vertAlign val="subscript"/>
        <sz val="12"/>
        <color theme="1"/>
        <rFont val="Calibri (Body)"/>
      </rPr>
      <t>i</t>
    </r>
  </si>
  <si>
    <t>kg</t>
  </si>
  <si>
    <t>Electron Mass</t>
  </si>
  <si>
    <r>
      <t>m</t>
    </r>
    <r>
      <rPr>
        <vertAlign val="subscript"/>
        <sz val="12"/>
        <color theme="1"/>
        <rFont val="Calibri (Body)"/>
      </rPr>
      <t>e</t>
    </r>
  </si>
  <si>
    <t>Symbol</t>
  </si>
  <si>
    <t>Cyclotron Frequency (Hz)</t>
  </si>
  <si>
    <t>Cathode Voltage</t>
  </si>
  <si>
    <r>
      <t>V</t>
    </r>
    <r>
      <rPr>
        <vertAlign val="subscript"/>
        <sz val="12"/>
        <color theme="1"/>
        <rFont val="Calibri (Body)"/>
      </rPr>
      <t>c</t>
    </r>
  </si>
  <si>
    <t>-</t>
  </si>
  <si>
    <r>
      <t>Electron at B</t>
    </r>
    <r>
      <rPr>
        <vertAlign val="subscript"/>
        <sz val="12"/>
        <color theme="1"/>
        <rFont val="Calibri (Body)"/>
      </rPr>
      <t>min</t>
    </r>
  </si>
  <si>
    <r>
      <t>Electron at B</t>
    </r>
    <r>
      <rPr>
        <vertAlign val="subscript"/>
        <sz val="12"/>
        <color theme="1"/>
        <rFont val="Calibri (Body)"/>
      </rPr>
      <t>max</t>
    </r>
  </si>
  <si>
    <t>Beam Voltage (V)</t>
  </si>
  <si>
    <t>Perpendicular Velocity (m/s)</t>
  </si>
  <si>
    <r>
      <t>Anode Voltage (V</t>
    </r>
    <r>
      <rPr>
        <sz val="12"/>
        <color theme="1"/>
        <rFont val="Calibri (Body)"/>
      </rPr>
      <t>)</t>
    </r>
  </si>
  <si>
    <r>
      <t>Beam Voltage (V</t>
    </r>
    <r>
      <rPr>
        <sz val="12"/>
        <color theme="1"/>
        <rFont val="Calibri (Body)"/>
      </rPr>
      <t>)</t>
    </r>
  </si>
  <si>
    <r>
      <t>Ion at B</t>
    </r>
    <r>
      <rPr>
        <vertAlign val="subscript"/>
        <sz val="12"/>
        <color theme="1"/>
        <rFont val="Calibri (Body)"/>
      </rPr>
      <t>min</t>
    </r>
    <r>
      <rPr>
        <sz val="12"/>
        <color theme="1"/>
        <rFont val="Calibri (Body)"/>
      </rPr>
      <t>, V</t>
    </r>
    <r>
      <rPr>
        <vertAlign val="subscript"/>
        <sz val="12"/>
        <color theme="1"/>
        <rFont val="Calibri (Body)"/>
      </rPr>
      <t>b_max</t>
    </r>
  </si>
  <si>
    <r>
      <t>Ion at B</t>
    </r>
    <r>
      <rPr>
        <vertAlign val="subscript"/>
        <sz val="12"/>
        <color theme="1"/>
        <rFont val="Calibri (Body)"/>
      </rPr>
      <t>max</t>
    </r>
    <r>
      <rPr>
        <sz val="12"/>
        <color theme="1"/>
        <rFont val="Calibri (Body)"/>
      </rPr>
      <t>, V</t>
    </r>
    <r>
      <rPr>
        <vertAlign val="subscript"/>
        <sz val="12"/>
        <color theme="1"/>
        <rFont val="Calibri (Body)"/>
      </rPr>
      <t>b_min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</si>
</sst>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164" fontId="0" fillId="0" borderId="5" xfId="0" applyNumberFormat="1" applyBorder="1" applyAlignment="1">
      <alignment horizontal="center" vertical="center"/>
    </xf>
    <xf numFmtId="11" fontId="0" fillId="0" borderId="5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64" fontId="0" fillId="0" borderId="0" xfId="0" applyNumberFormat="1" applyBorder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/>
    <xf numFmtId="0" fontId="0" fillId="0" borderId="7" xfId="0" applyNumberFormat="1" applyBorder="1"/>
    <xf numFmtId="0" fontId="0" fillId="0" borderId="0" xfId="0" applyNumberFormat="1" applyBorder="1"/>
    <xf numFmtId="0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left" vertical="center"/>
    </xf>
    <xf numFmtId="2" fontId="0" fillId="0" borderId="7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863F1-FB1D-D44E-B69A-D1902F651617}">
  <dimension ref="A1:N18"/>
  <sheetViews>
    <sheetView tabSelected="1" topLeftCell="B1" workbookViewId="0">
      <pane ySplit="1" topLeftCell="A2" activePane="bottomLeft" state="frozen"/>
      <selection pane="bottomLeft" activeCell="C5" sqref="C5"/>
    </sheetView>
  </sheetViews>
  <sheetFormatPr baseColWidth="10" defaultRowHeight="16"/>
  <cols>
    <col min="1" max="1" width="31.83203125" bestFit="1" customWidth="1"/>
    <col min="2" max="3" width="12.83203125" customWidth="1"/>
    <col min="4" max="4" width="12.83203125" style="2" customWidth="1"/>
    <col min="5" max="5" width="16.6640625" bestFit="1" customWidth="1"/>
    <col min="6" max="6" width="15.1640625" bestFit="1" customWidth="1"/>
    <col min="7" max="7" width="16.33203125" bestFit="1" customWidth="1"/>
    <col min="8" max="8" width="15.83203125" bestFit="1" customWidth="1"/>
    <col min="9" max="9" width="24.83203125" bestFit="1" customWidth="1"/>
    <col min="10" max="10" width="15.1640625" bestFit="1" customWidth="1"/>
    <col min="11" max="11" width="24" bestFit="1" customWidth="1"/>
    <col min="12" max="12" width="15.83203125" bestFit="1" customWidth="1"/>
    <col min="13" max="13" width="21.6640625" style="2" bestFit="1" customWidth="1"/>
    <col min="14" max="14" width="16.6640625" bestFit="1" customWidth="1"/>
  </cols>
  <sheetData>
    <row r="1" spans="1:14">
      <c r="A1" s="10" t="s">
        <v>2</v>
      </c>
      <c r="B1" s="11" t="s">
        <v>24</v>
      </c>
      <c r="C1" s="11" t="s">
        <v>4</v>
      </c>
      <c r="D1" s="12" t="s">
        <v>11</v>
      </c>
      <c r="F1" s="23" t="s">
        <v>3</v>
      </c>
      <c r="G1" s="24" t="s">
        <v>33</v>
      </c>
      <c r="H1" s="24" t="s">
        <v>34</v>
      </c>
      <c r="I1" s="24" t="s">
        <v>32</v>
      </c>
      <c r="J1" s="23" t="s">
        <v>3</v>
      </c>
      <c r="K1" s="25" t="s">
        <v>0</v>
      </c>
      <c r="L1" s="25" t="s">
        <v>31</v>
      </c>
      <c r="M1" s="25" t="s">
        <v>25</v>
      </c>
      <c r="N1" s="26" t="s">
        <v>1</v>
      </c>
    </row>
    <row r="2" spans="1:14" ht="18">
      <c r="A2" s="13" t="s">
        <v>15</v>
      </c>
      <c r="B2" s="5" t="s">
        <v>7</v>
      </c>
      <c r="C2" s="14">
        <v>10</v>
      </c>
      <c r="D2" s="5" t="s">
        <v>5</v>
      </c>
      <c r="F2" s="15" t="s">
        <v>35</v>
      </c>
      <c r="G2" s="19">
        <v>206.5</v>
      </c>
      <c r="H2" s="19">
        <f>G2-($C$2+$C$9)</f>
        <v>226.5</v>
      </c>
      <c r="I2" s="22">
        <f>SQRT(2*$C$3*H2/$C$6)</f>
        <v>22280.896664281343</v>
      </c>
      <c r="J2" s="15" t="s">
        <v>35</v>
      </c>
      <c r="K2" s="21">
        <v>1.4999999999999999E-2</v>
      </c>
      <c r="L2" s="19">
        <f>H2</f>
        <v>226.5</v>
      </c>
      <c r="M2" s="22">
        <f>$C$3*K2/$C$6</f>
        <v>16438.35616438356</v>
      </c>
      <c r="N2" s="16">
        <f>I2/M2</f>
        <v>1.3554212137437818</v>
      </c>
    </row>
    <row r="3" spans="1:14" ht="18">
      <c r="A3" s="3" t="s">
        <v>16</v>
      </c>
      <c r="B3" s="6" t="s">
        <v>8</v>
      </c>
      <c r="C3" s="9">
        <v>1.5999999999999999E-19</v>
      </c>
      <c r="D3" s="6" t="s">
        <v>6</v>
      </c>
      <c r="F3" s="15" t="s">
        <v>36</v>
      </c>
      <c r="G3" s="19">
        <v>64.5</v>
      </c>
      <c r="H3" s="19">
        <f>G3-($C$2+$C$9)</f>
        <v>84.5</v>
      </c>
      <c r="I3" s="22">
        <f>SQRT(2*$C$3*H3/$C$6)</f>
        <v>13609.021987345555</v>
      </c>
      <c r="J3" s="15" t="s">
        <v>36</v>
      </c>
      <c r="K3" s="21">
        <v>0.16</v>
      </c>
      <c r="L3" s="19">
        <f t="shared" ref="L3:L5" si="0">H3</f>
        <v>84.5</v>
      </c>
      <c r="M3" s="22">
        <f>$C$3*K3/$C$6</f>
        <v>175342.46575342465</v>
      </c>
      <c r="N3" s="16">
        <f>I3/M3</f>
        <v>7.7613953521580126E-2</v>
      </c>
    </row>
    <row r="4" spans="1:14" ht="18">
      <c r="A4" s="3" t="s">
        <v>17</v>
      </c>
      <c r="B4" s="6" t="s">
        <v>9</v>
      </c>
      <c r="C4" s="9">
        <v>1.3800000000000001E-23</v>
      </c>
      <c r="D4" s="6" t="s">
        <v>12</v>
      </c>
      <c r="F4" s="15" t="s">
        <v>30</v>
      </c>
      <c r="G4" s="19" t="s">
        <v>28</v>
      </c>
      <c r="H4" s="19" t="s">
        <v>28</v>
      </c>
      <c r="I4" s="22">
        <f>SQRT(8*$C$4*$C$5/(PI()*$C$7))</f>
        <v>2114807.5879583447</v>
      </c>
      <c r="J4" s="15" t="s">
        <v>30</v>
      </c>
      <c r="K4" s="21">
        <v>1.4999999999999999E-2</v>
      </c>
      <c r="L4" s="19" t="str">
        <f t="shared" si="0"/>
        <v>-</v>
      </c>
      <c r="M4" s="22">
        <f>$C$3*K4/$C$7</f>
        <v>2634467618.0021954</v>
      </c>
      <c r="N4" s="17">
        <f t="shared" ref="N4:N5" si="1">I4/M4</f>
        <v>8.0274571359585504E-4</v>
      </c>
    </row>
    <row r="5" spans="1:14" ht="18">
      <c r="A5" s="3" t="s">
        <v>18</v>
      </c>
      <c r="B5" s="6" t="s">
        <v>10</v>
      </c>
      <c r="C5" s="9">
        <f>C8*C3/C4</f>
        <v>115942.02898550723</v>
      </c>
      <c r="D5" s="6" t="s">
        <v>14</v>
      </c>
      <c r="F5" s="15" t="s">
        <v>29</v>
      </c>
      <c r="G5" s="19" t="s">
        <v>28</v>
      </c>
      <c r="H5" s="19" t="s">
        <v>28</v>
      </c>
      <c r="I5" s="22">
        <f>SQRT(8*$C$4*$C$5/(PI()*$C$7))</f>
        <v>2114807.5879583447</v>
      </c>
      <c r="J5" s="15" t="s">
        <v>29</v>
      </c>
      <c r="K5" s="21">
        <v>0.16</v>
      </c>
      <c r="L5" s="19" t="str">
        <f t="shared" si="0"/>
        <v>-</v>
      </c>
      <c r="M5" s="22">
        <f>$C$3*K5/$C$7</f>
        <v>28100987925.356747</v>
      </c>
      <c r="N5" s="17">
        <f t="shared" si="1"/>
        <v>7.5257410649611417E-5</v>
      </c>
    </row>
    <row r="6" spans="1:14" ht="18">
      <c r="A6" s="4" t="s">
        <v>19</v>
      </c>
      <c r="B6" s="7" t="s">
        <v>20</v>
      </c>
      <c r="C6" s="9">
        <v>1.46E-25</v>
      </c>
      <c r="D6" s="6" t="s">
        <v>21</v>
      </c>
      <c r="F6" s="27"/>
      <c r="G6" s="27"/>
      <c r="H6" s="27"/>
      <c r="I6" s="27"/>
      <c r="J6" s="27"/>
      <c r="K6" s="27"/>
      <c r="L6" s="27"/>
      <c r="M6" s="28"/>
      <c r="N6" s="27"/>
    </row>
    <row r="7" spans="1:14" ht="18">
      <c r="A7" s="4" t="s">
        <v>22</v>
      </c>
      <c r="B7" s="7" t="s">
        <v>23</v>
      </c>
      <c r="C7" s="9">
        <v>9.1100000000000003E-31</v>
      </c>
      <c r="D7" s="6" t="s">
        <v>21</v>
      </c>
    </row>
    <row r="8" spans="1:14" ht="18">
      <c r="A8" s="3" t="s">
        <v>18</v>
      </c>
      <c r="B8" s="6" t="s">
        <v>10</v>
      </c>
      <c r="C8" s="8">
        <v>10</v>
      </c>
      <c r="D8" s="6" t="s">
        <v>13</v>
      </c>
    </row>
    <row r="9" spans="1:14" ht="18">
      <c r="A9" s="4" t="s">
        <v>26</v>
      </c>
      <c r="B9" s="6" t="s">
        <v>27</v>
      </c>
      <c r="C9" s="8">
        <v>-30</v>
      </c>
      <c r="D9" s="6" t="s">
        <v>5</v>
      </c>
    </row>
    <row r="10" spans="1:14">
      <c r="A10" s="34"/>
      <c r="B10" s="25"/>
      <c r="C10" s="35"/>
      <c r="D10" s="25"/>
    </row>
    <row r="11" spans="1:14">
      <c r="A11" s="31"/>
      <c r="B11" s="19"/>
      <c r="C11" s="32"/>
      <c r="D11" s="19"/>
      <c r="E11" s="1"/>
      <c r="F11" s="1"/>
    </row>
    <row r="12" spans="1:14">
      <c r="A12" s="20"/>
      <c r="B12" s="19"/>
      <c r="C12" s="22"/>
      <c r="D12" s="19"/>
      <c r="E12" s="1"/>
      <c r="F12" s="1"/>
    </row>
    <row r="13" spans="1:14">
      <c r="A13" s="20"/>
      <c r="B13" s="20"/>
      <c r="C13" s="20"/>
      <c r="D13" s="29"/>
    </row>
    <row r="14" spans="1:14">
      <c r="A14" s="20"/>
      <c r="B14" s="20"/>
      <c r="C14" s="20"/>
      <c r="D14" s="29"/>
    </row>
    <row r="15" spans="1:14">
      <c r="A15" s="31"/>
      <c r="B15" s="18"/>
      <c r="C15" s="30"/>
      <c r="D15" s="19"/>
    </row>
    <row r="16" spans="1:14">
      <c r="A16" s="31"/>
      <c r="B16" s="18"/>
      <c r="C16" s="33"/>
      <c r="D16" s="18"/>
    </row>
    <row r="17" spans="1:4">
      <c r="A17" s="31"/>
      <c r="B17" s="18"/>
      <c r="C17" s="30"/>
      <c r="D17" s="18"/>
    </row>
    <row r="18" spans="1:4">
      <c r="A18" s="31"/>
      <c r="B18" s="18"/>
      <c r="C18" s="30"/>
      <c r="D18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Theoretical 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2019-12-09T19:08:29Z</dcterms:created>
  <dcterms:modified xsi:type="dcterms:W3CDTF">2019-12-12T13:33:06Z</dcterms:modified>
</cp:coreProperties>
</file>