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\Desktop\"/>
    </mc:Choice>
  </mc:AlternateContent>
  <xr:revisionPtr revIDLastSave="0" documentId="13_ncr:1_{5929FB36-E9D6-4B25-98CC-3CF6DAB058BE}" xr6:coauthVersionLast="47" xr6:coauthVersionMax="47" xr10:uidLastSave="{00000000-0000-0000-0000-000000000000}"/>
  <bookViews>
    <workbookView xWindow="-120" yWindow="-120" windowWidth="20730" windowHeight="11040" tabRatio="920" xr2:uid="{00000000-000D-0000-FFFF-FFFF00000000}"/>
  </bookViews>
  <sheets>
    <sheet name="TOTALS" sheetId="1" r:id="rId1"/>
  </sheets>
  <externalReferences>
    <externalReference r:id="rId2"/>
  </externalReferences>
  <definedNames>
    <definedName name="_xlnm._FilterDatabase" localSheetId="0" hidden="1">TOTALS!$J$2:$J$11</definedName>
    <definedName name="_xlnm.Extract" localSheetId="0">TOTALS!#REF!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H4" i="1"/>
  <c r="H5" i="1"/>
  <c r="H3" i="1"/>
  <c r="H2" i="1"/>
  <c r="B2" i="1"/>
  <c r="C2" i="1" s="1"/>
  <c r="B3" i="1"/>
  <c r="C3" i="1" s="1"/>
  <c r="G3" i="1"/>
  <c r="G4" i="1"/>
  <c r="G5" i="1"/>
  <c r="G2" i="1"/>
  <c r="F2" i="1" s="1" a="1"/>
  <c r="F2" i="1" s="1"/>
  <c r="J2" i="1" l="1" a="1"/>
  <c r="J2" i="1" s="1"/>
  <c r="K2" i="1" s="1" a="1"/>
  <c r="K2" i="1" s="1"/>
  <c r="B7" i="1" s="1"/>
  <c r="D7" i="1" s="1"/>
  <c r="B8" i="1" l="1"/>
  <c r="B1" i="1" l="1"/>
  <c r="C1" i="1" s="1"/>
  <c r="D8" i="1" l="1"/>
  <c r="B4" i="1"/>
  <c r="C4" i="1"/>
  <c r="B10" i="1" l="1"/>
  <c r="C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<sst xmlns="http://schemas.openxmlformats.org/spreadsheetml/2006/main" count="17" uniqueCount="15">
  <si>
    <t>TOTAL</t>
  </si>
  <si>
    <t>HRA TOTALS</t>
  </si>
  <si>
    <t>EDU TOTALS</t>
  </si>
  <si>
    <t>CM TOTALS</t>
  </si>
  <si>
    <t>Client ID</t>
  </si>
  <si>
    <t>Unduplicated</t>
  </si>
  <si>
    <t>Client ID - Unduplicated</t>
  </si>
  <si>
    <t>% of Budget Used</t>
  </si>
  <si>
    <t>Duplicates</t>
  </si>
  <si>
    <t>Percent of Total</t>
  </si>
  <si>
    <t>Avg. cost per client</t>
  </si>
  <si>
    <t>Avg. cost per encounter</t>
  </si>
  <si>
    <t>Date of service</t>
  </si>
  <si>
    <t>MM1106100128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</si>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</sst>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7" formatCode="&quot;$&quot;#,##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5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9" fontId="0" fillId="0" borderId="7" xfId="0" applyNumberFormat="1" applyBorder="1"/>
    <xf numFmtId="9" fontId="0" fillId="0" borderId="0" xfId="0" applyNumberFormat="1"/>
    <xf numFmtId="0" fontId="0" fillId="0" borderId="8" xfId="0" applyBorder="1"/>
    <xf numFmtId="9" fontId="0" fillId="0" borderId="8" xfId="0" applyNumberFormat="1" applyBorder="1"/>
    <xf numFmtId="0" fontId="0" fillId="0" borderId="10" xfId="0" applyBorder="1"/>
    <xf numFmtId="164" fontId="0" fillId="0" borderId="10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7" fontId="0" fillId="0" borderId="0" xfId="0" applyNumberFormat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14" fontId="0" fillId="0" borderId="0" xfId="0" applyNumberFormat="1"/>
    <xf numFmtId="164" fontId="0" fillId="0" borderId="0" xfId="0" applyNumberFormat="1" applyBorder="1"/>
    <xf numFmtId="10" fontId="0" fillId="0" borderId="9" xfId="0" applyNumberFormat="1" applyBorder="1"/>
  </cellXfs>
  <cellStyles count="3">
    <cellStyle name="Currency 2" xfId="2" xr:uid="{00000000-0005-0000-0000-000001000000}"/>
    <cellStyle name="Normal" xfId="0" builtinId="0"/>
    <cellStyle name="Normal 2" xfId="1" xr:uid="{00000000-0005-0000-0000-000003000000}"/>
  </cellStyles>
  <dxfs count="8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ete\Desktop\WVHA%20Outcomes%20(Database).xlsx" TargetMode="External"/><Relationship Id="rId1" Type="http://schemas.openxmlformats.org/officeDocument/2006/relationships/externalLinkPath" Target="WVHA%20Outcomes%20(Datab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IENT LIST"/>
      <sheetName val="CLIENT RESULTS TOTAL"/>
      <sheetName val="CLIENT ZIP CODE DEMOGRAPHICS"/>
      <sheetName val="CHARTS"/>
      <sheetName val="WVHA PAYMENTS"/>
      <sheetName val="UNINSURED CLIENTS"/>
      <sheetName val="WVHA CLIENTS"/>
    </sheetNames>
    <sheetDataSet>
      <sheetData sheetId="0">
        <row r="2">
          <cell r="E2" t="str">
            <v>MM1106100128</v>
          </cell>
          <cell r="AJ2">
            <v>45548</v>
          </cell>
        </row>
        <row r="3">
          <cell r="E3" t="str">
            <v>MM1206111828</v>
          </cell>
          <cell r="AJ3">
            <v>45548</v>
          </cell>
        </row>
        <row r="4">
          <cell r="E4" t="str">
            <v>DD0107060934</v>
          </cell>
          <cell r="Q4">
            <v>45548</v>
          </cell>
        </row>
        <row r="5">
          <cell r="E5" t="str">
            <v>PD0207090530</v>
          </cell>
          <cell r="AJ5">
            <v>45548</v>
          </cell>
        </row>
        <row r="12">
          <cell r="B12">
            <v>3</v>
          </cell>
          <cell r="C12">
            <v>2</v>
          </cell>
          <cell r="D12">
            <v>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1"/>
  <sheetViews>
    <sheetView showZeros="0" tabSelected="1" workbookViewId="0">
      <selection activeCell="D13" sqref="D13"/>
    </sheetView>
  </sheetViews>
  <sheetFormatPr defaultRowHeight="15" x14ac:dyDescent="0.25"/>
  <cols>
    <col min="1" max="1" width="17.28515625" bestFit="1" customWidth="1"/>
    <col min="3" max="3" width="15.7109375" customWidth="1"/>
    <col min="7" max="7" width="17.28515625" bestFit="1" customWidth="1"/>
    <col min="8" max="8" width="14.85546875" bestFit="1" customWidth="1"/>
    <col min="10" max="10" width="22.42578125" bestFit="1" customWidth="1"/>
  </cols>
  <sheetData>
    <row r="1" spans="1:12" ht="15.75" thickBot="1" x14ac:dyDescent="0.3">
      <c r="A1" s="3" t="s">
        <v>1</v>
      </c>
      <c r="B1" s="12">
        <f>'[1]CLIENT LIST'!$B$12</f>
        <v>3</v>
      </c>
      <c r="C1" s="10">
        <f>B1*1</f>
        <v>3</v>
      </c>
      <c r="F1" s="1" t="s">
        <v>0</v>
      </c>
      <c r="G1" s="1" t="s">
        <v>4</v>
      </c>
      <c r="H1" s="22" t="s">
        <v>12</v>
      </c>
      <c r="J1" s="2" t="s">
        <v>6</v>
      </c>
      <c r="K1" s="16" t="s">
        <v>5</v>
      </c>
      <c r="L1" s="17"/>
    </row>
    <row r="2" spans="1:12" ht="16.5" thickBot="1" x14ac:dyDescent="0.3">
      <c r="A2" s="6" t="s">
        <v>2</v>
      </c>
      <c r="B2" s="13">
        <f>'[1]CLIENT LIST'!$C$12</f>
        <v>2</v>
      </c>
      <c r="C2" s="11">
        <f>B2*0.75</f>
        <v>1.5</v>
      </c>
      <c r="F2" s="15" cm="1">
        <f t="array" ref="F2">SUMPRODUCT(ISTEXT(G2:G11)*(G2:G11&lt;&gt;""))</f>
        <v>5</v>
      </c>
      <c r="G2" s="23" t="str">
        <f>'[1]CLIENT LIST'!$E2</f>
        <v>MM1106100128</v>
      </c>
      <c r="H2" s="24">
        <f>'[1]CLIENT LIST'!$AJ$2</f>
        <v>45548</v>
      </c>
      <c r="J2" s="20" t="str" cm="1">
        <f t="array" ref="J2:J6">_xlfn.UNIQUE(G2:G11)</f>
        <v>MM1106100128</v>
      </c>
      <c r="K2" s="18" cm="1">
        <f t="array" ref="K2">SUMPRODUCT(ISTEXT(J2:J11)*(J2:J11&lt;&gt;""))</f>
        <v>4</v>
      </c>
      <c r="L2" s="17"/>
    </row>
    <row r="3" spans="1:12" ht="16.5" thickBot="1" x14ac:dyDescent="0.3">
      <c r="A3" s="3" t="s">
        <v>3</v>
      </c>
      <c r="B3" s="12">
        <f>'[1]CLIENT LIST'!$D$12</f>
        <v>2</v>
      </c>
      <c r="C3" s="10">
        <f>B3*0.25</f>
        <v>0.5</v>
      </c>
      <c r="G3" s="23" t="str">
        <f>'[1]CLIENT LIST'!$E3</f>
        <v>MM1206111828</v>
      </c>
      <c r="H3" s="24">
        <f>'[1]CLIENT LIST'!$AJ$3</f>
        <v>45548</v>
      </c>
      <c r="J3" s="20" t="str">
        <v>MM1206111828</v>
      </c>
    </row>
    <row r="4" spans="1:12" ht="16.5" thickBot="1" x14ac:dyDescent="0.3">
      <c r="B4" s="8">
        <f>SUM(B1:B3)</f>
        <v>7</v>
      </c>
      <c r="C4" s="9">
        <f>SUM(C1:C3)</f>
        <v>5</v>
      </c>
      <c r="G4" s="23" t="str">
        <f>'[1]CLIENT LIST'!$E4</f>
        <v>DD0107060934</v>
      </c>
      <c r="H4" s="24">
        <f>'[1]CLIENT LIST'!$Q$4</f>
        <v>45548</v>
      </c>
      <c r="J4" s="20" t="str">
        <v>DD0107060934</v>
      </c>
    </row>
    <row r="5" spans="1:12" ht="16.5" thickBot="1" x14ac:dyDescent="0.3">
      <c r="A5" s="19" t="s">
        <v>14</v>
      </c>
      <c r="B5" s="19"/>
      <c r="C5" s="25">
        <v>80</v>
      </c>
      <c r="G5" s="23" t="str">
        <f>'[1]CLIENT LIST'!$E5</f>
        <v>PD0207090530</v>
      </c>
      <c r="H5" s="24">
        <f>'[1]CLIENT LIST'!$AJ$5</f>
        <v>45548</v>
      </c>
      <c r="J5" s="20" t="str">
        <v>PD0207090530</v>
      </c>
    </row>
    <row r="6" spans="1:12" ht="17.25" thickTop="1" thickBot="1" x14ac:dyDescent="0.3">
      <c r="A6" s="19" t="s">
        <v>7</v>
      </c>
      <c r="B6" s="19"/>
      <c r="C6" s="26">
        <f>C4/C5</f>
        <v>6.25E-2</v>
      </c>
      <c r="E6" s="5"/>
      <c r="G6" s="23" t="s">
        <v>13</v>
      </c>
      <c r="H6" s="24">
        <v>45529</v>
      </c>
      <c r="J6" s="20">
        <v>0</v>
      </c>
    </row>
    <row r="7" spans="1:12" ht="17.25" thickTop="1" thickBot="1" x14ac:dyDescent="0.3">
      <c r="A7" s="3" t="s">
        <v>5</v>
      </c>
      <c r="B7" s="3">
        <f>K2</f>
        <v>4</v>
      </c>
      <c r="C7" s="3" t="s">
        <v>9</v>
      </c>
      <c r="D7" s="4">
        <f>B7/F2</f>
        <v>0.8</v>
      </c>
      <c r="E7" s="5"/>
      <c r="G7" s="23"/>
      <c r="J7" s="20"/>
    </row>
    <row r="8" spans="1:12" ht="16.5" thickBot="1" x14ac:dyDescent="0.3">
      <c r="A8" s="6" t="s">
        <v>8</v>
      </c>
      <c r="B8" s="6">
        <f>F2-B7</f>
        <v>1</v>
      </c>
      <c r="C8" s="6" t="s">
        <v>9</v>
      </c>
      <c r="D8" s="7">
        <f>B8/B1</f>
        <v>0.33333333333333331</v>
      </c>
      <c r="G8" s="23"/>
      <c r="J8" s="20"/>
    </row>
    <row r="9" spans="1:12" ht="16.5" thickBot="1" x14ac:dyDescent="0.3">
      <c r="G9" s="23"/>
      <c r="J9" s="20"/>
    </row>
    <row r="10" spans="1:12" ht="16.5" thickBot="1" x14ac:dyDescent="0.3">
      <c r="A10" t="s">
        <v>10</v>
      </c>
      <c r="B10" s="14">
        <f>C4/F2</f>
        <v>1</v>
      </c>
      <c r="G10" s="23"/>
      <c r="J10" s="20"/>
    </row>
    <row r="11" spans="1:12" ht="16.5" thickBot="1" x14ac:dyDescent="0.3">
      <c r="A11" t="s">
        <v>11</v>
      </c>
      <c r="C11" s="14">
        <f>C4/B4</f>
        <v>0.7142857142857143</v>
      </c>
      <c r="G11" s="23"/>
      <c r="J11" s="21"/>
    </row>
  </sheetData>
  <mergeCells count="4">
    <mergeCell ref="K1:L1"/>
    <mergeCell ref="K2:L2"/>
    <mergeCell ref="A6:B6"/>
    <mergeCell ref="A5:B5"/>
  </mergeCells>
  <conditionalFormatting sqref="J1:J1048576">
    <cfRule type="duplicateValues" dxfId="2" priority="9"/>
    <cfRule type="duplicateValues" dxfId="1" priority="11"/>
  </conditionalFormatting>
  <conditionalFormatting sqref="G2:G11">
    <cfRule type="duplicateValues" dxfId="0" priority="1"/>
  </conditionalFormatting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</dc:creator>
  <cp:lastModifiedBy>Peter Willems</cp:lastModifiedBy>
  <dcterms:created xsi:type="dcterms:W3CDTF">2019-05-09T18:07:21Z</dcterms:created>
  <dcterms:modified xsi:type="dcterms:W3CDTF">2024-09-13T17:36:51Z</dcterms:modified>
</cp:coreProperties>
</file>